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UMĚLÝ TRÁVNÍK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UMĚLÝ TRÁVNÍK'!$C$93:$K$319</definedName>
    <definedName name="_xlnm.Print_Area" localSheetId="1">'01 - UMĚLÝ TRÁVNÍK'!$C$4:$J$39,'01 - UMĚLÝ TRÁVNÍK'!$C$45:$J$75,'01 - UMĚLÝ TRÁVNÍK'!$C$81:$K$319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UMĚLÝ TRÁVNÍK'!$93:$93</definedName>
  </definedNames>
  <calcPr fullCalcOnLoad="1"/>
</workbook>
</file>

<file path=xl/sharedStrings.xml><?xml version="1.0" encoding="utf-8"?>
<sst xmlns="http://schemas.openxmlformats.org/spreadsheetml/2006/main" count="2894" uniqueCount="704">
  <si>
    <t>Export Komplet</t>
  </si>
  <si>
    <t>VZ</t>
  </si>
  <si>
    <t>2.0</t>
  </si>
  <si>
    <t>ZAMOK</t>
  </si>
  <si>
    <t>False</t>
  </si>
  <si>
    <t>{ac81c295-6584-4040-82be-820c8a3f3e10}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</si>
  <si>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</si>
  <si>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</si>
  <si>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</si>
  <si>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</si>
  <si>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</si>
  <si>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</si>
  <si>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</si>
  <si>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</si>
  <si>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</si>
  <si>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</si>
  <si>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</si>
  <si>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 xml:space="preserve"> OPRAVA STÁVAJÍCÍHO HŘIŠTĚ NA PPČ 1852-1 K.Ú. TRUTNOV - STARÝ ROKYTNÍK</t>
  </si>
  <si>
    <t>KSO:</t>
  </si>
  <si>
    <t/>
  </si>
  <si>
    <t>CC-CZ:</t>
  </si>
  <si>
    <t>Místo:</t>
  </si>
  <si>
    <t xml:space="preserve"> </t>
  </si>
  <si>
    <t>Datum:</t>
  </si>
  <si>
    <t>27. 5. 2022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</si>
  <si>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</si>
  <si>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</si>
  <si>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</si>
  <si>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</si>
  <si>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</si>
  <si>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</si>
  <si>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</si>
  <si>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</si>
  <si>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</si>
  <si>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</si>
  <si>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</si>
  <si>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</si>
  <si>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</si>
  <si>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</si>
  <si>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</si>
  <si>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</si>
  <si>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</si>
  <si>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</si>
  <si>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</si>
  <si>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</si>
  <si>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</si>
  <si>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</si>
  <si>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</si>
  <si>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</si>
  <si>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</si>
  <si>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</si>
  <si>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</si>
  <si>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</si>
  <si>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</si>
  <si>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</si>
  <si>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</si>
  <si>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</si>
  <si>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</si>
  <si>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</si>
  <si>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</si>
  <si>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</si>
  <si>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</si>
  <si>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</si>
  <si>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</si>
  <si>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</si>
  <si>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</si>
  <si>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</si>
  <si>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</si>
  <si>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</si>
  <si>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</si>
  <si>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</si>
  <si>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</si>
  <si>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</si>
  <si>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</si>
  <si>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</si>
  <si>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UMĚLÝ TRÁVNÍK</t>
  </si>
  <si>
    <t>STA</t>
  </si>
  <si>
    <t>1</t>
  </si>
  <si>
    <t>{5e23daf8-73f7-4bbd-8d23-a6bc43e20975}</t>
  </si>
  <si>
    <t>2</t>
  </si>
  <si>
    <t>KRYCÍ LIST SOUPISU PRACÍ</t>
  </si>
  <si>
    <t>Objekt:</t>
  </si>
  <si>
    <t>01 - UMĚLÝ TRÁVNÍK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</si>
  <si>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</si>
  <si>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</si>
  <si>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</si>
  <si>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</si>
  <si>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</si>
  <si>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</si>
  <si>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</si>
  <si>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</si>
  <si>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</si>
  <si>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</si>
  <si>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</si>
  <si>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</si>
  <si>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</si>
  <si>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</si>
  <si>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</si>
  <si>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</si>
  <si>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</si>
  <si>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</si>
  <si>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</si>
  <si>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</si>
  <si>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</si>
  <si>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</si>
  <si>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</si>
  <si>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</si>
  <si>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</si>
  <si>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</si>
  <si>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</si>
  <si>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</si>
  <si>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</si>
  <si>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</si>
  <si>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</si>
  <si>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</si>
  <si>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</si>
  <si>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</si>
  <si>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</si>
  <si>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</si>
  <si>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</si>
  <si>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113107153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</si>
  <si>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</si>
  <si>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m2</t>
  </si>
  <si>
    <t>CS ÚRS 2021 02</t>
  </si>
  <si>
    <t>4</t>
  </si>
  <si>
    <t>Online PSC</t>
  </si>
  <si>
    <t>https://podminky.urs.cz/item/CS_URS_2021_02/113107153</t>
  </si>
  <si>
    <t>VV</t>
  </si>
  <si>
    <t xml:space="preserve">"ODSTRANĚNÍ SOUSVRSTVÍ PŮVODNÍ PLOCHY HŘIŠTĚ" </t>
  </si>
  <si>
    <t xml:space="preserve"> 18*9</t>
  </si>
  <si>
    <t>121151114</t>
  </si>
  <si>
    <t>Sejmutí ornice strojně při souvislé ploše přes 100 do 500 m2, tl. vrstvy přes 200 do 250 mm</t>
  </si>
  <si>
    <t>https://podminky.urs.cz/item/CS_URS_2021_02/121151114</t>
  </si>
  <si>
    <t>"ODSTRANĚNÍ ORNICE NA PLOŠE MIMO HŘIŠTĚ DO HLOUBKY 250 MM"</t>
  </si>
  <si>
    <t>36*18-18*9</t>
  </si>
  <si>
    <t>3</t>
  </si>
  <si>
    <t>122151103</t>
  </si>
  <si>
    <t>Odkopávky a prokopávky nezapažené strojně v hornině třídy těžitelnosti I skupiny 1 a 2 přes 50 do 100 m3</t>
  </si>
  <si>
    <t>m3</t>
  </si>
  <si>
    <t>6</t>
  </si>
  <si>
    <t>https://podminky.urs.cz/item/CS_URS_2021_02/122151103</t>
  </si>
  <si>
    <t>"DOKOPÁNÍ PLOCHY POD PŮVODNÍM HŘIŠTĚM Z KOTY -0,300 NA -0,375 M"</t>
  </si>
  <si>
    <t>18*9*0,075*1,05</t>
  </si>
  <si>
    <t>"DOKOPÁVKA PO ODSTRANĚNÍ ORNICE NA PLOŠE MIMO HŘIŠTĚ DO HLOUBKY OD - 250  MM DO -375 MM"</t>
  </si>
  <si>
    <t>(36*18-18*9)*(0,375-0,250)*1,05</t>
  </si>
  <si>
    <t>Součet</t>
  </si>
  <si>
    <t>131113101</t>
  </si>
  <si>
    <t>Hloubení jam ručně zapažených i nezapažených s urovnáním dna do předepsaného profilu a spádu v hornině třídy těžitelnosti I skupiny 1 a 2 soudržných</t>
  </si>
  <si>
    <t>8</t>
  </si>
  <si>
    <t>https://podminky.urs.cz/item/CS_URS_2021_02/131113101</t>
  </si>
  <si>
    <t>"JAMKY PRO LAVIČKY"</t>
  </si>
  <si>
    <t>0,4*0,4*0,8*4*1,05</t>
  </si>
  <si>
    <t>5</t>
  </si>
  <si>
    <t>131151100</t>
  </si>
  <si>
    <t>Hloubení nezapažených jam a zářezů strojně s urovnáním dna do předepsaného profilu a spádu v hornině třídy těžitelnosti I skupiny 1 a 2 do 20 m3</t>
  </si>
  <si>
    <t>10</t>
  </si>
  <si>
    <t>https://podminky.urs.cz/item/CS_URS_2021_02/131151100</t>
  </si>
  <si>
    <t>"VÝKOP VSAKOVACÍCH JAM</t>
  </si>
  <si>
    <t>2*2*2*2*1,05</t>
  </si>
  <si>
    <t>131252502</t>
  </si>
  <si>
    <t>Hloubení jamek strojně objemu do 0,5 m3 s odhozením výkopku do 3 m nebo naložením na dopravní prostředek v hornině třídy těžitelnosti I, skupiny 1 až 3</t>
  </si>
  <si>
    <t>12</t>
  </si>
  <si>
    <t>https://podminky.urs.cz/item/CS_URS_2021_02/131252502</t>
  </si>
  <si>
    <t>"JAMKA PRO PATKU OPLOCENÍ</t>
  </si>
  <si>
    <t>0,5*0,5*(0,95+0,15)*(16*2+7*2)*1,05</t>
  </si>
  <si>
    <t>"JAMKA PRO KOTVENÍ SLOUPKU SÍTĚ</t>
  </si>
  <si>
    <t>0,6*0,6*(1,2-0,375)*4*1,05</t>
  </si>
  <si>
    <t>7</t>
  </si>
  <si>
    <t>132151101</t>
  </si>
  <si>
    <t>Hloubení nezapažených rýh šířky do 800 mm strojně s urovnáním dna do předepsaného profilu a spádu v hornině třídy těžitelnosti I skupiny 1 a 2 do 20 m3</t>
  </si>
  <si>
    <t>14</t>
  </si>
  <si>
    <t>https://podminky.urs.cz/item/CS_URS_2021_02/132151101</t>
  </si>
  <si>
    <t>"RÝHA PRO DRENÁŽNÍ TRUBKY</t>
  </si>
  <si>
    <t>0,3*0,3*(7,5*6*2)*1,05</t>
  </si>
  <si>
    <t>0,3*0,3*17*2*1,05</t>
  </si>
  <si>
    <t>"POTRUBÍ DO JÍMEK</t>
  </si>
  <si>
    <t>0,3*0,5*2*2*1,05</t>
  </si>
  <si>
    <t>"RÝHA PRO CHRÁNIČKU ELEKTRO</t>
  </si>
  <si>
    <t>0,3*0,6*39*1,05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</si>
  <si>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</si>
  <si>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</si>
  <si>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</t>
  </si>
  <si>
    <t>https://podminky.urs.cz/item/CS_URS_2021_02/162751117</t>
  </si>
  <si>
    <t>76,546+16,8+14,53+19,719+0,538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</si>
  <si>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</si>
  <si>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</si>
  <si>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</si>
  <si>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</t>
  </si>
  <si>
    <t>https://podminky.urs.cz/item/CS_URS_2021_02/162751119</t>
  </si>
  <si>
    <t>"SKLÁDKA BOHUSLAVICE 15 KM</t>
  </si>
  <si>
    <t>128,133*5</t>
  </si>
  <si>
    <t>171152501</t>
  </si>
  <si>
    <t>Zhutnění podloží pod násypy z rostlé horniny třídy těžitelnosti I a II, skupiny 1 až 4 z hornin soudružných a nesoudržných</t>
  </si>
  <si>
    <t>20</t>
  </si>
  <si>
    <t>https://podminky.urs.cz/item/CS_URS_2021_02/171152501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</si>
  <si>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</si>
  <si>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</si>
  <si>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</si>
  <si>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</si>
  <si>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22</t>
  </si>
  <si>
    <t>https://podminky.urs.cz/item/CS_URS_2021_02/171201231</t>
  </si>
  <si>
    <t>128,133*1,8</t>
  </si>
  <si>
    <t>71</t>
  </si>
  <si>
    <t>174151101</t>
  </si>
  <si>
    <t>Zásyp sypaninou z jakékoliv horniny strojně s uložením výkopku ve vrstvách se zhutněním jam, šachet, rýh nebo kolem objektů v těchto vykopávkách</t>
  </si>
  <si>
    <t>CS ÚRS 2022 01</t>
  </si>
  <si>
    <t>2122886891</t>
  </si>
  <si>
    <t>https://podminky.urs.cz/item/CS_URS_2022_01/174151101</t>
  </si>
  <si>
    <t>2*2*2*2*1,05 "vsakovací jámy, zásyp štěrkem</t>
  </si>
  <si>
    <t>72</t>
  </si>
  <si>
    <t>M</t>
  </si>
  <si>
    <t>58333674</t>
  </si>
  <si>
    <t>kamenivo těžené hrubé frakce 16/32</t>
  </si>
  <si>
    <t>-200354071</t>
  </si>
  <si>
    <t>16,8*1,8 'Přepočtené koeficientem množství</t>
  </si>
  <si>
    <t>181351103</t>
  </si>
  <si>
    <t>Rozprostření a urovnání ornice v rovině nebo ve svahu sklonu do 1:5 strojně při souvislé ploše přes 100 do 500 m2, tl. vrstvy do 200 mm</t>
  </si>
  <si>
    <t>24</t>
  </si>
  <si>
    <t>https://podminky.urs.cz/item/CS_URS_2021_02/181351103</t>
  </si>
  <si>
    <t>13</t>
  </si>
  <si>
    <t>181411121</t>
  </si>
  <si>
    <t>Založení trávníku na půdě předem připravené plochy do 1000 m2 výsevem včetně utažení lučního v rovině nebo na svahu do 1:5</t>
  </si>
  <si>
    <t>26</t>
  </si>
  <si>
    <t>https://podminky.urs.cz/item/CS_URS_2021_02/181411121</t>
  </si>
  <si>
    <t>00572100</t>
  </si>
  <si>
    <t>osivo jetelotráva intenzivní víceletá</t>
  </si>
  <si>
    <t>kg</t>
  </si>
  <si>
    <t>28</t>
  </si>
  <si>
    <t>360*0,02 "Přepočtené koeficientem množství</t>
  </si>
  <si>
    <t>181951112</t>
  </si>
  <si>
    <t>Úprava pláně vyrovnáním výškových rozdílů strojně v hornině třídy těžitelnosti I, skupiny 1 až 3 se zhutněním</t>
  </si>
  <si>
    <t>30</t>
  </si>
  <si>
    <t>https://podminky.urs.cz/item/CS_URS_2021_02/181951112</t>
  </si>
  <si>
    <t>"TRÁVNÍK VNĚ HŘIŠTĚ"</t>
  </si>
  <si>
    <t>18*3*2</t>
  </si>
  <si>
    <t>(3+36+3)*3*2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</si>
  <si>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</si>
  <si>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</si>
  <si>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</si>
  <si>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32</t>
  </si>
  <si>
    <t>https://podminky.urs.cz/item/CS_URS_2021_02/211971121</t>
  </si>
  <si>
    <t>90*3,14*0,1*2"DRENÁŽ DN 100</t>
  </si>
  <si>
    <t>17*2*3,14*0,15*2"DRNÁŽ 150</t>
  </si>
  <si>
    <t>17</t>
  </si>
  <si>
    <t>69311081</t>
  </si>
  <si>
    <t>geotextilie netkaná separační, ochranná, filtrační, drenážní PES 300g/m2</t>
  </si>
  <si>
    <t>34</t>
  </si>
  <si>
    <t>88,548*1,1845 "Přepočtené koeficientem množství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</si>
  <si>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</si>
  <si>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</si>
  <si>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</si>
  <si>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36</t>
  </si>
  <si>
    <t>https://podminky.urs.cz/item/CS_URS_2021_02/212750101</t>
  </si>
  <si>
    <t>7,5*6*2</t>
  </si>
  <si>
    <t>19</t>
  </si>
  <si>
    <t>212750103</t>
  </si>
  <si>
    <t>Trativody z drenážních a melioračních trubek pro budovy se zřízením štěrkového lože pod trubky a s jejich obsypem v otevřeném výkopu trubka tyčová PVC-U plocha pro vtékání vody min. 80 cm2/m SN 4 celoperforovaná 360° DN 160</t>
  </si>
  <si>
    <t>38</t>
  </si>
  <si>
    <t>https://podminky.urs.cz/item/CS_URS_2021_02/212750103</t>
  </si>
  <si>
    <t>17*2</t>
  </si>
  <si>
    <t>271572211</t>
  </si>
  <si>
    <t>Podsyp pod základové konstrukce se zhutněním a urovnáním povrchu ze štěrkopísku netříděného</t>
  </si>
  <si>
    <t>40</t>
  </si>
  <si>
    <t>https://podminky.urs.cz/item/CS_URS_2021_02/271572211</t>
  </si>
  <si>
    <t>"PODSYP POD PATKU OPLOCENÍ</t>
  </si>
  <si>
    <t>0,5*0,5*0,15*(16*2+7*2)*1,05</t>
  </si>
  <si>
    <t>275313711</t>
  </si>
  <si>
    <t>Základy z betonu prostého patky a bloky z betonu kamenem neprokládaného tř. C 20/25</t>
  </si>
  <si>
    <t>42</t>
  </si>
  <si>
    <t>https://podminky.urs.cz/item/CS_URS_2021_02/275313711</t>
  </si>
  <si>
    <t>"PATKA OPLOCENÍ</t>
  </si>
  <si>
    <t>"PATKA PRO KOTVENÍ SLOUPKU SÍTĚ</t>
  </si>
  <si>
    <t>0,6*0,6*1,1*4*1,05</t>
  </si>
  <si>
    <t>275351121</t>
  </si>
  <si>
    <t>Bednění základů patek zřízení</t>
  </si>
  <si>
    <t>44</t>
  </si>
  <si>
    <t>https://podminky.urs.cz/item/CS_URS_2021_02/275351121</t>
  </si>
  <si>
    <t>0,6*4*0,5*4</t>
  </si>
  <si>
    <t>23</t>
  </si>
  <si>
    <t>275351122</t>
  </si>
  <si>
    <t>Bednění základů patek odstranění</t>
  </si>
  <si>
    <t>46</t>
  </si>
  <si>
    <t>https://podminky.urs.cz/item/CS_URS_2021_02/275351122</t>
  </si>
  <si>
    <t>Svislé a kompletní konstrukce</t>
  </si>
  <si>
    <t>65</t>
  </si>
  <si>
    <t>348171146</t>
  </si>
  <si>
    <t>Montáž oplocení z dílců kovových panelových svařovaných, na ocelové profilované sloupky, výšky přes 1,5 do 2,0 m</t>
  </si>
  <si>
    <t>1561542363</t>
  </si>
  <si>
    <t>https://podminky.urs.cz/item/CS_URS_2021_02/348171146</t>
  </si>
  <si>
    <t>(36+18)*2-2,5*2</t>
  </si>
  <si>
    <t>66</t>
  </si>
  <si>
    <t>PLOT 2D R3</t>
  </si>
  <si>
    <t>plotový panel svařovaný v 1,5-2,0m š do 2,5m průměru drátu 5mm oka 55x200mm s dvojitým horizontálním drátem 6mm povrchová úprava PZ komaxit</t>
  </si>
  <si>
    <t>kus</t>
  </si>
  <si>
    <t>485947785</t>
  </si>
  <si>
    <t>(14+8)*2</t>
  </si>
  <si>
    <t>68</t>
  </si>
  <si>
    <t>348172214</t>
  </si>
  <si>
    <t>Montáž vjezdových bran samonosných posuvných dvoukřídlových plochy přes 5 do 10 m2</t>
  </si>
  <si>
    <t>-39808073</t>
  </si>
  <si>
    <t>https://podminky.urs.cz/item/CS_URS_2021_02/348172214</t>
  </si>
  <si>
    <t>25</t>
  </si>
  <si>
    <t>BRÁNA R2</t>
  </si>
  <si>
    <t>brána plotová dvoukřídlá Pz 2500x250mm</t>
  </si>
  <si>
    <t>50</t>
  </si>
  <si>
    <t>67</t>
  </si>
  <si>
    <t>348401230</t>
  </si>
  <si>
    <t>Montáž oplocení z pletiva strojového bez napínacích drátů přes 1,6 do 2,0 m</t>
  </si>
  <si>
    <t>2144636153</t>
  </si>
  <si>
    <t>https://podminky.urs.cz/item/CS_URS_2021_02/348401230</t>
  </si>
  <si>
    <t>(36+18)*2</t>
  </si>
  <si>
    <t>27</t>
  </si>
  <si>
    <t>SÍŤ R1</t>
  </si>
  <si>
    <t>DODÁVKA OCHRANNÉ BEZUZLOVÉ SÍTĚ POLYPROPYLNE VYSOCE PEVNÉ  - VELIKOST OK 45/45/4 MM</t>
  </si>
  <si>
    <t>M2</t>
  </si>
  <si>
    <t>54</t>
  </si>
  <si>
    <t>(18+36)*2*2*1,05</t>
  </si>
  <si>
    <t>Vodorovné konstrukce</t>
  </si>
  <si>
    <t>451573111</t>
  </si>
  <si>
    <t>Lože pod potrubí, stoky a drobné objekty v otevřeném výkopu z písku a štěrkopísku do 63 mm</t>
  </si>
  <si>
    <t>56</t>
  </si>
  <si>
    <t>https://podminky.urs.cz/item/CS_URS_2021_02/451573111</t>
  </si>
  <si>
    <t>0,3*0,6*39-39*3,14*0,1*0,1</t>
  </si>
  <si>
    <t>Komunikace pozemní</t>
  </si>
  <si>
    <t>29</t>
  </si>
  <si>
    <t>564211111</t>
  </si>
  <si>
    <t>Podklad nebo podsyp ze štěrkopísku ŠP s rozprostřením, vlhčením a zhutněním plochy přes 100 m2, po zhutnění tl. 50 mm</t>
  </si>
  <si>
    <t>58</t>
  </si>
  <si>
    <t>https://podminky.urs.cz/item/CS_URS_2021_02/564211111</t>
  </si>
  <si>
    <t>36*18</t>
  </si>
  <si>
    <t>564710011</t>
  </si>
  <si>
    <t>Podklad nebo kryt z kameniva hrubého drceného vel. 8-16 mm s rozprostřením a zhutněním plochy přes 100 m2, po zhutnění tl. 50 mm</t>
  </si>
  <si>
    <t>60</t>
  </si>
  <si>
    <t>https://podminky.urs.cz/item/CS_URS_2021_02/564710011</t>
  </si>
  <si>
    <t>31</t>
  </si>
  <si>
    <t>564741112</t>
  </si>
  <si>
    <t>Podklad nebo kryt z kameniva hrubého drceného vel. 32-63 mm s rozprostřením a zhutněním plochy přes 100 m2, po zhutnění tl. 130 mm</t>
  </si>
  <si>
    <t>62</t>
  </si>
  <si>
    <t>https://podminky.urs.cz/item/CS_URS_2021_02/564741112</t>
  </si>
  <si>
    <t>564801112</t>
  </si>
  <si>
    <t>Podklad ze štěrkodrti ŠD s rozprostřením a zhutněním plochy přes 100 m2, po zhutnění tl. 40 mm</t>
  </si>
  <si>
    <t>64</t>
  </si>
  <si>
    <t>https://podminky.urs.cz/item/CS_URS_2021_02/564801112</t>
  </si>
  <si>
    <t>69</t>
  </si>
  <si>
    <t>576136111</t>
  </si>
  <si>
    <t>Asfaltový koberec otevřený AKO 8 (AKOJ) s rozprostřením a se zhutněním z modifikovaného asfaltu v pruhu šířky do 3 m, po zhutnění tl. 40 mm</t>
  </si>
  <si>
    <t>1215237879</t>
  </si>
  <si>
    <t>https://podminky.urs.cz/item/CS_URS_2021_02/576136111</t>
  </si>
  <si>
    <t>576146311</t>
  </si>
  <si>
    <t>Asfaltový koberec otevřený AKO 16 (AKOH) s rozprostřením a se zhutněním z nemodifikovaného asfaltu v pruhu šířky do 3 m, po zhutnění tl. 50 mm</t>
  </si>
  <si>
    <t>https://podminky.urs.cz/item/CS_URS_2021_02/576146311</t>
  </si>
  <si>
    <t>35</t>
  </si>
  <si>
    <t>589141111</t>
  </si>
  <si>
    <t>Umělý trávník pro sportovní povrchy multisport včetně zásypu pískem výška vlasu do 25 mm z fibrilovaných vláken</t>
  </si>
  <si>
    <t>70</t>
  </si>
  <si>
    <t>https://podminky.urs.cz/item/CS_URS_2021_02/589141111</t>
  </si>
  <si>
    <t>589811111</t>
  </si>
  <si>
    <t>Umělý trávník pro sportovní povrchy vodorovné značení (lajnování) hřišť pro tenis a multisport šířky 5 cm</t>
  </si>
  <si>
    <t>https://podminky.urs.cz/item/CS_URS_2021_02/589811111</t>
  </si>
  <si>
    <t>(10,97+23,77*2)*2"TENIS</t>
  </si>
  <si>
    <t>9*5+18*2"NOHEJBAL</t>
  </si>
  <si>
    <t>8,9*2</t>
  </si>
  <si>
    <t>Ostatní konstrukce a práce, bourání</t>
  </si>
  <si>
    <t>37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</si>
  <si>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</si>
  <si>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</si>
  <si>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74</t>
  </si>
  <si>
    <t>https://podminky.urs.cz/item/CS_URS_2021_02/916231213</t>
  </si>
  <si>
    <t>59217017</t>
  </si>
  <si>
    <t>obrubník betonový chodníkový 1000x100x250mm</t>
  </si>
  <si>
    <t>76</t>
  </si>
  <si>
    <t>108*1,02 "Přepočtené koeficientem množství</t>
  </si>
  <si>
    <t>39</t>
  </si>
  <si>
    <t>936124112</t>
  </si>
  <si>
    <t>Montáž lavičky parkové stabilní se zabetonováním noh</t>
  </si>
  <si>
    <t>78</t>
  </si>
  <si>
    <t>https://podminky.urs.cz/item/CS_URS_2021_02/936124112</t>
  </si>
  <si>
    <t>74910110</t>
  </si>
  <si>
    <t>lavička s opěradlem (nekotvená) 1800x760x800mm konstrukce-beton, sedák-dřevo</t>
  </si>
  <si>
    <t>80</t>
  </si>
  <si>
    <t>41</t>
  </si>
  <si>
    <t>949101112</t>
  </si>
  <si>
    <t>Lešení pomocné pracovní pro objekty pozemních staveb pro zatížení do 150 kg/m2, o výšce lešeňové podlahy přes 1,9 do 3,5 m</t>
  </si>
  <si>
    <t>82</t>
  </si>
  <si>
    <t>https://podminky.urs.cz/item/CS_URS_2021_02/949101112</t>
  </si>
  <si>
    <t>"PRO MONTÁŽ OPLOCENÍ A SÍTĚ</t>
  </si>
  <si>
    <t>(36+18)*2*0,9</t>
  </si>
  <si>
    <t>966052121</t>
  </si>
  <si>
    <t>Bourání plotových sloupků a vzpěr železobetonových výšky do 2,5 m s betonovou patkou</t>
  </si>
  <si>
    <t>84</t>
  </si>
  <si>
    <t>https://podminky.urs.cz/item/CS_URS_2021_02/966052121</t>
  </si>
  <si>
    <t>"(36,5+15,9)*2/2,5"42</t>
  </si>
  <si>
    <t>43</t>
  </si>
  <si>
    <t>966071821</t>
  </si>
  <si>
    <t>Rozebrání oplocení z pletiva drátěného se čtvercovými oky, výšky do 1,6 m</t>
  </si>
  <si>
    <t>86</t>
  </si>
  <si>
    <t>https://podminky.urs.cz/item/CS_URS_2021_02/966071821</t>
  </si>
  <si>
    <t>(15,9+36,5)*2</t>
  </si>
  <si>
    <t>966073811</t>
  </si>
  <si>
    <t>Rozebrání vrat a vrátek k oplocení plochy jednotlivě přes 2 do 6 m2</t>
  </si>
  <si>
    <t>88</t>
  </si>
  <si>
    <t>https://podminky.urs.cz/item/CS_URS_2021_02/966073811</t>
  </si>
  <si>
    <t>997</t>
  </si>
  <si>
    <t>Přesun sutě</t>
  </si>
  <si>
    <t>45</t>
  </si>
  <si>
    <t>997013873</t>
  </si>
  <si>
    <t>90</t>
  </si>
  <si>
    <t>https://podminky.urs.cz/item/CS_URS_2021_02/997013873</t>
  </si>
  <si>
    <t>997221551</t>
  </si>
  <si>
    <t>Vodorovná doprava suti bez naložení, ale se složením a s hrubým urovnáním ze sypkých materiálů, na vzdálenost do 1 km</t>
  </si>
  <si>
    <t>92</t>
  </si>
  <si>
    <t>https://podminky.urs.cz/item/CS_URS_2021_02/997221551</t>
  </si>
  <si>
    <t>47</t>
  </si>
  <si>
    <t>997221559</t>
  </si>
  <si>
    <t>Vodorovná doprava suti bez naložení, ale se složením a s hrubým urovnáním Příplatek k ceně za každý další i započatý 1 km přes 1 km</t>
  </si>
  <si>
    <t>94</t>
  </si>
  <si>
    <t>https://podminky.urs.cz/item/CS_URS_2021_02/997221559</t>
  </si>
  <si>
    <t>88,474*14</t>
  </si>
  <si>
    <t>48</t>
  </si>
  <si>
    <t>997221611</t>
  </si>
  <si>
    <t>Nakládání na dopravní prostředky pro vodorovnou dopravu suti</t>
  </si>
  <si>
    <t>96</t>
  </si>
  <si>
    <t>https://podminky.urs.cz/item/CS_URS_2021_02/997221611</t>
  </si>
  <si>
    <t>88,474-81</t>
  </si>
  <si>
    <t>998</t>
  </si>
  <si>
    <t>Přesun hmot</t>
  </si>
  <si>
    <t>49</t>
  </si>
  <si>
    <t>998222012</t>
  </si>
  <si>
    <t>Přesun hmot pro tělovýchovné plochy dopravní vzdálenost do 200 m</t>
  </si>
  <si>
    <t>98</t>
  </si>
  <si>
    <t>https://podminky.urs.cz/item/CS_URS_2021_02/998222012</t>
  </si>
  <si>
    <t>PSV</t>
  </si>
  <si>
    <t>Práce a dodávky PSV</t>
  </si>
  <si>
    <t>721</t>
  </si>
  <si>
    <t>Zdravotechnika - vnitřní kanalizace</t>
  </si>
  <si>
    <t>721173315.OSM</t>
  </si>
  <si>
    <t>Potrubí kanalizační KG-Systém SN 4 dešťové DN 110</t>
  </si>
  <si>
    <t>100</t>
  </si>
  <si>
    <t>"CHRÁNIČKY SLOUPKŮ VE STYKU S TERÉNEM</t>
  </si>
  <si>
    <t>0,375*(14+9)*2</t>
  </si>
  <si>
    <t>51</t>
  </si>
  <si>
    <t>998721201</t>
  </si>
  <si>
    <t>Přesun hmot pro vnitřní kanalizace stanovený procentní sazbou (%) z ceny vodorovná dopravní vzdálenost do 50 m v objektech výšky do 6 m</t>
  </si>
  <si>
    <t>%</t>
  </si>
  <si>
    <t>102</t>
  </si>
  <si>
    <t>https://podminky.urs.cz/item/CS_URS_2021_02/998721201</t>
  </si>
  <si>
    <t>741</t>
  </si>
  <si>
    <t>Elektroinstalace - silnoproud</t>
  </si>
  <si>
    <t>52</t>
  </si>
  <si>
    <t>74101</t>
  </si>
  <si>
    <t>D+M ZNAČKOVACÍ FOLIE PVC ČERVENÁ</t>
  </si>
  <si>
    <t>104</t>
  </si>
  <si>
    <t>53</t>
  </si>
  <si>
    <t>741110314</t>
  </si>
  <si>
    <t>Montáž trubek ochranných s nasunutím nebo našroubováním do krabic plastových tuhých, uložených volně, vnitřního Ø přes 133 do 152 mm</t>
  </si>
  <si>
    <t>106</t>
  </si>
  <si>
    <t>https://podminky.urs.cz/item/CS_URS_2021_02/741110314</t>
  </si>
  <si>
    <t>34571359</t>
  </si>
  <si>
    <t>trubka elektroinstalační ohebná dvouplášťová korugovaná (chránička) D 150/175mm, HDPE+LDPE</t>
  </si>
  <si>
    <t>108</t>
  </si>
  <si>
    <t>39*1,05 "CHRÁNIČKA ELEKTRO</t>
  </si>
  <si>
    <t>767</t>
  </si>
  <si>
    <t>Konstrukce zámečnické</t>
  </si>
  <si>
    <t>BASKET</t>
  </si>
  <si>
    <t>MONTÁŽ A DODÁVKA BASKETBALOVÉHO KOŠE NA DESCE VČ.KOTVENÍ KE KONSTRUKCI OPLOCENÍ</t>
  </si>
  <si>
    <t>KUS</t>
  </si>
  <si>
    <t>-2016092843</t>
  </si>
  <si>
    <t>55</t>
  </si>
  <si>
    <t>767995117</t>
  </si>
  <si>
    <t>Montáž ostatních atypických zámečnických konstrukcí hmotnosti přes 250 do 500 kg</t>
  </si>
  <si>
    <t>110</t>
  </si>
  <si>
    <t>https://podminky.urs.cz/item/CS_URS_2021_02/767995117</t>
  </si>
  <si>
    <t>"SLOUPKY 89/3,6 MM 1BM = 7,75 KG</t>
  </si>
  <si>
    <t>5,125*(9+14)*2*7,75</t>
  </si>
  <si>
    <t>"SPODNÍ A VRCHNÍ VODÍCÍ OCELOVÁ TRUBKA 32/2 MM 1 BM = 1,49 KG</t>
  </si>
  <si>
    <t>(17+36)*2*1,49</t>
  </si>
  <si>
    <t>14011058</t>
  </si>
  <si>
    <t>trubka ocelová bezešvá hladká jakost 11 353 89x3,6mm</t>
  </si>
  <si>
    <t>112</t>
  </si>
  <si>
    <t xml:space="preserve">"SLOUPKY 89/3,6 MM </t>
  </si>
  <si>
    <t>5,125*(9+14)*2*1,08</t>
  </si>
  <si>
    <t>57</t>
  </si>
  <si>
    <t>14018016</t>
  </si>
  <si>
    <t>trubka ocelová bezešvá závitová 5/4" (DN 32) jakost 11 353</t>
  </si>
  <si>
    <t>114</t>
  </si>
  <si>
    <t xml:space="preserve">"SPODNÍ A VRCHNÍ VODÍCÍ OCELOVÁ TRUBKA 32/2 MM </t>
  </si>
  <si>
    <t>(17+36)*2*1,08</t>
  </si>
  <si>
    <t>SPOJ  MAT</t>
  </si>
  <si>
    <t>SPOJOVACÍ MATERIÁL - ELEKTRODY, ŠROUBY, PODLAOŽKY, MATKY, KRYTKY (ZÁSLEPOKY SLOUPKŮ A VODÍCÍCH TYČÍ - VŠE ŽÁROVĚ ZINKOVÁNO</t>
  </si>
  <si>
    <t>kČ</t>
  </si>
  <si>
    <t>116</t>
  </si>
  <si>
    <t>59</t>
  </si>
  <si>
    <t>ZINKOVÁNÍ</t>
  </si>
  <si>
    <t>ŽÁROVÉ ZINKOVÁNÍ TRUBEK CENA VČ DOPRAVY DO ZINKOVNY A ZPĚT</t>
  </si>
  <si>
    <t>KG</t>
  </si>
  <si>
    <t>118</t>
  </si>
  <si>
    <t>5,125*(9+14)*2*7,75*1,08</t>
  </si>
  <si>
    <t>(17+36)*2*1,49*1,08</t>
  </si>
  <si>
    <t>SÍTĚ</t>
  </si>
  <si>
    <t>DODÁVKA VOLEJBALOVÉ, TENISOVÉ A NOHEJBALOVÉ SÍTĚ</t>
  </si>
  <si>
    <t>120</t>
  </si>
  <si>
    <t>61</t>
  </si>
  <si>
    <t>TYČE</t>
  </si>
  <si>
    <t>DODÁVKA A MONTÁŽ VOLEJBALOVÉ A TENISOVÉ TYČE VČ KOTEVNÍ TRUBKY ZABETONOVANÉ DO PATKY</t>
  </si>
  <si>
    <t>122</t>
  </si>
  <si>
    <t>998767201</t>
  </si>
  <si>
    <t>Přesun hmot pro zámečnické konstrukce stanovený procentní sazbou (%) z ceny vodorovná dopravní vzdálenost do 50 m v objektech výšky do 6 m</t>
  </si>
  <si>
    <t>124</t>
  </si>
  <si>
    <t>https://podminky.urs.cz/item/CS_URS_2021_02/998767201</t>
  </si>
  <si>
    <t>VRN</t>
  </si>
  <si>
    <t>Vedlejší rozpočtové náklady</t>
  </si>
  <si>
    <t>VRN3</t>
  </si>
  <si>
    <t>Zařízení staveniště</t>
  </si>
  <si>
    <t>63</t>
  </si>
  <si>
    <t>030001000</t>
  </si>
  <si>
    <t>KČ</t>
  </si>
  <si>
    <t>126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</si>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</sst>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153" TargetMode="External" /><Relationship Id="rId2" Type="http://schemas.openxmlformats.org/officeDocument/2006/relationships/hyperlink" Target="https://podminky.urs.cz/item/CS_URS_2021_02/121151114" TargetMode="External" /><Relationship Id="rId3" Type="http://schemas.openxmlformats.org/officeDocument/2006/relationships/hyperlink" Target="https://podminky.urs.cz/item/CS_URS_2021_02/122151103" TargetMode="External" /><Relationship Id="rId4" Type="http://schemas.openxmlformats.org/officeDocument/2006/relationships/hyperlink" Target="https://podminky.urs.cz/item/CS_URS_2021_02/131113101" TargetMode="External" /><Relationship Id="rId5" Type="http://schemas.openxmlformats.org/officeDocument/2006/relationships/hyperlink" Target="https://podminky.urs.cz/item/CS_URS_2021_02/131151100" TargetMode="External" /><Relationship Id="rId6" Type="http://schemas.openxmlformats.org/officeDocument/2006/relationships/hyperlink" Target="https://podminky.urs.cz/item/CS_URS_2021_02/131252502" TargetMode="External" /><Relationship Id="rId7" Type="http://schemas.openxmlformats.org/officeDocument/2006/relationships/hyperlink" Target="https://podminky.urs.cz/item/CS_URS_2021_02/132151101" TargetMode="External" /><Relationship Id="rId8" Type="http://schemas.openxmlformats.org/officeDocument/2006/relationships/hyperlink" Target="https://podminky.urs.cz/item/CS_URS_2021_02/162751117" TargetMode="External" /><Relationship Id="rId9" Type="http://schemas.openxmlformats.org/officeDocument/2006/relationships/hyperlink" Target="https://podminky.urs.cz/item/CS_URS_2021_02/162751119" TargetMode="External" /><Relationship Id="rId10" Type="http://schemas.openxmlformats.org/officeDocument/2006/relationships/hyperlink" Target="https://podminky.urs.cz/item/CS_URS_2021_02/171152501" TargetMode="External" /><Relationship Id="rId11" Type="http://schemas.openxmlformats.org/officeDocument/2006/relationships/hyperlink" Target="https://podminky.urs.cz/item/CS_URS_2021_02/17120123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1_02/181351103" TargetMode="External" /><Relationship Id="rId14" Type="http://schemas.openxmlformats.org/officeDocument/2006/relationships/hyperlink" Target="https://podminky.urs.cz/item/CS_URS_2021_02/181411121" TargetMode="External" /><Relationship Id="rId15" Type="http://schemas.openxmlformats.org/officeDocument/2006/relationships/hyperlink" Target="https://podminky.urs.cz/item/CS_URS_2021_02/181951112" TargetMode="External" /><Relationship Id="rId16" Type="http://schemas.openxmlformats.org/officeDocument/2006/relationships/hyperlink" Target="https://podminky.urs.cz/item/CS_URS_2021_02/211971121" TargetMode="External" /><Relationship Id="rId17" Type="http://schemas.openxmlformats.org/officeDocument/2006/relationships/hyperlink" Target="https://podminky.urs.cz/item/CS_URS_2021_02/212750101" TargetMode="External" /><Relationship Id="rId18" Type="http://schemas.openxmlformats.org/officeDocument/2006/relationships/hyperlink" Target="https://podminky.urs.cz/item/CS_URS_2021_02/212750103" TargetMode="External" /><Relationship Id="rId19" Type="http://schemas.openxmlformats.org/officeDocument/2006/relationships/hyperlink" Target="https://podminky.urs.cz/item/CS_URS_2021_02/271572211" TargetMode="External" /><Relationship Id="rId20" Type="http://schemas.openxmlformats.org/officeDocument/2006/relationships/hyperlink" Target="https://podminky.urs.cz/item/CS_URS_2021_02/275313711" TargetMode="External" /><Relationship Id="rId21" Type="http://schemas.openxmlformats.org/officeDocument/2006/relationships/hyperlink" Target="https://podminky.urs.cz/item/CS_URS_2021_02/275351121" TargetMode="External" /><Relationship Id="rId22" Type="http://schemas.openxmlformats.org/officeDocument/2006/relationships/hyperlink" Target="https://podminky.urs.cz/item/CS_URS_2021_02/275351122" TargetMode="External" /><Relationship Id="rId23" Type="http://schemas.openxmlformats.org/officeDocument/2006/relationships/hyperlink" Target="https://podminky.urs.cz/item/CS_URS_2021_02/348171146" TargetMode="External" /><Relationship Id="rId24" Type="http://schemas.openxmlformats.org/officeDocument/2006/relationships/hyperlink" Target="https://podminky.urs.cz/item/CS_URS_2021_02/348172214" TargetMode="External" /><Relationship Id="rId25" Type="http://schemas.openxmlformats.org/officeDocument/2006/relationships/hyperlink" Target="https://podminky.urs.cz/item/CS_URS_2021_02/348401230" TargetMode="External" /><Relationship Id="rId26" Type="http://schemas.openxmlformats.org/officeDocument/2006/relationships/hyperlink" Target="https://podminky.urs.cz/item/CS_URS_2021_02/451573111" TargetMode="External" /><Relationship Id="rId27" Type="http://schemas.openxmlformats.org/officeDocument/2006/relationships/hyperlink" Target="https://podminky.urs.cz/item/CS_URS_2021_02/564211111" TargetMode="External" /><Relationship Id="rId28" Type="http://schemas.openxmlformats.org/officeDocument/2006/relationships/hyperlink" Target="https://podminky.urs.cz/item/CS_URS_2021_02/564710011" TargetMode="External" /><Relationship Id="rId29" Type="http://schemas.openxmlformats.org/officeDocument/2006/relationships/hyperlink" Target="https://podminky.urs.cz/item/CS_URS_2021_02/564741112" TargetMode="External" /><Relationship Id="rId30" Type="http://schemas.openxmlformats.org/officeDocument/2006/relationships/hyperlink" Target="https://podminky.urs.cz/item/CS_URS_2021_02/564801112" TargetMode="External" /><Relationship Id="rId31" Type="http://schemas.openxmlformats.org/officeDocument/2006/relationships/hyperlink" Target="https://podminky.urs.cz/item/CS_URS_2021_02/576136111" TargetMode="External" /><Relationship Id="rId32" Type="http://schemas.openxmlformats.org/officeDocument/2006/relationships/hyperlink" Target="https://podminky.urs.cz/item/CS_URS_2021_02/576146311" TargetMode="External" /><Relationship Id="rId33" Type="http://schemas.openxmlformats.org/officeDocument/2006/relationships/hyperlink" Target="https://podminky.urs.cz/item/CS_URS_2021_02/589141111" TargetMode="External" /><Relationship Id="rId34" Type="http://schemas.openxmlformats.org/officeDocument/2006/relationships/hyperlink" Target="https://podminky.urs.cz/item/CS_URS_2021_02/589811111" TargetMode="External" /><Relationship Id="rId35" Type="http://schemas.openxmlformats.org/officeDocument/2006/relationships/hyperlink" Target="https://podminky.urs.cz/item/CS_URS_2021_02/916231213" TargetMode="External" /><Relationship Id="rId36" Type="http://schemas.openxmlformats.org/officeDocument/2006/relationships/hyperlink" Target="https://podminky.urs.cz/item/CS_URS_2021_02/936124112" TargetMode="External" /><Relationship Id="rId37" Type="http://schemas.openxmlformats.org/officeDocument/2006/relationships/hyperlink" Target="https://podminky.urs.cz/item/CS_URS_2021_02/949101112" TargetMode="External" /><Relationship Id="rId38" Type="http://schemas.openxmlformats.org/officeDocument/2006/relationships/hyperlink" Target="https://podminky.urs.cz/item/CS_URS_2021_02/966052121" TargetMode="External" /><Relationship Id="rId39" Type="http://schemas.openxmlformats.org/officeDocument/2006/relationships/hyperlink" Target="https://podminky.urs.cz/item/CS_URS_2021_02/966071821" TargetMode="External" /><Relationship Id="rId40" Type="http://schemas.openxmlformats.org/officeDocument/2006/relationships/hyperlink" Target="https://podminky.urs.cz/item/CS_URS_2021_02/966073811" TargetMode="External" /><Relationship Id="rId41" Type="http://schemas.openxmlformats.org/officeDocument/2006/relationships/hyperlink" Target="https://podminky.urs.cz/item/CS_URS_2021_02/997013873" TargetMode="External" /><Relationship Id="rId42" Type="http://schemas.openxmlformats.org/officeDocument/2006/relationships/hyperlink" Target="https://podminky.urs.cz/item/CS_URS_2021_02/997221551" TargetMode="External" /><Relationship Id="rId43" Type="http://schemas.openxmlformats.org/officeDocument/2006/relationships/hyperlink" Target="https://podminky.urs.cz/item/CS_URS_2021_02/997221559" TargetMode="External" /><Relationship Id="rId44" Type="http://schemas.openxmlformats.org/officeDocument/2006/relationships/hyperlink" Target="https://podminky.urs.cz/item/CS_URS_2021_02/997221611" TargetMode="External" /><Relationship Id="rId45" Type="http://schemas.openxmlformats.org/officeDocument/2006/relationships/hyperlink" Target="https://podminky.urs.cz/item/CS_URS_2021_02/998222012" TargetMode="External" /><Relationship Id="rId46" Type="http://schemas.openxmlformats.org/officeDocument/2006/relationships/hyperlink" Target="https://podminky.urs.cz/item/CS_URS_2021_02/998721201" TargetMode="External" /><Relationship Id="rId47" Type="http://schemas.openxmlformats.org/officeDocument/2006/relationships/hyperlink" Target="https://podminky.urs.cz/item/CS_URS_2021_02/741110314" TargetMode="External" /><Relationship Id="rId48" Type="http://schemas.openxmlformats.org/officeDocument/2006/relationships/hyperlink" Target="https://podminky.urs.cz/item/CS_URS_2021_02/767995117" TargetMode="External" /><Relationship Id="rId49" Type="http://schemas.openxmlformats.org/officeDocument/2006/relationships/hyperlink" Target="https://podminky.urs.cz/item/CS_URS_2021_02/998767201" TargetMode="External" /><Relationship Id="rId50" Type="http://schemas.openxmlformats.org/officeDocument/2006/relationships/hyperlink" Target="https://podminky.urs.cz/item/CS_URS_2021_02/03000100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0622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 OPRAVA STÁVAJÍCÍHO HŘIŠTĚ NA PPČ 1852-1 K.Ú. TRUTNOV - STARÝ ROKYTNÍK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27. 5. 2022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UMĚLÝ TRÁVNÍK'!J30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'01 - UMĚLÝ TRÁVNÍK'!P94</f>
        <v>0</v>
      </c>
      <c r="AV55" s="121">
        <f>'01 - UMĚLÝ TRÁVNÍK'!J33</f>
        <v>0</v>
      </c>
      <c r="AW55" s="121">
        <f>'01 - UMĚLÝ TRÁVNÍK'!J34</f>
        <v>0</v>
      </c>
      <c r="AX55" s="121">
        <f>'01 - UMĚLÝ TRÁVNÍK'!J35</f>
        <v>0</v>
      </c>
      <c r="AY55" s="121">
        <f>'01 - UMĚLÝ TRÁVNÍK'!J36</f>
        <v>0</v>
      </c>
      <c r="AZ55" s="121">
        <f>'01 - UMĚLÝ TRÁVNÍK'!F33</f>
        <v>0</v>
      </c>
      <c r="BA55" s="121">
        <f>'01 - UMĚLÝ TRÁVNÍK'!F34</f>
        <v>0</v>
      </c>
      <c r="BB55" s="121">
        <f>'01 - UMĚLÝ TRÁVNÍK'!F35</f>
        <v>0</v>
      </c>
      <c r="BC55" s="121">
        <f>'01 - UMĚLÝ TRÁVNÍK'!F36</f>
        <v>0</v>
      </c>
      <c r="BD55" s="123">
        <f>'01 - UMĚLÝ TRÁVNÍK'!F37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UMĚLÝ TRÁVNÍK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79</v>
      </c>
    </row>
    <row r="4" spans="2:46" s="1" customFormat="1" ht="24.95" customHeight="1">
      <c r="B4" s="21"/>
      <c r="D4" s="127" t="s">
        <v>80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 xml:space="preserve"> OPRAVA STÁVAJÍCÍHO HŘIŠTĚ NA PPČ 1852-1 K.Ú. TRUTNOV - STARÝ ROKYTNÍK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81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82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27. 5. 2022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27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28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27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30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27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32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27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33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35</v>
      </c>
      <c r="E30" s="39"/>
      <c r="F30" s="39"/>
      <c r="G30" s="39"/>
      <c r="H30" s="39"/>
      <c r="I30" s="39"/>
      <c r="J30" s="141">
        <f>ROUND(J94,2)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37</v>
      </c>
      <c r="G32" s="39"/>
      <c r="H32" s="39"/>
      <c r="I32" s="142" t="s">
        <v>36</v>
      </c>
      <c r="J32" s="142" t="s">
        <v>38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39</v>
      </c>
      <c r="E33" s="129" t="s">
        <v>40</v>
      </c>
      <c r="F33" s="144">
        <f>ROUND((SUM(BE94:BE319)),2)</f>
        <v>0</v>
      </c>
      <c r="G33" s="39"/>
      <c r="H33" s="39"/>
      <c r="I33" s="145">
        <v>0.21</v>
      </c>
      <c r="J33" s="144">
        <f>ROUND(((SUM(BE94:BE319))*I33),2)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41</v>
      </c>
      <c r="F34" s="144">
        <f>ROUND((SUM(BF94:BF319)),2)</f>
        <v>0</v>
      </c>
      <c r="G34" s="39"/>
      <c r="H34" s="39"/>
      <c r="I34" s="145">
        <v>0.15</v>
      </c>
      <c r="J34" s="144">
        <f>ROUND(((SUM(BF94:BF319))*I34),2)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42</v>
      </c>
      <c r="F35" s="144">
        <f>ROUND((SUM(BG94:BG319)),2)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43</v>
      </c>
      <c r="F36" s="144">
        <f>ROUND((SUM(BH94:BH319)),2)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44</v>
      </c>
      <c r="F37" s="144">
        <f>ROUND((SUM(BI94:BI319)),2)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45</v>
      </c>
      <c r="E39" s="148"/>
      <c r="F39" s="148"/>
      <c r="G39" s="149" t="s">
        <v>46</v>
      </c>
      <c r="H39" s="150" t="s">
        <v>47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83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 xml:space="preserve"> OPRAVA STÁVAJÍCÍHO HŘIŠTĚ NA PPČ 1852-1 K.Ú. TRUTNOV - STARÝ ROKYTNÍK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81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UMĚLÝ TRÁVNÍK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27. 5. 2022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84</v>
      </c>
      <c r="D57" s="159"/>
      <c r="E57" s="159"/>
      <c r="F57" s="159"/>
      <c r="G57" s="159"/>
      <c r="H57" s="159"/>
      <c r="I57" s="159"/>
      <c r="J57" s="160" t="s">
        <v>85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67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86</v>
      </c>
    </row>
    <row r="60" spans="1:31" s="9" customFormat="1" ht="24.95" customHeight="1">
      <c r="A60" s="9"/>
      <c r="B60" s="162"/>
      <c r="C60" s="163"/>
      <c r="D60" s="164" t="s">
        <v>87</v>
      </c>
      <c r="E60" s="165"/>
      <c r="F60" s="165"/>
      <c r="G60" s="165"/>
      <c r="H60" s="165"/>
      <c r="I60" s="165"/>
      <c r="J60" s="166">
        <f>J95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88</v>
      </c>
      <c r="E61" s="171"/>
      <c r="F61" s="171"/>
      <c r="G61" s="171"/>
      <c r="H61" s="171"/>
      <c r="I61" s="171"/>
      <c r="J61" s="172">
        <f>J96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89</v>
      </c>
      <c r="E62" s="171"/>
      <c r="F62" s="171"/>
      <c r="G62" s="171"/>
      <c r="H62" s="171"/>
      <c r="I62" s="171"/>
      <c r="J62" s="172">
        <f>J166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90</v>
      </c>
      <c r="E63" s="171"/>
      <c r="F63" s="171"/>
      <c r="G63" s="171"/>
      <c r="H63" s="171"/>
      <c r="I63" s="171"/>
      <c r="J63" s="172">
        <f>J197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91</v>
      </c>
      <c r="E64" s="171"/>
      <c r="F64" s="171"/>
      <c r="G64" s="171"/>
      <c r="H64" s="171"/>
      <c r="I64" s="171"/>
      <c r="J64" s="172">
        <f>J211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92</v>
      </c>
      <c r="E65" s="171"/>
      <c r="F65" s="171"/>
      <c r="G65" s="171"/>
      <c r="H65" s="171"/>
      <c r="I65" s="171"/>
      <c r="J65" s="172">
        <f>J216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93</v>
      </c>
      <c r="E66" s="171"/>
      <c r="F66" s="171"/>
      <c r="G66" s="171"/>
      <c r="H66" s="171"/>
      <c r="I66" s="171"/>
      <c r="J66" s="172">
        <f>J239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94</v>
      </c>
      <c r="E67" s="171"/>
      <c r="F67" s="171"/>
      <c r="G67" s="171"/>
      <c r="H67" s="171"/>
      <c r="I67" s="171"/>
      <c r="J67" s="172">
        <f>J260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95</v>
      </c>
      <c r="E68" s="171"/>
      <c r="F68" s="171"/>
      <c r="G68" s="171"/>
      <c r="H68" s="171"/>
      <c r="I68" s="171"/>
      <c r="J68" s="172">
        <f>J272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2"/>
      <c r="C69" s="163"/>
      <c r="D69" s="164" t="s">
        <v>96</v>
      </c>
      <c r="E69" s="165"/>
      <c r="F69" s="165"/>
      <c r="G69" s="165"/>
      <c r="H69" s="165"/>
      <c r="I69" s="165"/>
      <c r="J69" s="166">
        <f>J275</f>
        <v>0</v>
      </c>
      <c r="K69" s="163"/>
      <c r="L69" s="167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8"/>
      <c r="C70" s="169"/>
      <c r="D70" s="170" t="s">
        <v>97</v>
      </c>
      <c r="E70" s="171"/>
      <c r="F70" s="171"/>
      <c r="G70" s="171"/>
      <c r="H70" s="171"/>
      <c r="I70" s="171"/>
      <c r="J70" s="172">
        <f>J276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98</v>
      </c>
      <c r="E71" s="171"/>
      <c r="F71" s="171"/>
      <c r="G71" s="171"/>
      <c r="H71" s="171"/>
      <c r="I71" s="171"/>
      <c r="J71" s="172">
        <f>J282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99</v>
      </c>
      <c r="E72" s="171"/>
      <c r="F72" s="171"/>
      <c r="G72" s="171"/>
      <c r="H72" s="171"/>
      <c r="I72" s="171"/>
      <c r="J72" s="172">
        <f>J288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2"/>
      <c r="C73" s="163"/>
      <c r="D73" s="164" t="s">
        <v>100</v>
      </c>
      <c r="E73" s="165"/>
      <c r="F73" s="165"/>
      <c r="G73" s="165"/>
      <c r="H73" s="165"/>
      <c r="I73" s="165"/>
      <c r="J73" s="166">
        <f>J316</f>
        <v>0</v>
      </c>
      <c r="K73" s="163"/>
      <c r="L73" s="16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68"/>
      <c r="C74" s="169"/>
      <c r="D74" s="170" t="s">
        <v>101</v>
      </c>
      <c r="E74" s="171"/>
      <c r="F74" s="171"/>
      <c r="G74" s="171"/>
      <c r="H74" s="171"/>
      <c r="I74" s="171"/>
      <c r="J74" s="172">
        <f>J317</f>
        <v>0</v>
      </c>
      <c r="K74" s="169"/>
      <c r="L74" s="17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102</v>
      </c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57" t="str">
        <f>E7</f>
        <v xml:space="preserve"> OPRAVA STÁVAJÍCÍHO HŘIŠTĚ NA PPČ 1852-1 K.Ú. TRUTNOV - STARÝ ROKYTNÍK</v>
      </c>
      <c r="F84" s="33"/>
      <c r="G84" s="33"/>
      <c r="H84" s="33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81</v>
      </c>
      <c r="D85" s="41"/>
      <c r="E85" s="41"/>
      <c r="F85" s="41"/>
      <c r="G85" s="41"/>
      <c r="H85" s="41"/>
      <c r="I85" s="41"/>
      <c r="J85" s="41"/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01 - UMĚLÝ TRÁVNÍK</v>
      </c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 xml:space="preserve"> </v>
      </c>
      <c r="G88" s="41"/>
      <c r="H88" s="41"/>
      <c r="I88" s="33" t="s">
        <v>23</v>
      </c>
      <c r="J88" s="73" t="str">
        <f>IF(J12="","",J12)</f>
        <v>27. 5. 2022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 xml:space="preserve"> </v>
      </c>
      <c r="G90" s="41"/>
      <c r="H90" s="41"/>
      <c r="I90" s="33" t="s">
        <v>30</v>
      </c>
      <c r="J90" s="37" t="str">
        <f>E21</f>
        <v xml:space="preserve"> </v>
      </c>
      <c r="K90" s="41"/>
      <c r="L90" s="131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IF(E18="","",E18)</f>
        <v>Vyplň údaj</v>
      </c>
      <c r="G91" s="41"/>
      <c r="H91" s="41"/>
      <c r="I91" s="33" t="s">
        <v>32</v>
      </c>
      <c r="J91" s="37" t="str">
        <f>E24</f>
        <v xml:space="preserve"> </v>
      </c>
      <c r="K91" s="41"/>
      <c r="L91" s="131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1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4"/>
      <c r="B93" s="175"/>
      <c r="C93" s="176" t="s">
        <v>103</v>
      </c>
      <c r="D93" s="177" t="s">
        <v>54</v>
      </c>
      <c r="E93" s="177" t="s">
        <v>50</v>
      </c>
      <c r="F93" s="177" t="s">
        <v>51</v>
      </c>
      <c r="G93" s="177" t="s">
        <v>104</v>
      </c>
      <c r="H93" s="177" t="s">
        <v>105</v>
      </c>
      <c r="I93" s="177" t="s">
        <v>106</v>
      </c>
      <c r="J93" s="177" t="s">
        <v>85</v>
      </c>
      <c r="K93" s="178" t="s">
        <v>107</v>
      </c>
      <c r="L93" s="179"/>
      <c r="M93" s="93" t="s">
        <v>19</v>
      </c>
      <c r="N93" s="94" t="s">
        <v>39</v>
      </c>
      <c r="O93" s="94" t="s">
        <v>108</v>
      </c>
      <c r="P93" s="94" t="s">
        <v>109</v>
      </c>
      <c r="Q93" s="94" t="s">
        <v>110</v>
      </c>
      <c r="R93" s="94" t="s">
        <v>111</v>
      </c>
      <c r="S93" s="94" t="s">
        <v>112</v>
      </c>
      <c r="T93" s="95" t="s">
        <v>113</v>
      </c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</row>
    <row r="94" spans="1:63" s="2" customFormat="1" ht="22.8" customHeight="1">
      <c r="A94" s="39"/>
      <c r="B94" s="40"/>
      <c r="C94" s="100" t="s">
        <v>114</v>
      </c>
      <c r="D94" s="41"/>
      <c r="E94" s="41"/>
      <c r="F94" s="41"/>
      <c r="G94" s="41"/>
      <c r="H94" s="41"/>
      <c r="I94" s="41"/>
      <c r="J94" s="180">
        <f>BK94</f>
        <v>0</v>
      </c>
      <c r="K94" s="41"/>
      <c r="L94" s="45"/>
      <c r="M94" s="96"/>
      <c r="N94" s="181"/>
      <c r="O94" s="97"/>
      <c r="P94" s="182">
        <f>P95+P275+P316</f>
        <v>0</v>
      </c>
      <c r="Q94" s="97"/>
      <c r="R94" s="182">
        <f>R95+R275+R316</f>
        <v>123.7775907</v>
      </c>
      <c r="S94" s="97"/>
      <c r="T94" s="183">
        <f>T95+T275+T316</f>
        <v>88.473504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68</v>
      </c>
      <c r="AU94" s="18" t="s">
        <v>86</v>
      </c>
      <c r="BK94" s="184">
        <f>BK95+BK275+BK316</f>
        <v>0</v>
      </c>
    </row>
    <row r="95" spans="1:63" s="12" customFormat="1" ht="25.9" customHeight="1">
      <c r="A95" s="12"/>
      <c r="B95" s="185"/>
      <c r="C95" s="186"/>
      <c r="D95" s="187" t="s">
        <v>68</v>
      </c>
      <c r="E95" s="188" t="s">
        <v>115</v>
      </c>
      <c r="F95" s="188" t="s">
        <v>116</v>
      </c>
      <c r="G95" s="186"/>
      <c r="H95" s="186"/>
      <c r="I95" s="189"/>
      <c r="J95" s="190">
        <f>BK95</f>
        <v>0</v>
      </c>
      <c r="K95" s="186"/>
      <c r="L95" s="191"/>
      <c r="M95" s="192"/>
      <c r="N95" s="193"/>
      <c r="O95" s="193"/>
      <c r="P95" s="194">
        <f>P96+P166+P197+P211+P216+P239+P260+P272</f>
        <v>0</v>
      </c>
      <c r="Q95" s="193"/>
      <c r="R95" s="194">
        <f>R96+R166+R197+R211+R216+R239+R260+R272</f>
        <v>121.22262395</v>
      </c>
      <c r="S95" s="193"/>
      <c r="T95" s="195">
        <f>T96+T166+T197+T211+T216+T239+T260+T272</f>
        <v>88.473504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6" t="s">
        <v>77</v>
      </c>
      <c r="AT95" s="197" t="s">
        <v>68</v>
      </c>
      <c r="AU95" s="197" t="s">
        <v>69</v>
      </c>
      <c r="AY95" s="196" t="s">
        <v>117</v>
      </c>
      <c r="BK95" s="198">
        <f>BK96+BK166+BK197+BK211+BK216+BK239+BK260+BK272</f>
        <v>0</v>
      </c>
    </row>
    <row r="96" spans="1:63" s="12" customFormat="1" ht="22.8" customHeight="1">
      <c r="A96" s="12"/>
      <c r="B96" s="185"/>
      <c r="C96" s="186"/>
      <c r="D96" s="187" t="s">
        <v>68</v>
      </c>
      <c r="E96" s="199" t="s">
        <v>77</v>
      </c>
      <c r="F96" s="199" t="s">
        <v>118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SUM(P97:P165)</f>
        <v>0</v>
      </c>
      <c r="Q96" s="193"/>
      <c r="R96" s="194">
        <f>SUM(R97:R165)</f>
        <v>0.007200000000000001</v>
      </c>
      <c r="S96" s="193"/>
      <c r="T96" s="195">
        <f>SUM(T97:T165)</f>
        <v>81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6" t="s">
        <v>77</v>
      </c>
      <c r="AT96" s="197" t="s">
        <v>68</v>
      </c>
      <c r="AU96" s="197" t="s">
        <v>77</v>
      </c>
      <c r="AY96" s="196" t="s">
        <v>117</v>
      </c>
      <c r="BK96" s="198">
        <f>SUM(BK97:BK165)</f>
        <v>0</v>
      </c>
    </row>
    <row r="97" spans="1:65" s="2" customFormat="1" ht="37.8" customHeight="1">
      <c r="A97" s="39"/>
      <c r="B97" s="40"/>
      <c r="C97" s="201" t="s">
        <v>77</v>
      </c>
      <c r="D97" s="201" t="s">
        <v>119</v>
      </c>
      <c r="E97" s="202" t="s">
        <v>120</v>
      </c>
      <c r="F97" s="203" t="s">
        <v>121</v>
      </c>
      <c r="G97" s="204" t="s">
        <v>122</v>
      </c>
      <c r="H97" s="205">
        <v>162</v>
      </c>
      <c r="I97" s="206"/>
      <c r="J97" s="207">
        <f>ROUND(I97*H97,2)</f>
        <v>0</v>
      </c>
      <c r="K97" s="203" t="s">
        <v>123</v>
      </c>
      <c r="L97" s="45"/>
      <c r="M97" s="208" t="s">
        <v>19</v>
      </c>
      <c r="N97" s="209" t="s">
        <v>40</v>
      </c>
      <c r="O97" s="85"/>
      <c r="P97" s="210">
        <f>O97*H97</f>
        <v>0</v>
      </c>
      <c r="Q97" s="210">
        <v>0</v>
      </c>
      <c r="R97" s="210">
        <f>Q97*H97</f>
        <v>0</v>
      </c>
      <c r="S97" s="210">
        <v>0.5</v>
      </c>
      <c r="T97" s="211">
        <f>S97*H97</f>
        <v>81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2" t="s">
        <v>124</v>
      </c>
      <c r="AT97" s="212" t="s">
        <v>119</v>
      </c>
      <c r="AU97" s="212" t="s">
        <v>79</v>
      </c>
      <c r="AY97" s="18" t="s">
        <v>117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8" t="s">
        <v>77</v>
      </c>
      <c r="BK97" s="213">
        <f>ROUND(I97*H97,2)</f>
        <v>0</v>
      </c>
      <c r="BL97" s="18" t="s">
        <v>124</v>
      </c>
      <c r="BM97" s="212" t="s">
        <v>79</v>
      </c>
    </row>
    <row r="98" spans="1:47" s="2" customFormat="1" ht="12">
      <c r="A98" s="39"/>
      <c r="B98" s="40"/>
      <c r="C98" s="41"/>
      <c r="D98" s="214" t="s">
        <v>125</v>
      </c>
      <c r="E98" s="41"/>
      <c r="F98" s="215" t="s">
        <v>126</v>
      </c>
      <c r="G98" s="41"/>
      <c r="H98" s="41"/>
      <c r="I98" s="216"/>
      <c r="J98" s="41"/>
      <c r="K98" s="41"/>
      <c r="L98" s="45"/>
      <c r="M98" s="217"/>
      <c r="N98" s="218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125</v>
      </c>
      <c r="AU98" s="18" t="s">
        <v>79</v>
      </c>
    </row>
    <row r="99" spans="1:51" s="13" customFormat="1" ht="12">
      <c r="A99" s="13"/>
      <c r="B99" s="219"/>
      <c r="C99" s="220"/>
      <c r="D99" s="221" t="s">
        <v>127</v>
      </c>
      <c r="E99" s="222" t="s">
        <v>19</v>
      </c>
      <c r="F99" s="223" t="s">
        <v>128</v>
      </c>
      <c r="G99" s="220"/>
      <c r="H99" s="222" t="s">
        <v>19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127</v>
      </c>
      <c r="AU99" s="229" t="s">
        <v>79</v>
      </c>
      <c r="AV99" s="13" t="s">
        <v>77</v>
      </c>
      <c r="AW99" s="13" t="s">
        <v>31</v>
      </c>
      <c r="AX99" s="13" t="s">
        <v>69</v>
      </c>
      <c r="AY99" s="229" t="s">
        <v>117</v>
      </c>
    </row>
    <row r="100" spans="1:51" s="14" customFormat="1" ht="12">
      <c r="A100" s="14"/>
      <c r="B100" s="230"/>
      <c r="C100" s="231"/>
      <c r="D100" s="221" t="s">
        <v>127</v>
      </c>
      <c r="E100" s="232" t="s">
        <v>19</v>
      </c>
      <c r="F100" s="233" t="s">
        <v>129</v>
      </c>
      <c r="G100" s="231"/>
      <c r="H100" s="234">
        <v>162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127</v>
      </c>
      <c r="AU100" s="240" t="s">
        <v>79</v>
      </c>
      <c r="AV100" s="14" t="s">
        <v>79</v>
      </c>
      <c r="AW100" s="14" t="s">
        <v>31</v>
      </c>
      <c r="AX100" s="14" t="s">
        <v>77</v>
      </c>
      <c r="AY100" s="240" t="s">
        <v>117</v>
      </c>
    </row>
    <row r="101" spans="1:65" s="2" customFormat="1" ht="16.5" customHeight="1">
      <c r="A101" s="39"/>
      <c r="B101" s="40"/>
      <c r="C101" s="201" t="s">
        <v>79</v>
      </c>
      <c r="D101" s="201" t="s">
        <v>119</v>
      </c>
      <c r="E101" s="202" t="s">
        <v>130</v>
      </c>
      <c r="F101" s="203" t="s">
        <v>131</v>
      </c>
      <c r="G101" s="204" t="s">
        <v>122</v>
      </c>
      <c r="H101" s="205">
        <v>486</v>
      </c>
      <c r="I101" s="206"/>
      <c r="J101" s="207">
        <f>ROUND(I101*H101,2)</f>
        <v>0</v>
      </c>
      <c r="K101" s="203" t="s">
        <v>123</v>
      </c>
      <c r="L101" s="45"/>
      <c r="M101" s="208" t="s">
        <v>19</v>
      </c>
      <c r="N101" s="209" t="s">
        <v>40</v>
      </c>
      <c r="O101" s="8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2" t="s">
        <v>124</v>
      </c>
      <c r="AT101" s="212" t="s">
        <v>119</v>
      </c>
      <c r="AU101" s="212" t="s">
        <v>79</v>
      </c>
      <c r="AY101" s="18" t="s">
        <v>117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8" t="s">
        <v>77</v>
      </c>
      <c r="BK101" s="213">
        <f>ROUND(I101*H101,2)</f>
        <v>0</v>
      </c>
      <c r="BL101" s="18" t="s">
        <v>124</v>
      </c>
      <c r="BM101" s="212" t="s">
        <v>124</v>
      </c>
    </row>
    <row r="102" spans="1:47" s="2" customFormat="1" ht="12">
      <c r="A102" s="39"/>
      <c r="B102" s="40"/>
      <c r="C102" s="41"/>
      <c r="D102" s="214" t="s">
        <v>125</v>
      </c>
      <c r="E102" s="41"/>
      <c r="F102" s="215" t="s">
        <v>132</v>
      </c>
      <c r="G102" s="41"/>
      <c r="H102" s="41"/>
      <c r="I102" s="216"/>
      <c r="J102" s="41"/>
      <c r="K102" s="41"/>
      <c r="L102" s="45"/>
      <c r="M102" s="217"/>
      <c r="N102" s="218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125</v>
      </c>
      <c r="AU102" s="18" t="s">
        <v>79</v>
      </c>
    </row>
    <row r="103" spans="1:51" s="13" customFormat="1" ht="12">
      <c r="A103" s="13"/>
      <c r="B103" s="219"/>
      <c r="C103" s="220"/>
      <c r="D103" s="221" t="s">
        <v>127</v>
      </c>
      <c r="E103" s="222" t="s">
        <v>19</v>
      </c>
      <c r="F103" s="223" t="s">
        <v>133</v>
      </c>
      <c r="G103" s="220"/>
      <c r="H103" s="222" t="s">
        <v>19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127</v>
      </c>
      <c r="AU103" s="229" t="s">
        <v>79</v>
      </c>
      <c r="AV103" s="13" t="s">
        <v>77</v>
      </c>
      <c r="AW103" s="13" t="s">
        <v>31</v>
      </c>
      <c r="AX103" s="13" t="s">
        <v>69</v>
      </c>
      <c r="AY103" s="229" t="s">
        <v>117</v>
      </c>
    </row>
    <row r="104" spans="1:51" s="14" customFormat="1" ht="12">
      <c r="A104" s="14"/>
      <c r="B104" s="230"/>
      <c r="C104" s="231"/>
      <c r="D104" s="221" t="s">
        <v>127</v>
      </c>
      <c r="E104" s="232" t="s">
        <v>19</v>
      </c>
      <c r="F104" s="233" t="s">
        <v>134</v>
      </c>
      <c r="G104" s="231"/>
      <c r="H104" s="234">
        <v>486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127</v>
      </c>
      <c r="AU104" s="240" t="s">
        <v>79</v>
      </c>
      <c r="AV104" s="14" t="s">
        <v>79</v>
      </c>
      <c r="AW104" s="14" t="s">
        <v>31</v>
      </c>
      <c r="AX104" s="14" t="s">
        <v>77</v>
      </c>
      <c r="AY104" s="240" t="s">
        <v>117</v>
      </c>
    </row>
    <row r="105" spans="1:65" s="2" customFormat="1" ht="21.75" customHeight="1">
      <c r="A105" s="39"/>
      <c r="B105" s="40"/>
      <c r="C105" s="201" t="s">
        <v>135</v>
      </c>
      <c r="D105" s="201" t="s">
        <v>119</v>
      </c>
      <c r="E105" s="202" t="s">
        <v>136</v>
      </c>
      <c r="F105" s="203" t="s">
        <v>137</v>
      </c>
      <c r="G105" s="204" t="s">
        <v>138</v>
      </c>
      <c r="H105" s="205">
        <v>76.546</v>
      </c>
      <c r="I105" s="206"/>
      <c r="J105" s="207">
        <f>ROUND(I105*H105,2)</f>
        <v>0</v>
      </c>
      <c r="K105" s="203" t="s">
        <v>123</v>
      </c>
      <c r="L105" s="45"/>
      <c r="M105" s="208" t="s">
        <v>19</v>
      </c>
      <c r="N105" s="209" t="s">
        <v>40</v>
      </c>
      <c r="O105" s="8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2" t="s">
        <v>124</v>
      </c>
      <c r="AT105" s="212" t="s">
        <v>119</v>
      </c>
      <c r="AU105" s="212" t="s">
        <v>79</v>
      </c>
      <c r="AY105" s="18" t="s">
        <v>117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8" t="s">
        <v>77</v>
      </c>
      <c r="BK105" s="213">
        <f>ROUND(I105*H105,2)</f>
        <v>0</v>
      </c>
      <c r="BL105" s="18" t="s">
        <v>124</v>
      </c>
      <c r="BM105" s="212" t="s">
        <v>139</v>
      </c>
    </row>
    <row r="106" spans="1:47" s="2" customFormat="1" ht="12">
      <c r="A106" s="39"/>
      <c r="B106" s="40"/>
      <c r="C106" s="41"/>
      <c r="D106" s="214" t="s">
        <v>125</v>
      </c>
      <c r="E106" s="41"/>
      <c r="F106" s="215" t="s">
        <v>140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125</v>
      </c>
      <c r="AU106" s="18" t="s">
        <v>79</v>
      </c>
    </row>
    <row r="107" spans="1:51" s="13" customFormat="1" ht="12">
      <c r="A107" s="13"/>
      <c r="B107" s="219"/>
      <c r="C107" s="220"/>
      <c r="D107" s="221" t="s">
        <v>127</v>
      </c>
      <c r="E107" s="222" t="s">
        <v>19</v>
      </c>
      <c r="F107" s="223" t="s">
        <v>141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127</v>
      </c>
      <c r="AU107" s="229" t="s">
        <v>79</v>
      </c>
      <c r="AV107" s="13" t="s">
        <v>77</v>
      </c>
      <c r="AW107" s="13" t="s">
        <v>31</v>
      </c>
      <c r="AX107" s="13" t="s">
        <v>69</v>
      </c>
      <c r="AY107" s="229" t="s">
        <v>117</v>
      </c>
    </row>
    <row r="108" spans="1:51" s="14" customFormat="1" ht="12">
      <c r="A108" s="14"/>
      <c r="B108" s="230"/>
      <c r="C108" s="231"/>
      <c r="D108" s="221" t="s">
        <v>127</v>
      </c>
      <c r="E108" s="232" t="s">
        <v>19</v>
      </c>
      <c r="F108" s="233" t="s">
        <v>142</v>
      </c>
      <c r="G108" s="231"/>
      <c r="H108" s="234">
        <v>12.758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127</v>
      </c>
      <c r="AU108" s="240" t="s">
        <v>79</v>
      </c>
      <c r="AV108" s="14" t="s">
        <v>79</v>
      </c>
      <c r="AW108" s="14" t="s">
        <v>31</v>
      </c>
      <c r="AX108" s="14" t="s">
        <v>69</v>
      </c>
      <c r="AY108" s="240" t="s">
        <v>117</v>
      </c>
    </row>
    <row r="109" spans="1:51" s="13" customFormat="1" ht="12">
      <c r="A109" s="13"/>
      <c r="B109" s="219"/>
      <c r="C109" s="220"/>
      <c r="D109" s="221" t="s">
        <v>127</v>
      </c>
      <c r="E109" s="222" t="s">
        <v>19</v>
      </c>
      <c r="F109" s="223" t="s">
        <v>143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127</v>
      </c>
      <c r="AU109" s="229" t="s">
        <v>79</v>
      </c>
      <c r="AV109" s="13" t="s">
        <v>77</v>
      </c>
      <c r="AW109" s="13" t="s">
        <v>31</v>
      </c>
      <c r="AX109" s="13" t="s">
        <v>69</v>
      </c>
      <c r="AY109" s="229" t="s">
        <v>117</v>
      </c>
    </row>
    <row r="110" spans="1:51" s="14" customFormat="1" ht="12">
      <c r="A110" s="14"/>
      <c r="B110" s="230"/>
      <c r="C110" s="231"/>
      <c r="D110" s="221" t="s">
        <v>127</v>
      </c>
      <c r="E110" s="232" t="s">
        <v>19</v>
      </c>
      <c r="F110" s="233" t="s">
        <v>144</v>
      </c>
      <c r="G110" s="231"/>
      <c r="H110" s="234">
        <v>63.788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127</v>
      </c>
      <c r="AU110" s="240" t="s">
        <v>79</v>
      </c>
      <c r="AV110" s="14" t="s">
        <v>79</v>
      </c>
      <c r="AW110" s="14" t="s">
        <v>31</v>
      </c>
      <c r="AX110" s="14" t="s">
        <v>69</v>
      </c>
      <c r="AY110" s="240" t="s">
        <v>117</v>
      </c>
    </row>
    <row r="111" spans="1:51" s="15" customFormat="1" ht="12">
      <c r="A111" s="15"/>
      <c r="B111" s="241"/>
      <c r="C111" s="242"/>
      <c r="D111" s="221" t="s">
        <v>127</v>
      </c>
      <c r="E111" s="243" t="s">
        <v>19</v>
      </c>
      <c r="F111" s="244" t="s">
        <v>145</v>
      </c>
      <c r="G111" s="242"/>
      <c r="H111" s="245">
        <v>76.54599999999999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1" t="s">
        <v>127</v>
      </c>
      <c r="AU111" s="251" t="s">
        <v>79</v>
      </c>
      <c r="AV111" s="15" t="s">
        <v>124</v>
      </c>
      <c r="AW111" s="15" t="s">
        <v>31</v>
      </c>
      <c r="AX111" s="15" t="s">
        <v>77</v>
      </c>
      <c r="AY111" s="251" t="s">
        <v>117</v>
      </c>
    </row>
    <row r="112" spans="1:65" s="2" customFormat="1" ht="24.15" customHeight="1">
      <c r="A112" s="39"/>
      <c r="B112" s="40"/>
      <c r="C112" s="201" t="s">
        <v>124</v>
      </c>
      <c r="D112" s="201" t="s">
        <v>119</v>
      </c>
      <c r="E112" s="202" t="s">
        <v>146</v>
      </c>
      <c r="F112" s="203" t="s">
        <v>147</v>
      </c>
      <c r="G112" s="204" t="s">
        <v>138</v>
      </c>
      <c r="H112" s="205">
        <v>0.538</v>
      </c>
      <c r="I112" s="206"/>
      <c r="J112" s="207">
        <f>ROUND(I112*H112,2)</f>
        <v>0</v>
      </c>
      <c r="K112" s="203" t="s">
        <v>123</v>
      </c>
      <c r="L112" s="45"/>
      <c r="M112" s="208" t="s">
        <v>19</v>
      </c>
      <c r="N112" s="209" t="s">
        <v>40</v>
      </c>
      <c r="O112" s="8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2" t="s">
        <v>124</v>
      </c>
      <c r="AT112" s="212" t="s">
        <v>119</v>
      </c>
      <c r="AU112" s="212" t="s">
        <v>79</v>
      </c>
      <c r="AY112" s="18" t="s">
        <v>117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8" t="s">
        <v>77</v>
      </c>
      <c r="BK112" s="213">
        <f>ROUND(I112*H112,2)</f>
        <v>0</v>
      </c>
      <c r="BL112" s="18" t="s">
        <v>124</v>
      </c>
      <c r="BM112" s="212" t="s">
        <v>148</v>
      </c>
    </row>
    <row r="113" spans="1:47" s="2" customFormat="1" ht="12">
      <c r="A113" s="39"/>
      <c r="B113" s="40"/>
      <c r="C113" s="41"/>
      <c r="D113" s="214" t="s">
        <v>125</v>
      </c>
      <c r="E113" s="41"/>
      <c r="F113" s="215" t="s">
        <v>149</v>
      </c>
      <c r="G113" s="41"/>
      <c r="H113" s="41"/>
      <c r="I113" s="216"/>
      <c r="J113" s="41"/>
      <c r="K113" s="41"/>
      <c r="L113" s="45"/>
      <c r="M113" s="217"/>
      <c r="N113" s="218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125</v>
      </c>
      <c r="AU113" s="18" t="s">
        <v>79</v>
      </c>
    </row>
    <row r="114" spans="1:51" s="13" customFormat="1" ht="12">
      <c r="A114" s="13"/>
      <c r="B114" s="219"/>
      <c r="C114" s="220"/>
      <c r="D114" s="221" t="s">
        <v>127</v>
      </c>
      <c r="E114" s="222" t="s">
        <v>19</v>
      </c>
      <c r="F114" s="223" t="s">
        <v>150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127</v>
      </c>
      <c r="AU114" s="229" t="s">
        <v>79</v>
      </c>
      <c r="AV114" s="13" t="s">
        <v>77</v>
      </c>
      <c r="AW114" s="13" t="s">
        <v>31</v>
      </c>
      <c r="AX114" s="13" t="s">
        <v>69</v>
      </c>
      <c r="AY114" s="229" t="s">
        <v>117</v>
      </c>
    </row>
    <row r="115" spans="1:51" s="14" customFormat="1" ht="12">
      <c r="A115" s="14"/>
      <c r="B115" s="230"/>
      <c r="C115" s="231"/>
      <c r="D115" s="221" t="s">
        <v>127</v>
      </c>
      <c r="E115" s="232" t="s">
        <v>19</v>
      </c>
      <c r="F115" s="233" t="s">
        <v>151</v>
      </c>
      <c r="G115" s="231"/>
      <c r="H115" s="234">
        <v>0.538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127</v>
      </c>
      <c r="AU115" s="240" t="s">
        <v>79</v>
      </c>
      <c r="AV115" s="14" t="s">
        <v>79</v>
      </c>
      <c r="AW115" s="14" t="s">
        <v>31</v>
      </c>
      <c r="AX115" s="14" t="s">
        <v>77</v>
      </c>
      <c r="AY115" s="240" t="s">
        <v>117</v>
      </c>
    </row>
    <row r="116" spans="1:65" s="2" customFormat="1" ht="24.15" customHeight="1">
      <c r="A116" s="39"/>
      <c r="B116" s="40"/>
      <c r="C116" s="201" t="s">
        <v>152</v>
      </c>
      <c r="D116" s="201" t="s">
        <v>119</v>
      </c>
      <c r="E116" s="202" t="s">
        <v>153</v>
      </c>
      <c r="F116" s="203" t="s">
        <v>154</v>
      </c>
      <c r="G116" s="204" t="s">
        <v>138</v>
      </c>
      <c r="H116" s="205">
        <v>16.8</v>
      </c>
      <c r="I116" s="206"/>
      <c r="J116" s="207">
        <f>ROUND(I116*H116,2)</f>
        <v>0</v>
      </c>
      <c r="K116" s="203" t="s">
        <v>123</v>
      </c>
      <c r="L116" s="45"/>
      <c r="M116" s="208" t="s">
        <v>19</v>
      </c>
      <c r="N116" s="209" t="s">
        <v>40</v>
      </c>
      <c r="O116" s="8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124</v>
      </c>
      <c r="AT116" s="212" t="s">
        <v>119</v>
      </c>
      <c r="AU116" s="212" t="s">
        <v>79</v>
      </c>
      <c r="AY116" s="18" t="s">
        <v>117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77</v>
      </c>
      <c r="BK116" s="213">
        <f>ROUND(I116*H116,2)</f>
        <v>0</v>
      </c>
      <c r="BL116" s="18" t="s">
        <v>124</v>
      </c>
      <c r="BM116" s="212" t="s">
        <v>155</v>
      </c>
    </row>
    <row r="117" spans="1:47" s="2" customFormat="1" ht="12">
      <c r="A117" s="39"/>
      <c r="B117" s="40"/>
      <c r="C117" s="41"/>
      <c r="D117" s="214" t="s">
        <v>125</v>
      </c>
      <c r="E117" s="41"/>
      <c r="F117" s="215" t="s">
        <v>156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125</v>
      </c>
      <c r="AU117" s="18" t="s">
        <v>79</v>
      </c>
    </row>
    <row r="118" spans="1:51" s="13" customFormat="1" ht="12">
      <c r="A118" s="13"/>
      <c r="B118" s="219"/>
      <c r="C118" s="220"/>
      <c r="D118" s="221" t="s">
        <v>127</v>
      </c>
      <c r="E118" s="222" t="s">
        <v>19</v>
      </c>
      <c r="F118" s="223" t="s">
        <v>157</v>
      </c>
      <c r="G118" s="220"/>
      <c r="H118" s="222" t="s">
        <v>19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127</v>
      </c>
      <c r="AU118" s="229" t="s">
        <v>79</v>
      </c>
      <c r="AV118" s="13" t="s">
        <v>77</v>
      </c>
      <c r="AW118" s="13" t="s">
        <v>31</v>
      </c>
      <c r="AX118" s="13" t="s">
        <v>69</v>
      </c>
      <c r="AY118" s="229" t="s">
        <v>117</v>
      </c>
    </row>
    <row r="119" spans="1:51" s="14" customFormat="1" ht="12">
      <c r="A119" s="14"/>
      <c r="B119" s="230"/>
      <c r="C119" s="231"/>
      <c r="D119" s="221" t="s">
        <v>127</v>
      </c>
      <c r="E119" s="232" t="s">
        <v>19</v>
      </c>
      <c r="F119" s="233" t="s">
        <v>158</v>
      </c>
      <c r="G119" s="231"/>
      <c r="H119" s="234">
        <v>16.8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127</v>
      </c>
      <c r="AU119" s="240" t="s">
        <v>79</v>
      </c>
      <c r="AV119" s="14" t="s">
        <v>79</v>
      </c>
      <c r="AW119" s="14" t="s">
        <v>31</v>
      </c>
      <c r="AX119" s="14" t="s">
        <v>77</v>
      </c>
      <c r="AY119" s="240" t="s">
        <v>117</v>
      </c>
    </row>
    <row r="120" spans="1:65" s="2" customFormat="1" ht="24.15" customHeight="1">
      <c r="A120" s="39"/>
      <c r="B120" s="40"/>
      <c r="C120" s="201" t="s">
        <v>139</v>
      </c>
      <c r="D120" s="201" t="s">
        <v>119</v>
      </c>
      <c r="E120" s="202" t="s">
        <v>159</v>
      </c>
      <c r="F120" s="203" t="s">
        <v>160</v>
      </c>
      <c r="G120" s="204" t="s">
        <v>138</v>
      </c>
      <c r="H120" s="205">
        <v>14.53</v>
      </c>
      <c r="I120" s="206"/>
      <c r="J120" s="207">
        <f>ROUND(I120*H120,2)</f>
        <v>0</v>
      </c>
      <c r="K120" s="203" t="s">
        <v>123</v>
      </c>
      <c r="L120" s="45"/>
      <c r="M120" s="208" t="s">
        <v>19</v>
      </c>
      <c r="N120" s="209" t="s">
        <v>40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124</v>
      </c>
      <c r="AT120" s="212" t="s">
        <v>119</v>
      </c>
      <c r="AU120" s="212" t="s">
        <v>79</v>
      </c>
      <c r="AY120" s="18" t="s">
        <v>117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77</v>
      </c>
      <c r="BK120" s="213">
        <f>ROUND(I120*H120,2)</f>
        <v>0</v>
      </c>
      <c r="BL120" s="18" t="s">
        <v>124</v>
      </c>
      <c r="BM120" s="212" t="s">
        <v>161</v>
      </c>
    </row>
    <row r="121" spans="1:47" s="2" customFormat="1" ht="12">
      <c r="A121" s="39"/>
      <c r="B121" s="40"/>
      <c r="C121" s="41"/>
      <c r="D121" s="214" t="s">
        <v>125</v>
      </c>
      <c r="E121" s="41"/>
      <c r="F121" s="215" t="s">
        <v>162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125</v>
      </c>
      <c r="AU121" s="18" t="s">
        <v>79</v>
      </c>
    </row>
    <row r="122" spans="1:51" s="13" customFormat="1" ht="12">
      <c r="A122" s="13"/>
      <c r="B122" s="219"/>
      <c r="C122" s="220"/>
      <c r="D122" s="221" t="s">
        <v>127</v>
      </c>
      <c r="E122" s="222" t="s">
        <v>19</v>
      </c>
      <c r="F122" s="223" t="s">
        <v>163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127</v>
      </c>
      <c r="AU122" s="229" t="s">
        <v>79</v>
      </c>
      <c r="AV122" s="13" t="s">
        <v>77</v>
      </c>
      <c r="AW122" s="13" t="s">
        <v>31</v>
      </c>
      <c r="AX122" s="13" t="s">
        <v>69</v>
      </c>
      <c r="AY122" s="229" t="s">
        <v>117</v>
      </c>
    </row>
    <row r="123" spans="1:51" s="14" customFormat="1" ht="12">
      <c r="A123" s="14"/>
      <c r="B123" s="230"/>
      <c r="C123" s="231"/>
      <c r="D123" s="221" t="s">
        <v>127</v>
      </c>
      <c r="E123" s="232" t="s">
        <v>19</v>
      </c>
      <c r="F123" s="233" t="s">
        <v>164</v>
      </c>
      <c r="G123" s="231"/>
      <c r="H123" s="234">
        <v>13.283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127</v>
      </c>
      <c r="AU123" s="240" t="s">
        <v>79</v>
      </c>
      <c r="AV123" s="14" t="s">
        <v>79</v>
      </c>
      <c r="AW123" s="14" t="s">
        <v>31</v>
      </c>
      <c r="AX123" s="14" t="s">
        <v>69</v>
      </c>
      <c r="AY123" s="240" t="s">
        <v>117</v>
      </c>
    </row>
    <row r="124" spans="1:51" s="13" customFormat="1" ht="12">
      <c r="A124" s="13"/>
      <c r="B124" s="219"/>
      <c r="C124" s="220"/>
      <c r="D124" s="221" t="s">
        <v>127</v>
      </c>
      <c r="E124" s="222" t="s">
        <v>19</v>
      </c>
      <c r="F124" s="223" t="s">
        <v>165</v>
      </c>
      <c r="G124" s="220"/>
      <c r="H124" s="222" t="s">
        <v>19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127</v>
      </c>
      <c r="AU124" s="229" t="s">
        <v>79</v>
      </c>
      <c r="AV124" s="13" t="s">
        <v>77</v>
      </c>
      <c r="AW124" s="13" t="s">
        <v>31</v>
      </c>
      <c r="AX124" s="13" t="s">
        <v>69</v>
      </c>
      <c r="AY124" s="229" t="s">
        <v>117</v>
      </c>
    </row>
    <row r="125" spans="1:51" s="14" customFormat="1" ht="12">
      <c r="A125" s="14"/>
      <c r="B125" s="230"/>
      <c r="C125" s="231"/>
      <c r="D125" s="221" t="s">
        <v>127</v>
      </c>
      <c r="E125" s="232" t="s">
        <v>19</v>
      </c>
      <c r="F125" s="233" t="s">
        <v>166</v>
      </c>
      <c r="G125" s="231"/>
      <c r="H125" s="234">
        <v>1.247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127</v>
      </c>
      <c r="AU125" s="240" t="s">
        <v>79</v>
      </c>
      <c r="AV125" s="14" t="s">
        <v>79</v>
      </c>
      <c r="AW125" s="14" t="s">
        <v>31</v>
      </c>
      <c r="AX125" s="14" t="s">
        <v>69</v>
      </c>
      <c r="AY125" s="240" t="s">
        <v>117</v>
      </c>
    </row>
    <row r="126" spans="1:51" s="15" customFormat="1" ht="12">
      <c r="A126" s="15"/>
      <c r="B126" s="241"/>
      <c r="C126" s="242"/>
      <c r="D126" s="221" t="s">
        <v>127</v>
      </c>
      <c r="E126" s="243" t="s">
        <v>19</v>
      </c>
      <c r="F126" s="244" t="s">
        <v>145</v>
      </c>
      <c r="G126" s="242"/>
      <c r="H126" s="245">
        <v>14.53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1" t="s">
        <v>127</v>
      </c>
      <c r="AU126" s="251" t="s">
        <v>79</v>
      </c>
      <c r="AV126" s="15" t="s">
        <v>124</v>
      </c>
      <c r="AW126" s="15" t="s">
        <v>31</v>
      </c>
      <c r="AX126" s="15" t="s">
        <v>77</v>
      </c>
      <c r="AY126" s="251" t="s">
        <v>117</v>
      </c>
    </row>
    <row r="127" spans="1:65" s="2" customFormat="1" ht="24.15" customHeight="1">
      <c r="A127" s="39"/>
      <c r="B127" s="40"/>
      <c r="C127" s="201" t="s">
        <v>167</v>
      </c>
      <c r="D127" s="201" t="s">
        <v>119</v>
      </c>
      <c r="E127" s="202" t="s">
        <v>168</v>
      </c>
      <c r="F127" s="203" t="s">
        <v>169</v>
      </c>
      <c r="G127" s="204" t="s">
        <v>138</v>
      </c>
      <c r="H127" s="205">
        <v>19.719</v>
      </c>
      <c r="I127" s="206"/>
      <c r="J127" s="207">
        <f>ROUND(I127*H127,2)</f>
        <v>0</v>
      </c>
      <c r="K127" s="203" t="s">
        <v>123</v>
      </c>
      <c r="L127" s="45"/>
      <c r="M127" s="208" t="s">
        <v>19</v>
      </c>
      <c r="N127" s="209" t="s">
        <v>40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2" t="s">
        <v>124</v>
      </c>
      <c r="AT127" s="212" t="s">
        <v>119</v>
      </c>
      <c r="AU127" s="212" t="s">
        <v>79</v>
      </c>
      <c r="AY127" s="18" t="s">
        <v>117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8" t="s">
        <v>77</v>
      </c>
      <c r="BK127" s="213">
        <f>ROUND(I127*H127,2)</f>
        <v>0</v>
      </c>
      <c r="BL127" s="18" t="s">
        <v>124</v>
      </c>
      <c r="BM127" s="212" t="s">
        <v>170</v>
      </c>
    </row>
    <row r="128" spans="1:47" s="2" customFormat="1" ht="12">
      <c r="A128" s="39"/>
      <c r="B128" s="40"/>
      <c r="C128" s="41"/>
      <c r="D128" s="214" t="s">
        <v>125</v>
      </c>
      <c r="E128" s="41"/>
      <c r="F128" s="215" t="s">
        <v>171</v>
      </c>
      <c r="G128" s="41"/>
      <c r="H128" s="41"/>
      <c r="I128" s="216"/>
      <c r="J128" s="41"/>
      <c r="K128" s="41"/>
      <c r="L128" s="45"/>
      <c r="M128" s="217"/>
      <c r="N128" s="218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125</v>
      </c>
      <c r="AU128" s="18" t="s">
        <v>79</v>
      </c>
    </row>
    <row r="129" spans="1:51" s="13" customFormat="1" ht="12">
      <c r="A129" s="13"/>
      <c r="B129" s="219"/>
      <c r="C129" s="220"/>
      <c r="D129" s="221" t="s">
        <v>127</v>
      </c>
      <c r="E129" s="222" t="s">
        <v>19</v>
      </c>
      <c r="F129" s="223" t="s">
        <v>172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127</v>
      </c>
      <c r="AU129" s="229" t="s">
        <v>79</v>
      </c>
      <c r="AV129" s="13" t="s">
        <v>77</v>
      </c>
      <c r="AW129" s="13" t="s">
        <v>31</v>
      </c>
      <c r="AX129" s="13" t="s">
        <v>69</v>
      </c>
      <c r="AY129" s="229" t="s">
        <v>117</v>
      </c>
    </row>
    <row r="130" spans="1:51" s="14" customFormat="1" ht="12">
      <c r="A130" s="14"/>
      <c r="B130" s="230"/>
      <c r="C130" s="231"/>
      <c r="D130" s="221" t="s">
        <v>127</v>
      </c>
      <c r="E130" s="232" t="s">
        <v>19</v>
      </c>
      <c r="F130" s="233" t="s">
        <v>173</v>
      </c>
      <c r="G130" s="231"/>
      <c r="H130" s="234">
        <v>8.505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127</v>
      </c>
      <c r="AU130" s="240" t="s">
        <v>79</v>
      </c>
      <c r="AV130" s="14" t="s">
        <v>79</v>
      </c>
      <c r="AW130" s="14" t="s">
        <v>31</v>
      </c>
      <c r="AX130" s="14" t="s">
        <v>69</v>
      </c>
      <c r="AY130" s="240" t="s">
        <v>117</v>
      </c>
    </row>
    <row r="131" spans="1:51" s="14" customFormat="1" ht="12">
      <c r="A131" s="14"/>
      <c r="B131" s="230"/>
      <c r="C131" s="231"/>
      <c r="D131" s="221" t="s">
        <v>127</v>
      </c>
      <c r="E131" s="232" t="s">
        <v>19</v>
      </c>
      <c r="F131" s="233" t="s">
        <v>174</v>
      </c>
      <c r="G131" s="231"/>
      <c r="H131" s="234">
        <v>3.213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127</v>
      </c>
      <c r="AU131" s="240" t="s">
        <v>79</v>
      </c>
      <c r="AV131" s="14" t="s">
        <v>79</v>
      </c>
      <c r="AW131" s="14" t="s">
        <v>31</v>
      </c>
      <c r="AX131" s="14" t="s">
        <v>69</v>
      </c>
      <c r="AY131" s="240" t="s">
        <v>117</v>
      </c>
    </row>
    <row r="132" spans="1:51" s="13" customFormat="1" ht="12">
      <c r="A132" s="13"/>
      <c r="B132" s="219"/>
      <c r="C132" s="220"/>
      <c r="D132" s="221" t="s">
        <v>127</v>
      </c>
      <c r="E132" s="222" t="s">
        <v>19</v>
      </c>
      <c r="F132" s="223" t="s">
        <v>175</v>
      </c>
      <c r="G132" s="220"/>
      <c r="H132" s="222" t="s">
        <v>19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127</v>
      </c>
      <c r="AU132" s="229" t="s">
        <v>79</v>
      </c>
      <c r="AV132" s="13" t="s">
        <v>77</v>
      </c>
      <c r="AW132" s="13" t="s">
        <v>31</v>
      </c>
      <c r="AX132" s="13" t="s">
        <v>69</v>
      </c>
      <c r="AY132" s="229" t="s">
        <v>117</v>
      </c>
    </row>
    <row r="133" spans="1:51" s="14" customFormat="1" ht="12">
      <c r="A133" s="14"/>
      <c r="B133" s="230"/>
      <c r="C133" s="231"/>
      <c r="D133" s="221" t="s">
        <v>127</v>
      </c>
      <c r="E133" s="232" t="s">
        <v>19</v>
      </c>
      <c r="F133" s="233" t="s">
        <v>176</v>
      </c>
      <c r="G133" s="231"/>
      <c r="H133" s="234">
        <v>0.63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127</v>
      </c>
      <c r="AU133" s="240" t="s">
        <v>79</v>
      </c>
      <c r="AV133" s="14" t="s">
        <v>79</v>
      </c>
      <c r="AW133" s="14" t="s">
        <v>31</v>
      </c>
      <c r="AX133" s="14" t="s">
        <v>69</v>
      </c>
      <c r="AY133" s="240" t="s">
        <v>117</v>
      </c>
    </row>
    <row r="134" spans="1:51" s="13" customFormat="1" ht="12">
      <c r="A134" s="13"/>
      <c r="B134" s="219"/>
      <c r="C134" s="220"/>
      <c r="D134" s="221" t="s">
        <v>127</v>
      </c>
      <c r="E134" s="222" t="s">
        <v>19</v>
      </c>
      <c r="F134" s="223" t="s">
        <v>177</v>
      </c>
      <c r="G134" s="220"/>
      <c r="H134" s="222" t="s">
        <v>19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127</v>
      </c>
      <c r="AU134" s="229" t="s">
        <v>79</v>
      </c>
      <c r="AV134" s="13" t="s">
        <v>77</v>
      </c>
      <c r="AW134" s="13" t="s">
        <v>31</v>
      </c>
      <c r="AX134" s="13" t="s">
        <v>69</v>
      </c>
      <c r="AY134" s="229" t="s">
        <v>117</v>
      </c>
    </row>
    <row r="135" spans="1:51" s="14" customFormat="1" ht="12">
      <c r="A135" s="14"/>
      <c r="B135" s="230"/>
      <c r="C135" s="231"/>
      <c r="D135" s="221" t="s">
        <v>127</v>
      </c>
      <c r="E135" s="232" t="s">
        <v>19</v>
      </c>
      <c r="F135" s="233" t="s">
        <v>178</v>
      </c>
      <c r="G135" s="231"/>
      <c r="H135" s="234">
        <v>7.371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127</v>
      </c>
      <c r="AU135" s="240" t="s">
        <v>79</v>
      </c>
      <c r="AV135" s="14" t="s">
        <v>79</v>
      </c>
      <c r="AW135" s="14" t="s">
        <v>31</v>
      </c>
      <c r="AX135" s="14" t="s">
        <v>69</v>
      </c>
      <c r="AY135" s="240" t="s">
        <v>117</v>
      </c>
    </row>
    <row r="136" spans="1:51" s="15" customFormat="1" ht="12">
      <c r="A136" s="15"/>
      <c r="B136" s="241"/>
      <c r="C136" s="242"/>
      <c r="D136" s="221" t="s">
        <v>127</v>
      </c>
      <c r="E136" s="243" t="s">
        <v>19</v>
      </c>
      <c r="F136" s="244" t="s">
        <v>145</v>
      </c>
      <c r="G136" s="242"/>
      <c r="H136" s="245">
        <v>19.719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1" t="s">
        <v>127</v>
      </c>
      <c r="AU136" s="251" t="s">
        <v>79</v>
      </c>
      <c r="AV136" s="15" t="s">
        <v>124</v>
      </c>
      <c r="AW136" s="15" t="s">
        <v>31</v>
      </c>
      <c r="AX136" s="15" t="s">
        <v>77</v>
      </c>
      <c r="AY136" s="251" t="s">
        <v>117</v>
      </c>
    </row>
    <row r="137" spans="1:65" s="2" customFormat="1" ht="37.8" customHeight="1">
      <c r="A137" s="39"/>
      <c r="B137" s="40"/>
      <c r="C137" s="201" t="s">
        <v>148</v>
      </c>
      <c r="D137" s="201" t="s">
        <v>119</v>
      </c>
      <c r="E137" s="202" t="s">
        <v>179</v>
      </c>
      <c r="F137" s="203" t="s">
        <v>180</v>
      </c>
      <c r="G137" s="204" t="s">
        <v>138</v>
      </c>
      <c r="H137" s="205">
        <v>128.133</v>
      </c>
      <c r="I137" s="206"/>
      <c r="J137" s="207">
        <f>ROUND(I137*H137,2)</f>
        <v>0</v>
      </c>
      <c r="K137" s="203" t="s">
        <v>123</v>
      </c>
      <c r="L137" s="45"/>
      <c r="M137" s="208" t="s">
        <v>19</v>
      </c>
      <c r="N137" s="209" t="s">
        <v>40</v>
      </c>
      <c r="O137" s="85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2" t="s">
        <v>124</v>
      </c>
      <c r="AT137" s="212" t="s">
        <v>119</v>
      </c>
      <c r="AU137" s="212" t="s">
        <v>79</v>
      </c>
      <c r="AY137" s="18" t="s">
        <v>117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8" t="s">
        <v>77</v>
      </c>
      <c r="BK137" s="213">
        <f>ROUND(I137*H137,2)</f>
        <v>0</v>
      </c>
      <c r="BL137" s="18" t="s">
        <v>124</v>
      </c>
      <c r="BM137" s="212" t="s">
        <v>181</v>
      </c>
    </row>
    <row r="138" spans="1:47" s="2" customFormat="1" ht="12">
      <c r="A138" s="39"/>
      <c r="B138" s="40"/>
      <c r="C138" s="41"/>
      <c r="D138" s="214" t="s">
        <v>125</v>
      </c>
      <c r="E138" s="41"/>
      <c r="F138" s="215" t="s">
        <v>182</v>
      </c>
      <c r="G138" s="41"/>
      <c r="H138" s="41"/>
      <c r="I138" s="216"/>
      <c r="J138" s="41"/>
      <c r="K138" s="41"/>
      <c r="L138" s="45"/>
      <c r="M138" s="217"/>
      <c r="N138" s="218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125</v>
      </c>
      <c r="AU138" s="18" t="s">
        <v>79</v>
      </c>
    </row>
    <row r="139" spans="1:51" s="14" customFormat="1" ht="12">
      <c r="A139" s="14"/>
      <c r="B139" s="230"/>
      <c r="C139" s="231"/>
      <c r="D139" s="221" t="s">
        <v>127</v>
      </c>
      <c r="E139" s="232" t="s">
        <v>19</v>
      </c>
      <c r="F139" s="233" t="s">
        <v>183</v>
      </c>
      <c r="G139" s="231"/>
      <c r="H139" s="234">
        <v>128.133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127</v>
      </c>
      <c r="AU139" s="240" t="s">
        <v>79</v>
      </c>
      <c r="AV139" s="14" t="s">
        <v>79</v>
      </c>
      <c r="AW139" s="14" t="s">
        <v>31</v>
      </c>
      <c r="AX139" s="14" t="s">
        <v>77</v>
      </c>
      <c r="AY139" s="240" t="s">
        <v>117</v>
      </c>
    </row>
    <row r="140" spans="1:65" s="2" customFormat="1" ht="37.8" customHeight="1">
      <c r="A140" s="39"/>
      <c r="B140" s="40"/>
      <c r="C140" s="201" t="s">
        <v>184</v>
      </c>
      <c r="D140" s="201" t="s">
        <v>119</v>
      </c>
      <c r="E140" s="202" t="s">
        <v>185</v>
      </c>
      <c r="F140" s="203" t="s">
        <v>186</v>
      </c>
      <c r="G140" s="204" t="s">
        <v>138</v>
      </c>
      <c r="H140" s="205">
        <v>640.665</v>
      </c>
      <c r="I140" s="206"/>
      <c r="J140" s="207">
        <f>ROUND(I140*H140,2)</f>
        <v>0</v>
      </c>
      <c r="K140" s="203" t="s">
        <v>123</v>
      </c>
      <c r="L140" s="45"/>
      <c r="M140" s="208" t="s">
        <v>19</v>
      </c>
      <c r="N140" s="209" t="s">
        <v>40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2" t="s">
        <v>124</v>
      </c>
      <c r="AT140" s="212" t="s">
        <v>119</v>
      </c>
      <c r="AU140" s="212" t="s">
        <v>79</v>
      </c>
      <c r="AY140" s="18" t="s">
        <v>117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8" t="s">
        <v>77</v>
      </c>
      <c r="BK140" s="213">
        <f>ROUND(I140*H140,2)</f>
        <v>0</v>
      </c>
      <c r="BL140" s="18" t="s">
        <v>124</v>
      </c>
      <c r="BM140" s="212" t="s">
        <v>187</v>
      </c>
    </row>
    <row r="141" spans="1:47" s="2" customFormat="1" ht="12">
      <c r="A141" s="39"/>
      <c r="B141" s="40"/>
      <c r="C141" s="41"/>
      <c r="D141" s="214" t="s">
        <v>125</v>
      </c>
      <c r="E141" s="41"/>
      <c r="F141" s="215" t="s">
        <v>188</v>
      </c>
      <c r="G141" s="41"/>
      <c r="H141" s="41"/>
      <c r="I141" s="216"/>
      <c r="J141" s="41"/>
      <c r="K141" s="41"/>
      <c r="L141" s="45"/>
      <c r="M141" s="217"/>
      <c r="N141" s="218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125</v>
      </c>
      <c r="AU141" s="18" t="s">
        <v>79</v>
      </c>
    </row>
    <row r="142" spans="1:51" s="13" customFormat="1" ht="12">
      <c r="A142" s="13"/>
      <c r="B142" s="219"/>
      <c r="C142" s="220"/>
      <c r="D142" s="221" t="s">
        <v>127</v>
      </c>
      <c r="E142" s="222" t="s">
        <v>19</v>
      </c>
      <c r="F142" s="223" t="s">
        <v>189</v>
      </c>
      <c r="G142" s="220"/>
      <c r="H142" s="222" t="s">
        <v>19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127</v>
      </c>
      <c r="AU142" s="229" t="s">
        <v>79</v>
      </c>
      <c r="AV142" s="13" t="s">
        <v>77</v>
      </c>
      <c r="AW142" s="13" t="s">
        <v>31</v>
      </c>
      <c r="AX142" s="13" t="s">
        <v>69</v>
      </c>
      <c r="AY142" s="229" t="s">
        <v>117</v>
      </c>
    </row>
    <row r="143" spans="1:51" s="14" customFormat="1" ht="12">
      <c r="A143" s="14"/>
      <c r="B143" s="230"/>
      <c r="C143" s="231"/>
      <c r="D143" s="221" t="s">
        <v>127</v>
      </c>
      <c r="E143" s="232" t="s">
        <v>19</v>
      </c>
      <c r="F143" s="233" t="s">
        <v>190</v>
      </c>
      <c r="G143" s="231"/>
      <c r="H143" s="234">
        <v>640.665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127</v>
      </c>
      <c r="AU143" s="240" t="s">
        <v>79</v>
      </c>
      <c r="AV143" s="14" t="s">
        <v>79</v>
      </c>
      <c r="AW143" s="14" t="s">
        <v>31</v>
      </c>
      <c r="AX143" s="14" t="s">
        <v>77</v>
      </c>
      <c r="AY143" s="240" t="s">
        <v>117</v>
      </c>
    </row>
    <row r="144" spans="1:65" s="2" customFormat="1" ht="24.15" customHeight="1">
      <c r="A144" s="39"/>
      <c r="B144" s="40"/>
      <c r="C144" s="201" t="s">
        <v>155</v>
      </c>
      <c r="D144" s="201" t="s">
        <v>119</v>
      </c>
      <c r="E144" s="202" t="s">
        <v>191</v>
      </c>
      <c r="F144" s="203" t="s">
        <v>192</v>
      </c>
      <c r="G144" s="204" t="s">
        <v>122</v>
      </c>
      <c r="H144" s="205">
        <v>648</v>
      </c>
      <c r="I144" s="206"/>
      <c r="J144" s="207">
        <f>ROUND(I144*H144,2)</f>
        <v>0</v>
      </c>
      <c r="K144" s="203" t="s">
        <v>123</v>
      </c>
      <c r="L144" s="45"/>
      <c r="M144" s="208" t="s">
        <v>19</v>
      </c>
      <c r="N144" s="209" t="s">
        <v>40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2" t="s">
        <v>124</v>
      </c>
      <c r="AT144" s="212" t="s">
        <v>119</v>
      </c>
      <c r="AU144" s="212" t="s">
        <v>79</v>
      </c>
      <c r="AY144" s="18" t="s">
        <v>117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8" t="s">
        <v>77</v>
      </c>
      <c r="BK144" s="213">
        <f>ROUND(I144*H144,2)</f>
        <v>0</v>
      </c>
      <c r="BL144" s="18" t="s">
        <v>124</v>
      </c>
      <c r="BM144" s="212" t="s">
        <v>193</v>
      </c>
    </row>
    <row r="145" spans="1:47" s="2" customFormat="1" ht="12">
      <c r="A145" s="39"/>
      <c r="B145" s="40"/>
      <c r="C145" s="41"/>
      <c r="D145" s="214" t="s">
        <v>125</v>
      </c>
      <c r="E145" s="41"/>
      <c r="F145" s="215" t="s">
        <v>194</v>
      </c>
      <c r="G145" s="41"/>
      <c r="H145" s="41"/>
      <c r="I145" s="216"/>
      <c r="J145" s="41"/>
      <c r="K145" s="41"/>
      <c r="L145" s="45"/>
      <c r="M145" s="217"/>
      <c r="N145" s="218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125</v>
      </c>
      <c r="AU145" s="18" t="s">
        <v>79</v>
      </c>
    </row>
    <row r="146" spans="1:65" s="2" customFormat="1" ht="24.15" customHeight="1">
      <c r="A146" s="39"/>
      <c r="B146" s="40"/>
      <c r="C146" s="201" t="s">
        <v>195</v>
      </c>
      <c r="D146" s="201" t="s">
        <v>119</v>
      </c>
      <c r="E146" s="202" t="s">
        <v>196</v>
      </c>
      <c r="F146" s="203" t="s">
        <v>197</v>
      </c>
      <c r="G146" s="204" t="s">
        <v>198</v>
      </c>
      <c r="H146" s="205">
        <v>230.639</v>
      </c>
      <c r="I146" s="206"/>
      <c r="J146" s="207">
        <f>ROUND(I146*H146,2)</f>
        <v>0</v>
      </c>
      <c r="K146" s="203" t="s">
        <v>123</v>
      </c>
      <c r="L146" s="45"/>
      <c r="M146" s="208" t="s">
        <v>19</v>
      </c>
      <c r="N146" s="209" t="s">
        <v>40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124</v>
      </c>
      <c r="AT146" s="212" t="s">
        <v>119</v>
      </c>
      <c r="AU146" s="212" t="s">
        <v>79</v>
      </c>
      <c r="AY146" s="18" t="s">
        <v>117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77</v>
      </c>
      <c r="BK146" s="213">
        <f>ROUND(I146*H146,2)</f>
        <v>0</v>
      </c>
      <c r="BL146" s="18" t="s">
        <v>124</v>
      </c>
      <c r="BM146" s="212" t="s">
        <v>199</v>
      </c>
    </row>
    <row r="147" spans="1:47" s="2" customFormat="1" ht="12">
      <c r="A147" s="39"/>
      <c r="B147" s="40"/>
      <c r="C147" s="41"/>
      <c r="D147" s="214" t="s">
        <v>125</v>
      </c>
      <c r="E147" s="41"/>
      <c r="F147" s="215" t="s">
        <v>200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125</v>
      </c>
      <c r="AU147" s="18" t="s">
        <v>79</v>
      </c>
    </row>
    <row r="148" spans="1:51" s="14" customFormat="1" ht="12">
      <c r="A148" s="14"/>
      <c r="B148" s="230"/>
      <c r="C148" s="231"/>
      <c r="D148" s="221" t="s">
        <v>127</v>
      </c>
      <c r="E148" s="232" t="s">
        <v>19</v>
      </c>
      <c r="F148" s="233" t="s">
        <v>201</v>
      </c>
      <c r="G148" s="231"/>
      <c r="H148" s="234">
        <v>230.639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127</v>
      </c>
      <c r="AU148" s="240" t="s">
        <v>79</v>
      </c>
      <c r="AV148" s="14" t="s">
        <v>79</v>
      </c>
      <c r="AW148" s="14" t="s">
        <v>31</v>
      </c>
      <c r="AX148" s="14" t="s">
        <v>77</v>
      </c>
      <c r="AY148" s="240" t="s">
        <v>117</v>
      </c>
    </row>
    <row r="149" spans="1:65" s="2" customFormat="1" ht="24.15" customHeight="1">
      <c r="A149" s="39"/>
      <c r="B149" s="40"/>
      <c r="C149" s="201" t="s">
        <v>202</v>
      </c>
      <c r="D149" s="201" t="s">
        <v>119</v>
      </c>
      <c r="E149" s="202" t="s">
        <v>203</v>
      </c>
      <c r="F149" s="203" t="s">
        <v>204</v>
      </c>
      <c r="G149" s="204" t="s">
        <v>138</v>
      </c>
      <c r="H149" s="205">
        <v>16.8</v>
      </c>
      <c r="I149" s="206"/>
      <c r="J149" s="207">
        <f>ROUND(I149*H149,2)</f>
        <v>0</v>
      </c>
      <c r="K149" s="203" t="s">
        <v>205</v>
      </c>
      <c r="L149" s="45"/>
      <c r="M149" s="208" t="s">
        <v>19</v>
      </c>
      <c r="N149" s="209" t="s">
        <v>40</v>
      </c>
      <c r="O149" s="85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2" t="s">
        <v>124</v>
      </c>
      <c r="AT149" s="212" t="s">
        <v>119</v>
      </c>
      <c r="AU149" s="212" t="s">
        <v>79</v>
      </c>
      <c r="AY149" s="18" t="s">
        <v>117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8" t="s">
        <v>77</v>
      </c>
      <c r="BK149" s="213">
        <f>ROUND(I149*H149,2)</f>
        <v>0</v>
      </c>
      <c r="BL149" s="18" t="s">
        <v>124</v>
      </c>
      <c r="BM149" s="212" t="s">
        <v>206</v>
      </c>
    </row>
    <row r="150" spans="1:47" s="2" customFormat="1" ht="12">
      <c r="A150" s="39"/>
      <c r="B150" s="40"/>
      <c r="C150" s="41"/>
      <c r="D150" s="214" t="s">
        <v>125</v>
      </c>
      <c r="E150" s="41"/>
      <c r="F150" s="215" t="s">
        <v>207</v>
      </c>
      <c r="G150" s="41"/>
      <c r="H150" s="41"/>
      <c r="I150" s="216"/>
      <c r="J150" s="41"/>
      <c r="K150" s="41"/>
      <c r="L150" s="45"/>
      <c r="M150" s="217"/>
      <c r="N150" s="218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125</v>
      </c>
      <c r="AU150" s="18" t="s">
        <v>79</v>
      </c>
    </row>
    <row r="151" spans="1:51" s="14" customFormat="1" ht="12">
      <c r="A151" s="14"/>
      <c r="B151" s="230"/>
      <c r="C151" s="231"/>
      <c r="D151" s="221" t="s">
        <v>127</v>
      </c>
      <c r="E151" s="232" t="s">
        <v>19</v>
      </c>
      <c r="F151" s="233" t="s">
        <v>208</v>
      </c>
      <c r="G151" s="231"/>
      <c r="H151" s="234">
        <v>16.8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127</v>
      </c>
      <c r="AU151" s="240" t="s">
        <v>79</v>
      </c>
      <c r="AV151" s="14" t="s">
        <v>79</v>
      </c>
      <c r="AW151" s="14" t="s">
        <v>31</v>
      </c>
      <c r="AX151" s="14" t="s">
        <v>77</v>
      </c>
      <c r="AY151" s="240" t="s">
        <v>117</v>
      </c>
    </row>
    <row r="152" spans="1:65" s="2" customFormat="1" ht="16.5" customHeight="1">
      <c r="A152" s="39"/>
      <c r="B152" s="40"/>
      <c r="C152" s="252" t="s">
        <v>209</v>
      </c>
      <c r="D152" s="252" t="s">
        <v>210</v>
      </c>
      <c r="E152" s="253" t="s">
        <v>211</v>
      </c>
      <c r="F152" s="254" t="s">
        <v>212</v>
      </c>
      <c r="G152" s="255" t="s">
        <v>198</v>
      </c>
      <c r="H152" s="256">
        <v>30.24</v>
      </c>
      <c r="I152" s="257"/>
      <c r="J152" s="258">
        <f>ROUND(I152*H152,2)</f>
        <v>0</v>
      </c>
      <c r="K152" s="254" t="s">
        <v>205</v>
      </c>
      <c r="L152" s="259"/>
      <c r="M152" s="260" t="s">
        <v>19</v>
      </c>
      <c r="N152" s="261" t="s">
        <v>40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2" t="s">
        <v>148</v>
      </c>
      <c r="AT152" s="212" t="s">
        <v>210</v>
      </c>
      <c r="AU152" s="212" t="s">
        <v>79</v>
      </c>
      <c r="AY152" s="18" t="s">
        <v>117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8" t="s">
        <v>77</v>
      </c>
      <c r="BK152" s="213">
        <f>ROUND(I152*H152,2)</f>
        <v>0</v>
      </c>
      <c r="BL152" s="18" t="s">
        <v>124</v>
      </c>
      <c r="BM152" s="212" t="s">
        <v>213</v>
      </c>
    </row>
    <row r="153" spans="1:51" s="14" customFormat="1" ht="12">
      <c r="A153" s="14"/>
      <c r="B153" s="230"/>
      <c r="C153" s="231"/>
      <c r="D153" s="221" t="s">
        <v>127</v>
      </c>
      <c r="E153" s="231"/>
      <c r="F153" s="233" t="s">
        <v>214</v>
      </c>
      <c r="G153" s="231"/>
      <c r="H153" s="234">
        <v>30.24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127</v>
      </c>
      <c r="AU153" s="240" t="s">
        <v>79</v>
      </c>
      <c r="AV153" s="14" t="s">
        <v>79</v>
      </c>
      <c r="AW153" s="14" t="s">
        <v>4</v>
      </c>
      <c r="AX153" s="14" t="s">
        <v>77</v>
      </c>
      <c r="AY153" s="240" t="s">
        <v>117</v>
      </c>
    </row>
    <row r="154" spans="1:65" s="2" customFormat="1" ht="24.15" customHeight="1">
      <c r="A154" s="39"/>
      <c r="B154" s="40"/>
      <c r="C154" s="201" t="s">
        <v>161</v>
      </c>
      <c r="D154" s="201" t="s">
        <v>119</v>
      </c>
      <c r="E154" s="202" t="s">
        <v>215</v>
      </c>
      <c r="F154" s="203" t="s">
        <v>216</v>
      </c>
      <c r="G154" s="204" t="s">
        <v>122</v>
      </c>
      <c r="H154" s="205">
        <v>360</v>
      </c>
      <c r="I154" s="206"/>
      <c r="J154" s="207">
        <f>ROUND(I154*H154,2)</f>
        <v>0</v>
      </c>
      <c r="K154" s="203" t="s">
        <v>123</v>
      </c>
      <c r="L154" s="45"/>
      <c r="M154" s="208" t="s">
        <v>19</v>
      </c>
      <c r="N154" s="209" t="s">
        <v>40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2" t="s">
        <v>124</v>
      </c>
      <c r="AT154" s="212" t="s">
        <v>119</v>
      </c>
      <c r="AU154" s="212" t="s">
        <v>79</v>
      </c>
      <c r="AY154" s="18" t="s">
        <v>117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8" t="s">
        <v>77</v>
      </c>
      <c r="BK154" s="213">
        <f>ROUND(I154*H154,2)</f>
        <v>0</v>
      </c>
      <c r="BL154" s="18" t="s">
        <v>124</v>
      </c>
      <c r="BM154" s="212" t="s">
        <v>217</v>
      </c>
    </row>
    <row r="155" spans="1:47" s="2" customFormat="1" ht="12">
      <c r="A155" s="39"/>
      <c r="B155" s="40"/>
      <c r="C155" s="41"/>
      <c r="D155" s="214" t="s">
        <v>125</v>
      </c>
      <c r="E155" s="41"/>
      <c r="F155" s="215" t="s">
        <v>218</v>
      </c>
      <c r="G155" s="41"/>
      <c r="H155" s="41"/>
      <c r="I155" s="216"/>
      <c r="J155" s="41"/>
      <c r="K155" s="41"/>
      <c r="L155" s="45"/>
      <c r="M155" s="217"/>
      <c r="N155" s="218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125</v>
      </c>
      <c r="AU155" s="18" t="s">
        <v>79</v>
      </c>
    </row>
    <row r="156" spans="1:65" s="2" customFormat="1" ht="24.15" customHeight="1">
      <c r="A156" s="39"/>
      <c r="B156" s="40"/>
      <c r="C156" s="201" t="s">
        <v>219</v>
      </c>
      <c r="D156" s="201" t="s">
        <v>119</v>
      </c>
      <c r="E156" s="202" t="s">
        <v>220</v>
      </c>
      <c r="F156" s="203" t="s">
        <v>221</v>
      </c>
      <c r="G156" s="204" t="s">
        <v>122</v>
      </c>
      <c r="H156" s="205">
        <v>360</v>
      </c>
      <c r="I156" s="206"/>
      <c r="J156" s="207">
        <f>ROUND(I156*H156,2)</f>
        <v>0</v>
      </c>
      <c r="K156" s="203" t="s">
        <v>123</v>
      </c>
      <c r="L156" s="45"/>
      <c r="M156" s="208" t="s">
        <v>19</v>
      </c>
      <c r="N156" s="209" t="s">
        <v>40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2" t="s">
        <v>124</v>
      </c>
      <c r="AT156" s="212" t="s">
        <v>119</v>
      </c>
      <c r="AU156" s="212" t="s">
        <v>79</v>
      </c>
      <c r="AY156" s="18" t="s">
        <v>117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8" t="s">
        <v>77</v>
      </c>
      <c r="BK156" s="213">
        <f>ROUND(I156*H156,2)</f>
        <v>0</v>
      </c>
      <c r="BL156" s="18" t="s">
        <v>124</v>
      </c>
      <c r="BM156" s="212" t="s">
        <v>222</v>
      </c>
    </row>
    <row r="157" spans="1:47" s="2" customFormat="1" ht="12">
      <c r="A157" s="39"/>
      <c r="B157" s="40"/>
      <c r="C157" s="41"/>
      <c r="D157" s="214" t="s">
        <v>125</v>
      </c>
      <c r="E157" s="41"/>
      <c r="F157" s="215" t="s">
        <v>223</v>
      </c>
      <c r="G157" s="41"/>
      <c r="H157" s="41"/>
      <c r="I157" s="216"/>
      <c r="J157" s="41"/>
      <c r="K157" s="41"/>
      <c r="L157" s="45"/>
      <c r="M157" s="217"/>
      <c r="N157" s="218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125</v>
      </c>
      <c r="AU157" s="18" t="s">
        <v>79</v>
      </c>
    </row>
    <row r="158" spans="1:65" s="2" customFormat="1" ht="16.5" customHeight="1">
      <c r="A158" s="39"/>
      <c r="B158" s="40"/>
      <c r="C158" s="252" t="s">
        <v>170</v>
      </c>
      <c r="D158" s="252" t="s">
        <v>210</v>
      </c>
      <c r="E158" s="253" t="s">
        <v>224</v>
      </c>
      <c r="F158" s="254" t="s">
        <v>225</v>
      </c>
      <c r="G158" s="255" t="s">
        <v>226</v>
      </c>
      <c r="H158" s="256">
        <v>7.2</v>
      </c>
      <c r="I158" s="257"/>
      <c r="J158" s="258">
        <f>ROUND(I158*H158,2)</f>
        <v>0</v>
      </c>
      <c r="K158" s="254" t="s">
        <v>123</v>
      </c>
      <c r="L158" s="259"/>
      <c r="M158" s="260" t="s">
        <v>19</v>
      </c>
      <c r="N158" s="261" t="s">
        <v>40</v>
      </c>
      <c r="O158" s="85"/>
      <c r="P158" s="210">
        <f>O158*H158</f>
        <v>0</v>
      </c>
      <c r="Q158" s="210">
        <v>0.001</v>
      </c>
      <c r="R158" s="210">
        <f>Q158*H158</f>
        <v>0.007200000000000001</v>
      </c>
      <c r="S158" s="210">
        <v>0</v>
      </c>
      <c r="T158" s="21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2" t="s">
        <v>148</v>
      </c>
      <c r="AT158" s="212" t="s">
        <v>210</v>
      </c>
      <c r="AU158" s="212" t="s">
        <v>79</v>
      </c>
      <c r="AY158" s="18" t="s">
        <v>117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8" t="s">
        <v>77</v>
      </c>
      <c r="BK158" s="213">
        <f>ROUND(I158*H158,2)</f>
        <v>0</v>
      </c>
      <c r="BL158" s="18" t="s">
        <v>124</v>
      </c>
      <c r="BM158" s="212" t="s">
        <v>227</v>
      </c>
    </row>
    <row r="159" spans="1:51" s="14" customFormat="1" ht="12">
      <c r="A159" s="14"/>
      <c r="B159" s="230"/>
      <c r="C159" s="231"/>
      <c r="D159" s="221" t="s">
        <v>127</v>
      </c>
      <c r="E159" s="232" t="s">
        <v>19</v>
      </c>
      <c r="F159" s="233" t="s">
        <v>228</v>
      </c>
      <c r="G159" s="231"/>
      <c r="H159" s="234">
        <v>7.2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127</v>
      </c>
      <c r="AU159" s="240" t="s">
        <v>79</v>
      </c>
      <c r="AV159" s="14" t="s">
        <v>79</v>
      </c>
      <c r="AW159" s="14" t="s">
        <v>31</v>
      </c>
      <c r="AX159" s="14" t="s">
        <v>77</v>
      </c>
      <c r="AY159" s="240" t="s">
        <v>117</v>
      </c>
    </row>
    <row r="160" spans="1:65" s="2" customFormat="1" ht="21.75" customHeight="1">
      <c r="A160" s="39"/>
      <c r="B160" s="40"/>
      <c r="C160" s="201" t="s">
        <v>8</v>
      </c>
      <c r="D160" s="201" t="s">
        <v>119</v>
      </c>
      <c r="E160" s="202" t="s">
        <v>229</v>
      </c>
      <c r="F160" s="203" t="s">
        <v>230</v>
      </c>
      <c r="G160" s="204" t="s">
        <v>122</v>
      </c>
      <c r="H160" s="205">
        <v>360</v>
      </c>
      <c r="I160" s="206"/>
      <c r="J160" s="207">
        <f>ROUND(I160*H160,2)</f>
        <v>0</v>
      </c>
      <c r="K160" s="203" t="s">
        <v>123</v>
      </c>
      <c r="L160" s="45"/>
      <c r="M160" s="208" t="s">
        <v>19</v>
      </c>
      <c r="N160" s="209" t="s">
        <v>40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124</v>
      </c>
      <c r="AT160" s="212" t="s">
        <v>119</v>
      </c>
      <c r="AU160" s="212" t="s">
        <v>79</v>
      </c>
      <c r="AY160" s="18" t="s">
        <v>117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77</v>
      </c>
      <c r="BK160" s="213">
        <f>ROUND(I160*H160,2)</f>
        <v>0</v>
      </c>
      <c r="BL160" s="18" t="s">
        <v>124</v>
      </c>
      <c r="BM160" s="212" t="s">
        <v>231</v>
      </c>
    </row>
    <row r="161" spans="1:47" s="2" customFormat="1" ht="12">
      <c r="A161" s="39"/>
      <c r="B161" s="40"/>
      <c r="C161" s="41"/>
      <c r="D161" s="214" t="s">
        <v>125</v>
      </c>
      <c r="E161" s="41"/>
      <c r="F161" s="215" t="s">
        <v>232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125</v>
      </c>
      <c r="AU161" s="18" t="s">
        <v>79</v>
      </c>
    </row>
    <row r="162" spans="1:51" s="13" customFormat="1" ht="12">
      <c r="A162" s="13"/>
      <c r="B162" s="219"/>
      <c r="C162" s="220"/>
      <c r="D162" s="221" t="s">
        <v>127</v>
      </c>
      <c r="E162" s="222" t="s">
        <v>19</v>
      </c>
      <c r="F162" s="223" t="s">
        <v>233</v>
      </c>
      <c r="G162" s="220"/>
      <c r="H162" s="222" t="s">
        <v>19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127</v>
      </c>
      <c r="AU162" s="229" t="s">
        <v>79</v>
      </c>
      <c r="AV162" s="13" t="s">
        <v>77</v>
      </c>
      <c r="AW162" s="13" t="s">
        <v>31</v>
      </c>
      <c r="AX162" s="13" t="s">
        <v>69</v>
      </c>
      <c r="AY162" s="229" t="s">
        <v>117</v>
      </c>
    </row>
    <row r="163" spans="1:51" s="14" customFormat="1" ht="12">
      <c r="A163" s="14"/>
      <c r="B163" s="230"/>
      <c r="C163" s="231"/>
      <c r="D163" s="221" t="s">
        <v>127</v>
      </c>
      <c r="E163" s="232" t="s">
        <v>19</v>
      </c>
      <c r="F163" s="233" t="s">
        <v>234</v>
      </c>
      <c r="G163" s="231"/>
      <c r="H163" s="234">
        <v>108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127</v>
      </c>
      <c r="AU163" s="240" t="s">
        <v>79</v>
      </c>
      <c r="AV163" s="14" t="s">
        <v>79</v>
      </c>
      <c r="AW163" s="14" t="s">
        <v>31</v>
      </c>
      <c r="AX163" s="14" t="s">
        <v>69</v>
      </c>
      <c r="AY163" s="240" t="s">
        <v>117</v>
      </c>
    </row>
    <row r="164" spans="1:51" s="14" customFormat="1" ht="12">
      <c r="A164" s="14"/>
      <c r="B164" s="230"/>
      <c r="C164" s="231"/>
      <c r="D164" s="221" t="s">
        <v>127</v>
      </c>
      <c r="E164" s="232" t="s">
        <v>19</v>
      </c>
      <c r="F164" s="233" t="s">
        <v>235</v>
      </c>
      <c r="G164" s="231"/>
      <c r="H164" s="234">
        <v>252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127</v>
      </c>
      <c r="AU164" s="240" t="s">
        <v>79</v>
      </c>
      <c r="AV164" s="14" t="s">
        <v>79</v>
      </c>
      <c r="AW164" s="14" t="s">
        <v>31</v>
      </c>
      <c r="AX164" s="14" t="s">
        <v>69</v>
      </c>
      <c r="AY164" s="240" t="s">
        <v>117</v>
      </c>
    </row>
    <row r="165" spans="1:51" s="15" customFormat="1" ht="12">
      <c r="A165" s="15"/>
      <c r="B165" s="241"/>
      <c r="C165" s="242"/>
      <c r="D165" s="221" t="s">
        <v>127</v>
      </c>
      <c r="E165" s="243" t="s">
        <v>19</v>
      </c>
      <c r="F165" s="244" t="s">
        <v>145</v>
      </c>
      <c r="G165" s="242"/>
      <c r="H165" s="245">
        <v>360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1" t="s">
        <v>127</v>
      </c>
      <c r="AU165" s="251" t="s">
        <v>79</v>
      </c>
      <c r="AV165" s="15" t="s">
        <v>124</v>
      </c>
      <c r="AW165" s="15" t="s">
        <v>31</v>
      </c>
      <c r="AX165" s="15" t="s">
        <v>77</v>
      </c>
      <c r="AY165" s="251" t="s">
        <v>117</v>
      </c>
    </row>
    <row r="166" spans="1:63" s="12" customFormat="1" ht="22.8" customHeight="1">
      <c r="A166" s="12"/>
      <c r="B166" s="185"/>
      <c r="C166" s="186"/>
      <c r="D166" s="187" t="s">
        <v>68</v>
      </c>
      <c r="E166" s="199" t="s">
        <v>79</v>
      </c>
      <c r="F166" s="199" t="s">
        <v>236</v>
      </c>
      <c r="G166" s="186"/>
      <c r="H166" s="186"/>
      <c r="I166" s="189"/>
      <c r="J166" s="200">
        <f>BK166</f>
        <v>0</v>
      </c>
      <c r="K166" s="186"/>
      <c r="L166" s="191"/>
      <c r="M166" s="192"/>
      <c r="N166" s="193"/>
      <c r="O166" s="193"/>
      <c r="P166" s="194">
        <f>SUM(P167:P196)</f>
        <v>0</v>
      </c>
      <c r="Q166" s="193"/>
      <c r="R166" s="194">
        <f>SUM(R167:R196)</f>
        <v>69.2090764</v>
      </c>
      <c r="S166" s="193"/>
      <c r="T166" s="195">
        <f>SUM(T167:T196)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6" t="s">
        <v>77</v>
      </c>
      <c r="AT166" s="197" t="s">
        <v>68</v>
      </c>
      <c r="AU166" s="197" t="s">
        <v>77</v>
      </c>
      <c r="AY166" s="196" t="s">
        <v>117</v>
      </c>
      <c r="BK166" s="198">
        <f>SUM(BK167:BK196)</f>
        <v>0</v>
      </c>
    </row>
    <row r="167" spans="1:65" s="2" customFormat="1" ht="24.15" customHeight="1">
      <c r="A167" s="39"/>
      <c r="B167" s="40"/>
      <c r="C167" s="201" t="s">
        <v>181</v>
      </c>
      <c r="D167" s="201" t="s">
        <v>119</v>
      </c>
      <c r="E167" s="202" t="s">
        <v>237</v>
      </c>
      <c r="F167" s="203" t="s">
        <v>238</v>
      </c>
      <c r="G167" s="204" t="s">
        <v>122</v>
      </c>
      <c r="H167" s="205">
        <v>88.548</v>
      </c>
      <c r="I167" s="206"/>
      <c r="J167" s="207">
        <f>ROUND(I167*H167,2)</f>
        <v>0</v>
      </c>
      <c r="K167" s="203" t="s">
        <v>123</v>
      </c>
      <c r="L167" s="45"/>
      <c r="M167" s="208" t="s">
        <v>19</v>
      </c>
      <c r="N167" s="209" t="s">
        <v>40</v>
      </c>
      <c r="O167" s="85"/>
      <c r="P167" s="210">
        <f>O167*H167</f>
        <v>0</v>
      </c>
      <c r="Q167" s="210">
        <v>0.00031</v>
      </c>
      <c r="R167" s="210">
        <f>Q167*H167</f>
        <v>0.02744988</v>
      </c>
      <c r="S167" s="210">
        <v>0</v>
      </c>
      <c r="T167" s="21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2" t="s">
        <v>124</v>
      </c>
      <c r="AT167" s="212" t="s">
        <v>119</v>
      </c>
      <c r="AU167" s="212" t="s">
        <v>79</v>
      </c>
      <c r="AY167" s="18" t="s">
        <v>117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8" t="s">
        <v>77</v>
      </c>
      <c r="BK167" s="213">
        <f>ROUND(I167*H167,2)</f>
        <v>0</v>
      </c>
      <c r="BL167" s="18" t="s">
        <v>124</v>
      </c>
      <c r="BM167" s="212" t="s">
        <v>239</v>
      </c>
    </row>
    <row r="168" spans="1:47" s="2" customFormat="1" ht="12">
      <c r="A168" s="39"/>
      <c r="B168" s="40"/>
      <c r="C168" s="41"/>
      <c r="D168" s="214" t="s">
        <v>125</v>
      </c>
      <c r="E168" s="41"/>
      <c r="F168" s="215" t="s">
        <v>240</v>
      </c>
      <c r="G168" s="41"/>
      <c r="H168" s="41"/>
      <c r="I168" s="216"/>
      <c r="J168" s="41"/>
      <c r="K168" s="41"/>
      <c r="L168" s="45"/>
      <c r="M168" s="217"/>
      <c r="N168" s="218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125</v>
      </c>
      <c r="AU168" s="18" t="s">
        <v>79</v>
      </c>
    </row>
    <row r="169" spans="1:51" s="14" customFormat="1" ht="12">
      <c r="A169" s="14"/>
      <c r="B169" s="230"/>
      <c r="C169" s="231"/>
      <c r="D169" s="221" t="s">
        <v>127</v>
      </c>
      <c r="E169" s="232" t="s">
        <v>19</v>
      </c>
      <c r="F169" s="233" t="s">
        <v>241</v>
      </c>
      <c r="G169" s="231"/>
      <c r="H169" s="234">
        <v>56.52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127</v>
      </c>
      <c r="AU169" s="240" t="s">
        <v>79</v>
      </c>
      <c r="AV169" s="14" t="s">
        <v>79</v>
      </c>
      <c r="AW169" s="14" t="s">
        <v>31</v>
      </c>
      <c r="AX169" s="14" t="s">
        <v>69</v>
      </c>
      <c r="AY169" s="240" t="s">
        <v>117</v>
      </c>
    </row>
    <row r="170" spans="1:51" s="14" customFormat="1" ht="12">
      <c r="A170" s="14"/>
      <c r="B170" s="230"/>
      <c r="C170" s="231"/>
      <c r="D170" s="221" t="s">
        <v>127</v>
      </c>
      <c r="E170" s="232" t="s">
        <v>19</v>
      </c>
      <c r="F170" s="233" t="s">
        <v>242</v>
      </c>
      <c r="G170" s="231"/>
      <c r="H170" s="234">
        <v>32.028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127</v>
      </c>
      <c r="AU170" s="240" t="s">
        <v>79</v>
      </c>
      <c r="AV170" s="14" t="s">
        <v>79</v>
      </c>
      <c r="AW170" s="14" t="s">
        <v>31</v>
      </c>
      <c r="AX170" s="14" t="s">
        <v>69</v>
      </c>
      <c r="AY170" s="240" t="s">
        <v>117</v>
      </c>
    </row>
    <row r="171" spans="1:51" s="15" customFormat="1" ht="12">
      <c r="A171" s="15"/>
      <c r="B171" s="241"/>
      <c r="C171" s="242"/>
      <c r="D171" s="221" t="s">
        <v>127</v>
      </c>
      <c r="E171" s="243" t="s">
        <v>19</v>
      </c>
      <c r="F171" s="244" t="s">
        <v>145</v>
      </c>
      <c r="G171" s="242"/>
      <c r="H171" s="245">
        <v>88.548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1" t="s">
        <v>127</v>
      </c>
      <c r="AU171" s="251" t="s">
        <v>79</v>
      </c>
      <c r="AV171" s="15" t="s">
        <v>124</v>
      </c>
      <c r="AW171" s="15" t="s">
        <v>31</v>
      </c>
      <c r="AX171" s="15" t="s">
        <v>77</v>
      </c>
      <c r="AY171" s="251" t="s">
        <v>117</v>
      </c>
    </row>
    <row r="172" spans="1:65" s="2" customFormat="1" ht="16.5" customHeight="1">
      <c r="A172" s="39"/>
      <c r="B172" s="40"/>
      <c r="C172" s="252" t="s">
        <v>243</v>
      </c>
      <c r="D172" s="252" t="s">
        <v>210</v>
      </c>
      <c r="E172" s="253" t="s">
        <v>244</v>
      </c>
      <c r="F172" s="254" t="s">
        <v>245</v>
      </c>
      <c r="G172" s="255" t="s">
        <v>122</v>
      </c>
      <c r="H172" s="256">
        <v>104.885</v>
      </c>
      <c r="I172" s="257"/>
      <c r="J172" s="258">
        <f>ROUND(I172*H172,2)</f>
        <v>0</v>
      </c>
      <c r="K172" s="254" t="s">
        <v>123</v>
      </c>
      <c r="L172" s="259"/>
      <c r="M172" s="260" t="s">
        <v>19</v>
      </c>
      <c r="N172" s="261" t="s">
        <v>40</v>
      </c>
      <c r="O172" s="85"/>
      <c r="P172" s="210">
        <f>O172*H172</f>
        <v>0</v>
      </c>
      <c r="Q172" s="210">
        <v>0.0003</v>
      </c>
      <c r="R172" s="210">
        <f>Q172*H172</f>
        <v>0.0314655</v>
      </c>
      <c r="S172" s="210">
        <v>0</v>
      </c>
      <c r="T172" s="21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2" t="s">
        <v>148</v>
      </c>
      <c r="AT172" s="212" t="s">
        <v>210</v>
      </c>
      <c r="AU172" s="212" t="s">
        <v>79</v>
      </c>
      <c r="AY172" s="18" t="s">
        <v>117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8" t="s">
        <v>77</v>
      </c>
      <c r="BK172" s="213">
        <f>ROUND(I172*H172,2)</f>
        <v>0</v>
      </c>
      <c r="BL172" s="18" t="s">
        <v>124</v>
      </c>
      <c r="BM172" s="212" t="s">
        <v>246</v>
      </c>
    </row>
    <row r="173" spans="1:51" s="14" customFormat="1" ht="12">
      <c r="A173" s="14"/>
      <c r="B173" s="230"/>
      <c r="C173" s="231"/>
      <c r="D173" s="221" t="s">
        <v>127</v>
      </c>
      <c r="E173" s="232" t="s">
        <v>19</v>
      </c>
      <c r="F173" s="233" t="s">
        <v>247</v>
      </c>
      <c r="G173" s="231"/>
      <c r="H173" s="234">
        <v>104.885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127</v>
      </c>
      <c r="AU173" s="240" t="s">
        <v>79</v>
      </c>
      <c r="AV173" s="14" t="s">
        <v>79</v>
      </c>
      <c r="AW173" s="14" t="s">
        <v>31</v>
      </c>
      <c r="AX173" s="14" t="s">
        <v>77</v>
      </c>
      <c r="AY173" s="240" t="s">
        <v>117</v>
      </c>
    </row>
    <row r="174" spans="1:65" s="2" customFormat="1" ht="37.8" customHeight="1">
      <c r="A174" s="39"/>
      <c r="B174" s="40"/>
      <c r="C174" s="201" t="s">
        <v>187</v>
      </c>
      <c r="D174" s="201" t="s">
        <v>119</v>
      </c>
      <c r="E174" s="202" t="s">
        <v>248</v>
      </c>
      <c r="F174" s="203" t="s">
        <v>249</v>
      </c>
      <c r="G174" s="204" t="s">
        <v>250</v>
      </c>
      <c r="H174" s="205">
        <v>90</v>
      </c>
      <c r="I174" s="206"/>
      <c r="J174" s="207">
        <f>ROUND(I174*H174,2)</f>
        <v>0</v>
      </c>
      <c r="K174" s="203" t="s">
        <v>123</v>
      </c>
      <c r="L174" s="45"/>
      <c r="M174" s="208" t="s">
        <v>19</v>
      </c>
      <c r="N174" s="209" t="s">
        <v>40</v>
      </c>
      <c r="O174" s="85"/>
      <c r="P174" s="210">
        <f>O174*H174</f>
        <v>0</v>
      </c>
      <c r="Q174" s="210">
        <v>0.2044</v>
      </c>
      <c r="R174" s="210">
        <f>Q174*H174</f>
        <v>18.396</v>
      </c>
      <c r="S174" s="210">
        <v>0</v>
      </c>
      <c r="T174" s="21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2" t="s">
        <v>124</v>
      </c>
      <c r="AT174" s="212" t="s">
        <v>119</v>
      </c>
      <c r="AU174" s="212" t="s">
        <v>79</v>
      </c>
      <c r="AY174" s="18" t="s">
        <v>117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8" t="s">
        <v>77</v>
      </c>
      <c r="BK174" s="213">
        <f>ROUND(I174*H174,2)</f>
        <v>0</v>
      </c>
      <c r="BL174" s="18" t="s">
        <v>124</v>
      </c>
      <c r="BM174" s="212" t="s">
        <v>251</v>
      </c>
    </row>
    <row r="175" spans="1:47" s="2" customFormat="1" ht="12">
      <c r="A175" s="39"/>
      <c r="B175" s="40"/>
      <c r="C175" s="41"/>
      <c r="D175" s="214" t="s">
        <v>125</v>
      </c>
      <c r="E175" s="41"/>
      <c r="F175" s="215" t="s">
        <v>252</v>
      </c>
      <c r="G175" s="41"/>
      <c r="H175" s="41"/>
      <c r="I175" s="216"/>
      <c r="J175" s="41"/>
      <c r="K175" s="41"/>
      <c r="L175" s="45"/>
      <c r="M175" s="217"/>
      <c r="N175" s="218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125</v>
      </c>
      <c r="AU175" s="18" t="s">
        <v>79</v>
      </c>
    </row>
    <row r="176" spans="1:51" s="14" customFormat="1" ht="12">
      <c r="A176" s="14"/>
      <c r="B176" s="230"/>
      <c r="C176" s="231"/>
      <c r="D176" s="221" t="s">
        <v>127</v>
      </c>
      <c r="E176" s="232" t="s">
        <v>19</v>
      </c>
      <c r="F176" s="233" t="s">
        <v>253</v>
      </c>
      <c r="G176" s="231"/>
      <c r="H176" s="234">
        <v>90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127</v>
      </c>
      <c r="AU176" s="240" t="s">
        <v>79</v>
      </c>
      <c r="AV176" s="14" t="s">
        <v>79</v>
      </c>
      <c r="AW176" s="14" t="s">
        <v>31</v>
      </c>
      <c r="AX176" s="14" t="s">
        <v>77</v>
      </c>
      <c r="AY176" s="240" t="s">
        <v>117</v>
      </c>
    </row>
    <row r="177" spans="1:65" s="2" customFormat="1" ht="37.8" customHeight="1">
      <c r="A177" s="39"/>
      <c r="B177" s="40"/>
      <c r="C177" s="201" t="s">
        <v>254</v>
      </c>
      <c r="D177" s="201" t="s">
        <v>119</v>
      </c>
      <c r="E177" s="202" t="s">
        <v>255</v>
      </c>
      <c r="F177" s="203" t="s">
        <v>256</v>
      </c>
      <c r="G177" s="204" t="s">
        <v>250</v>
      </c>
      <c r="H177" s="205">
        <v>34</v>
      </c>
      <c r="I177" s="206"/>
      <c r="J177" s="207">
        <f>ROUND(I177*H177,2)</f>
        <v>0</v>
      </c>
      <c r="K177" s="203" t="s">
        <v>123</v>
      </c>
      <c r="L177" s="45"/>
      <c r="M177" s="208" t="s">
        <v>19</v>
      </c>
      <c r="N177" s="209" t="s">
        <v>40</v>
      </c>
      <c r="O177" s="85"/>
      <c r="P177" s="210">
        <f>O177*H177</f>
        <v>0</v>
      </c>
      <c r="Q177" s="210">
        <v>0.28714</v>
      </c>
      <c r="R177" s="210">
        <f>Q177*H177</f>
        <v>9.76276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124</v>
      </c>
      <c r="AT177" s="212" t="s">
        <v>119</v>
      </c>
      <c r="AU177" s="212" t="s">
        <v>79</v>
      </c>
      <c r="AY177" s="18" t="s">
        <v>117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77</v>
      </c>
      <c r="BK177" s="213">
        <f>ROUND(I177*H177,2)</f>
        <v>0</v>
      </c>
      <c r="BL177" s="18" t="s">
        <v>124</v>
      </c>
      <c r="BM177" s="212" t="s">
        <v>257</v>
      </c>
    </row>
    <row r="178" spans="1:47" s="2" customFormat="1" ht="12">
      <c r="A178" s="39"/>
      <c r="B178" s="40"/>
      <c r="C178" s="41"/>
      <c r="D178" s="214" t="s">
        <v>125</v>
      </c>
      <c r="E178" s="41"/>
      <c r="F178" s="215" t="s">
        <v>258</v>
      </c>
      <c r="G178" s="41"/>
      <c r="H178" s="41"/>
      <c r="I178" s="216"/>
      <c r="J178" s="41"/>
      <c r="K178" s="41"/>
      <c r="L178" s="45"/>
      <c r="M178" s="217"/>
      <c r="N178" s="218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125</v>
      </c>
      <c r="AU178" s="18" t="s">
        <v>79</v>
      </c>
    </row>
    <row r="179" spans="1:51" s="14" customFormat="1" ht="12">
      <c r="A179" s="14"/>
      <c r="B179" s="230"/>
      <c r="C179" s="231"/>
      <c r="D179" s="221" t="s">
        <v>127</v>
      </c>
      <c r="E179" s="232" t="s">
        <v>19</v>
      </c>
      <c r="F179" s="233" t="s">
        <v>259</v>
      </c>
      <c r="G179" s="231"/>
      <c r="H179" s="234">
        <v>34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127</v>
      </c>
      <c r="AU179" s="240" t="s">
        <v>79</v>
      </c>
      <c r="AV179" s="14" t="s">
        <v>79</v>
      </c>
      <c r="AW179" s="14" t="s">
        <v>31</v>
      </c>
      <c r="AX179" s="14" t="s">
        <v>77</v>
      </c>
      <c r="AY179" s="240" t="s">
        <v>117</v>
      </c>
    </row>
    <row r="180" spans="1:65" s="2" customFormat="1" ht="16.5" customHeight="1">
      <c r="A180" s="39"/>
      <c r="B180" s="40"/>
      <c r="C180" s="201" t="s">
        <v>193</v>
      </c>
      <c r="D180" s="201" t="s">
        <v>119</v>
      </c>
      <c r="E180" s="202" t="s">
        <v>260</v>
      </c>
      <c r="F180" s="203" t="s">
        <v>261</v>
      </c>
      <c r="G180" s="204" t="s">
        <v>138</v>
      </c>
      <c r="H180" s="205">
        <v>1.811</v>
      </c>
      <c r="I180" s="206"/>
      <c r="J180" s="207">
        <f>ROUND(I180*H180,2)</f>
        <v>0</v>
      </c>
      <c r="K180" s="203" t="s">
        <v>123</v>
      </c>
      <c r="L180" s="45"/>
      <c r="M180" s="208" t="s">
        <v>19</v>
      </c>
      <c r="N180" s="209" t="s">
        <v>40</v>
      </c>
      <c r="O180" s="85"/>
      <c r="P180" s="210">
        <f>O180*H180</f>
        <v>0</v>
      </c>
      <c r="Q180" s="210">
        <v>1.98</v>
      </c>
      <c r="R180" s="210">
        <f>Q180*H180</f>
        <v>3.5857799999999997</v>
      </c>
      <c r="S180" s="210">
        <v>0</v>
      </c>
      <c r="T180" s="21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2" t="s">
        <v>124</v>
      </c>
      <c r="AT180" s="212" t="s">
        <v>119</v>
      </c>
      <c r="AU180" s="212" t="s">
        <v>79</v>
      </c>
      <c r="AY180" s="18" t="s">
        <v>117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8" t="s">
        <v>77</v>
      </c>
      <c r="BK180" s="213">
        <f>ROUND(I180*H180,2)</f>
        <v>0</v>
      </c>
      <c r="BL180" s="18" t="s">
        <v>124</v>
      </c>
      <c r="BM180" s="212" t="s">
        <v>262</v>
      </c>
    </row>
    <row r="181" spans="1:47" s="2" customFormat="1" ht="12">
      <c r="A181" s="39"/>
      <c r="B181" s="40"/>
      <c r="C181" s="41"/>
      <c r="D181" s="214" t="s">
        <v>125</v>
      </c>
      <c r="E181" s="41"/>
      <c r="F181" s="215" t="s">
        <v>263</v>
      </c>
      <c r="G181" s="41"/>
      <c r="H181" s="41"/>
      <c r="I181" s="216"/>
      <c r="J181" s="41"/>
      <c r="K181" s="41"/>
      <c r="L181" s="45"/>
      <c r="M181" s="217"/>
      <c r="N181" s="218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125</v>
      </c>
      <c r="AU181" s="18" t="s">
        <v>79</v>
      </c>
    </row>
    <row r="182" spans="1:51" s="13" customFormat="1" ht="12">
      <c r="A182" s="13"/>
      <c r="B182" s="219"/>
      <c r="C182" s="220"/>
      <c r="D182" s="221" t="s">
        <v>127</v>
      </c>
      <c r="E182" s="222" t="s">
        <v>19</v>
      </c>
      <c r="F182" s="223" t="s">
        <v>264</v>
      </c>
      <c r="G182" s="220"/>
      <c r="H182" s="222" t="s">
        <v>19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127</v>
      </c>
      <c r="AU182" s="229" t="s">
        <v>79</v>
      </c>
      <c r="AV182" s="13" t="s">
        <v>77</v>
      </c>
      <c r="AW182" s="13" t="s">
        <v>31</v>
      </c>
      <c r="AX182" s="13" t="s">
        <v>69</v>
      </c>
      <c r="AY182" s="229" t="s">
        <v>117</v>
      </c>
    </row>
    <row r="183" spans="1:51" s="14" customFormat="1" ht="12">
      <c r="A183" s="14"/>
      <c r="B183" s="230"/>
      <c r="C183" s="231"/>
      <c r="D183" s="221" t="s">
        <v>127</v>
      </c>
      <c r="E183" s="232" t="s">
        <v>19</v>
      </c>
      <c r="F183" s="233" t="s">
        <v>265</v>
      </c>
      <c r="G183" s="231"/>
      <c r="H183" s="234">
        <v>1.811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127</v>
      </c>
      <c r="AU183" s="240" t="s">
        <v>79</v>
      </c>
      <c r="AV183" s="14" t="s">
        <v>79</v>
      </c>
      <c r="AW183" s="14" t="s">
        <v>31</v>
      </c>
      <c r="AX183" s="14" t="s">
        <v>77</v>
      </c>
      <c r="AY183" s="240" t="s">
        <v>117</v>
      </c>
    </row>
    <row r="184" spans="1:65" s="2" customFormat="1" ht="16.5" customHeight="1">
      <c r="A184" s="39"/>
      <c r="B184" s="40"/>
      <c r="C184" s="201" t="s">
        <v>7</v>
      </c>
      <c r="D184" s="201" t="s">
        <v>119</v>
      </c>
      <c r="E184" s="202" t="s">
        <v>266</v>
      </c>
      <c r="F184" s="203" t="s">
        <v>267</v>
      </c>
      <c r="G184" s="204" t="s">
        <v>138</v>
      </c>
      <c r="H184" s="205">
        <v>14.946</v>
      </c>
      <c r="I184" s="206"/>
      <c r="J184" s="207">
        <f>ROUND(I184*H184,2)</f>
        <v>0</v>
      </c>
      <c r="K184" s="203" t="s">
        <v>123</v>
      </c>
      <c r="L184" s="45"/>
      <c r="M184" s="208" t="s">
        <v>19</v>
      </c>
      <c r="N184" s="209" t="s">
        <v>40</v>
      </c>
      <c r="O184" s="85"/>
      <c r="P184" s="210">
        <f>O184*H184</f>
        <v>0</v>
      </c>
      <c r="Q184" s="210">
        <v>2.50187</v>
      </c>
      <c r="R184" s="210">
        <f>Q184*H184</f>
        <v>37.392949019999996</v>
      </c>
      <c r="S184" s="210">
        <v>0</v>
      </c>
      <c r="T184" s="21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2" t="s">
        <v>124</v>
      </c>
      <c r="AT184" s="212" t="s">
        <v>119</v>
      </c>
      <c r="AU184" s="212" t="s">
        <v>79</v>
      </c>
      <c r="AY184" s="18" t="s">
        <v>117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8" t="s">
        <v>77</v>
      </c>
      <c r="BK184" s="213">
        <f>ROUND(I184*H184,2)</f>
        <v>0</v>
      </c>
      <c r="BL184" s="18" t="s">
        <v>124</v>
      </c>
      <c r="BM184" s="212" t="s">
        <v>268</v>
      </c>
    </row>
    <row r="185" spans="1:47" s="2" customFormat="1" ht="12">
      <c r="A185" s="39"/>
      <c r="B185" s="40"/>
      <c r="C185" s="41"/>
      <c r="D185" s="214" t="s">
        <v>125</v>
      </c>
      <c r="E185" s="41"/>
      <c r="F185" s="215" t="s">
        <v>269</v>
      </c>
      <c r="G185" s="41"/>
      <c r="H185" s="41"/>
      <c r="I185" s="216"/>
      <c r="J185" s="41"/>
      <c r="K185" s="41"/>
      <c r="L185" s="45"/>
      <c r="M185" s="217"/>
      <c r="N185" s="218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125</v>
      </c>
      <c r="AU185" s="18" t="s">
        <v>79</v>
      </c>
    </row>
    <row r="186" spans="1:51" s="13" customFormat="1" ht="12">
      <c r="A186" s="13"/>
      <c r="B186" s="219"/>
      <c r="C186" s="220"/>
      <c r="D186" s="221" t="s">
        <v>127</v>
      </c>
      <c r="E186" s="222" t="s">
        <v>19</v>
      </c>
      <c r="F186" s="223" t="s">
        <v>270</v>
      </c>
      <c r="G186" s="220"/>
      <c r="H186" s="222" t="s">
        <v>19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127</v>
      </c>
      <c r="AU186" s="229" t="s">
        <v>79</v>
      </c>
      <c r="AV186" s="13" t="s">
        <v>77</v>
      </c>
      <c r="AW186" s="13" t="s">
        <v>31</v>
      </c>
      <c r="AX186" s="13" t="s">
        <v>69</v>
      </c>
      <c r="AY186" s="229" t="s">
        <v>117</v>
      </c>
    </row>
    <row r="187" spans="1:51" s="14" customFormat="1" ht="12">
      <c r="A187" s="14"/>
      <c r="B187" s="230"/>
      <c r="C187" s="231"/>
      <c r="D187" s="221" t="s">
        <v>127</v>
      </c>
      <c r="E187" s="232" t="s">
        <v>19</v>
      </c>
      <c r="F187" s="233" t="s">
        <v>164</v>
      </c>
      <c r="G187" s="231"/>
      <c r="H187" s="234">
        <v>13.283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127</v>
      </c>
      <c r="AU187" s="240" t="s">
        <v>79</v>
      </c>
      <c r="AV187" s="14" t="s">
        <v>79</v>
      </c>
      <c r="AW187" s="14" t="s">
        <v>31</v>
      </c>
      <c r="AX187" s="14" t="s">
        <v>69</v>
      </c>
      <c r="AY187" s="240" t="s">
        <v>117</v>
      </c>
    </row>
    <row r="188" spans="1:51" s="13" customFormat="1" ht="12">
      <c r="A188" s="13"/>
      <c r="B188" s="219"/>
      <c r="C188" s="220"/>
      <c r="D188" s="221" t="s">
        <v>127</v>
      </c>
      <c r="E188" s="222" t="s">
        <v>19</v>
      </c>
      <c r="F188" s="223" t="s">
        <v>271</v>
      </c>
      <c r="G188" s="220"/>
      <c r="H188" s="222" t="s">
        <v>19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127</v>
      </c>
      <c r="AU188" s="229" t="s">
        <v>79</v>
      </c>
      <c r="AV188" s="13" t="s">
        <v>77</v>
      </c>
      <c r="AW188" s="13" t="s">
        <v>31</v>
      </c>
      <c r="AX188" s="13" t="s">
        <v>69</v>
      </c>
      <c r="AY188" s="229" t="s">
        <v>117</v>
      </c>
    </row>
    <row r="189" spans="1:51" s="14" customFormat="1" ht="12">
      <c r="A189" s="14"/>
      <c r="B189" s="230"/>
      <c r="C189" s="231"/>
      <c r="D189" s="221" t="s">
        <v>127</v>
      </c>
      <c r="E189" s="232" t="s">
        <v>19</v>
      </c>
      <c r="F189" s="233" t="s">
        <v>272</v>
      </c>
      <c r="G189" s="231"/>
      <c r="H189" s="234">
        <v>1.663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127</v>
      </c>
      <c r="AU189" s="240" t="s">
        <v>79</v>
      </c>
      <c r="AV189" s="14" t="s">
        <v>79</v>
      </c>
      <c r="AW189" s="14" t="s">
        <v>31</v>
      </c>
      <c r="AX189" s="14" t="s">
        <v>69</v>
      </c>
      <c r="AY189" s="240" t="s">
        <v>117</v>
      </c>
    </row>
    <row r="190" spans="1:51" s="15" customFormat="1" ht="12">
      <c r="A190" s="15"/>
      <c r="B190" s="241"/>
      <c r="C190" s="242"/>
      <c r="D190" s="221" t="s">
        <v>127</v>
      </c>
      <c r="E190" s="243" t="s">
        <v>19</v>
      </c>
      <c r="F190" s="244" t="s">
        <v>145</v>
      </c>
      <c r="G190" s="242"/>
      <c r="H190" s="245">
        <v>14.946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1" t="s">
        <v>127</v>
      </c>
      <c r="AU190" s="251" t="s">
        <v>79</v>
      </c>
      <c r="AV190" s="15" t="s">
        <v>124</v>
      </c>
      <c r="AW190" s="15" t="s">
        <v>31</v>
      </c>
      <c r="AX190" s="15" t="s">
        <v>77</v>
      </c>
      <c r="AY190" s="251" t="s">
        <v>117</v>
      </c>
    </row>
    <row r="191" spans="1:65" s="2" customFormat="1" ht="16.5" customHeight="1">
      <c r="A191" s="39"/>
      <c r="B191" s="40"/>
      <c r="C191" s="201" t="s">
        <v>199</v>
      </c>
      <c r="D191" s="201" t="s">
        <v>119</v>
      </c>
      <c r="E191" s="202" t="s">
        <v>273</v>
      </c>
      <c r="F191" s="203" t="s">
        <v>274</v>
      </c>
      <c r="G191" s="204" t="s">
        <v>122</v>
      </c>
      <c r="H191" s="205">
        <v>4.8</v>
      </c>
      <c r="I191" s="206"/>
      <c r="J191" s="207">
        <f>ROUND(I191*H191,2)</f>
        <v>0</v>
      </c>
      <c r="K191" s="203" t="s">
        <v>123</v>
      </c>
      <c r="L191" s="45"/>
      <c r="M191" s="208" t="s">
        <v>19</v>
      </c>
      <c r="N191" s="209" t="s">
        <v>40</v>
      </c>
      <c r="O191" s="85"/>
      <c r="P191" s="210">
        <f>O191*H191</f>
        <v>0</v>
      </c>
      <c r="Q191" s="210">
        <v>0.00264</v>
      </c>
      <c r="R191" s="210">
        <f>Q191*H191</f>
        <v>0.012672</v>
      </c>
      <c r="S191" s="210">
        <v>0</v>
      </c>
      <c r="T191" s="21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2" t="s">
        <v>124</v>
      </c>
      <c r="AT191" s="212" t="s">
        <v>119</v>
      </c>
      <c r="AU191" s="212" t="s">
        <v>79</v>
      </c>
      <c r="AY191" s="18" t="s">
        <v>117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8" t="s">
        <v>77</v>
      </c>
      <c r="BK191" s="213">
        <f>ROUND(I191*H191,2)</f>
        <v>0</v>
      </c>
      <c r="BL191" s="18" t="s">
        <v>124</v>
      </c>
      <c r="BM191" s="212" t="s">
        <v>275</v>
      </c>
    </row>
    <row r="192" spans="1:47" s="2" customFormat="1" ht="12">
      <c r="A192" s="39"/>
      <c r="B192" s="40"/>
      <c r="C192" s="41"/>
      <c r="D192" s="214" t="s">
        <v>125</v>
      </c>
      <c r="E192" s="41"/>
      <c r="F192" s="215" t="s">
        <v>276</v>
      </c>
      <c r="G192" s="41"/>
      <c r="H192" s="41"/>
      <c r="I192" s="216"/>
      <c r="J192" s="41"/>
      <c r="K192" s="41"/>
      <c r="L192" s="45"/>
      <c r="M192" s="217"/>
      <c r="N192" s="218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125</v>
      </c>
      <c r="AU192" s="18" t="s">
        <v>79</v>
      </c>
    </row>
    <row r="193" spans="1:51" s="13" customFormat="1" ht="12">
      <c r="A193" s="13"/>
      <c r="B193" s="219"/>
      <c r="C193" s="220"/>
      <c r="D193" s="221" t="s">
        <v>127</v>
      </c>
      <c r="E193" s="222" t="s">
        <v>19</v>
      </c>
      <c r="F193" s="223" t="s">
        <v>271</v>
      </c>
      <c r="G193" s="220"/>
      <c r="H193" s="222" t="s">
        <v>19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127</v>
      </c>
      <c r="AU193" s="229" t="s">
        <v>79</v>
      </c>
      <c r="AV193" s="13" t="s">
        <v>77</v>
      </c>
      <c r="AW193" s="13" t="s">
        <v>31</v>
      </c>
      <c r="AX193" s="13" t="s">
        <v>69</v>
      </c>
      <c r="AY193" s="229" t="s">
        <v>117</v>
      </c>
    </row>
    <row r="194" spans="1:51" s="14" customFormat="1" ht="12">
      <c r="A194" s="14"/>
      <c r="B194" s="230"/>
      <c r="C194" s="231"/>
      <c r="D194" s="221" t="s">
        <v>127</v>
      </c>
      <c r="E194" s="232" t="s">
        <v>19</v>
      </c>
      <c r="F194" s="233" t="s">
        <v>277</v>
      </c>
      <c r="G194" s="231"/>
      <c r="H194" s="234">
        <v>4.8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0" t="s">
        <v>127</v>
      </c>
      <c r="AU194" s="240" t="s">
        <v>79</v>
      </c>
      <c r="AV194" s="14" t="s">
        <v>79</v>
      </c>
      <c r="AW194" s="14" t="s">
        <v>31</v>
      </c>
      <c r="AX194" s="14" t="s">
        <v>77</v>
      </c>
      <c r="AY194" s="240" t="s">
        <v>117</v>
      </c>
    </row>
    <row r="195" spans="1:65" s="2" customFormat="1" ht="16.5" customHeight="1">
      <c r="A195" s="39"/>
      <c r="B195" s="40"/>
      <c r="C195" s="201" t="s">
        <v>278</v>
      </c>
      <c r="D195" s="201" t="s">
        <v>119</v>
      </c>
      <c r="E195" s="202" t="s">
        <v>279</v>
      </c>
      <c r="F195" s="203" t="s">
        <v>280</v>
      </c>
      <c r="G195" s="204" t="s">
        <v>122</v>
      </c>
      <c r="H195" s="205">
        <v>4.8</v>
      </c>
      <c r="I195" s="206"/>
      <c r="J195" s="207">
        <f>ROUND(I195*H195,2)</f>
        <v>0</v>
      </c>
      <c r="K195" s="203" t="s">
        <v>123</v>
      </c>
      <c r="L195" s="45"/>
      <c r="M195" s="208" t="s">
        <v>19</v>
      </c>
      <c r="N195" s="209" t="s">
        <v>40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124</v>
      </c>
      <c r="AT195" s="212" t="s">
        <v>119</v>
      </c>
      <c r="AU195" s="212" t="s">
        <v>79</v>
      </c>
      <c r="AY195" s="18" t="s">
        <v>117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77</v>
      </c>
      <c r="BK195" s="213">
        <f>ROUND(I195*H195,2)</f>
        <v>0</v>
      </c>
      <c r="BL195" s="18" t="s">
        <v>124</v>
      </c>
      <c r="BM195" s="212" t="s">
        <v>281</v>
      </c>
    </row>
    <row r="196" spans="1:47" s="2" customFormat="1" ht="12">
      <c r="A196" s="39"/>
      <c r="B196" s="40"/>
      <c r="C196" s="41"/>
      <c r="D196" s="214" t="s">
        <v>125</v>
      </c>
      <c r="E196" s="41"/>
      <c r="F196" s="215" t="s">
        <v>282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125</v>
      </c>
      <c r="AU196" s="18" t="s">
        <v>79</v>
      </c>
    </row>
    <row r="197" spans="1:63" s="12" customFormat="1" ht="22.8" customHeight="1">
      <c r="A197" s="12"/>
      <c r="B197" s="185"/>
      <c r="C197" s="186"/>
      <c r="D197" s="187" t="s">
        <v>68</v>
      </c>
      <c r="E197" s="199" t="s">
        <v>135</v>
      </c>
      <c r="F197" s="199" t="s">
        <v>283</v>
      </c>
      <c r="G197" s="186"/>
      <c r="H197" s="186"/>
      <c r="I197" s="189"/>
      <c r="J197" s="200">
        <f>BK197</f>
        <v>0</v>
      </c>
      <c r="K197" s="186"/>
      <c r="L197" s="191"/>
      <c r="M197" s="192"/>
      <c r="N197" s="193"/>
      <c r="O197" s="193"/>
      <c r="P197" s="194">
        <f>SUM(P198:P210)</f>
        <v>0</v>
      </c>
      <c r="Q197" s="193"/>
      <c r="R197" s="194">
        <f>SUM(R198:R210)</f>
        <v>1.0472000000000001</v>
      </c>
      <c r="S197" s="193"/>
      <c r="T197" s="195">
        <f>SUM(T198:T210)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6" t="s">
        <v>77</v>
      </c>
      <c r="AT197" s="197" t="s">
        <v>68</v>
      </c>
      <c r="AU197" s="197" t="s">
        <v>77</v>
      </c>
      <c r="AY197" s="196" t="s">
        <v>117</v>
      </c>
      <c r="BK197" s="198">
        <f>SUM(BK198:BK210)</f>
        <v>0</v>
      </c>
    </row>
    <row r="198" spans="1:65" s="2" customFormat="1" ht="24.15" customHeight="1">
      <c r="A198" s="39"/>
      <c r="B198" s="40"/>
      <c r="C198" s="201" t="s">
        <v>284</v>
      </c>
      <c r="D198" s="201" t="s">
        <v>119</v>
      </c>
      <c r="E198" s="202" t="s">
        <v>285</v>
      </c>
      <c r="F198" s="203" t="s">
        <v>286</v>
      </c>
      <c r="G198" s="204" t="s">
        <v>250</v>
      </c>
      <c r="H198" s="205">
        <v>103</v>
      </c>
      <c r="I198" s="206"/>
      <c r="J198" s="207">
        <f>ROUND(I198*H198,2)</f>
        <v>0</v>
      </c>
      <c r="K198" s="203" t="s">
        <v>123</v>
      </c>
      <c r="L198" s="45"/>
      <c r="M198" s="208" t="s">
        <v>19</v>
      </c>
      <c r="N198" s="209" t="s">
        <v>40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124</v>
      </c>
      <c r="AT198" s="212" t="s">
        <v>119</v>
      </c>
      <c r="AU198" s="212" t="s">
        <v>79</v>
      </c>
      <c r="AY198" s="18" t="s">
        <v>117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77</v>
      </c>
      <c r="BK198" s="213">
        <f>ROUND(I198*H198,2)</f>
        <v>0</v>
      </c>
      <c r="BL198" s="18" t="s">
        <v>124</v>
      </c>
      <c r="BM198" s="212" t="s">
        <v>287</v>
      </c>
    </row>
    <row r="199" spans="1:47" s="2" customFormat="1" ht="12">
      <c r="A199" s="39"/>
      <c r="B199" s="40"/>
      <c r="C199" s="41"/>
      <c r="D199" s="214" t="s">
        <v>125</v>
      </c>
      <c r="E199" s="41"/>
      <c r="F199" s="215" t="s">
        <v>288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125</v>
      </c>
      <c r="AU199" s="18" t="s">
        <v>79</v>
      </c>
    </row>
    <row r="200" spans="1:51" s="14" customFormat="1" ht="12">
      <c r="A200" s="14"/>
      <c r="B200" s="230"/>
      <c r="C200" s="231"/>
      <c r="D200" s="221" t="s">
        <v>127</v>
      </c>
      <c r="E200" s="232" t="s">
        <v>19</v>
      </c>
      <c r="F200" s="233" t="s">
        <v>289</v>
      </c>
      <c r="G200" s="231"/>
      <c r="H200" s="234">
        <v>103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127</v>
      </c>
      <c r="AU200" s="240" t="s">
        <v>79</v>
      </c>
      <c r="AV200" s="14" t="s">
        <v>79</v>
      </c>
      <c r="AW200" s="14" t="s">
        <v>31</v>
      </c>
      <c r="AX200" s="14" t="s">
        <v>77</v>
      </c>
      <c r="AY200" s="240" t="s">
        <v>117</v>
      </c>
    </row>
    <row r="201" spans="1:65" s="2" customFormat="1" ht="24.15" customHeight="1">
      <c r="A201" s="39"/>
      <c r="B201" s="40"/>
      <c r="C201" s="252" t="s">
        <v>290</v>
      </c>
      <c r="D201" s="252" t="s">
        <v>210</v>
      </c>
      <c r="E201" s="253" t="s">
        <v>291</v>
      </c>
      <c r="F201" s="254" t="s">
        <v>292</v>
      </c>
      <c r="G201" s="255" t="s">
        <v>293</v>
      </c>
      <c r="H201" s="256">
        <v>44</v>
      </c>
      <c r="I201" s="257"/>
      <c r="J201" s="258">
        <f>ROUND(I201*H201,2)</f>
        <v>0</v>
      </c>
      <c r="K201" s="254" t="s">
        <v>19</v>
      </c>
      <c r="L201" s="259"/>
      <c r="M201" s="260" t="s">
        <v>19</v>
      </c>
      <c r="N201" s="261" t="s">
        <v>40</v>
      </c>
      <c r="O201" s="85"/>
      <c r="P201" s="210">
        <f>O201*H201</f>
        <v>0</v>
      </c>
      <c r="Q201" s="210">
        <v>0.0238</v>
      </c>
      <c r="R201" s="210">
        <f>Q201*H201</f>
        <v>1.0472000000000001</v>
      </c>
      <c r="S201" s="210">
        <v>0</v>
      </c>
      <c r="T201" s="21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2" t="s">
        <v>148</v>
      </c>
      <c r="AT201" s="212" t="s">
        <v>210</v>
      </c>
      <c r="AU201" s="212" t="s">
        <v>79</v>
      </c>
      <c r="AY201" s="18" t="s">
        <v>117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8" t="s">
        <v>77</v>
      </c>
      <c r="BK201" s="213">
        <f>ROUND(I201*H201,2)</f>
        <v>0</v>
      </c>
      <c r="BL201" s="18" t="s">
        <v>124</v>
      </c>
      <c r="BM201" s="212" t="s">
        <v>294</v>
      </c>
    </row>
    <row r="202" spans="1:51" s="14" customFormat="1" ht="12">
      <c r="A202" s="14"/>
      <c r="B202" s="230"/>
      <c r="C202" s="231"/>
      <c r="D202" s="221" t="s">
        <v>127</v>
      </c>
      <c r="E202" s="232" t="s">
        <v>19</v>
      </c>
      <c r="F202" s="233" t="s">
        <v>295</v>
      </c>
      <c r="G202" s="231"/>
      <c r="H202" s="234">
        <v>44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0" t="s">
        <v>127</v>
      </c>
      <c r="AU202" s="240" t="s">
        <v>79</v>
      </c>
      <c r="AV202" s="14" t="s">
        <v>79</v>
      </c>
      <c r="AW202" s="14" t="s">
        <v>31</v>
      </c>
      <c r="AX202" s="14" t="s">
        <v>77</v>
      </c>
      <c r="AY202" s="240" t="s">
        <v>117</v>
      </c>
    </row>
    <row r="203" spans="1:65" s="2" customFormat="1" ht="16.5" customHeight="1">
      <c r="A203" s="39"/>
      <c r="B203" s="40"/>
      <c r="C203" s="201" t="s">
        <v>296</v>
      </c>
      <c r="D203" s="201" t="s">
        <v>119</v>
      </c>
      <c r="E203" s="202" t="s">
        <v>297</v>
      </c>
      <c r="F203" s="203" t="s">
        <v>298</v>
      </c>
      <c r="G203" s="204" t="s">
        <v>293</v>
      </c>
      <c r="H203" s="205">
        <v>2</v>
      </c>
      <c r="I203" s="206"/>
      <c r="J203" s="207">
        <f>ROUND(I203*H203,2)</f>
        <v>0</v>
      </c>
      <c r="K203" s="203" t="s">
        <v>123</v>
      </c>
      <c r="L203" s="45"/>
      <c r="M203" s="208" t="s">
        <v>19</v>
      </c>
      <c r="N203" s="209" t="s">
        <v>40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124</v>
      </c>
      <c r="AT203" s="212" t="s">
        <v>119</v>
      </c>
      <c r="AU203" s="212" t="s">
        <v>79</v>
      </c>
      <c r="AY203" s="18" t="s">
        <v>117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77</v>
      </c>
      <c r="BK203" s="213">
        <f>ROUND(I203*H203,2)</f>
        <v>0</v>
      </c>
      <c r="BL203" s="18" t="s">
        <v>124</v>
      </c>
      <c r="BM203" s="212" t="s">
        <v>299</v>
      </c>
    </row>
    <row r="204" spans="1:47" s="2" customFormat="1" ht="12">
      <c r="A204" s="39"/>
      <c r="B204" s="40"/>
      <c r="C204" s="41"/>
      <c r="D204" s="214" t="s">
        <v>125</v>
      </c>
      <c r="E204" s="41"/>
      <c r="F204" s="215" t="s">
        <v>300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125</v>
      </c>
      <c r="AU204" s="18" t="s">
        <v>79</v>
      </c>
    </row>
    <row r="205" spans="1:65" s="2" customFormat="1" ht="16.5" customHeight="1">
      <c r="A205" s="39"/>
      <c r="B205" s="40"/>
      <c r="C205" s="252" t="s">
        <v>301</v>
      </c>
      <c r="D205" s="252" t="s">
        <v>210</v>
      </c>
      <c r="E205" s="253" t="s">
        <v>302</v>
      </c>
      <c r="F205" s="254" t="s">
        <v>303</v>
      </c>
      <c r="G205" s="255" t="s">
        <v>293</v>
      </c>
      <c r="H205" s="256">
        <v>2</v>
      </c>
      <c r="I205" s="257"/>
      <c r="J205" s="258">
        <f>ROUND(I205*H205,2)</f>
        <v>0</v>
      </c>
      <c r="K205" s="254" t="s">
        <v>19</v>
      </c>
      <c r="L205" s="259"/>
      <c r="M205" s="260" t="s">
        <v>19</v>
      </c>
      <c r="N205" s="261" t="s">
        <v>40</v>
      </c>
      <c r="O205" s="85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2" t="s">
        <v>148</v>
      </c>
      <c r="AT205" s="212" t="s">
        <v>210</v>
      </c>
      <c r="AU205" s="212" t="s">
        <v>79</v>
      </c>
      <c r="AY205" s="18" t="s">
        <v>117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8" t="s">
        <v>77</v>
      </c>
      <c r="BK205" s="213">
        <f>ROUND(I205*H205,2)</f>
        <v>0</v>
      </c>
      <c r="BL205" s="18" t="s">
        <v>124</v>
      </c>
      <c r="BM205" s="212" t="s">
        <v>304</v>
      </c>
    </row>
    <row r="206" spans="1:65" s="2" customFormat="1" ht="16.5" customHeight="1">
      <c r="A206" s="39"/>
      <c r="B206" s="40"/>
      <c r="C206" s="201" t="s">
        <v>305</v>
      </c>
      <c r="D206" s="201" t="s">
        <v>119</v>
      </c>
      <c r="E206" s="202" t="s">
        <v>306</v>
      </c>
      <c r="F206" s="203" t="s">
        <v>307</v>
      </c>
      <c r="G206" s="204" t="s">
        <v>250</v>
      </c>
      <c r="H206" s="205">
        <v>108</v>
      </c>
      <c r="I206" s="206"/>
      <c r="J206" s="207">
        <f>ROUND(I206*H206,2)</f>
        <v>0</v>
      </c>
      <c r="K206" s="203" t="s">
        <v>123</v>
      </c>
      <c r="L206" s="45"/>
      <c r="M206" s="208" t="s">
        <v>19</v>
      </c>
      <c r="N206" s="209" t="s">
        <v>40</v>
      </c>
      <c r="O206" s="85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2" t="s">
        <v>124</v>
      </c>
      <c r="AT206" s="212" t="s">
        <v>119</v>
      </c>
      <c r="AU206" s="212" t="s">
        <v>79</v>
      </c>
      <c r="AY206" s="18" t="s">
        <v>117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8" t="s">
        <v>77</v>
      </c>
      <c r="BK206" s="213">
        <f>ROUND(I206*H206,2)</f>
        <v>0</v>
      </c>
      <c r="BL206" s="18" t="s">
        <v>124</v>
      </c>
      <c r="BM206" s="212" t="s">
        <v>308</v>
      </c>
    </row>
    <row r="207" spans="1:47" s="2" customFormat="1" ht="12">
      <c r="A207" s="39"/>
      <c r="B207" s="40"/>
      <c r="C207" s="41"/>
      <c r="D207" s="214" t="s">
        <v>125</v>
      </c>
      <c r="E207" s="41"/>
      <c r="F207" s="215" t="s">
        <v>309</v>
      </c>
      <c r="G207" s="41"/>
      <c r="H207" s="41"/>
      <c r="I207" s="216"/>
      <c r="J207" s="41"/>
      <c r="K207" s="41"/>
      <c r="L207" s="45"/>
      <c r="M207" s="217"/>
      <c r="N207" s="218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125</v>
      </c>
      <c r="AU207" s="18" t="s">
        <v>79</v>
      </c>
    </row>
    <row r="208" spans="1:51" s="14" customFormat="1" ht="12">
      <c r="A208" s="14"/>
      <c r="B208" s="230"/>
      <c r="C208" s="231"/>
      <c r="D208" s="221" t="s">
        <v>127</v>
      </c>
      <c r="E208" s="232" t="s">
        <v>19</v>
      </c>
      <c r="F208" s="233" t="s">
        <v>310</v>
      </c>
      <c r="G208" s="231"/>
      <c r="H208" s="234">
        <v>108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127</v>
      </c>
      <c r="AU208" s="240" t="s">
        <v>79</v>
      </c>
      <c r="AV208" s="14" t="s">
        <v>79</v>
      </c>
      <c r="AW208" s="14" t="s">
        <v>31</v>
      </c>
      <c r="AX208" s="14" t="s">
        <v>77</v>
      </c>
      <c r="AY208" s="240" t="s">
        <v>117</v>
      </c>
    </row>
    <row r="209" spans="1:65" s="2" customFormat="1" ht="21.75" customHeight="1">
      <c r="A209" s="39"/>
      <c r="B209" s="40"/>
      <c r="C209" s="252" t="s">
        <v>311</v>
      </c>
      <c r="D209" s="252" t="s">
        <v>210</v>
      </c>
      <c r="E209" s="253" t="s">
        <v>312</v>
      </c>
      <c r="F209" s="254" t="s">
        <v>313</v>
      </c>
      <c r="G209" s="255" t="s">
        <v>314</v>
      </c>
      <c r="H209" s="256">
        <v>226.8</v>
      </c>
      <c r="I209" s="257"/>
      <c r="J209" s="258">
        <f>ROUND(I209*H209,2)</f>
        <v>0</v>
      </c>
      <c r="K209" s="254" t="s">
        <v>19</v>
      </c>
      <c r="L209" s="259"/>
      <c r="M209" s="260" t="s">
        <v>19</v>
      </c>
      <c r="N209" s="261" t="s">
        <v>40</v>
      </c>
      <c r="O209" s="85"/>
      <c r="P209" s="210">
        <f>O209*H209</f>
        <v>0</v>
      </c>
      <c r="Q209" s="210">
        <v>0</v>
      </c>
      <c r="R209" s="210">
        <f>Q209*H209</f>
        <v>0</v>
      </c>
      <c r="S209" s="210">
        <v>0</v>
      </c>
      <c r="T209" s="21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2" t="s">
        <v>148</v>
      </c>
      <c r="AT209" s="212" t="s">
        <v>210</v>
      </c>
      <c r="AU209" s="212" t="s">
        <v>79</v>
      </c>
      <c r="AY209" s="18" t="s">
        <v>117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8" t="s">
        <v>77</v>
      </c>
      <c r="BK209" s="213">
        <f>ROUND(I209*H209,2)</f>
        <v>0</v>
      </c>
      <c r="BL209" s="18" t="s">
        <v>124</v>
      </c>
      <c r="BM209" s="212" t="s">
        <v>315</v>
      </c>
    </row>
    <row r="210" spans="1:51" s="14" customFormat="1" ht="12">
      <c r="A210" s="14"/>
      <c r="B210" s="230"/>
      <c r="C210" s="231"/>
      <c r="D210" s="221" t="s">
        <v>127</v>
      </c>
      <c r="E210" s="232" t="s">
        <v>19</v>
      </c>
      <c r="F210" s="233" t="s">
        <v>316</v>
      </c>
      <c r="G210" s="231"/>
      <c r="H210" s="234">
        <v>226.8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127</v>
      </c>
      <c r="AU210" s="240" t="s">
        <v>79</v>
      </c>
      <c r="AV210" s="14" t="s">
        <v>79</v>
      </c>
      <c r="AW210" s="14" t="s">
        <v>31</v>
      </c>
      <c r="AX210" s="14" t="s">
        <v>77</v>
      </c>
      <c r="AY210" s="240" t="s">
        <v>117</v>
      </c>
    </row>
    <row r="211" spans="1:63" s="12" customFormat="1" ht="22.8" customHeight="1">
      <c r="A211" s="12"/>
      <c r="B211" s="185"/>
      <c r="C211" s="186"/>
      <c r="D211" s="187" t="s">
        <v>68</v>
      </c>
      <c r="E211" s="199" t="s">
        <v>124</v>
      </c>
      <c r="F211" s="199" t="s">
        <v>317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SUM(P212:P215)</f>
        <v>0</v>
      </c>
      <c r="Q211" s="193"/>
      <c r="R211" s="194">
        <f>SUM(R212:R215)</f>
        <v>10.95701215</v>
      </c>
      <c r="S211" s="193"/>
      <c r="T211" s="195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6" t="s">
        <v>77</v>
      </c>
      <c r="AT211" s="197" t="s">
        <v>68</v>
      </c>
      <c r="AU211" s="197" t="s">
        <v>77</v>
      </c>
      <c r="AY211" s="196" t="s">
        <v>117</v>
      </c>
      <c r="BK211" s="198">
        <f>SUM(BK212:BK215)</f>
        <v>0</v>
      </c>
    </row>
    <row r="212" spans="1:65" s="2" customFormat="1" ht="16.5" customHeight="1">
      <c r="A212" s="39"/>
      <c r="B212" s="40"/>
      <c r="C212" s="201" t="s">
        <v>227</v>
      </c>
      <c r="D212" s="201" t="s">
        <v>119</v>
      </c>
      <c r="E212" s="202" t="s">
        <v>318</v>
      </c>
      <c r="F212" s="203" t="s">
        <v>319</v>
      </c>
      <c r="G212" s="204" t="s">
        <v>138</v>
      </c>
      <c r="H212" s="205">
        <v>5.795</v>
      </c>
      <c r="I212" s="206"/>
      <c r="J212" s="207">
        <f>ROUND(I212*H212,2)</f>
        <v>0</v>
      </c>
      <c r="K212" s="203" t="s">
        <v>123</v>
      </c>
      <c r="L212" s="45"/>
      <c r="M212" s="208" t="s">
        <v>19</v>
      </c>
      <c r="N212" s="209" t="s">
        <v>40</v>
      </c>
      <c r="O212" s="85"/>
      <c r="P212" s="210">
        <f>O212*H212</f>
        <v>0</v>
      </c>
      <c r="Q212" s="210">
        <v>1.89077</v>
      </c>
      <c r="R212" s="210">
        <f>Q212*H212</f>
        <v>10.95701215</v>
      </c>
      <c r="S212" s="210">
        <v>0</v>
      </c>
      <c r="T212" s="21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2" t="s">
        <v>124</v>
      </c>
      <c r="AT212" s="212" t="s">
        <v>119</v>
      </c>
      <c r="AU212" s="212" t="s">
        <v>79</v>
      </c>
      <c r="AY212" s="18" t="s">
        <v>117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8" t="s">
        <v>77</v>
      </c>
      <c r="BK212" s="213">
        <f>ROUND(I212*H212,2)</f>
        <v>0</v>
      </c>
      <c r="BL212" s="18" t="s">
        <v>124</v>
      </c>
      <c r="BM212" s="212" t="s">
        <v>320</v>
      </c>
    </row>
    <row r="213" spans="1:47" s="2" customFormat="1" ht="12">
      <c r="A213" s="39"/>
      <c r="B213" s="40"/>
      <c r="C213" s="41"/>
      <c r="D213" s="214" t="s">
        <v>125</v>
      </c>
      <c r="E213" s="41"/>
      <c r="F213" s="215" t="s">
        <v>321</v>
      </c>
      <c r="G213" s="41"/>
      <c r="H213" s="41"/>
      <c r="I213" s="216"/>
      <c r="J213" s="41"/>
      <c r="K213" s="41"/>
      <c r="L213" s="45"/>
      <c r="M213" s="217"/>
      <c r="N213" s="218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125</v>
      </c>
      <c r="AU213" s="18" t="s">
        <v>79</v>
      </c>
    </row>
    <row r="214" spans="1:51" s="13" customFormat="1" ht="12">
      <c r="A214" s="13"/>
      <c r="B214" s="219"/>
      <c r="C214" s="220"/>
      <c r="D214" s="221" t="s">
        <v>127</v>
      </c>
      <c r="E214" s="222" t="s">
        <v>19</v>
      </c>
      <c r="F214" s="223" t="s">
        <v>177</v>
      </c>
      <c r="G214" s="220"/>
      <c r="H214" s="222" t="s">
        <v>19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127</v>
      </c>
      <c r="AU214" s="229" t="s">
        <v>79</v>
      </c>
      <c r="AV214" s="13" t="s">
        <v>77</v>
      </c>
      <c r="AW214" s="13" t="s">
        <v>31</v>
      </c>
      <c r="AX214" s="13" t="s">
        <v>69</v>
      </c>
      <c r="AY214" s="229" t="s">
        <v>117</v>
      </c>
    </row>
    <row r="215" spans="1:51" s="14" customFormat="1" ht="12">
      <c r="A215" s="14"/>
      <c r="B215" s="230"/>
      <c r="C215" s="231"/>
      <c r="D215" s="221" t="s">
        <v>127</v>
      </c>
      <c r="E215" s="232" t="s">
        <v>19</v>
      </c>
      <c r="F215" s="233" t="s">
        <v>322</v>
      </c>
      <c r="G215" s="231"/>
      <c r="H215" s="234">
        <v>5.795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127</v>
      </c>
      <c r="AU215" s="240" t="s">
        <v>79</v>
      </c>
      <c r="AV215" s="14" t="s">
        <v>79</v>
      </c>
      <c r="AW215" s="14" t="s">
        <v>31</v>
      </c>
      <c r="AX215" s="14" t="s">
        <v>77</v>
      </c>
      <c r="AY215" s="240" t="s">
        <v>117</v>
      </c>
    </row>
    <row r="216" spans="1:63" s="12" customFormat="1" ht="22.8" customHeight="1">
      <c r="A216" s="12"/>
      <c r="B216" s="185"/>
      <c r="C216" s="186"/>
      <c r="D216" s="187" t="s">
        <v>68</v>
      </c>
      <c r="E216" s="199" t="s">
        <v>152</v>
      </c>
      <c r="F216" s="199" t="s">
        <v>323</v>
      </c>
      <c r="G216" s="186"/>
      <c r="H216" s="186"/>
      <c r="I216" s="189"/>
      <c r="J216" s="200">
        <f>BK216</f>
        <v>0</v>
      </c>
      <c r="K216" s="186"/>
      <c r="L216" s="191"/>
      <c r="M216" s="192"/>
      <c r="N216" s="193"/>
      <c r="O216" s="193"/>
      <c r="P216" s="194">
        <f>SUM(P217:P238)</f>
        <v>0</v>
      </c>
      <c r="Q216" s="193"/>
      <c r="R216" s="194">
        <f>SUM(R217:R238)</f>
        <v>19.098664199999998</v>
      </c>
      <c r="S216" s="193"/>
      <c r="T216" s="195">
        <f>SUM(T217:T238)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96" t="s">
        <v>77</v>
      </c>
      <c r="AT216" s="197" t="s">
        <v>68</v>
      </c>
      <c r="AU216" s="197" t="s">
        <v>77</v>
      </c>
      <c r="AY216" s="196" t="s">
        <v>117</v>
      </c>
      <c r="BK216" s="198">
        <f>SUM(BK217:BK238)</f>
        <v>0</v>
      </c>
    </row>
    <row r="217" spans="1:65" s="2" customFormat="1" ht="24.15" customHeight="1">
      <c r="A217" s="39"/>
      <c r="B217" s="40"/>
      <c r="C217" s="201" t="s">
        <v>324</v>
      </c>
      <c r="D217" s="201" t="s">
        <v>119</v>
      </c>
      <c r="E217" s="202" t="s">
        <v>325</v>
      </c>
      <c r="F217" s="203" t="s">
        <v>326</v>
      </c>
      <c r="G217" s="204" t="s">
        <v>122</v>
      </c>
      <c r="H217" s="205">
        <v>648</v>
      </c>
      <c r="I217" s="206"/>
      <c r="J217" s="207">
        <f>ROUND(I217*H217,2)</f>
        <v>0</v>
      </c>
      <c r="K217" s="203" t="s">
        <v>123</v>
      </c>
      <c r="L217" s="45"/>
      <c r="M217" s="208" t="s">
        <v>19</v>
      </c>
      <c r="N217" s="209" t="s">
        <v>40</v>
      </c>
      <c r="O217" s="85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2" t="s">
        <v>124</v>
      </c>
      <c r="AT217" s="212" t="s">
        <v>119</v>
      </c>
      <c r="AU217" s="212" t="s">
        <v>79</v>
      </c>
      <c r="AY217" s="18" t="s">
        <v>117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8" t="s">
        <v>77</v>
      </c>
      <c r="BK217" s="213">
        <f>ROUND(I217*H217,2)</f>
        <v>0</v>
      </c>
      <c r="BL217" s="18" t="s">
        <v>124</v>
      </c>
      <c r="BM217" s="212" t="s">
        <v>327</v>
      </c>
    </row>
    <row r="218" spans="1:47" s="2" customFormat="1" ht="12">
      <c r="A218" s="39"/>
      <c r="B218" s="40"/>
      <c r="C218" s="41"/>
      <c r="D218" s="214" t="s">
        <v>125</v>
      </c>
      <c r="E218" s="41"/>
      <c r="F218" s="215" t="s">
        <v>328</v>
      </c>
      <c r="G218" s="41"/>
      <c r="H218" s="41"/>
      <c r="I218" s="216"/>
      <c r="J218" s="41"/>
      <c r="K218" s="41"/>
      <c r="L218" s="45"/>
      <c r="M218" s="217"/>
      <c r="N218" s="218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125</v>
      </c>
      <c r="AU218" s="18" t="s">
        <v>79</v>
      </c>
    </row>
    <row r="219" spans="1:51" s="14" customFormat="1" ht="12">
      <c r="A219" s="14"/>
      <c r="B219" s="230"/>
      <c r="C219" s="231"/>
      <c r="D219" s="221" t="s">
        <v>127</v>
      </c>
      <c r="E219" s="232" t="s">
        <v>19</v>
      </c>
      <c r="F219" s="233" t="s">
        <v>329</v>
      </c>
      <c r="G219" s="231"/>
      <c r="H219" s="234">
        <v>648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127</v>
      </c>
      <c r="AU219" s="240" t="s">
        <v>79</v>
      </c>
      <c r="AV219" s="14" t="s">
        <v>79</v>
      </c>
      <c r="AW219" s="14" t="s">
        <v>31</v>
      </c>
      <c r="AX219" s="14" t="s">
        <v>69</v>
      </c>
      <c r="AY219" s="240" t="s">
        <v>117</v>
      </c>
    </row>
    <row r="220" spans="1:51" s="15" customFormat="1" ht="12">
      <c r="A220" s="15"/>
      <c r="B220" s="241"/>
      <c r="C220" s="242"/>
      <c r="D220" s="221" t="s">
        <v>127</v>
      </c>
      <c r="E220" s="243" t="s">
        <v>19</v>
      </c>
      <c r="F220" s="244" t="s">
        <v>145</v>
      </c>
      <c r="G220" s="242"/>
      <c r="H220" s="245">
        <v>648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1" t="s">
        <v>127</v>
      </c>
      <c r="AU220" s="251" t="s">
        <v>79</v>
      </c>
      <c r="AV220" s="15" t="s">
        <v>124</v>
      </c>
      <c r="AW220" s="15" t="s">
        <v>31</v>
      </c>
      <c r="AX220" s="15" t="s">
        <v>77</v>
      </c>
      <c r="AY220" s="251" t="s">
        <v>117</v>
      </c>
    </row>
    <row r="221" spans="1:65" s="2" customFormat="1" ht="24.15" customHeight="1">
      <c r="A221" s="39"/>
      <c r="B221" s="40"/>
      <c r="C221" s="201" t="s">
        <v>231</v>
      </c>
      <c r="D221" s="201" t="s">
        <v>119</v>
      </c>
      <c r="E221" s="202" t="s">
        <v>330</v>
      </c>
      <c r="F221" s="203" t="s">
        <v>331</v>
      </c>
      <c r="G221" s="204" t="s">
        <v>122</v>
      </c>
      <c r="H221" s="205">
        <v>648</v>
      </c>
      <c r="I221" s="206"/>
      <c r="J221" s="207">
        <f>ROUND(I221*H221,2)</f>
        <v>0</v>
      </c>
      <c r="K221" s="203" t="s">
        <v>123</v>
      </c>
      <c r="L221" s="45"/>
      <c r="M221" s="208" t="s">
        <v>19</v>
      </c>
      <c r="N221" s="209" t="s">
        <v>40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2" t="s">
        <v>124</v>
      </c>
      <c r="AT221" s="212" t="s">
        <v>119</v>
      </c>
      <c r="AU221" s="212" t="s">
        <v>79</v>
      </c>
      <c r="AY221" s="18" t="s">
        <v>117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8" t="s">
        <v>77</v>
      </c>
      <c r="BK221" s="213">
        <f>ROUND(I221*H221,2)</f>
        <v>0</v>
      </c>
      <c r="BL221" s="18" t="s">
        <v>124</v>
      </c>
      <c r="BM221" s="212" t="s">
        <v>332</v>
      </c>
    </row>
    <row r="222" spans="1:47" s="2" customFormat="1" ht="12">
      <c r="A222" s="39"/>
      <c r="B222" s="40"/>
      <c r="C222" s="41"/>
      <c r="D222" s="214" t="s">
        <v>125</v>
      </c>
      <c r="E222" s="41"/>
      <c r="F222" s="215" t="s">
        <v>333</v>
      </c>
      <c r="G222" s="41"/>
      <c r="H222" s="41"/>
      <c r="I222" s="216"/>
      <c r="J222" s="41"/>
      <c r="K222" s="41"/>
      <c r="L222" s="45"/>
      <c r="M222" s="217"/>
      <c r="N222" s="218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125</v>
      </c>
      <c r="AU222" s="18" t="s">
        <v>79</v>
      </c>
    </row>
    <row r="223" spans="1:65" s="2" customFormat="1" ht="24.15" customHeight="1">
      <c r="A223" s="39"/>
      <c r="B223" s="40"/>
      <c r="C223" s="201" t="s">
        <v>334</v>
      </c>
      <c r="D223" s="201" t="s">
        <v>119</v>
      </c>
      <c r="E223" s="202" t="s">
        <v>335</v>
      </c>
      <c r="F223" s="203" t="s">
        <v>336</v>
      </c>
      <c r="G223" s="204" t="s">
        <v>122</v>
      </c>
      <c r="H223" s="205">
        <v>648</v>
      </c>
      <c r="I223" s="206"/>
      <c r="J223" s="207">
        <f>ROUND(I223*H223,2)</f>
        <v>0</v>
      </c>
      <c r="K223" s="203" t="s">
        <v>123</v>
      </c>
      <c r="L223" s="45"/>
      <c r="M223" s="208" t="s">
        <v>19</v>
      </c>
      <c r="N223" s="209" t="s">
        <v>40</v>
      </c>
      <c r="O223" s="85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2" t="s">
        <v>124</v>
      </c>
      <c r="AT223" s="212" t="s">
        <v>119</v>
      </c>
      <c r="AU223" s="212" t="s">
        <v>79</v>
      </c>
      <c r="AY223" s="18" t="s">
        <v>117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8" t="s">
        <v>77</v>
      </c>
      <c r="BK223" s="213">
        <f>ROUND(I223*H223,2)</f>
        <v>0</v>
      </c>
      <c r="BL223" s="18" t="s">
        <v>124</v>
      </c>
      <c r="BM223" s="212" t="s">
        <v>337</v>
      </c>
    </row>
    <row r="224" spans="1:47" s="2" customFormat="1" ht="12">
      <c r="A224" s="39"/>
      <c r="B224" s="40"/>
      <c r="C224" s="41"/>
      <c r="D224" s="214" t="s">
        <v>125</v>
      </c>
      <c r="E224" s="41"/>
      <c r="F224" s="215" t="s">
        <v>338</v>
      </c>
      <c r="G224" s="41"/>
      <c r="H224" s="41"/>
      <c r="I224" s="216"/>
      <c r="J224" s="41"/>
      <c r="K224" s="41"/>
      <c r="L224" s="45"/>
      <c r="M224" s="217"/>
      <c r="N224" s="218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125</v>
      </c>
      <c r="AU224" s="18" t="s">
        <v>79</v>
      </c>
    </row>
    <row r="225" spans="1:65" s="2" customFormat="1" ht="21.75" customHeight="1">
      <c r="A225" s="39"/>
      <c r="B225" s="40"/>
      <c r="C225" s="201" t="s">
        <v>239</v>
      </c>
      <c r="D225" s="201" t="s">
        <v>119</v>
      </c>
      <c r="E225" s="202" t="s">
        <v>339</v>
      </c>
      <c r="F225" s="203" t="s">
        <v>340</v>
      </c>
      <c r="G225" s="204" t="s">
        <v>122</v>
      </c>
      <c r="H225" s="205">
        <v>648</v>
      </c>
      <c r="I225" s="206"/>
      <c r="J225" s="207">
        <f>ROUND(I225*H225,2)</f>
        <v>0</v>
      </c>
      <c r="K225" s="203" t="s">
        <v>123</v>
      </c>
      <c r="L225" s="45"/>
      <c r="M225" s="208" t="s">
        <v>19</v>
      </c>
      <c r="N225" s="209" t="s">
        <v>40</v>
      </c>
      <c r="O225" s="85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2" t="s">
        <v>124</v>
      </c>
      <c r="AT225" s="212" t="s">
        <v>119</v>
      </c>
      <c r="AU225" s="212" t="s">
        <v>79</v>
      </c>
      <c r="AY225" s="18" t="s">
        <v>117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8" t="s">
        <v>77</v>
      </c>
      <c r="BK225" s="213">
        <f>ROUND(I225*H225,2)</f>
        <v>0</v>
      </c>
      <c r="BL225" s="18" t="s">
        <v>124</v>
      </c>
      <c r="BM225" s="212" t="s">
        <v>341</v>
      </c>
    </row>
    <row r="226" spans="1:47" s="2" customFormat="1" ht="12">
      <c r="A226" s="39"/>
      <c r="B226" s="40"/>
      <c r="C226" s="41"/>
      <c r="D226" s="214" t="s">
        <v>125</v>
      </c>
      <c r="E226" s="41"/>
      <c r="F226" s="215" t="s">
        <v>342</v>
      </c>
      <c r="G226" s="41"/>
      <c r="H226" s="41"/>
      <c r="I226" s="216"/>
      <c r="J226" s="41"/>
      <c r="K226" s="41"/>
      <c r="L226" s="45"/>
      <c r="M226" s="217"/>
      <c r="N226" s="218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125</v>
      </c>
      <c r="AU226" s="18" t="s">
        <v>79</v>
      </c>
    </row>
    <row r="227" spans="1:65" s="2" customFormat="1" ht="24.15" customHeight="1">
      <c r="A227" s="39"/>
      <c r="B227" s="40"/>
      <c r="C227" s="201" t="s">
        <v>343</v>
      </c>
      <c r="D227" s="201" t="s">
        <v>119</v>
      </c>
      <c r="E227" s="202" t="s">
        <v>344</v>
      </c>
      <c r="F227" s="203" t="s">
        <v>345</v>
      </c>
      <c r="G227" s="204" t="s">
        <v>122</v>
      </c>
      <c r="H227" s="205">
        <v>648</v>
      </c>
      <c r="I227" s="206"/>
      <c r="J227" s="207">
        <f>ROUND(I227*H227,2)</f>
        <v>0</v>
      </c>
      <c r="K227" s="203" t="s">
        <v>123</v>
      </c>
      <c r="L227" s="45"/>
      <c r="M227" s="208" t="s">
        <v>19</v>
      </c>
      <c r="N227" s="209" t="s">
        <v>40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2" t="s">
        <v>124</v>
      </c>
      <c r="AT227" s="212" t="s">
        <v>119</v>
      </c>
      <c r="AU227" s="212" t="s">
        <v>79</v>
      </c>
      <c r="AY227" s="18" t="s">
        <v>117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8" t="s">
        <v>77</v>
      </c>
      <c r="BK227" s="213">
        <f>ROUND(I227*H227,2)</f>
        <v>0</v>
      </c>
      <c r="BL227" s="18" t="s">
        <v>124</v>
      </c>
      <c r="BM227" s="212" t="s">
        <v>346</v>
      </c>
    </row>
    <row r="228" spans="1:47" s="2" customFormat="1" ht="12">
      <c r="A228" s="39"/>
      <c r="B228" s="40"/>
      <c r="C228" s="41"/>
      <c r="D228" s="214" t="s">
        <v>125</v>
      </c>
      <c r="E228" s="41"/>
      <c r="F228" s="215" t="s">
        <v>347</v>
      </c>
      <c r="G228" s="41"/>
      <c r="H228" s="41"/>
      <c r="I228" s="216"/>
      <c r="J228" s="41"/>
      <c r="K228" s="41"/>
      <c r="L228" s="45"/>
      <c r="M228" s="217"/>
      <c r="N228" s="218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125</v>
      </c>
      <c r="AU228" s="18" t="s">
        <v>79</v>
      </c>
    </row>
    <row r="229" spans="1:65" s="2" customFormat="1" ht="24.15" customHeight="1">
      <c r="A229" s="39"/>
      <c r="B229" s="40"/>
      <c r="C229" s="201" t="s">
        <v>246</v>
      </c>
      <c r="D229" s="201" t="s">
        <v>119</v>
      </c>
      <c r="E229" s="202" t="s">
        <v>348</v>
      </c>
      <c r="F229" s="203" t="s">
        <v>349</v>
      </c>
      <c r="G229" s="204" t="s">
        <v>122</v>
      </c>
      <c r="H229" s="205">
        <v>648</v>
      </c>
      <c r="I229" s="206"/>
      <c r="J229" s="207">
        <f>ROUND(I229*H229,2)</f>
        <v>0</v>
      </c>
      <c r="K229" s="203" t="s">
        <v>123</v>
      </c>
      <c r="L229" s="45"/>
      <c r="M229" s="208" t="s">
        <v>19</v>
      </c>
      <c r="N229" s="209" t="s">
        <v>40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2" t="s">
        <v>124</v>
      </c>
      <c r="AT229" s="212" t="s">
        <v>119</v>
      </c>
      <c r="AU229" s="212" t="s">
        <v>79</v>
      </c>
      <c r="AY229" s="18" t="s">
        <v>117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8" t="s">
        <v>77</v>
      </c>
      <c r="BK229" s="213">
        <f>ROUND(I229*H229,2)</f>
        <v>0</v>
      </c>
      <c r="BL229" s="18" t="s">
        <v>124</v>
      </c>
      <c r="BM229" s="212" t="s">
        <v>296</v>
      </c>
    </row>
    <row r="230" spans="1:47" s="2" customFormat="1" ht="12">
      <c r="A230" s="39"/>
      <c r="B230" s="40"/>
      <c r="C230" s="41"/>
      <c r="D230" s="214" t="s">
        <v>125</v>
      </c>
      <c r="E230" s="41"/>
      <c r="F230" s="215" t="s">
        <v>350</v>
      </c>
      <c r="G230" s="41"/>
      <c r="H230" s="41"/>
      <c r="I230" s="216"/>
      <c r="J230" s="41"/>
      <c r="K230" s="41"/>
      <c r="L230" s="45"/>
      <c r="M230" s="217"/>
      <c r="N230" s="218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125</v>
      </c>
      <c r="AU230" s="18" t="s">
        <v>79</v>
      </c>
    </row>
    <row r="231" spans="1:65" s="2" customFormat="1" ht="24.15" customHeight="1">
      <c r="A231" s="39"/>
      <c r="B231" s="40"/>
      <c r="C231" s="201" t="s">
        <v>351</v>
      </c>
      <c r="D231" s="201" t="s">
        <v>119</v>
      </c>
      <c r="E231" s="202" t="s">
        <v>352</v>
      </c>
      <c r="F231" s="203" t="s">
        <v>353</v>
      </c>
      <c r="G231" s="204" t="s">
        <v>122</v>
      </c>
      <c r="H231" s="205">
        <v>648</v>
      </c>
      <c r="I231" s="206"/>
      <c r="J231" s="207">
        <f>ROUND(I231*H231,2)</f>
        <v>0</v>
      </c>
      <c r="K231" s="203" t="s">
        <v>123</v>
      </c>
      <c r="L231" s="45"/>
      <c r="M231" s="208" t="s">
        <v>19</v>
      </c>
      <c r="N231" s="209" t="s">
        <v>40</v>
      </c>
      <c r="O231" s="85"/>
      <c r="P231" s="210">
        <f>O231*H231</f>
        <v>0</v>
      </c>
      <c r="Q231" s="210">
        <v>0.02937</v>
      </c>
      <c r="R231" s="210">
        <f>Q231*H231</f>
        <v>19.03176</v>
      </c>
      <c r="S231" s="210">
        <v>0</v>
      </c>
      <c r="T231" s="21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2" t="s">
        <v>124</v>
      </c>
      <c r="AT231" s="212" t="s">
        <v>119</v>
      </c>
      <c r="AU231" s="212" t="s">
        <v>79</v>
      </c>
      <c r="AY231" s="18" t="s">
        <v>117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8" t="s">
        <v>77</v>
      </c>
      <c r="BK231" s="213">
        <f>ROUND(I231*H231,2)</f>
        <v>0</v>
      </c>
      <c r="BL231" s="18" t="s">
        <v>124</v>
      </c>
      <c r="BM231" s="212" t="s">
        <v>354</v>
      </c>
    </row>
    <row r="232" spans="1:47" s="2" customFormat="1" ht="12">
      <c r="A232" s="39"/>
      <c r="B232" s="40"/>
      <c r="C232" s="41"/>
      <c r="D232" s="214" t="s">
        <v>125</v>
      </c>
      <c r="E232" s="41"/>
      <c r="F232" s="215" t="s">
        <v>355</v>
      </c>
      <c r="G232" s="41"/>
      <c r="H232" s="41"/>
      <c r="I232" s="216"/>
      <c r="J232" s="41"/>
      <c r="K232" s="41"/>
      <c r="L232" s="45"/>
      <c r="M232" s="217"/>
      <c r="N232" s="218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125</v>
      </c>
      <c r="AU232" s="18" t="s">
        <v>79</v>
      </c>
    </row>
    <row r="233" spans="1:65" s="2" customFormat="1" ht="21.75" customHeight="1">
      <c r="A233" s="39"/>
      <c r="B233" s="40"/>
      <c r="C233" s="201" t="s">
        <v>251</v>
      </c>
      <c r="D233" s="201" t="s">
        <v>119</v>
      </c>
      <c r="E233" s="202" t="s">
        <v>356</v>
      </c>
      <c r="F233" s="203" t="s">
        <v>357</v>
      </c>
      <c r="G233" s="204" t="s">
        <v>250</v>
      </c>
      <c r="H233" s="205">
        <v>215.82</v>
      </c>
      <c r="I233" s="206"/>
      <c r="J233" s="207">
        <f>ROUND(I233*H233,2)</f>
        <v>0</v>
      </c>
      <c r="K233" s="203" t="s">
        <v>123</v>
      </c>
      <c r="L233" s="45"/>
      <c r="M233" s="208" t="s">
        <v>19</v>
      </c>
      <c r="N233" s="209" t="s">
        <v>40</v>
      </c>
      <c r="O233" s="85"/>
      <c r="P233" s="210">
        <f>O233*H233</f>
        <v>0</v>
      </c>
      <c r="Q233" s="210">
        <v>0.00031</v>
      </c>
      <c r="R233" s="210">
        <f>Q233*H233</f>
        <v>0.0669042</v>
      </c>
      <c r="S233" s="210">
        <v>0</v>
      </c>
      <c r="T233" s="21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2" t="s">
        <v>124</v>
      </c>
      <c r="AT233" s="212" t="s">
        <v>119</v>
      </c>
      <c r="AU233" s="212" t="s">
        <v>79</v>
      </c>
      <c r="AY233" s="18" t="s">
        <v>117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8" t="s">
        <v>77</v>
      </c>
      <c r="BK233" s="213">
        <f>ROUND(I233*H233,2)</f>
        <v>0</v>
      </c>
      <c r="BL233" s="18" t="s">
        <v>124</v>
      </c>
      <c r="BM233" s="212" t="s">
        <v>209</v>
      </c>
    </row>
    <row r="234" spans="1:47" s="2" customFormat="1" ht="12">
      <c r="A234" s="39"/>
      <c r="B234" s="40"/>
      <c r="C234" s="41"/>
      <c r="D234" s="214" t="s">
        <v>125</v>
      </c>
      <c r="E234" s="41"/>
      <c r="F234" s="215" t="s">
        <v>358</v>
      </c>
      <c r="G234" s="41"/>
      <c r="H234" s="41"/>
      <c r="I234" s="216"/>
      <c r="J234" s="41"/>
      <c r="K234" s="41"/>
      <c r="L234" s="45"/>
      <c r="M234" s="217"/>
      <c r="N234" s="218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125</v>
      </c>
      <c r="AU234" s="18" t="s">
        <v>79</v>
      </c>
    </row>
    <row r="235" spans="1:51" s="14" customFormat="1" ht="12">
      <c r="A235" s="14"/>
      <c r="B235" s="230"/>
      <c r="C235" s="231"/>
      <c r="D235" s="221" t="s">
        <v>127</v>
      </c>
      <c r="E235" s="232" t="s">
        <v>19</v>
      </c>
      <c r="F235" s="233" t="s">
        <v>359</v>
      </c>
      <c r="G235" s="231"/>
      <c r="H235" s="234">
        <v>117.02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127</v>
      </c>
      <c r="AU235" s="240" t="s">
        <v>79</v>
      </c>
      <c r="AV235" s="14" t="s">
        <v>79</v>
      </c>
      <c r="AW235" s="14" t="s">
        <v>31</v>
      </c>
      <c r="AX235" s="14" t="s">
        <v>69</v>
      </c>
      <c r="AY235" s="240" t="s">
        <v>117</v>
      </c>
    </row>
    <row r="236" spans="1:51" s="14" customFormat="1" ht="12">
      <c r="A236" s="14"/>
      <c r="B236" s="230"/>
      <c r="C236" s="231"/>
      <c r="D236" s="221" t="s">
        <v>127</v>
      </c>
      <c r="E236" s="232" t="s">
        <v>19</v>
      </c>
      <c r="F236" s="233" t="s">
        <v>360</v>
      </c>
      <c r="G236" s="231"/>
      <c r="H236" s="234">
        <v>81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0" t="s">
        <v>127</v>
      </c>
      <c r="AU236" s="240" t="s">
        <v>79</v>
      </c>
      <c r="AV236" s="14" t="s">
        <v>79</v>
      </c>
      <c r="AW236" s="14" t="s">
        <v>31</v>
      </c>
      <c r="AX236" s="14" t="s">
        <v>69</v>
      </c>
      <c r="AY236" s="240" t="s">
        <v>117</v>
      </c>
    </row>
    <row r="237" spans="1:51" s="14" customFormat="1" ht="12">
      <c r="A237" s="14"/>
      <c r="B237" s="230"/>
      <c r="C237" s="231"/>
      <c r="D237" s="221" t="s">
        <v>127</v>
      </c>
      <c r="E237" s="232" t="s">
        <v>19</v>
      </c>
      <c r="F237" s="233" t="s">
        <v>361</v>
      </c>
      <c r="G237" s="231"/>
      <c r="H237" s="234">
        <v>17.8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127</v>
      </c>
      <c r="AU237" s="240" t="s">
        <v>79</v>
      </c>
      <c r="AV237" s="14" t="s">
        <v>79</v>
      </c>
      <c r="AW237" s="14" t="s">
        <v>31</v>
      </c>
      <c r="AX237" s="14" t="s">
        <v>69</v>
      </c>
      <c r="AY237" s="240" t="s">
        <v>117</v>
      </c>
    </row>
    <row r="238" spans="1:51" s="15" customFormat="1" ht="12">
      <c r="A238" s="15"/>
      <c r="B238" s="241"/>
      <c r="C238" s="242"/>
      <c r="D238" s="221" t="s">
        <v>127</v>
      </c>
      <c r="E238" s="243" t="s">
        <v>19</v>
      </c>
      <c r="F238" s="244" t="s">
        <v>145</v>
      </c>
      <c r="G238" s="242"/>
      <c r="H238" s="245">
        <v>215.82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1" t="s">
        <v>127</v>
      </c>
      <c r="AU238" s="251" t="s">
        <v>79</v>
      </c>
      <c r="AV238" s="15" t="s">
        <v>124</v>
      </c>
      <c r="AW238" s="15" t="s">
        <v>31</v>
      </c>
      <c r="AX238" s="15" t="s">
        <v>77</v>
      </c>
      <c r="AY238" s="251" t="s">
        <v>117</v>
      </c>
    </row>
    <row r="239" spans="1:63" s="12" customFormat="1" ht="22.8" customHeight="1">
      <c r="A239" s="12"/>
      <c r="B239" s="185"/>
      <c r="C239" s="186"/>
      <c r="D239" s="187" t="s">
        <v>68</v>
      </c>
      <c r="E239" s="199" t="s">
        <v>184</v>
      </c>
      <c r="F239" s="199" t="s">
        <v>362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SUM(P240:P259)</f>
        <v>0</v>
      </c>
      <c r="Q239" s="193"/>
      <c r="R239" s="194">
        <f>SUM(R240:R259)</f>
        <v>20.903471200000002</v>
      </c>
      <c r="S239" s="193"/>
      <c r="T239" s="195">
        <f>SUM(T240:T259)</f>
        <v>7.473504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6" t="s">
        <v>77</v>
      </c>
      <c r="AT239" s="197" t="s">
        <v>68</v>
      </c>
      <c r="AU239" s="197" t="s">
        <v>77</v>
      </c>
      <c r="AY239" s="196" t="s">
        <v>117</v>
      </c>
      <c r="BK239" s="198">
        <f>SUM(BK240:BK259)</f>
        <v>0</v>
      </c>
    </row>
    <row r="240" spans="1:65" s="2" customFormat="1" ht="24.15" customHeight="1">
      <c r="A240" s="39"/>
      <c r="B240" s="40"/>
      <c r="C240" s="201" t="s">
        <v>363</v>
      </c>
      <c r="D240" s="201" t="s">
        <v>119</v>
      </c>
      <c r="E240" s="202" t="s">
        <v>364</v>
      </c>
      <c r="F240" s="203" t="s">
        <v>365</v>
      </c>
      <c r="G240" s="204" t="s">
        <v>250</v>
      </c>
      <c r="H240" s="205">
        <v>108</v>
      </c>
      <c r="I240" s="206"/>
      <c r="J240" s="207">
        <f>ROUND(I240*H240,2)</f>
        <v>0</v>
      </c>
      <c r="K240" s="203" t="s">
        <v>123</v>
      </c>
      <c r="L240" s="45"/>
      <c r="M240" s="208" t="s">
        <v>19</v>
      </c>
      <c r="N240" s="209" t="s">
        <v>40</v>
      </c>
      <c r="O240" s="85"/>
      <c r="P240" s="210">
        <f>O240*H240</f>
        <v>0</v>
      </c>
      <c r="Q240" s="210">
        <v>0.1295</v>
      </c>
      <c r="R240" s="210">
        <f>Q240*H240</f>
        <v>13.986</v>
      </c>
      <c r="S240" s="210">
        <v>0</v>
      </c>
      <c r="T240" s="21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2" t="s">
        <v>124</v>
      </c>
      <c r="AT240" s="212" t="s">
        <v>119</v>
      </c>
      <c r="AU240" s="212" t="s">
        <v>79</v>
      </c>
      <c r="AY240" s="18" t="s">
        <v>117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8" t="s">
        <v>77</v>
      </c>
      <c r="BK240" s="213">
        <f>ROUND(I240*H240,2)</f>
        <v>0</v>
      </c>
      <c r="BL240" s="18" t="s">
        <v>124</v>
      </c>
      <c r="BM240" s="212" t="s">
        <v>366</v>
      </c>
    </row>
    <row r="241" spans="1:47" s="2" customFormat="1" ht="12">
      <c r="A241" s="39"/>
      <c r="B241" s="40"/>
      <c r="C241" s="41"/>
      <c r="D241" s="214" t="s">
        <v>125</v>
      </c>
      <c r="E241" s="41"/>
      <c r="F241" s="215" t="s">
        <v>367</v>
      </c>
      <c r="G241" s="41"/>
      <c r="H241" s="41"/>
      <c r="I241" s="216"/>
      <c r="J241" s="41"/>
      <c r="K241" s="41"/>
      <c r="L241" s="45"/>
      <c r="M241" s="217"/>
      <c r="N241" s="218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125</v>
      </c>
      <c r="AU241" s="18" t="s">
        <v>79</v>
      </c>
    </row>
    <row r="242" spans="1:51" s="14" customFormat="1" ht="12">
      <c r="A242" s="14"/>
      <c r="B242" s="230"/>
      <c r="C242" s="231"/>
      <c r="D242" s="221" t="s">
        <v>127</v>
      </c>
      <c r="E242" s="232" t="s">
        <v>19</v>
      </c>
      <c r="F242" s="233" t="s">
        <v>310</v>
      </c>
      <c r="G242" s="231"/>
      <c r="H242" s="234">
        <v>108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127</v>
      </c>
      <c r="AU242" s="240" t="s">
        <v>79</v>
      </c>
      <c r="AV242" s="14" t="s">
        <v>79</v>
      </c>
      <c r="AW242" s="14" t="s">
        <v>31</v>
      </c>
      <c r="AX242" s="14" t="s">
        <v>77</v>
      </c>
      <c r="AY242" s="240" t="s">
        <v>117</v>
      </c>
    </row>
    <row r="243" spans="1:65" s="2" customFormat="1" ht="16.5" customHeight="1">
      <c r="A243" s="39"/>
      <c r="B243" s="40"/>
      <c r="C243" s="252" t="s">
        <v>257</v>
      </c>
      <c r="D243" s="252" t="s">
        <v>210</v>
      </c>
      <c r="E243" s="253" t="s">
        <v>368</v>
      </c>
      <c r="F243" s="254" t="s">
        <v>369</v>
      </c>
      <c r="G243" s="255" t="s">
        <v>250</v>
      </c>
      <c r="H243" s="256">
        <v>110.16</v>
      </c>
      <c r="I243" s="257"/>
      <c r="J243" s="258">
        <f>ROUND(I243*H243,2)</f>
        <v>0</v>
      </c>
      <c r="K243" s="254" t="s">
        <v>123</v>
      </c>
      <c r="L243" s="259"/>
      <c r="M243" s="260" t="s">
        <v>19</v>
      </c>
      <c r="N243" s="261" t="s">
        <v>40</v>
      </c>
      <c r="O243" s="85"/>
      <c r="P243" s="210">
        <f>O243*H243</f>
        <v>0</v>
      </c>
      <c r="Q243" s="210">
        <v>0.05612</v>
      </c>
      <c r="R243" s="210">
        <f>Q243*H243</f>
        <v>6.1821792</v>
      </c>
      <c r="S243" s="210">
        <v>0</v>
      </c>
      <c r="T243" s="21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2" t="s">
        <v>148</v>
      </c>
      <c r="AT243" s="212" t="s">
        <v>210</v>
      </c>
      <c r="AU243" s="212" t="s">
        <v>79</v>
      </c>
      <c r="AY243" s="18" t="s">
        <v>117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8" t="s">
        <v>77</v>
      </c>
      <c r="BK243" s="213">
        <f>ROUND(I243*H243,2)</f>
        <v>0</v>
      </c>
      <c r="BL243" s="18" t="s">
        <v>124</v>
      </c>
      <c r="BM243" s="212" t="s">
        <v>370</v>
      </c>
    </row>
    <row r="244" spans="1:51" s="14" customFormat="1" ht="12">
      <c r="A244" s="14"/>
      <c r="B244" s="230"/>
      <c r="C244" s="231"/>
      <c r="D244" s="221" t="s">
        <v>127</v>
      </c>
      <c r="E244" s="232" t="s">
        <v>19</v>
      </c>
      <c r="F244" s="233" t="s">
        <v>371</v>
      </c>
      <c r="G244" s="231"/>
      <c r="H244" s="234">
        <v>110.16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0" t="s">
        <v>127</v>
      </c>
      <c r="AU244" s="240" t="s">
        <v>79</v>
      </c>
      <c r="AV244" s="14" t="s">
        <v>79</v>
      </c>
      <c r="AW244" s="14" t="s">
        <v>31</v>
      </c>
      <c r="AX244" s="14" t="s">
        <v>77</v>
      </c>
      <c r="AY244" s="240" t="s">
        <v>117</v>
      </c>
    </row>
    <row r="245" spans="1:65" s="2" customFormat="1" ht="16.5" customHeight="1">
      <c r="A245" s="39"/>
      <c r="B245" s="40"/>
      <c r="C245" s="201" t="s">
        <v>372</v>
      </c>
      <c r="D245" s="201" t="s">
        <v>119</v>
      </c>
      <c r="E245" s="202" t="s">
        <v>373</v>
      </c>
      <c r="F245" s="203" t="s">
        <v>374</v>
      </c>
      <c r="G245" s="204" t="s">
        <v>293</v>
      </c>
      <c r="H245" s="205">
        <v>2</v>
      </c>
      <c r="I245" s="206"/>
      <c r="J245" s="207">
        <f>ROUND(I245*H245,2)</f>
        <v>0</v>
      </c>
      <c r="K245" s="203" t="s">
        <v>123</v>
      </c>
      <c r="L245" s="45"/>
      <c r="M245" s="208" t="s">
        <v>19</v>
      </c>
      <c r="N245" s="209" t="s">
        <v>40</v>
      </c>
      <c r="O245" s="85"/>
      <c r="P245" s="210">
        <f>O245*H245</f>
        <v>0</v>
      </c>
      <c r="Q245" s="210">
        <v>0.35744</v>
      </c>
      <c r="R245" s="210">
        <f>Q245*H245</f>
        <v>0.71488</v>
      </c>
      <c r="S245" s="210">
        <v>0</v>
      </c>
      <c r="T245" s="21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2" t="s">
        <v>124</v>
      </c>
      <c r="AT245" s="212" t="s">
        <v>119</v>
      </c>
      <c r="AU245" s="212" t="s">
        <v>79</v>
      </c>
      <c r="AY245" s="18" t="s">
        <v>117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8" t="s">
        <v>77</v>
      </c>
      <c r="BK245" s="213">
        <f>ROUND(I245*H245,2)</f>
        <v>0</v>
      </c>
      <c r="BL245" s="18" t="s">
        <v>124</v>
      </c>
      <c r="BM245" s="212" t="s">
        <v>375</v>
      </c>
    </row>
    <row r="246" spans="1:47" s="2" customFormat="1" ht="12">
      <c r="A246" s="39"/>
      <c r="B246" s="40"/>
      <c r="C246" s="41"/>
      <c r="D246" s="214" t="s">
        <v>125</v>
      </c>
      <c r="E246" s="41"/>
      <c r="F246" s="215" t="s">
        <v>376</v>
      </c>
      <c r="G246" s="41"/>
      <c r="H246" s="41"/>
      <c r="I246" s="216"/>
      <c r="J246" s="41"/>
      <c r="K246" s="41"/>
      <c r="L246" s="45"/>
      <c r="M246" s="217"/>
      <c r="N246" s="218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125</v>
      </c>
      <c r="AU246" s="18" t="s">
        <v>79</v>
      </c>
    </row>
    <row r="247" spans="1:65" s="2" customFormat="1" ht="16.5" customHeight="1">
      <c r="A247" s="39"/>
      <c r="B247" s="40"/>
      <c r="C247" s="252" t="s">
        <v>262</v>
      </c>
      <c r="D247" s="252" t="s">
        <v>210</v>
      </c>
      <c r="E247" s="253" t="s">
        <v>377</v>
      </c>
      <c r="F247" s="254" t="s">
        <v>378</v>
      </c>
      <c r="G247" s="255" t="s">
        <v>293</v>
      </c>
      <c r="H247" s="256">
        <v>2</v>
      </c>
      <c r="I247" s="257"/>
      <c r="J247" s="258">
        <f>ROUND(I247*H247,2)</f>
        <v>0</v>
      </c>
      <c r="K247" s="254" t="s">
        <v>123</v>
      </c>
      <c r="L247" s="259"/>
      <c r="M247" s="260" t="s">
        <v>19</v>
      </c>
      <c r="N247" s="261" t="s">
        <v>40</v>
      </c>
      <c r="O247" s="85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2" t="s">
        <v>148</v>
      </c>
      <c r="AT247" s="212" t="s">
        <v>210</v>
      </c>
      <c r="AU247" s="212" t="s">
        <v>79</v>
      </c>
      <c r="AY247" s="18" t="s">
        <v>117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8" t="s">
        <v>77</v>
      </c>
      <c r="BK247" s="213">
        <f>ROUND(I247*H247,2)</f>
        <v>0</v>
      </c>
      <c r="BL247" s="18" t="s">
        <v>124</v>
      </c>
      <c r="BM247" s="212" t="s">
        <v>379</v>
      </c>
    </row>
    <row r="248" spans="1:65" s="2" customFormat="1" ht="24.15" customHeight="1">
      <c r="A248" s="39"/>
      <c r="B248" s="40"/>
      <c r="C248" s="201" t="s">
        <v>380</v>
      </c>
      <c r="D248" s="201" t="s">
        <v>119</v>
      </c>
      <c r="E248" s="202" t="s">
        <v>381</v>
      </c>
      <c r="F248" s="203" t="s">
        <v>382</v>
      </c>
      <c r="G248" s="204" t="s">
        <v>122</v>
      </c>
      <c r="H248" s="205">
        <v>97.2</v>
      </c>
      <c r="I248" s="206"/>
      <c r="J248" s="207">
        <f>ROUND(I248*H248,2)</f>
        <v>0</v>
      </c>
      <c r="K248" s="203" t="s">
        <v>123</v>
      </c>
      <c r="L248" s="45"/>
      <c r="M248" s="208" t="s">
        <v>19</v>
      </c>
      <c r="N248" s="209" t="s">
        <v>40</v>
      </c>
      <c r="O248" s="85"/>
      <c r="P248" s="210">
        <f>O248*H248</f>
        <v>0</v>
      </c>
      <c r="Q248" s="210">
        <v>0.00021</v>
      </c>
      <c r="R248" s="210">
        <f>Q248*H248</f>
        <v>0.020412000000000003</v>
      </c>
      <c r="S248" s="210">
        <v>0</v>
      </c>
      <c r="T248" s="21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2" t="s">
        <v>124</v>
      </c>
      <c r="AT248" s="212" t="s">
        <v>119</v>
      </c>
      <c r="AU248" s="212" t="s">
        <v>79</v>
      </c>
      <c r="AY248" s="18" t="s">
        <v>117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8" t="s">
        <v>77</v>
      </c>
      <c r="BK248" s="213">
        <f>ROUND(I248*H248,2)</f>
        <v>0</v>
      </c>
      <c r="BL248" s="18" t="s">
        <v>124</v>
      </c>
      <c r="BM248" s="212" t="s">
        <v>383</v>
      </c>
    </row>
    <row r="249" spans="1:47" s="2" customFormat="1" ht="12">
      <c r="A249" s="39"/>
      <c r="B249" s="40"/>
      <c r="C249" s="41"/>
      <c r="D249" s="214" t="s">
        <v>125</v>
      </c>
      <c r="E249" s="41"/>
      <c r="F249" s="215" t="s">
        <v>384</v>
      </c>
      <c r="G249" s="41"/>
      <c r="H249" s="41"/>
      <c r="I249" s="216"/>
      <c r="J249" s="41"/>
      <c r="K249" s="41"/>
      <c r="L249" s="45"/>
      <c r="M249" s="217"/>
      <c r="N249" s="218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125</v>
      </c>
      <c r="AU249" s="18" t="s">
        <v>79</v>
      </c>
    </row>
    <row r="250" spans="1:51" s="13" customFormat="1" ht="12">
      <c r="A250" s="13"/>
      <c r="B250" s="219"/>
      <c r="C250" s="220"/>
      <c r="D250" s="221" t="s">
        <v>127</v>
      </c>
      <c r="E250" s="222" t="s">
        <v>19</v>
      </c>
      <c r="F250" s="223" t="s">
        <v>385</v>
      </c>
      <c r="G250" s="220"/>
      <c r="H250" s="222" t="s">
        <v>19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127</v>
      </c>
      <c r="AU250" s="229" t="s">
        <v>79</v>
      </c>
      <c r="AV250" s="13" t="s">
        <v>77</v>
      </c>
      <c r="AW250" s="13" t="s">
        <v>31</v>
      </c>
      <c r="AX250" s="13" t="s">
        <v>69</v>
      </c>
      <c r="AY250" s="229" t="s">
        <v>117</v>
      </c>
    </row>
    <row r="251" spans="1:51" s="14" customFormat="1" ht="12">
      <c r="A251" s="14"/>
      <c r="B251" s="230"/>
      <c r="C251" s="231"/>
      <c r="D251" s="221" t="s">
        <v>127</v>
      </c>
      <c r="E251" s="232" t="s">
        <v>19</v>
      </c>
      <c r="F251" s="233" t="s">
        <v>386</v>
      </c>
      <c r="G251" s="231"/>
      <c r="H251" s="234">
        <v>97.2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0" t="s">
        <v>127</v>
      </c>
      <c r="AU251" s="240" t="s">
        <v>79</v>
      </c>
      <c r="AV251" s="14" t="s">
        <v>79</v>
      </c>
      <c r="AW251" s="14" t="s">
        <v>31</v>
      </c>
      <c r="AX251" s="14" t="s">
        <v>77</v>
      </c>
      <c r="AY251" s="240" t="s">
        <v>117</v>
      </c>
    </row>
    <row r="252" spans="1:65" s="2" customFormat="1" ht="16.5" customHeight="1">
      <c r="A252" s="39"/>
      <c r="B252" s="40"/>
      <c r="C252" s="201" t="s">
        <v>268</v>
      </c>
      <c r="D252" s="201" t="s">
        <v>119</v>
      </c>
      <c r="E252" s="202" t="s">
        <v>387</v>
      </c>
      <c r="F252" s="203" t="s">
        <v>388</v>
      </c>
      <c r="G252" s="204" t="s">
        <v>293</v>
      </c>
      <c r="H252" s="205">
        <v>42</v>
      </c>
      <c r="I252" s="206"/>
      <c r="J252" s="207">
        <f>ROUND(I252*H252,2)</f>
        <v>0</v>
      </c>
      <c r="K252" s="203" t="s">
        <v>123</v>
      </c>
      <c r="L252" s="45"/>
      <c r="M252" s="208" t="s">
        <v>19</v>
      </c>
      <c r="N252" s="209" t="s">
        <v>40</v>
      </c>
      <c r="O252" s="85"/>
      <c r="P252" s="210">
        <f>O252*H252</f>
        <v>0</v>
      </c>
      <c r="Q252" s="210">
        <v>0</v>
      </c>
      <c r="R252" s="210">
        <f>Q252*H252</f>
        <v>0</v>
      </c>
      <c r="S252" s="210">
        <v>0.168</v>
      </c>
      <c r="T252" s="211">
        <f>S252*H252</f>
        <v>7.056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2" t="s">
        <v>124</v>
      </c>
      <c r="AT252" s="212" t="s">
        <v>119</v>
      </c>
      <c r="AU252" s="212" t="s">
        <v>79</v>
      </c>
      <c r="AY252" s="18" t="s">
        <v>117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8" t="s">
        <v>77</v>
      </c>
      <c r="BK252" s="213">
        <f>ROUND(I252*H252,2)</f>
        <v>0</v>
      </c>
      <c r="BL252" s="18" t="s">
        <v>124</v>
      </c>
      <c r="BM252" s="212" t="s">
        <v>389</v>
      </c>
    </row>
    <row r="253" spans="1:47" s="2" customFormat="1" ht="12">
      <c r="A253" s="39"/>
      <c r="B253" s="40"/>
      <c r="C253" s="41"/>
      <c r="D253" s="214" t="s">
        <v>125</v>
      </c>
      <c r="E253" s="41"/>
      <c r="F253" s="215" t="s">
        <v>390</v>
      </c>
      <c r="G253" s="41"/>
      <c r="H253" s="41"/>
      <c r="I253" s="216"/>
      <c r="J253" s="41"/>
      <c r="K253" s="41"/>
      <c r="L253" s="45"/>
      <c r="M253" s="217"/>
      <c r="N253" s="218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125</v>
      </c>
      <c r="AU253" s="18" t="s">
        <v>79</v>
      </c>
    </row>
    <row r="254" spans="1:51" s="14" customFormat="1" ht="12">
      <c r="A254" s="14"/>
      <c r="B254" s="230"/>
      <c r="C254" s="231"/>
      <c r="D254" s="221" t="s">
        <v>127</v>
      </c>
      <c r="E254" s="232" t="s">
        <v>19</v>
      </c>
      <c r="F254" s="233" t="s">
        <v>391</v>
      </c>
      <c r="G254" s="231"/>
      <c r="H254" s="234">
        <v>42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0" t="s">
        <v>127</v>
      </c>
      <c r="AU254" s="240" t="s">
        <v>79</v>
      </c>
      <c r="AV254" s="14" t="s">
        <v>79</v>
      </c>
      <c r="AW254" s="14" t="s">
        <v>31</v>
      </c>
      <c r="AX254" s="14" t="s">
        <v>77</v>
      </c>
      <c r="AY254" s="240" t="s">
        <v>117</v>
      </c>
    </row>
    <row r="255" spans="1:65" s="2" customFormat="1" ht="16.5" customHeight="1">
      <c r="A255" s="39"/>
      <c r="B255" s="40"/>
      <c r="C255" s="201" t="s">
        <v>392</v>
      </c>
      <c r="D255" s="201" t="s">
        <v>119</v>
      </c>
      <c r="E255" s="202" t="s">
        <v>393</v>
      </c>
      <c r="F255" s="203" t="s">
        <v>394</v>
      </c>
      <c r="G255" s="204" t="s">
        <v>250</v>
      </c>
      <c r="H255" s="205">
        <v>104.8</v>
      </c>
      <c r="I255" s="206"/>
      <c r="J255" s="207">
        <f>ROUND(I255*H255,2)</f>
        <v>0</v>
      </c>
      <c r="K255" s="203" t="s">
        <v>123</v>
      </c>
      <c r="L255" s="45"/>
      <c r="M255" s="208" t="s">
        <v>19</v>
      </c>
      <c r="N255" s="209" t="s">
        <v>40</v>
      </c>
      <c r="O255" s="85"/>
      <c r="P255" s="210">
        <f>O255*H255</f>
        <v>0</v>
      </c>
      <c r="Q255" s="210">
        <v>0</v>
      </c>
      <c r="R255" s="210">
        <f>Q255*H255</f>
        <v>0</v>
      </c>
      <c r="S255" s="210">
        <v>0.00198</v>
      </c>
      <c r="T255" s="211">
        <f>S255*H255</f>
        <v>0.207504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2" t="s">
        <v>124</v>
      </c>
      <c r="AT255" s="212" t="s">
        <v>119</v>
      </c>
      <c r="AU255" s="212" t="s">
        <v>79</v>
      </c>
      <c r="AY255" s="18" t="s">
        <v>117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8" t="s">
        <v>77</v>
      </c>
      <c r="BK255" s="213">
        <f>ROUND(I255*H255,2)</f>
        <v>0</v>
      </c>
      <c r="BL255" s="18" t="s">
        <v>124</v>
      </c>
      <c r="BM255" s="212" t="s">
        <v>395</v>
      </c>
    </row>
    <row r="256" spans="1:47" s="2" customFormat="1" ht="12">
      <c r="A256" s="39"/>
      <c r="B256" s="40"/>
      <c r="C256" s="41"/>
      <c r="D256" s="214" t="s">
        <v>125</v>
      </c>
      <c r="E256" s="41"/>
      <c r="F256" s="215" t="s">
        <v>396</v>
      </c>
      <c r="G256" s="41"/>
      <c r="H256" s="41"/>
      <c r="I256" s="216"/>
      <c r="J256" s="41"/>
      <c r="K256" s="41"/>
      <c r="L256" s="45"/>
      <c r="M256" s="217"/>
      <c r="N256" s="218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125</v>
      </c>
      <c r="AU256" s="18" t="s">
        <v>79</v>
      </c>
    </row>
    <row r="257" spans="1:51" s="14" customFormat="1" ht="12">
      <c r="A257" s="14"/>
      <c r="B257" s="230"/>
      <c r="C257" s="231"/>
      <c r="D257" s="221" t="s">
        <v>127</v>
      </c>
      <c r="E257" s="232" t="s">
        <v>19</v>
      </c>
      <c r="F257" s="233" t="s">
        <v>397</v>
      </c>
      <c r="G257" s="231"/>
      <c r="H257" s="234">
        <v>104.8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0" t="s">
        <v>127</v>
      </c>
      <c r="AU257" s="240" t="s">
        <v>79</v>
      </c>
      <c r="AV257" s="14" t="s">
        <v>79</v>
      </c>
      <c r="AW257" s="14" t="s">
        <v>31</v>
      </c>
      <c r="AX257" s="14" t="s">
        <v>77</v>
      </c>
      <c r="AY257" s="240" t="s">
        <v>117</v>
      </c>
    </row>
    <row r="258" spans="1:65" s="2" customFormat="1" ht="16.5" customHeight="1">
      <c r="A258" s="39"/>
      <c r="B258" s="40"/>
      <c r="C258" s="201" t="s">
        <v>275</v>
      </c>
      <c r="D258" s="201" t="s">
        <v>119</v>
      </c>
      <c r="E258" s="202" t="s">
        <v>398</v>
      </c>
      <c r="F258" s="203" t="s">
        <v>399</v>
      </c>
      <c r="G258" s="204" t="s">
        <v>293</v>
      </c>
      <c r="H258" s="205">
        <v>1</v>
      </c>
      <c r="I258" s="206"/>
      <c r="J258" s="207">
        <f>ROUND(I258*H258,2)</f>
        <v>0</v>
      </c>
      <c r="K258" s="203" t="s">
        <v>123</v>
      </c>
      <c r="L258" s="45"/>
      <c r="M258" s="208" t="s">
        <v>19</v>
      </c>
      <c r="N258" s="209" t="s">
        <v>40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0.21</v>
      </c>
      <c r="T258" s="211">
        <f>S258*H258</f>
        <v>0.21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2" t="s">
        <v>124</v>
      </c>
      <c r="AT258" s="212" t="s">
        <v>119</v>
      </c>
      <c r="AU258" s="212" t="s">
        <v>79</v>
      </c>
      <c r="AY258" s="18" t="s">
        <v>117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8" t="s">
        <v>77</v>
      </c>
      <c r="BK258" s="213">
        <f>ROUND(I258*H258,2)</f>
        <v>0</v>
      </c>
      <c r="BL258" s="18" t="s">
        <v>124</v>
      </c>
      <c r="BM258" s="212" t="s">
        <v>400</v>
      </c>
    </row>
    <row r="259" spans="1:47" s="2" customFormat="1" ht="12">
      <c r="A259" s="39"/>
      <c r="B259" s="40"/>
      <c r="C259" s="41"/>
      <c r="D259" s="214" t="s">
        <v>125</v>
      </c>
      <c r="E259" s="41"/>
      <c r="F259" s="215" t="s">
        <v>401</v>
      </c>
      <c r="G259" s="41"/>
      <c r="H259" s="41"/>
      <c r="I259" s="216"/>
      <c r="J259" s="41"/>
      <c r="K259" s="41"/>
      <c r="L259" s="45"/>
      <c r="M259" s="217"/>
      <c r="N259" s="218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125</v>
      </c>
      <c r="AU259" s="18" t="s">
        <v>79</v>
      </c>
    </row>
    <row r="260" spans="1:63" s="12" customFormat="1" ht="22.8" customHeight="1">
      <c r="A260" s="12"/>
      <c r="B260" s="185"/>
      <c r="C260" s="186"/>
      <c r="D260" s="187" t="s">
        <v>68</v>
      </c>
      <c r="E260" s="199" t="s">
        <v>402</v>
      </c>
      <c r="F260" s="199" t="s">
        <v>403</v>
      </c>
      <c r="G260" s="186"/>
      <c r="H260" s="186"/>
      <c r="I260" s="189"/>
      <c r="J260" s="200">
        <f>BK260</f>
        <v>0</v>
      </c>
      <c r="K260" s="186"/>
      <c r="L260" s="191"/>
      <c r="M260" s="192"/>
      <c r="N260" s="193"/>
      <c r="O260" s="193"/>
      <c r="P260" s="194">
        <f>SUM(P261:P271)</f>
        <v>0</v>
      </c>
      <c r="Q260" s="193"/>
      <c r="R260" s="194">
        <f>SUM(R261:R271)</f>
        <v>0</v>
      </c>
      <c r="S260" s="193"/>
      <c r="T260" s="195">
        <f>SUM(T261:T271)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6" t="s">
        <v>77</v>
      </c>
      <c r="AT260" s="197" t="s">
        <v>68</v>
      </c>
      <c r="AU260" s="197" t="s">
        <v>77</v>
      </c>
      <c r="AY260" s="196" t="s">
        <v>117</v>
      </c>
      <c r="BK260" s="198">
        <f>SUM(BK261:BK271)</f>
        <v>0</v>
      </c>
    </row>
    <row r="261" spans="1:65" s="2" customFormat="1" ht="24.15" customHeight="1">
      <c r="A261" s="39"/>
      <c r="B261" s="40"/>
      <c r="C261" s="201" t="s">
        <v>404</v>
      </c>
      <c r="D261" s="201" t="s">
        <v>119</v>
      </c>
      <c r="E261" s="202" t="s">
        <v>405</v>
      </c>
      <c r="F261" s="203" t="s">
        <v>197</v>
      </c>
      <c r="G261" s="204" t="s">
        <v>198</v>
      </c>
      <c r="H261" s="205">
        <v>88.474</v>
      </c>
      <c r="I261" s="206"/>
      <c r="J261" s="207">
        <f>ROUND(I261*H261,2)</f>
        <v>0</v>
      </c>
      <c r="K261" s="203" t="s">
        <v>123</v>
      </c>
      <c r="L261" s="45"/>
      <c r="M261" s="208" t="s">
        <v>19</v>
      </c>
      <c r="N261" s="209" t="s">
        <v>40</v>
      </c>
      <c r="O261" s="85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2" t="s">
        <v>124</v>
      </c>
      <c r="AT261" s="212" t="s">
        <v>119</v>
      </c>
      <c r="AU261" s="212" t="s">
        <v>79</v>
      </c>
      <c r="AY261" s="18" t="s">
        <v>117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8" t="s">
        <v>77</v>
      </c>
      <c r="BK261" s="213">
        <f>ROUND(I261*H261,2)</f>
        <v>0</v>
      </c>
      <c r="BL261" s="18" t="s">
        <v>124</v>
      </c>
      <c r="BM261" s="212" t="s">
        <v>406</v>
      </c>
    </row>
    <row r="262" spans="1:47" s="2" customFormat="1" ht="12">
      <c r="A262" s="39"/>
      <c r="B262" s="40"/>
      <c r="C262" s="41"/>
      <c r="D262" s="214" t="s">
        <v>125</v>
      </c>
      <c r="E262" s="41"/>
      <c r="F262" s="215" t="s">
        <v>407</v>
      </c>
      <c r="G262" s="41"/>
      <c r="H262" s="41"/>
      <c r="I262" s="216"/>
      <c r="J262" s="41"/>
      <c r="K262" s="41"/>
      <c r="L262" s="45"/>
      <c r="M262" s="217"/>
      <c r="N262" s="218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125</v>
      </c>
      <c r="AU262" s="18" t="s">
        <v>79</v>
      </c>
    </row>
    <row r="263" spans="1:65" s="2" customFormat="1" ht="24.15" customHeight="1">
      <c r="A263" s="39"/>
      <c r="B263" s="40"/>
      <c r="C263" s="201" t="s">
        <v>281</v>
      </c>
      <c r="D263" s="201" t="s">
        <v>119</v>
      </c>
      <c r="E263" s="202" t="s">
        <v>408</v>
      </c>
      <c r="F263" s="203" t="s">
        <v>409</v>
      </c>
      <c r="G263" s="204" t="s">
        <v>198</v>
      </c>
      <c r="H263" s="205">
        <v>88.474</v>
      </c>
      <c r="I263" s="206"/>
      <c r="J263" s="207">
        <f>ROUND(I263*H263,2)</f>
        <v>0</v>
      </c>
      <c r="K263" s="203" t="s">
        <v>123</v>
      </c>
      <c r="L263" s="45"/>
      <c r="M263" s="208" t="s">
        <v>19</v>
      </c>
      <c r="N263" s="209" t="s">
        <v>40</v>
      </c>
      <c r="O263" s="85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2" t="s">
        <v>124</v>
      </c>
      <c r="AT263" s="212" t="s">
        <v>119</v>
      </c>
      <c r="AU263" s="212" t="s">
        <v>79</v>
      </c>
      <c r="AY263" s="18" t="s">
        <v>117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8" t="s">
        <v>77</v>
      </c>
      <c r="BK263" s="213">
        <f>ROUND(I263*H263,2)</f>
        <v>0</v>
      </c>
      <c r="BL263" s="18" t="s">
        <v>124</v>
      </c>
      <c r="BM263" s="212" t="s">
        <v>410</v>
      </c>
    </row>
    <row r="264" spans="1:47" s="2" customFormat="1" ht="12">
      <c r="A264" s="39"/>
      <c r="B264" s="40"/>
      <c r="C264" s="41"/>
      <c r="D264" s="214" t="s">
        <v>125</v>
      </c>
      <c r="E264" s="41"/>
      <c r="F264" s="215" t="s">
        <v>411</v>
      </c>
      <c r="G264" s="41"/>
      <c r="H264" s="41"/>
      <c r="I264" s="216"/>
      <c r="J264" s="41"/>
      <c r="K264" s="41"/>
      <c r="L264" s="45"/>
      <c r="M264" s="217"/>
      <c r="N264" s="218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125</v>
      </c>
      <c r="AU264" s="18" t="s">
        <v>79</v>
      </c>
    </row>
    <row r="265" spans="1:65" s="2" customFormat="1" ht="24.15" customHeight="1">
      <c r="A265" s="39"/>
      <c r="B265" s="40"/>
      <c r="C265" s="201" t="s">
        <v>412</v>
      </c>
      <c r="D265" s="201" t="s">
        <v>119</v>
      </c>
      <c r="E265" s="202" t="s">
        <v>413</v>
      </c>
      <c r="F265" s="203" t="s">
        <v>414</v>
      </c>
      <c r="G265" s="204" t="s">
        <v>198</v>
      </c>
      <c r="H265" s="205">
        <v>1238.636</v>
      </c>
      <c r="I265" s="206"/>
      <c r="J265" s="207">
        <f>ROUND(I265*H265,2)</f>
        <v>0</v>
      </c>
      <c r="K265" s="203" t="s">
        <v>123</v>
      </c>
      <c r="L265" s="45"/>
      <c r="M265" s="208" t="s">
        <v>19</v>
      </c>
      <c r="N265" s="209" t="s">
        <v>40</v>
      </c>
      <c r="O265" s="85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2" t="s">
        <v>124</v>
      </c>
      <c r="AT265" s="212" t="s">
        <v>119</v>
      </c>
      <c r="AU265" s="212" t="s">
        <v>79</v>
      </c>
      <c r="AY265" s="18" t="s">
        <v>117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8" t="s">
        <v>77</v>
      </c>
      <c r="BK265" s="213">
        <f>ROUND(I265*H265,2)</f>
        <v>0</v>
      </c>
      <c r="BL265" s="18" t="s">
        <v>124</v>
      </c>
      <c r="BM265" s="212" t="s">
        <v>415</v>
      </c>
    </row>
    <row r="266" spans="1:47" s="2" customFormat="1" ht="12">
      <c r="A266" s="39"/>
      <c r="B266" s="40"/>
      <c r="C266" s="41"/>
      <c r="D266" s="214" t="s">
        <v>125</v>
      </c>
      <c r="E266" s="41"/>
      <c r="F266" s="215" t="s">
        <v>416</v>
      </c>
      <c r="G266" s="41"/>
      <c r="H266" s="41"/>
      <c r="I266" s="216"/>
      <c r="J266" s="41"/>
      <c r="K266" s="41"/>
      <c r="L266" s="45"/>
      <c r="M266" s="217"/>
      <c r="N266" s="218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125</v>
      </c>
      <c r="AU266" s="18" t="s">
        <v>79</v>
      </c>
    </row>
    <row r="267" spans="1:51" s="14" customFormat="1" ht="12">
      <c r="A267" s="14"/>
      <c r="B267" s="230"/>
      <c r="C267" s="231"/>
      <c r="D267" s="221" t="s">
        <v>127</v>
      </c>
      <c r="E267" s="232" t="s">
        <v>19</v>
      </c>
      <c r="F267" s="233" t="s">
        <v>417</v>
      </c>
      <c r="G267" s="231"/>
      <c r="H267" s="234">
        <v>1238.636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0" t="s">
        <v>127</v>
      </c>
      <c r="AU267" s="240" t="s">
        <v>79</v>
      </c>
      <c r="AV267" s="14" t="s">
        <v>79</v>
      </c>
      <c r="AW267" s="14" t="s">
        <v>31</v>
      </c>
      <c r="AX267" s="14" t="s">
        <v>69</v>
      </c>
      <c r="AY267" s="240" t="s">
        <v>117</v>
      </c>
    </row>
    <row r="268" spans="1:51" s="15" customFormat="1" ht="12">
      <c r="A268" s="15"/>
      <c r="B268" s="241"/>
      <c r="C268" s="242"/>
      <c r="D268" s="221" t="s">
        <v>127</v>
      </c>
      <c r="E268" s="243" t="s">
        <v>19</v>
      </c>
      <c r="F268" s="244" t="s">
        <v>145</v>
      </c>
      <c r="G268" s="242"/>
      <c r="H268" s="245">
        <v>1238.636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1" t="s">
        <v>127</v>
      </c>
      <c r="AU268" s="251" t="s">
        <v>79</v>
      </c>
      <c r="AV268" s="15" t="s">
        <v>124</v>
      </c>
      <c r="AW268" s="15" t="s">
        <v>31</v>
      </c>
      <c r="AX268" s="15" t="s">
        <v>77</v>
      </c>
      <c r="AY268" s="251" t="s">
        <v>117</v>
      </c>
    </row>
    <row r="269" spans="1:65" s="2" customFormat="1" ht="16.5" customHeight="1">
      <c r="A269" s="39"/>
      <c r="B269" s="40"/>
      <c r="C269" s="201" t="s">
        <v>418</v>
      </c>
      <c r="D269" s="201" t="s">
        <v>119</v>
      </c>
      <c r="E269" s="202" t="s">
        <v>419</v>
      </c>
      <c r="F269" s="203" t="s">
        <v>420</v>
      </c>
      <c r="G269" s="204" t="s">
        <v>198</v>
      </c>
      <c r="H269" s="205">
        <v>7.474</v>
      </c>
      <c r="I269" s="206"/>
      <c r="J269" s="207">
        <f>ROUND(I269*H269,2)</f>
        <v>0</v>
      </c>
      <c r="K269" s="203" t="s">
        <v>123</v>
      </c>
      <c r="L269" s="45"/>
      <c r="M269" s="208" t="s">
        <v>19</v>
      </c>
      <c r="N269" s="209" t="s">
        <v>40</v>
      </c>
      <c r="O269" s="85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2" t="s">
        <v>124</v>
      </c>
      <c r="AT269" s="212" t="s">
        <v>119</v>
      </c>
      <c r="AU269" s="212" t="s">
        <v>79</v>
      </c>
      <c r="AY269" s="18" t="s">
        <v>117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8" t="s">
        <v>77</v>
      </c>
      <c r="BK269" s="213">
        <f>ROUND(I269*H269,2)</f>
        <v>0</v>
      </c>
      <c r="BL269" s="18" t="s">
        <v>124</v>
      </c>
      <c r="BM269" s="212" t="s">
        <v>421</v>
      </c>
    </row>
    <row r="270" spans="1:47" s="2" customFormat="1" ht="12">
      <c r="A270" s="39"/>
      <c r="B270" s="40"/>
      <c r="C270" s="41"/>
      <c r="D270" s="214" t="s">
        <v>125</v>
      </c>
      <c r="E270" s="41"/>
      <c r="F270" s="215" t="s">
        <v>422</v>
      </c>
      <c r="G270" s="41"/>
      <c r="H270" s="41"/>
      <c r="I270" s="216"/>
      <c r="J270" s="41"/>
      <c r="K270" s="41"/>
      <c r="L270" s="45"/>
      <c r="M270" s="217"/>
      <c r="N270" s="218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125</v>
      </c>
      <c r="AU270" s="18" t="s">
        <v>79</v>
      </c>
    </row>
    <row r="271" spans="1:51" s="14" customFormat="1" ht="12">
      <c r="A271" s="14"/>
      <c r="B271" s="230"/>
      <c r="C271" s="231"/>
      <c r="D271" s="221" t="s">
        <v>127</v>
      </c>
      <c r="E271" s="232" t="s">
        <v>19</v>
      </c>
      <c r="F271" s="233" t="s">
        <v>423</v>
      </c>
      <c r="G271" s="231"/>
      <c r="H271" s="234">
        <v>7.474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0" t="s">
        <v>127</v>
      </c>
      <c r="AU271" s="240" t="s">
        <v>79</v>
      </c>
      <c r="AV271" s="14" t="s">
        <v>79</v>
      </c>
      <c r="AW271" s="14" t="s">
        <v>31</v>
      </c>
      <c r="AX271" s="14" t="s">
        <v>77</v>
      </c>
      <c r="AY271" s="240" t="s">
        <v>117</v>
      </c>
    </row>
    <row r="272" spans="1:63" s="12" customFormat="1" ht="22.8" customHeight="1">
      <c r="A272" s="12"/>
      <c r="B272" s="185"/>
      <c r="C272" s="186"/>
      <c r="D272" s="187" t="s">
        <v>68</v>
      </c>
      <c r="E272" s="199" t="s">
        <v>424</v>
      </c>
      <c r="F272" s="199" t="s">
        <v>425</v>
      </c>
      <c r="G272" s="186"/>
      <c r="H272" s="186"/>
      <c r="I272" s="189"/>
      <c r="J272" s="200">
        <f>BK272</f>
        <v>0</v>
      </c>
      <c r="K272" s="186"/>
      <c r="L272" s="191"/>
      <c r="M272" s="192"/>
      <c r="N272" s="193"/>
      <c r="O272" s="193"/>
      <c r="P272" s="194">
        <f>SUM(P273:P274)</f>
        <v>0</v>
      </c>
      <c r="Q272" s="193"/>
      <c r="R272" s="194">
        <f>SUM(R273:R274)</f>
        <v>0</v>
      </c>
      <c r="S272" s="193"/>
      <c r="T272" s="195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96" t="s">
        <v>77</v>
      </c>
      <c r="AT272" s="197" t="s">
        <v>68</v>
      </c>
      <c r="AU272" s="197" t="s">
        <v>77</v>
      </c>
      <c r="AY272" s="196" t="s">
        <v>117</v>
      </c>
      <c r="BK272" s="198">
        <f>SUM(BK273:BK274)</f>
        <v>0</v>
      </c>
    </row>
    <row r="273" spans="1:65" s="2" customFormat="1" ht="16.5" customHeight="1">
      <c r="A273" s="39"/>
      <c r="B273" s="40"/>
      <c r="C273" s="201" t="s">
        <v>426</v>
      </c>
      <c r="D273" s="201" t="s">
        <v>119</v>
      </c>
      <c r="E273" s="202" t="s">
        <v>427</v>
      </c>
      <c r="F273" s="203" t="s">
        <v>428</v>
      </c>
      <c r="G273" s="204" t="s">
        <v>198</v>
      </c>
      <c r="H273" s="205">
        <v>123.778</v>
      </c>
      <c r="I273" s="206"/>
      <c r="J273" s="207">
        <f>ROUND(I273*H273,2)</f>
        <v>0</v>
      </c>
      <c r="K273" s="203" t="s">
        <v>123</v>
      </c>
      <c r="L273" s="45"/>
      <c r="M273" s="208" t="s">
        <v>19</v>
      </c>
      <c r="N273" s="209" t="s">
        <v>40</v>
      </c>
      <c r="O273" s="85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2" t="s">
        <v>124</v>
      </c>
      <c r="AT273" s="212" t="s">
        <v>119</v>
      </c>
      <c r="AU273" s="212" t="s">
        <v>79</v>
      </c>
      <c r="AY273" s="18" t="s">
        <v>117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8" t="s">
        <v>77</v>
      </c>
      <c r="BK273" s="213">
        <f>ROUND(I273*H273,2)</f>
        <v>0</v>
      </c>
      <c r="BL273" s="18" t="s">
        <v>124</v>
      </c>
      <c r="BM273" s="212" t="s">
        <v>429</v>
      </c>
    </row>
    <row r="274" spans="1:47" s="2" customFormat="1" ht="12">
      <c r="A274" s="39"/>
      <c r="B274" s="40"/>
      <c r="C274" s="41"/>
      <c r="D274" s="214" t="s">
        <v>125</v>
      </c>
      <c r="E274" s="41"/>
      <c r="F274" s="215" t="s">
        <v>430</v>
      </c>
      <c r="G274" s="41"/>
      <c r="H274" s="41"/>
      <c r="I274" s="216"/>
      <c r="J274" s="41"/>
      <c r="K274" s="41"/>
      <c r="L274" s="45"/>
      <c r="M274" s="217"/>
      <c r="N274" s="218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125</v>
      </c>
      <c r="AU274" s="18" t="s">
        <v>79</v>
      </c>
    </row>
    <row r="275" spans="1:63" s="12" customFormat="1" ht="25.9" customHeight="1">
      <c r="A275" s="12"/>
      <c r="B275" s="185"/>
      <c r="C275" s="186"/>
      <c r="D275" s="187" t="s">
        <v>68</v>
      </c>
      <c r="E275" s="188" t="s">
        <v>431</v>
      </c>
      <c r="F275" s="188" t="s">
        <v>432</v>
      </c>
      <c r="G275" s="186"/>
      <c r="H275" s="186"/>
      <c r="I275" s="189"/>
      <c r="J275" s="190">
        <f>BK275</f>
        <v>0</v>
      </c>
      <c r="K275" s="186"/>
      <c r="L275" s="191"/>
      <c r="M275" s="192"/>
      <c r="N275" s="193"/>
      <c r="O275" s="193"/>
      <c r="P275" s="194">
        <f>P276+P282+P288</f>
        <v>0</v>
      </c>
      <c r="Q275" s="193"/>
      <c r="R275" s="194">
        <f>R276+R282+R288</f>
        <v>2.5549667500000006</v>
      </c>
      <c r="S275" s="193"/>
      <c r="T275" s="195">
        <f>T276+T282+T288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96" t="s">
        <v>79</v>
      </c>
      <c r="AT275" s="197" t="s">
        <v>68</v>
      </c>
      <c r="AU275" s="197" t="s">
        <v>69</v>
      </c>
      <c r="AY275" s="196" t="s">
        <v>117</v>
      </c>
      <c r="BK275" s="198">
        <f>BK276+BK282+BK288</f>
        <v>0</v>
      </c>
    </row>
    <row r="276" spans="1:63" s="12" customFormat="1" ht="22.8" customHeight="1">
      <c r="A276" s="12"/>
      <c r="B276" s="185"/>
      <c r="C276" s="186"/>
      <c r="D276" s="187" t="s">
        <v>68</v>
      </c>
      <c r="E276" s="199" t="s">
        <v>433</v>
      </c>
      <c r="F276" s="199" t="s">
        <v>434</v>
      </c>
      <c r="G276" s="186"/>
      <c r="H276" s="186"/>
      <c r="I276" s="189"/>
      <c r="J276" s="200">
        <f>BK276</f>
        <v>0</v>
      </c>
      <c r="K276" s="186"/>
      <c r="L276" s="191"/>
      <c r="M276" s="192"/>
      <c r="N276" s="193"/>
      <c r="O276" s="193"/>
      <c r="P276" s="194">
        <f>SUM(P277:P281)</f>
        <v>0</v>
      </c>
      <c r="Q276" s="193"/>
      <c r="R276" s="194">
        <f>SUM(R277:R281)</f>
        <v>0.028980000000000002</v>
      </c>
      <c r="S276" s="193"/>
      <c r="T276" s="195">
        <f>SUM(T277:T281)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96" t="s">
        <v>79</v>
      </c>
      <c r="AT276" s="197" t="s">
        <v>68</v>
      </c>
      <c r="AU276" s="197" t="s">
        <v>77</v>
      </c>
      <c r="AY276" s="196" t="s">
        <v>117</v>
      </c>
      <c r="BK276" s="198">
        <f>SUM(BK277:BK281)</f>
        <v>0</v>
      </c>
    </row>
    <row r="277" spans="1:65" s="2" customFormat="1" ht="16.5" customHeight="1">
      <c r="A277" s="39"/>
      <c r="B277" s="40"/>
      <c r="C277" s="201" t="s">
        <v>304</v>
      </c>
      <c r="D277" s="201" t="s">
        <v>119</v>
      </c>
      <c r="E277" s="202" t="s">
        <v>435</v>
      </c>
      <c r="F277" s="203" t="s">
        <v>436</v>
      </c>
      <c r="G277" s="204" t="s">
        <v>250</v>
      </c>
      <c r="H277" s="205">
        <v>17.25</v>
      </c>
      <c r="I277" s="206"/>
      <c r="J277" s="207">
        <f>ROUND(I277*H277,2)</f>
        <v>0</v>
      </c>
      <c r="K277" s="203" t="s">
        <v>19</v>
      </c>
      <c r="L277" s="45"/>
      <c r="M277" s="208" t="s">
        <v>19</v>
      </c>
      <c r="N277" s="209" t="s">
        <v>40</v>
      </c>
      <c r="O277" s="85"/>
      <c r="P277" s="210">
        <f>O277*H277</f>
        <v>0</v>
      </c>
      <c r="Q277" s="210">
        <v>0.00168</v>
      </c>
      <c r="R277" s="210">
        <f>Q277*H277</f>
        <v>0.028980000000000002</v>
      </c>
      <c r="S277" s="210">
        <v>0</v>
      </c>
      <c r="T277" s="21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2" t="s">
        <v>181</v>
      </c>
      <c r="AT277" s="212" t="s">
        <v>119</v>
      </c>
      <c r="AU277" s="212" t="s">
        <v>79</v>
      </c>
      <c r="AY277" s="18" t="s">
        <v>117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8" t="s">
        <v>77</v>
      </c>
      <c r="BK277" s="213">
        <f>ROUND(I277*H277,2)</f>
        <v>0</v>
      </c>
      <c r="BL277" s="18" t="s">
        <v>181</v>
      </c>
      <c r="BM277" s="212" t="s">
        <v>437</v>
      </c>
    </row>
    <row r="278" spans="1:51" s="13" customFormat="1" ht="12">
      <c r="A278" s="13"/>
      <c r="B278" s="219"/>
      <c r="C278" s="220"/>
      <c r="D278" s="221" t="s">
        <v>127</v>
      </c>
      <c r="E278" s="222" t="s">
        <v>19</v>
      </c>
      <c r="F278" s="223" t="s">
        <v>438</v>
      </c>
      <c r="G278" s="220"/>
      <c r="H278" s="222" t="s">
        <v>19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127</v>
      </c>
      <c r="AU278" s="229" t="s">
        <v>79</v>
      </c>
      <c r="AV278" s="13" t="s">
        <v>77</v>
      </c>
      <c r="AW278" s="13" t="s">
        <v>31</v>
      </c>
      <c r="AX278" s="13" t="s">
        <v>69</v>
      </c>
      <c r="AY278" s="229" t="s">
        <v>117</v>
      </c>
    </row>
    <row r="279" spans="1:51" s="14" customFormat="1" ht="12">
      <c r="A279" s="14"/>
      <c r="B279" s="230"/>
      <c r="C279" s="231"/>
      <c r="D279" s="221" t="s">
        <v>127</v>
      </c>
      <c r="E279" s="232" t="s">
        <v>19</v>
      </c>
      <c r="F279" s="233" t="s">
        <v>439</v>
      </c>
      <c r="G279" s="231"/>
      <c r="H279" s="234">
        <v>17.25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0" t="s">
        <v>127</v>
      </c>
      <c r="AU279" s="240" t="s">
        <v>79</v>
      </c>
      <c r="AV279" s="14" t="s">
        <v>79</v>
      </c>
      <c r="AW279" s="14" t="s">
        <v>31</v>
      </c>
      <c r="AX279" s="14" t="s">
        <v>77</v>
      </c>
      <c r="AY279" s="240" t="s">
        <v>117</v>
      </c>
    </row>
    <row r="280" spans="1:65" s="2" customFormat="1" ht="24.15" customHeight="1">
      <c r="A280" s="39"/>
      <c r="B280" s="40"/>
      <c r="C280" s="201" t="s">
        <v>440</v>
      </c>
      <c r="D280" s="201" t="s">
        <v>119</v>
      </c>
      <c r="E280" s="202" t="s">
        <v>441</v>
      </c>
      <c r="F280" s="203" t="s">
        <v>442</v>
      </c>
      <c r="G280" s="204" t="s">
        <v>443</v>
      </c>
      <c r="H280" s="262"/>
      <c r="I280" s="206"/>
      <c r="J280" s="207">
        <f>ROUND(I280*H280,2)</f>
        <v>0</v>
      </c>
      <c r="K280" s="203" t="s">
        <v>123</v>
      </c>
      <c r="L280" s="45"/>
      <c r="M280" s="208" t="s">
        <v>19</v>
      </c>
      <c r="N280" s="209" t="s">
        <v>40</v>
      </c>
      <c r="O280" s="85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2" t="s">
        <v>181</v>
      </c>
      <c r="AT280" s="212" t="s">
        <v>119</v>
      </c>
      <c r="AU280" s="212" t="s">
        <v>79</v>
      </c>
      <c r="AY280" s="18" t="s">
        <v>117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8" t="s">
        <v>77</v>
      </c>
      <c r="BK280" s="213">
        <f>ROUND(I280*H280,2)</f>
        <v>0</v>
      </c>
      <c r="BL280" s="18" t="s">
        <v>181</v>
      </c>
      <c r="BM280" s="212" t="s">
        <v>444</v>
      </c>
    </row>
    <row r="281" spans="1:47" s="2" customFormat="1" ht="12">
      <c r="A281" s="39"/>
      <c r="B281" s="40"/>
      <c r="C281" s="41"/>
      <c r="D281" s="214" t="s">
        <v>125</v>
      </c>
      <c r="E281" s="41"/>
      <c r="F281" s="215" t="s">
        <v>445</v>
      </c>
      <c r="G281" s="41"/>
      <c r="H281" s="41"/>
      <c r="I281" s="216"/>
      <c r="J281" s="41"/>
      <c r="K281" s="41"/>
      <c r="L281" s="45"/>
      <c r="M281" s="217"/>
      <c r="N281" s="218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125</v>
      </c>
      <c r="AU281" s="18" t="s">
        <v>79</v>
      </c>
    </row>
    <row r="282" spans="1:63" s="12" customFormat="1" ht="22.8" customHeight="1">
      <c r="A282" s="12"/>
      <c r="B282" s="185"/>
      <c r="C282" s="186"/>
      <c r="D282" s="187" t="s">
        <v>68</v>
      </c>
      <c r="E282" s="199" t="s">
        <v>446</v>
      </c>
      <c r="F282" s="199" t="s">
        <v>447</v>
      </c>
      <c r="G282" s="186"/>
      <c r="H282" s="186"/>
      <c r="I282" s="189"/>
      <c r="J282" s="200">
        <f>BK282</f>
        <v>0</v>
      </c>
      <c r="K282" s="186"/>
      <c r="L282" s="191"/>
      <c r="M282" s="192"/>
      <c r="N282" s="193"/>
      <c r="O282" s="193"/>
      <c r="P282" s="194">
        <f>SUM(P283:P287)</f>
        <v>0</v>
      </c>
      <c r="Q282" s="193"/>
      <c r="R282" s="194">
        <f>SUM(R283:R287)</f>
        <v>0.05241600000000001</v>
      </c>
      <c r="S282" s="193"/>
      <c r="T282" s="195">
        <f>SUM(T283:T287)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6" t="s">
        <v>79</v>
      </c>
      <c r="AT282" s="197" t="s">
        <v>68</v>
      </c>
      <c r="AU282" s="197" t="s">
        <v>77</v>
      </c>
      <c r="AY282" s="196" t="s">
        <v>117</v>
      </c>
      <c r="BK282" s="198">
        <f>SUM(BK283:BK287)</f>
        <v>0</v>
      </c>
    </row>
    <row r="283" spans="1:65" s="2" customFormat="1" ht="16.5" customHeight="1">
      <c r="A283" s="39"/>
      <c r="B283" s="40"/>
      <c r="C283" s="201" t="s">
        <v>448</v>
      </c>
      <c r="D283" s="201" t="s">
        <v>119</v>
      </c>
      <c r="E283" s="202" t="s">
        <v>449</v>
      </c>
      <c r="F283" s="203" t="s">
        <v>450</v>
      </c>
      <c r="G283" s="204" t="s">
        <v>210</v>
      </c>
      <c r="H283" s="205">
        <v>40</v>
      </c>
      <c r="I283" s="206"/>
      <c r="J283" s="207">
        <f>ROUND(I283*H283,2)</f>
        <v>0</v>
      </c>
      <c r="K283" s="203" t="s">
        <v>19</v>
      </c>
      <c r="L283" s="45"/>
      <c r="M283" s="208" t="s">
        <v>19</v>
      </c>
      <c r="N283" s="209" t="s">
        <v>40</v>
      </c>
      <c r="O283" s="85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2" t="s">
        <v>181</v>
      </c>
      <c r="AT283" s="212" t="s">
        <v>119</v>
      </c>
      <c r="AU283" s="212" t="s">
        <v>79</v>
      </c>
      <c r="AY283" s="18" t="s">
        <v>117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8" t="s">
        <v>77</v>
      </c>
      <c r="BK283" s="213">
        <f>ROUND(I283*H283,2)</f>
        <v>0</v>
      </c>
      <c r="BL283" s="18" t="s">
        <v>181</v>
      </c>
      <c r="BM283" s="212" t="s">
        <v>451</v>
      </c>
    </row>
    <row r="284" spans="1:65" s="2" customFormat="1" ht="24.15" customHeight="1">
      <c r="A284" s="39"/>
      <c r="B284" s="40"/>
      <c r="C284" s="201" t="s">
        <v>452</v>
      </c>
      <c r="D284" s="201" t="s">
        <v>119</v>
      </c>
      <c r="E284" s="202" t="s">
        <v>453</v>
      </c>
      <c r="F284" s="203" t="s">
        <v>454</v>
      </c>
      <c r="G284" s="204" t="s">
        <v>250</v>
      </c>
      <c r="H284" s="205">
        <v>39</v>
      </c>
      <c r="I284" s="206"/>
      <c r="J284" s="207">
        <f>ROUND(I284*H284,2)</f>
        <v>0</v>
      </c>
      <c r="K284" s="203" t="s">
        <v>123</v>
      </c>
      <c r="L284" s="45"/>
      <c r="M284" s="208" t="s">
        <v>19</v>
      </c>
      <c r="N284" s="209" t="s">
        <v>40</v>
      </c>
      <c r="O284" s="85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2" t="s">
        <v>181</v>
      </c>
      <c r="AT284" s="212" t="s">
        <v>119</v>
      </c>
      <c r="AU284" s="212" t="s">
        <v>79</v>
      </c>
      <c r="AY284" s="18" t="s">
        <v>117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8" t="s">
        <v>77</v>
      </c>
      <c r="BK284" s="213">
        <f>ROUND(I284*H284,2)</f>
        <v>0</v>
      </c>
      <c r="BL284" s="18" t="s">
        <v>181</v>
      </c>
      <c r="BM284" s="212" t="s">
        <v>455</v>
      </c>
    </row>
    <row r="285" spans="1:47" s="2" customFormat="1" ht="12">
      <c r="A285" s="39"/>
      <c r="B285" s="40"/>
      <c r="C285" s="41"/>
      <c r="D285" s="214" t="s">
        <v>125</v>
      </c>
      <c r="E285" s="41"/>
      <c r="F285" s="215" t="s">
        <v>456</v>
      </c>
      <c r="G285" s="41"/>
      <c r="H285" s="41"/>
      <c r="I285" s="216"/>
      <c r="J285" s="41"/>
      <c r="K285" s="41"/>
      <c r="L285" s="45"/>
      <c r="M285" s="217"/>
      <c r="N285" s="218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125</v>
      </c>
      <c r="AU285" s="18" t="s">
        <v>79</v>
      </c>
    </row>
    <row r="286" spans="1:65" s="2" customFormat="1" ht="16.5" customHeight="1">
      <c r="A286" s="39"/>
      <c r="B286" s="40"/>
      <c r="C286" s="252" t="s">
        <v>315</v>
      </c>
      <c r="D286" s="252" t="s">
        <v>210</v>
      </c>
      <c r="E286" s="253" t="s">
        <v>457</v>
      </c>
      <c r="F286" s="254" t="s">
        <v>458</v>
      </c>
      <c r="G286" s="255" t="s">
        <v>250</v>
      </c>
      <c r="H286" s="256">
        <v>40.95</v>
      </c>
      <c r="I286" s="257"/>
      <c r="J286" s="258">
        <f>ROUND(I286*H286,2)</f>
        <v>0</v>
      </c>
      <c r="K286" s="254" t="s">
        <v>123</v>
      </c>
      <c r="L286" s="259"/>
      <c r="M286" s="260" t="s">
        <v>19</v>
      </c>
      <c r="N286" s="261" t="s">
        <v>40</v>
      </c>
      <c r="O286" s="85"/>
      <c r="P286" s="210">
        <f>O286*H286</f>
        <v>0</v>
      </c>
      <c r="Q286" s="210">
        <v>0.00128</v>
      </c>
      <c r="R286" s="210">
        <f>Q286*H286</f>
        <v>0.05241600000000001</v>
      </c>
      <c r="S286" s="210">
        <v>0</v>
      </c>
      <c r="T286" s="21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2" t="s">
        <v>239</v>
      </c>
      <c r="AT286" s="212" t="s">
        <v>210</v>
      </c>
      <c r="AU286" s="212" t="s">
        <v>79</v>
      </c>
      <c r="AY286" s="18" t="s">
        <v>117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8" t="s">
        <v>77</v>
      </c>
      <c r="BK286" s="213">
        <f>ROUND(I286*H286,2)</f>
        <v>0</v>
      </c>
      <c r="BL286" s="18" t="s">
        <v>181</v>
      </c>
      <c r="BM286" s="212" t="s">
        <v>459</v>
      </c>
    </row>
    <row r="287" spans="1:51" s="14" customFormat="1" ht="12">
      <c r="A287" s="14"/>
      <c r="B287" s="230"/>
      <c r="C287" s="231"/>
      <c r="D287" s="221" t="s">
        <v>127</v>
      </c>
      <c r="E287" s="232" t="s">
        <v>19</v>
      </c>
      <c r="F287" s="233" t="s">
        <v>460</v>
      </c>
      <c r="G287" s="231"/>
      <c r="H287" s="234">
        <v>40.95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0" t="s">
        <v>127</v>
      </c>
      <c r="AU287" s="240" t="s">
        <v>79</v>
      </c>
      <c r="AV287" s="14" t="s">
        <v>79</v>
      </c>
      <c r="AW287" s="14" t="s">
        <v>31</v>
      </c>
      <c r="AX287" s="14" t="s">
        <v>77</v>
      </c>
      <c r="AY287" s="240" t="s">
        <v>117</v>
      </c>
    </row>
    <row r="288" spans="1:63" s="12" customFormat="1" ht="22.8" customHeight="1">
      <c r="A288" s="12"/>
      <c r="B288" s="185"/>
      <c r="C288" s="186"/>
      <c r="D288" s="187" t="s">
        <v>68</v>
      </c>
      <c r="E288" s="199" t="s">
        <v>461</v>
      </c>
      <c r="F288" s="199" t="s">
        <v>462</v>
      </c>
      <c r="G288" s="186"/>
      <c r="H288" s="186"/>
      <c r="I288" s="189"/>
      <c r="J288" s="200">
        <f>BK288</f>
        <v>0</v>
      </c>
      <c r="K288" s="186"/>
      <c r="L288" s="191"/>
      <c r="M288" s="192"/>
      <c r="N288" s="193"/>
      <c r="O288" s="193"/>
      <c r="P288" s="194">
        <f>SUM(P289:P315)</f>
        <v>0</v>
      </c>
      <c r="Q288" s="193"/>
      <c r="R288" s="194">
        <f>SUM(R289:R315)</f>
        <v>2.473570750000001</v>
      </c>
      <c r="S288" s="193"/>
      <c r="T288" s="195">
        <f>SUM(T289:T315)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6" t="s">
        <v>79</v>
      </c>
      <c r="AT288" s="197" t="s">
        <v>68</v>
      </c>
      <c r="AU288" s="197" t="s">
        <v>77</v>
      </c>
      <c r="AY288" s="196" t="s">
        <v>117</v>
      </c>
      <c r="BK288" s="198">
        <f>SUM(BK289:BK315)</f>
        <v>0</v>
      </c>
    </row>
    <row r="289" spans="1:65" s="2" customFormat="1" ht="21.75" customHeight="1">
      <c r="A289" s="39"/>
      <c r="B289" s="40"/>
      <c r="C289" s="201" t="s">
        <v>366</v>
      </c>
      <c r="D289" s="201" t="s">
        <v>119</v>
      </c>
      <c r="E289" s="202" t="s">
        <v>463</v>
      </c>
      <c r="F289" s="203" t="s">
        <v>464</v>
      </c>
      <c r="G289" s="204" t="s">
        <v>465</v>
      </c>
      <c r="H289" s="205">
        <v>2</v>
      </c>
      <c r="I289" s="206"/>
      <c r="J289" s="207">
        <f>ROUND(I289*H289,2)</f>
        <v>0</v>
      </c>
      <c r="K289" s="203" t="s">
        <v>19</v>
      </c>
      <c r="L289" s="45"/>
      <c r="M289" s="208" t="s">
        <v>19</v>
      </c>
      <c r="N289" s="209" t="s">
        <v>40</v>
      </c>
      <c r="O289" s="85"/>
      <c r="P289" s="210">
        <f>O289*H289</f>
        <v>0</v>
      </c>
      <c r="Q289" s="210">
        <v>0</v>
      </c>
      <c r="R289" s="210">
        <f>Q289*H289</f>
        <v>0</v>
      </c>
      <c r="S289" s="210">
        <v>0</v>
      </c>
      <c r="T289" s="21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2" t="s">
        <v>181</v>
      </c>
      <c r="AT289" s="212" t="s">
        <v>119</v>
      </c>
      <c r="AU289" s="212" t="s">
        <v>79</v>
      </c>
      <c r="AY289" s="18" t="s">
        <v>117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18" t="s">
        <v>77</v>
      </c>
      <c r="BK289" s="213">
        <f>ROUND(I289*H289,2)</f>
        <v>0</v>
      </c>
      <c r="BL289" s="18" t="s">
        <v>181</v>
      </c>
      <c r="BM289" s="212" t="s">
        <v>466</v>
      </c>
    </row>
    <row r="290" spans="1:65" s="2" customFormat="1" ht="16.5" customHeight="1">
      <c r="A290" s="39"/>
      <c r="B290" s="40"/>
      <c r="C290" s="201" t="s">
        <v>467</v>
      </c>
      <c r="D290" s="201" t="s">
        <v>119</v>
      </c>
      <c r="E290" s="202" t="s">
        <v>468</v>
      </c>
      <c r="F290" s="203" t="s">
        <v>469</v>
      </c>
      <c r="G290" s="204" t="s">
        <v>226</v>
      </c>
      <c r="H290" s="205">
        <v>1985.003</v>
      </c>
      <c r="I290" s="206"/>
      <c r="J290" s="207">
        <f>ROUND(I290*H290,2)</f>
        <v>0</v>
      </c>
      <c r="K290" s="203" t="s">
        <v>123</v>
      </c>
      <c r="L290" s="45"/>
      <c r="M290" s="208" t="s">
        <v>19</v>
      </c>
      <c r="N290" s="209" t="s">
        <v>40</v>
      </c>
      <c r="O290" s="85"/>
      <c r="P290" s="210">
        <f>O290*H290</f>
        <v>0</v>
      </c>
      <c r="Q290" s="210">
        <v>5E-05</v>
      </c>
      <c r="R290" s="210">
        <f>Q290*H290</f>
        <v>0.09925015</v>
      </c>
      <c r="S290" s="210">
        <v>0</v>
      </c>
      <c r="T290" s="21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2" t="s">
        <v>181</v>
      </c>
      <c r="AT290" s="212" t="s">
        <v>119</v>
      </c>
      <c r="AU290" s="212" t="s">
        <v>79</v>
      </c>
      <c r="AY290" s="18" t="s">
        <v>117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8" t="s">
        <v>77</v>
      </c>
      <c r="BK290" s="213">
        <f>ROUND(I290*H290,2)</f>
        <v>0</v>
      </c>
      <c r="BL290" s="18" t="s">
        <v>181</v>
      </c>
      <c r="BM290" s="212" t="s">
        <v>470</v>
      </c>
    </row>
    <row r="291" spans="1:47" s="2" customFormat="1" ht="12">
      <c r="A291" s="39"/>
      <c r="B291" s="40"/>
      <c r="C291" s="41"/>
      <c r="D291" s="214" t="s">
        <v>125</v>
      </c>
      <c r="E291" s="41"/>
      <c r="F291" s="215" t="s">
        <v>471</v>
      </c>
      <c r="G291" s="41"/>
      <c r="H291" s="41"/>
      <c r="I291" s="216"/>
      <c r="J291" s="41"/>
      <c r="K291" s="41"/>
      <c r="L291" s="45"/>
      <c r="M291" s="217"/>
      <c r="N291" s="218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125</v>
      </c>
      <c r="AU291" s="18" t="s">
        <v>79</v>
      </c>
    </row>
    <row r="292" spans="1:51" s="13" customFormat="1" ht="12">
      <c r="A292" s="13"/>
      <c r="B292" s="219"/>
      <c r="C292" s="220"/>
      <c r="D292" s="221" t="s">
        <v>127</v>
      </c>
      <c r="E292" s="222" t="s">
        <v>19</v>
      </c>
      <c r="F292" s="223" t="s">
        <v>472</v>
      </c>
      <c r="G292" s="220"/>
      <c r="H292" s="222" t="s">
        <v>19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127</v>
      </c>
      <c r="AU292" s="229" t="s">
        <v>79</v>
      </c>
      <c r="AV292" s="13" t="s">
        <v>77</v>
      </c>
      <c r="AW292" s="13" t="s">
        <v>31</v>
      </c>
      <c r="AX292" s="13" t="s">
        <v>69</v>
      </c>
      <c r="AY292" s="229" t="s">
        <v>117</v>
      </c>
    </row>
    <row r="293" spans="1:51" s="14" customFormat="1" ht="12">
      <c r="A293" s="14"/>
      <c r="B293" s="230"/>
      <c r="C293" s="231"/>
      <c r="D293" s="221" t="s">
        <v>127</v>
      </c>
      <c r="E293" s="232" t="s">
        <v>19</v>
      </c>
      <c r="F293" s="233" t="s">
        <v>473</v>
      </c>
      <c r="G293" s="231"/>
      <c r="H293" s="234">
        <v>1827.063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0" t="s">
        <v>127</v>
      </c>
      <c r="AU293" s="240" t="s">
        <v>79</v>
      </c>
      <c r="AV293" s="14" t="s">
        <v>79</v>
      </c>
      <c r="AW293" s="14" t="s">
        <v>31</v>
      </c>
      <c r="AX293" s="14" t="s">
        <v>69</v>
      </c>
      <c r="AY293" s="240" t="s">
        <v>117</v>
      </c>
    </row>
    <row r="294" spans="1:51" s="13" customFormat="1" ht="12">
      <c r="A294" s="13"/>
      <c r="B294" s="219"/>
      <c r="C294" s="220"/>
      <c r="D294" s="221" t="s">
        <v>127</v>
      </c>
      <c r="E294" s="222" t="s">
        <v>19</v>
      </c>
      <c r="F294" s="223" t="s">
        <v>474</v>
      </c>
      <c r="G294" s="220"/>
      <c r="H294" s="222" t="s">
        <v>19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127</v>
      </c>
      <c r="AU294" s="229" t="s">
        <v>79</v>
      </c>
      <c r="AV294" s="13" t="s">
        <v>77</v>
      </c>
      <c r="AW294" s="13" t="s">
        <v>31</v>
      </c>
      <c r="AX294" s="13" t="s">
        <v>69</v>
      </c>
      <c r="AY294" s="229" t="s">
        <v>117</v>
      </c>
    </row>
    <row r="295" spans="1:51" s="14" customFormat="1" ht="12">
      <c r="A295" s="14"/>
      <c r="B295" s="230"/>
      <c r="C295" s="231"/>
      <c r="D295" s="221" t="s">
        <v>127</v>
      </c>
      <c r="E295" s="232" t="s">
        <v>19</v>
      </c>
      <c r="F295" s="233" t="s">
        <v>475</v>
      </c>
      <c r="G295" s="231"/>
      <c r="H295" s="234">
        <v>157.94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0" t="s">
        <v>127</v>
      </c>
      <c r="AU295" s="240" t="s">
        <v>79</v>
      </c>
      <c r="AV295" s="14" t="s">
        <v>79</v>
      </c>
      <c r="AW295" s="14" t="s">
        <v>31</v>
      </c>
      <c r="AX295" s="14" t="s">
        <v>69</v>
      </c>
      <c r="AY295" s="240" t="s">
        <v>117</v>
      </c>
    </row>
    <row r="296" spans="1:51" s="15" customFormat="1" ht="12">
      <c r="A296" s="15"/>
      <c r="B296" s="241"/>
      <c r="C296" s="242"/>
      <c r="D296" s="221" t="s">
        <v>127</v>
      </c>
      <c r="E296" s="243" t="s">
        <v>19</v>
      </c>
      <c r="F296" s="244" t="s">
        <v>145</v>
      </c>
      <c r="G296" s="242"/>
      <c r="H296" s="245">
        <v>1985.0030000000002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1" t="s">
        <v>127</v>
      </c>
      <c r="AU296" s="251" t="s">
        <v>79</v>
      </c>
      <c r="AV296" s="15" t="s">
        <v>124</v>
      </c>
      <c r="AW296" s="15" t="s">
        <v>31</v>
      </c>
      <c r="AX296" s="15" t="s">
        <v>77</v>
      </c>
      <c r="AY296" s="251" t="s">
        <v>117</v>
      </c>
    </row>
    <row r="297" spans="1:65" s="2" customFormat="1" ht="16.5" customHeight="1">
      <c r="A297" s="39"/>
      <c r="B297" s="40"/>
      <c r="C297" s="252" t="s">
        <v>320</v>
      </c>
      <c r="D297" s="252" t="s">
        <v>210</v>
      </c>
      <c r="E297" s="253" t="s">
        <v>476</v>
      </c>
      <c r="F297" s="254" t="s">
        <v>477</v>
      </c>
      <c r="G297" s="255" t="s">
        <v>250</v>
      </c>
      <c r="H297" s="256">
        <v>254.61</v>
      </c>
      <c r="I297" s="257"/>
      <c r="J297" s="258">
        <f>ROUND(I297*H297,2)</f>
        <v>0</v>
      </c>
      <c r="K297" s="254" t="s">
        <v>123</v>
      </c>
      <c r="L297" s="259"/>
      <c r="M297" s="260" t="s">
        <v>19</v>
      </c>
      <c r="N297" s="261" t="s">
        <v>40</v>
      </c>
      <c r="O297" s="85"/>
      <c r="P297" s="210">
        <f>O297*H297</f>
        <v>0</v>
      </c>
      <c r="Q297" s="210">
        <v>0.0079</v>
      </c>
      <c r="R297" s="210">
        <f>Q297*H297</f>
        <v>2.0114190000000005</v>
      </c>
      <c r="S297" s="210">
        <v>0</v>
      </c>
      <c r="T297" s="21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2" t="s">
        <v>239</v>
      </c>
      <c r="AT297" s="212" t="s">
        <v>210</v>
      </c>
      <c r="AU297" s="212" t="s">
        <v>79</v>
      </c>
      <c r="AY297" s="18" t="s">
        <v>117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18" t="s">
        <v>77</v>
      </c>
      <c r="BK297" s="213">
        <f>ROUND(I297*H297,2)</f>
        <v>0</v>
      </c>
      <c r="BL297" s="18" t="s">
        <v>181</v>
      </c>
      <c r="BM297" s="212" t="s">
        <v>478</v>
      </c>
    </row>
    <row r="298" spans="1:51" s="13" customFormat="1" ht="12">
      <c r="A298" s="13"/>
      <c r="B298" s="219"/>
      <c r="C298" s="220"/>
      <c r="D298" s="221" t="s">
        <v>127</v>
      </c>
      <c r="E298" s="222" t="s">
        <v>19</v>
      </c>
      <c r="F298" s="223" t="s">
        <v>479</v>
      </c>
      <c r="G298" s="220"/>
      <c r="H298" s="222" t="s">
        <v>19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127</v>
      </c>
      <c r="AU298" s="229" t="s">
        <v>79</v>
      </c>
      <c r="AV298" s="13" t="s">
        <v>77</v>
      </c>
      <c r="AW298" s="13" t="s">
        <v>31</v>
      </c>
      <c r="AX298" s="13" t="s">
        <v>69</v>
      </c>
      <c r="AY298" s="229" t="s">
        <v>117</v>
      </c>
    </row>
    <row r="299" spans="1:51" s="14" customFormat="1" ht="12">
      <c r="A299" s="14"/>
      <c r="B299" s="230"/>
      <c r="C299" s="231"/>
      <c r="D299" s="221" t="s">
        <v>127</v>
      </c>
      <c r="E299" s="232" t="s">
        <v>19</v>
      </c>
      <c r="F299" s="233" t="s">
        <v>480</v>
      </c>
      <c r="G299" s="231"/>
      <c r="H299" s="234">
        <v>254.61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0" t="s">
        <v>127</v>
      </c>
      <c r="AU299" s="240" t="s">
        <v>79</v>
      </c>
      <c r="AV299" s="14" t="s">
        <v>79</v>
      </c>
      <c r="AW299" s="14" t="s">
        <v>31</v>
      </c>
      <c r="AX299" s="14" t="s">
        <v>69</v>
      </c>
      <c r="AY299" s="240" t="s">
        <v>117</v>
      </c>
    </row>
    <row r="300" spans="1:51" s="15" customFormat="1" ht="12">
      <c r="A300" s="15"/>
      <c r="B300" s="241"/>
      <c r="C300" s="242"/>
      <c r="D300" s="221" t="s">
        <v>127</v>
      </c>
      <c r="E300" s="243" t="s">
        <v>19</v>
      </c>
      <c r="F300" s="244" t="s">
        <v>145</v>
      </c>
      <c r="G300" s="242"/>
      <c r="H300" s="245">
        <v>254.61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1" t="s">
        <v>127</v>
      </c>
      <c r="AU300" s="251" t="s">
        <v>79</v>
      </c>
      <c r="AV300" s="15" t="s">
        <v>124</v>
      </c>
      <c r="AW300" s="15" t="s">
        <v>31</v>
      </c>
      <c r="AX300" s="15" t="s">
        <v>77</v>
      </c>
      <c r="AY300" s="251" t="s">
        <v>117</v>
      </c>
    </row>
    <row r="301" spans="1:65" s="2" customFormat="1" ht="16.5" customHeight="1">
      <c r="A301" s="39"/>
      <c r="B301" s="40"/>
      <c r="C301" s="252" t="s">
        <v>481</v>
      </c>
      <c r="D301" s="252" t="s">
        <v>210</v>
      </c>
      <c r="E301" s="253" t="s">
        <v>482</v>
      </c>
      <c r="F301" s="254" t="s">
        <v>483</v>
      </c>
      <c r="G301" s="255" t="s">
        <v>250</v>
      </c>
      <c r="H301" s="256">
        <v>114.48</v>
      </c>
      <c r="I301" s="257"/>
      <c r="J301" s="258">
        <f>ROUND(I301*H301,2)</f>
        <v>0</v>
      </c>
      <c r="K301" s="254" t="s">
        <v>123</v>
      </c>
      <c r="L301" s="259"/>
      <c r="M301" s="260" t="s">
        <v>19</v>
      </c>
      <c r="N301" s="261" t="s">
        <v>40</v>
      </c>
      <c r="O301" s="85"/>
      <c r="P301" s="210">
        <f>O301*H301</f>
        <v>0</v>
      </c>
      <c r="Q301" s="210">
        <v>0.00317</v>
      </c>
      <c r="R301" s="210">
        <f>Q301*H301</f>
        <v>0.36290160000000005</v>
      </c>
      <c r="S301" s="210">
        <v>0</v>
      </c>
      <c r="T301" s="21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2" t="s">
        <v>239</v>
      </c>
      <c r="AT301" s="212" t="s">
        <v>210</v>
      </c>
      <c r="AU301" s="212" t="s">
        <v>79</v>
      </c>
      <c r="AY301" s="18" t="s">
        <v>117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8" t="s">
        <v>77</v>
      </c>
      <c r="BK301" s="213">
        <f>ROUND(I301*H301,2)</f>
        <v>0</v>
      </c>
      <c r="BL301" s="18" t="s">
        <v>181</v>
      </c>
      <c r="BM301" s="212" t="s">
        <v>484</v>
      </c>
    </row>
    <row r="302" spans="1:51" s="13" customFormat="1" ht="12">
      <c r="A302" s="13"/>
      <c r="B302" s="219"/>
      <c r="C302" s="220"/>
      <c r="D302" s="221" t="s">
        <v>127</v>
      </c>
      <c r="E302" s="222" t="s">
        <v>19</v>
      </c>
      <c r="F302" s="223" t="s">
        <v>485</v>
      </c>
      <c r="G302" s="220"/>
      <c r="H302" s="222" t="s">
        <v>19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127</v>
      </c>
      <c r="AU302" s="229" t="s">
        <v>79</v>
      </c>
      <c r="AV302" s="13" t="s">
        <v>77</v>
      </c>
      <c r="AW302" s="13" t="s">
        <v>31</v>
      </c>
      <c r="AX302" s="13" t="s">
        <v>69</v>
      </c>
      <c r="AY302" s="229" t="s">
        <v>117</v>
      </c>
    </row>
    <row r="303" spans="1:51" s="14" customFormat="1" ht="12">
      <c r="A303" s="14"/>
      <c r="B303" s="230"/>
      <c r="C303" s="231"/>
      <c r="D303" s="221" t="s">
        <v>127</v>
      </c>
      <c r="E303" s="232" t="s">
        <v>19</v>
      </c>
      <c r="F303" s="233" t="s">
        <v>486</v>
      </c>
      <c r="G303" s="231"/>
      <c r="H303" s="234">
        <v>114.48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0" t="s">
        <v>127</v>
      </c>
      <c r="AU303" s="240" t="s">
        <v>79</v>
      </c>
      <c r="AV303" s="14" t="s">
        <v>79</v>
      </c>
      <c r="AW303" s="14" t="s">
        <v>31</v>
      </c>
      <c r="AX303" s="14" t="s">
        <v>69</v>
      </c>
      <c r="AY303" s="240" t="s">
        <v>117</v>
      </c>
    </row>
    <row r="304" spans="1:51" s="15" customFormat="1" ht="12">
      <c r="A304" s="15"/>
      <c r="B304" s="241"/>
      <c r="C304" s="242"/>
      <c r="D304" s="221" t="s">
        <v>127</v>
      </c>
      <c r="E304" s="243" t="s">
        <v>19</v>
      </c>
      <c r="F304" s="244" t="s">
        <v>145</v>
      </c>
      <c r="G304" s="242"/>
      <c r="H304" s="245">
        <v>114.48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1" t="s">
        <v>127</v>
      </c>
      <c r="AU304" s="251" t="s">
        <v>79</v>
      </c>
      <c r="AV304" s="15" t="s">
        <v>124</v>
      </c>
      <c r="AW304" s="15" t="s">
        <v>31</v>
      </c>
      <c r="AX304" s="15" t="s">
        <v>77</v>
      </c>
      <c r="AY304" s="251" t="s">
        <v>117</v>
      </c>
    </row>
    <row r="305" spans="1:65" s="2" customFormat="1" ht="24.15" customHeight="1">
      <c r="A305" s="39"/>
      <c r="B305" s="40"/>
      <c r="C305" s="201" t="s">
        <v>327</v>
      </c>
      <c r="D305" s="201" t="s">
        <v>119</v>
      </c>
      <c r="E305" s="202" t="s">
        <v>487</v>
      </c>
      <c r="F305" s="203" t="s">
        <v>488</v>
      </c>
      <c r="G305" s="204" t="s">
        <v>489</v>
      </c>
      <c r="H305" s="205">
        <v>1</v>
      </c>
      <c r="I305" s="206"/>
      <c r="J305" s="207">
        <f>ROUND(I305*H305,2)</f>
        <v>0</v>
      </c>
      <c r="K305" s="203" t="s">
        <v>19</v>
      </c>
      <c r="L305" s="45"/>
      <c r="M305" s="208" t="s">
        <v>19</v>
      </c>
      <c r="N305" s="209" t="s">
        <v>40</v>
      </c>
      <c r="O305" s="85"/>
      <c r="P305" s="210">
        <f>O305*H305</f>
        <v>0</v>
      </c>
      <c r="Q305" s="210">
        <v>0</v>
      </c>
      <c r="R305" s="210">
        <f>Q305*H305</f>
        <v>0</v>
      </c>
      <c r="S305" s="210">
        <v>0</v>
      </c>
      <c r="T305" s="21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2" t="s">
        <v>181</v>
      </c>
      <c r="AT305" s="212" t="s">
        <v>119</v>
      </c>
      <c r="AU305" s="212" t="s">
        <v>79</v>
      </c>
      <c r="AY305" s="18" t="s">
        <v>117</v>
      </c>
      <c r="BE305" s="213">
        <f>IF(N305="základní",J305,0)</f>
        <v>0</v>
      </c>
      <c r="BF305" s="213">
        <f>IF(N305="snížená",J305,0)</f>
        <v>0</v>
      </c>
      <c r="BG305" s="213">
        <f>IF(N305="zákl. přenesená",J305,0)</f>
        <v>0</v>
      </c>
      <c r="BH305" s="213">
        <f>IF(N305="sníž. přenesená",J305,0)</f>
        <v>0</v>
      </c>
      <c r="BI305" s="213">
        <f>IF(N305="nulová",J305,0)</f>
        <v>0</v>
      </c>
      <c r="BJ305" s="18" t="s">
        <v>77</v>
      </c>
      <c r="BK305" s="213">
        <f>ROUND(I305*H305,2)</f>
        <v>0</v>
      </c>
      <c r="BL305" s="18" t="s">
        <v>181</v>
      </c>
      <c r="BM305" s="212" t="s">
        <v>490</v>
      </c>
    </row>
    <row r="306" spans="1:65" s="2" customFormat="1" ht="16.5" customHeight="1">
      <c r="A306" s="39"/>
      <c r="B306" s="40"/>
      <c r="C306" s="201" t="s">
        <v>491</v>
      </c>
      <c r="D306" s="201" t="s">
        <v>119</v>
      </c>
      <c r="E306" s="202" t="s">
        <v>492</v>
      </c>
      <c r="F306" s="203" t="s">
        <v>493</v>
      </c>
      <c r="G306" s="204" t="s">
        <v>494</v>
      </c>
      <c r="H306" s="205">
        <v>2143.803</v>
      </c>
      <c r="I306" s="206"/>
      <c r="J306" s="207">
        <f>ROUND(I306*H306,2)</f>
        <v>0</v>
      </c>
      <c r="K306" s="203" t="s">
        <v>19</v>
      </c>
      <c r="L306" s="45"/>
      <c r="M306" s="208" t="s">
        <v>19</v>
      </c>
      <c r="N306" s="209" t="s">
        <v>40</v>
      </c>
      <c r="O306" s="85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2" t="s">
        <v>181</v>
      </c>
      <c r="AT306" s="212" t="s">
        <v>119</v>
      </c>
      <c r="AU306" s="212" t="s">
        <v>79</v>
      </c>
      <c r="AY306" s="18" t="s">
        <v>117</v>
      </c>
      <c r="BE306" s="213">
        <f>IF(N306="základní",J306,0)</f>
        <v>0</v>
      </c>
      <c r="BF306" s="213">
        <f>IF(N306="snížená",J306,0)</f>
        <v>0</v>
      </c>
      <c r="BG306" s="213">
        <f>IF(N306="zákl. přenesená",J306,0)</f>
        <v>0</v>
      </c>
      <c r="BH306" s="213">
        <f>IF(N306="sníž. přenesená",J306,0)</f>
        <v>0</v>
      </c>
      <c r="BI306" s="213">
        <f>IF(N306="nulová",J306,0)</f>
        <v>0</v>
      </c>
      <c r="BJ306" s="18" t="s">
        <v>77</v>
      </c>
      <c r="BK306" s="213">
        <f>ROUND(I306*H306,2)</f>
        <v>0</v>
      </c>
      <c r="BL306" s="18" t="s">
        <v>181</v>
      </c>
      <c r="BM306" s="212" t="s">
        <v>495</v>
      </c>
    </row>
    <row r="307" spans="1:51" s="13" customFormat="1" ht="12">
      <c r="A307" s="13"/>
      <c r="B307" s="219"/>
      <c r="C307" s="220"/>
      <c r="D307" s="221" t="s">
        <v>127</v>
      </c>
      <c r="E307" s="222" t="s">
        <v>19</v>
      </c>
      <c r="F307" s="223" t="s">
        <v>472</v>
      </c>
      <c r="G307" s="220"/>
      <c r="H307" s="222" t="s">
        <v>19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127</v>
      </c>
      <c r="AU307" s="229" t="s">
        <v>79</v>
      </c>
      <c r="AV307" s="13" t="s">
        <v>77</v>
      </c>
      <c r="AW307" s="13" t="s">
        <v>31</v>
      </c>
      <c r="AX307" s="13" t="s">
        <v>69</v>
      </c>
      <c r="AY307" s="229" t="s">
        <v>117</v>
      </c>
    </row>
    <row r="308" spans="1:51" s="14" customFormat="1" ht="12">
      <c r="A308" s="14"/>
      <c r="B308" s="230"/>
      <c r="C308" s="231"/>
      <c r="D308" s="221" t="s">
        <v>127</v>
      </c>
      <c r="E308" s="232" t="s">
        <v>19</v>
      </c>
      <c r="F308" s="233" t="s">
        <v>496</v>
      </c>
      <c r="G308" s="231"/>
      <c r="H308" s="234">
        <v>1973.228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0" t="s">
        <v>127</v>
      </c>
      <c r="AU308" s="240" t="s">
        <v>79</v>
      </c>
      <c r="AV308" s="14" t="s">
        <v>79</v>
      </c>
      <c r="AW308" s="14" t="s">
        <v>31</v>
      </c>
      <c r="AX308" s="14" t="s">
        <v>69</v>
      </c>
      <c r="AY308" s="240" t="s">
        <v>117</v>
      </c>
    </row>
    <row r="309" spans="1:51" s="13" customFormat="1" ht="12">
      <c r="A309" s="13"/>
      <c r="B309" s="219"/>
      <c r="C309" s="220"/>
      <c r="D309" s="221" t="s">
        <v>127</v>
      </c>
      <c r="E309" s="222" t="s">
        <v>19</v>
      </c>
      <c r="F309" s="223" t="s">
        <v>474</v>
      </c>
      <c r="G309" s="220"/>
      <c r="H309" s="222" t="s">
        <v>19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127</v>
      </c>
      <c r="AU309" s="229" t="s">
        <v>79</v>
      </c>
      <c r="AV309" s="13" t="s">
        <v>77</v>
      </c>
      <c r="AW309" s="13" t="s">
        <v>31</v>
      </c>
      <c r="AX309" s="13" t="s">
        <v>69</v>
      </c>
      <c r="AY309" s="229" t="s">
        <v>117</v>
      </c>
    </row>
    <row r="310" spans="1:51" s="14" customFormat="1" ht="12">
      <c r="A310" s="14"/>
      <c r="B310" s="230"/>
      <c r="C310" s="231"/>
      <c r="D310" s="221" t="s">
        <v>127</v>
      </c>
      <c r="E310" s="232" t="s">
        <v>19</v>
      </c>
      <c r="F310" s="233" t="s">
        <v>497</v>
      </c>
      <c r="G310" s="231"/>
      <c r="H310" s="234">
        <v>170.575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0" t="s">
        <v>127</v>
      </c>
      <c r="AU310" s="240" t="s">
        <v>79</v>
      </c>
      <c r="AV310" s="14" t="s">
        <v>79</v>
      </c>
      <c r="AW310" s="14" t="s">
        <v>31</v>
      </c>
      <c r="AX310" s="14" t="s">
        <v>69</v>
      </c>
      <c r="AY310" s="240" t="s">
        <v>117</v>
      </c>
    </row>
    <row r="311" spans="1:51" s="15" customFormat="1" ht="12">
      <c r="A311" s="15"/>
      <c r="B311" s="241"/>
      <c r="C311" s="242"/>
      <c r="D311" s="221" t="s">
        <v>127</v>
      </c>
      <c r="E311" s="243" t="s">
        <v>19</v>
      </c>
      <c r="F311" s="244" t="s">
        <v>145</v>
      </c>
      <c r="G311" s="242"/>
      <c r="H311" s="245">
        <v>2143.803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1" t="s">
        <v>127</v>
      </c>
      <c r="AU311" s="251" t="s">
        <v>79</v>
      </c>
      <c r="AV311" s="15" t="s">
        <v>124</v>
      </c>
      <c r="AW311" s="15" t="s">
        <v>31</v>
      </c>
      <c r="AX311" s="15" t="s">
        <v>77</v>
      </c>
      <c r="AY311" s="251" t="s">
        <v>117</v>
      </c>
    </row>
    <row r="312" spans="1:65" s="2" customFormat="1" ht="16.5" customHeight="1">
      <c r="A312" s="39"/>
      <c r="B312" s="40"/>
      <c r="C312" s="201" t="s">
        <v>332</v>
      </c>
      <c r="D312" s="201" t="s">
        <v>119</v>
      </c>
      <c r="E312" s="202" t="s">
        <v>498</v>
      </c>
      <c r="F312" s="203" t="s">
        <v>499</v>
      </c>
      <c r="G312" s="204" t="s">
        <v>465</v>
      </c>
      <c r="H312" s="205">
        <v>3</v>
      </c>
      <c r="I312" s="206"/>
      <c r="J312" s="207">
        <f>ROUND(I312*H312,2)</f>
        <v>0</v>
      </c>
      <c r="K312" s="203" t="s">
        <v>19</v>
      </c>
      <c r="L312" s="45"/>
      <c r="M312" s="208" t="s">
        <v>19</v>
      </c>
      <c r="N312" s="209" t="s">
        <v>40</v>
      </c>
      <c r="O312" s="85"/>
      <c r="P312" s="210">
        <f>O312*H312</f>
        <v>0</v>
      </c>
      <c r="Q312" s="210">
        <v>0</v>
      </c>
      <c r="R312" s="210">
        <f>Q312*H312</f>
        <v>0</v>
      </c>
      <c r="S312" s="210">
        <v>0</v>
      </c>
      <c r="T312" s="21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2" t="s">
        <v>181</v>
      </c>
      <c r="AT312" s="212" t="s">
        <v>119</v>
      </c>
      <c r="AU312" s="212" t="s">
        <v>79</v>
      </c>
      <c r="AY312" s="18" t="s">
        <v>117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18" t="s">
        <v>77</v>
      </c>
      <c r="BK312" s="213">
        <f>ROUND(I312*H312,2)</f>
        <v>0</v>
      </c>
      <c r="BL312" s="18" t="s">
        <v>181</v>
      </c>
      <c r="BM312" s="212" t="s">
        <v>500</v>
      </c>
    </row>
    <row r="313" spans="1:65" s="2" customFormat="1" ht="21.75" customHeight="1">
      <c r="A313" s="39"/>
      <c r="B313" s="40"/>
      <c r="C313" s="201" t="s">
        <v>501</v>
      </c>
      <c r="D313" s="201" t="s">
        <v>119</v>
      </c>
      <c r="E313" s="202" t="s">
        <v>502</v>
      </c>
      <c r="F313" s="203" t="s">
        <v>503</v>
      </c>
      <c r="G313" s="204" t="s">
        <v>465</v>
      </c>
      <c r="H313" s="205">
        <v>4</v>
      </c>
      <c r="I313" s="206"/>
      <c r="J313" s="207">
        <f>ROUND(I313*H313,2)</f>
        <v>0</v>
      </c>
      <c r="K313" s="203" t="s">
        <v>19</v>
      </c>
      <c r="L313" s="45"/>
      <c r="M313" s="208" t="s">
        <v>19</v>
      </c>
      <c r="N313" s="209" t="s">
        <v>40</v>
      </c>
      <c r="O313" s="85"/>
      <c r="P313" s="210">
        <f>O313*H313</f>
        <v>0</v>
      </c>
      <c r="Q313" s="210">
        <v>0</v>
      </c>
      <c r="R313" s="210">
        <f>Q313*H313</f>
        <v>0</v>
      </c>
      <c r="S313" s="210">
        <v>0</v>
      </c>
      <c r="T313" s="21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2" t="s">
        <v>181</v>
      </c>
      <c r="AT313" s="212" t="s">
        <v>119</v>
      </c>
      <c r="AU313" s="212" t="s">
        <v>79</v>
      </c>
      <c r="AY313" s="18" t="s">
        <v>117</v>
      </c>
      <c r="BE313" s="213">
        <f>IF(N313="základní",J313,0)</f>
        <v>0</v>
      </c>
      <c r="BF313" s="213">
        <f>IF(N313="snížená",J313,0)</f>
        <v>0</v>
      </c>
      <c r="BG313" s="213">
        <f>IF(N313="zákl. přenesená",J313,0)</f>
        <v>0</v>
      </c>
      <c r="BH313" s="213">
        <f>IF(N313="sníž. přenesená",J313,0)</f>
        <v>0</v>
      </c>
      <c r="BI313" s="213">
        <f>IF(N313="nulová",J313,0)</f>
        <v>0</v>
      </c>
      <c r="BJ313" s="18" t="s">
        <v>77</v>
      </c>
      <c r="BK313" s="213">
        <f>ROUND(I313*H313,2)</f>
        <v>0</v>
      </c>
      <c r="BL313" s="18" t="s">
        <v>181</v>
      </c>
      <c r="BM313" s="212" t="s">
        <v>504</v>
      </c>
    </row>
    <row r="314" spans="1:65" s="2" customFormat="1" ht="24.15" customHeight="1">
      <c r="A314" s="39"/>
      <c r="B314" s="40"/>
      <c r="C314" s="201" t="s">
        <v>337</v>
      </c>
      <c r="D314" s="201" t="s">
        <v>119</v>
      </c>
      <c r="E314" s="202" t="s">
        <v>505</v>
      </c>
      <c r="F314" s="203" t="s">
        <v>506</v>
      </c>
      <c r="G314" s="204" t="s">
        <v>443</v>
      </c>
      <c r="H314" s="262"/>
      <c r="I314" s="206"/>
      <c r="J314" s="207">
        <f>ROUND(I314*H314,2)</f>
        <v>0</v>
      </c>
      <c r="K314" s="203" t="s">
        <v>123</v>
      </c>
      <c r="L314" s="45"/>
      <c r="M314" s="208" t="s">
        <v>19</v>
      </c>
      <c r="N314" s="209" t="s">
        <v>40</v>
      </c>
      <c r="O314" s="85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2" t="s">
        <v>181</v>
      </c>
      <c r="AT314" s="212" t="s">
        <v>119</v>
      </c>
      <c r="AU314" s="212" t="s">
        <v>79</v>
      </c>
      <c r="AY314" s="18" t="s">
        <v>117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18" t="s">
        <v>77</v>
      </c>
      <c r="BK314" s="213">
        <f>ROUND(I314*H314,2)</f>
        <v>0</v>
      </c>
      <c r="BL314" s="18" t="s">
        <v>181</v>
      </c>
      <c r="BM314" s="212" t="s">
        <v>507</v>
      </c>
    </row>
    <row r="315" spans="1:47" s="2" customFormat="1" ht="12">
      <c r="A315" s="39"/>
      <c r="B315" s="40"/>
      <c r="C315" s="41"/>
      <c r="D315" s="214" t="s">
        <v>125</v>
      </c>
      <c r="E315" s="41"/>
      <c r="F315" s="215" t="s">
        <v>508</v>
      </c>
      <c r="G315" s="41"/>
      <c r="H315" s="41"/>
      <c r="I315" s="216"/>
      <c r="J315" s="41"/>
      <c r="K315" s="41"/>
      <c r="L315" s="45"/>
      <c r="M315" s="217"/>
      <c r="N315" s="218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125</v>
      </c>
      <c r="AU315" s="18" t="s">
        <v>79</v>
      </c>
    </row>
    <row r="316" spans="1:63" s="12" customFormat="1" ht="25.9" customHeight="1">
      <c r="A316" s="12"/>
      <c r="B316" s="185"/>
      <c r="C316" s="186"/>
      <c r="D316" s="187" t="s">
        <v>68</v>
      </c>
      <c r="E316" s="188" t="s">
        <v>509</v>
      </c>
      <c r="F316" s="188" t="s">
        <v>510</v>
      </c>
      <c r="G316" s="186"/>
      <c r="H316" s="186"/>
      <c r="I316" s="189"/>
      <c r="J316" s="190">
        <f>BK316</f>
        <v>0</v>
      </c>
      <c r="K316" s="186"/>
      <c r="L316" s="191"/>
      <c r="M316" s="192"/>
      <c r="N316" s="193"/>
      <c r="O316" s="193"/>
      <c r="P316" s="194">
        <f>P317</f>
        <v>0</v>
      </c>
      <c r="Q316" s="193"/>
      <c r="R316" s="194">
        <f>R317</f>
        <v>0</v>
      </c>
      <c r="S316" s="193"/>
      <c r="T316" s="195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96" t="s">
        <v>152</v>
      </c>
      <c r="AT316" s="197" t="s">
        <v>68</v>
      </c>
      <c r="AU316" s="197" t="s">
        <v>69</v>
      </c>
      <c r="AY316" s="196" t="s">
        <v>117</v>
      </c>
      <c r="BK316" s="198">
        <f>BK317</f>
        <v>0</v>
      </c>
    </row>
    <row r="317" spans="1:63" s="12" customFormat="1" ht="22.8" customHeight="1">
      <c r="A317" s="12"/>
      <c r="B317" s="185"/>
      <c r="C317" s="186"/>
      <c r="D317" s="187" t="s">
        <v>68</v>
      </c>
      <c r="E317" s="199" t="s">
        <v>511</v>
      </c>
      <c r="F317" s="199" t="s">
        <v>512</v>
      </c>
      <c r="G317" s="186"/>
      <c r="H317" s="186"/>
      <c r="I317" s="189"/>
      <c r="J317" s="200">
        <f>BK317</f>
        <v>0</v>
      </c>
      <c r="K317" s="186"/>
      <c r="L317" s="191"/>
      <c r="M317" s="192"/>
      <c r="N317" s="193"/>
      <c r="O317" s="193"/>
      <c r="P317" s="194">
        <f>SUM(P318:P319)</f>
        <v>0</v>
      </c>
      <c r="Q317" s="193"/>
      <c r="R317" s="194">
        <f>SUM(R318:R319)</f>
        <v>0</v>
      </c>
      <c r="S317" s="193"/>
      <c r="T317" s="195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6" t="s">
        <v>152</v>
      </c>
      <c r="AT317" s="197" t="s">
        <v>68</v>
      </c>
      <c r="AU317" s="197" t="s">
        <v>77</v>
      </c>
      <c r="AY317" s="196" t="s">
        <v>117</v>
      </c>
      <c r="BK317" s="198">
        <f>SUM(BK318:BK319)</f>
        <v>0</v>
      </c>
    </row>
    <row r="318" spans="1:65" s="2" customFormat="1" ht="16.5" customHeight="1">
      <c r="A318" s="39"/>
      <c r="B318" s="40"/>
      <c r="C318" s="201" t="s">
        <v>513</v>
      </c>
      <c r="D318" s="201" t="s">
        <v>119</v>
      </c>
      <c r="E318" s="202" t="s">
        <v>514</v>
      </c>
      <c r="F318" s="203" t="s">
        <v>512</v>
      </c>
      <c r="G318" s="204" t="s">
        <v>515</v>
      </c>
      <c r="H318" s="205">
        <v>1</v>
      </c>
      <c r="I318" s="206"/>
      <c r="J318" s="207">
        <f>ROUND(I318*H318,2)</f>
        <v>0</v>
      </c>
      <c r="K318" s="203" t="s">
        <v>123</v>
      </c>
      <c r="L318" s="45"/>
      <c r="M318" s="208" t="s">
        <v>19</v>
      </c>
      <c r="N318" s="209" t="s">
        <v>40</v>
      </c>
      <c r="O318" s="8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2" t="s">
        <v>124</v>
      </c>
      <c r="AT318" s="212" t="s">
        <v>119</v>
      </c>
      <c r="AU318" s="212" t="s">
        <v>79</v>
      </c>
      <c r="AY318" s="18" t="s">
        <v>117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8" t="s">
        <v>77</v>
      </c>
      <c r="BK318" s="213">
        <f>ROUND(I318*H318,2)</f>
        <v>0</v>
      </c>
      <c r="BL318" s="18" t="s">
        <v>124</v>
      </c>
      <c r="BM318" s="212" t="s">
        <v>516</v>
      </c>
    </row>
    <row r="319" spans="1:47" s="2" customFormat="1" ht="12">
      <c r="A319" s="39"/>
      <c r="B319" s="40"/>
      <c r="C319" s="41"/>
      <c r="D319" s="214" t="s">
        <v>125</v>
      </c>
      <c r="E319" s="41"/>
      <c r="F319" s="215" t="s">
        <v>517</v>
      </c>
      <c r="G319" s="41"/>
      <c r="H319" s="41"/>
      <c r="I319" s="216"/>
      <c r="J319" s="41"/>
      <c r="K319" s="41"/>
      <c r="L319" s="45"/>
      <c r="M319" s="263"/>
      <c r="N319" s="264"/>
      <c r="O319" s="265"/>
      <c r="P319" s="265"/>
      <c r="Q319" s="265"/>
      <c r="R319" s="265"/>
      <c r="S319" s="265"/>
      <c r="T319" s="26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125</v>
      </c>
      <c r="AU319" s="18" t="s">
        <v>79</v>
      </c>
    </row>
    <row r="320" spans="1:31" s="2" customFormat="1" ht="6.95" customHeight="1">
      <c r="A320" s="39"/>
      <c r="B320" s="60"/>
      <c r="C320" s="61"/>
      <c r="D320" s="61"/>
      <c r="E320" s="61"/>
      <c r="F320" s="61"/>
      <c r="G320" s="61"/>
      <c r="H320" s="61"/>
      <c r="I320" s="61"/>
      <c r="J320" s="61"/>
      <c r="K320" s="61"/>
      <c r="L320" s="45"/>
      <c r="M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</sheetData>
  <sheetProtection password="CC35" sheet="1" objects="1" scenarios="1" formatColumns="0" formatRows="0" autoFilter="0"/>
  <autoFilter ref="C93:K31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113107153"/>
    <hyperlink ref="F102" r:id="rId2" display="https://podminky.urs.cz/item/CS_URS_2021_02/121151114"/>
    <hyperlink ref="F106" r:id="rId3" display="https://podminky.urs.cz/item/CS_URS_2021_02/122151103"/>
    <hyperlink ref="F113" r:id="rId4" display="https://podminky.urs.cz/item/CS_URS_2021_02/131113101"/>
    <hyperlink ref="F117" r:id="rId5" display="https://podminky.urs.cz/item/CS_URS_2021_02/131151100"/>
    <hyperlink ref="F121" r:id="rId6" display="https://podminky.urs.cz/item/CS_URS_2021_02/131252502"/>
    <hyperlink ref="F128" r:id="rId7" display="https://podminky.urs.cz/item/CS_URS_2021_02/132151101"/>
    <hyperlink ref="F138" r:id="rId8" display="https://podminky.urs.cz/item/CS_URS_2021_02/162751117"/>
    <hyperlink ref="F141" r:id="rId9" display="https://podminky.urs.cz/item/CS_URS_2021_02/162751119"/>
    <hyperlink ref="F145" r:id="rId10" display="https://podminky.urs.cz/item/CS_URS_2021_02/171152501"/>
    <hyperlink ref="F147" r:id="rId11" display="https://podminky.urs.cz/item/CS_URS_2021_02/171201231"/>
    <hyperlink ref="F150" r:id="rId12" display="https://podminky.urs.cz/item/CS_URS_2022_01/174151101"/>
    <hyperlink ref="F155" r:id="rId13" display="https://podminky.urs.cz/item/CS_URS_2021_02/181351103"/>
    <hyperlink ref="F157" r:id="rId14" display="https://podminky.urs.cz/item/CS_URS_2021_02/181411121"/>
    <hyperlink ref="F161" r:id="rId15" display="https://podminky.urs.cz/item/CS_URS_2021_02/181951112"/>
    <hyperlink ref="F168" r:id="rId16" display="https://podminky.urs.cz/item/CS_URS_2021_02/211971121"/>
    <hyperlink ref="F175" r:id="rId17" display="https://podminky.urs.cz/item/CS_URS_2021_02/212750101"/>
    <hyperlink ref="F178" r:id="rId18" display="https://podminky.urs.cz/item/CS_URS_2021_02/212750103"/>
    <hyperlink ref="F181" r:id="rId19" display="https://podminky.urs.cz/item/CS_URS_2021_02/271572211"/>
    <hyperlink ref="F185" r:id="rId20" display="https://podminky.urs.cz/item/CS_URS_2021_02/275313711"/>
    <hyperlink ref="F192" r:id="rId21" display="https://podminky.urs.cz/item/CS_URS_2021_02/275351121"/>
    <hyperlink ref="F196" r:id="rId22" display="https://podminky.urs.cz/item/CS_URS_2021_02/275351122"/>
    <hyperlink ref="F199" r:id="rId23" display="https://podminky.urs.cz/item/CS_URS_2021_02/348171146"/>
    <hyperlink ref="F204" r:id="rId24" display="https://podminky.urs.cz/item/CS_URS_2021_02/348172214"/>
    <hyperlink ref="F207" r:id="rId25" display="https://podminky.urs.cz/item/CS_URS_2021_02/348401230"/>
    <hyperlink ref="F213" r:id="rId26" display="https://podminky.urs.cz/item/CS_URS_2021_02/451573111"/>
    <hyperlink ref="F218" r:id="rId27" display="https://podminky.urs.cz/item/CS_URS_2021_02/564211111"/>
    <hyperlink ref="F222" r:id="rId28" display="https://podminky.urs.cz/item/CS_URS_2021_02/564710011"/>
    <hyperlink ref="F224" r:id="rId29" display="https://podminky.urs.cz/item/CS_URS_2021_02/564741112"/>
    <hyperlink ref="F226" r:id="rId30" display="https://podminky.urs.cz/item/CS_URS_2021_02/564801112"/>
    <hyperlink ref="F228" r:id="rId31" display="https://podminky.urs.cz/item/CS_URS_2021_02/576136111"/>
    <hyperlink ref="F230" r:id="rId32" display="https://podminky.urs.cz/item/CS_URS_2021_02/576146311"/>
    <hyperlink ref="F232" r:id="rId33" display="https://podminky.urs.cz/item/CS_URS_2021_02/589141111"/>
    <hyperlink ref="F234" r:id="rId34" display="https://podminky.urs.cz/item/CS_URS_2021_02/589811111"/>
    <hyperlink ref="F241" r:id="rId35" display="https://podminky.urs.cz/item/CS_URS_2021_02/916231213"/>
    <hyperlink ref="F246" r:id="rId36" display="https://podminky.urs.cz/item/CS_URS_2021_02/936124112"/>
    <hyperlink ref="F249" r:id="rId37" display="https://podminky.urs.cz/item/CS_URS_2021_02/949101112"/>
    <hyperlink ref="F253" r:id="rId38" display="https://podminky.urs.cz/item/CS_URS_2021_02/966052121"/>
    <hyperlink ref="F256" r:id="rId39" display="https://podminky.urs.cz/item/CS_URS_2021_02/966071821"/>
    <hyperlink ref="F259" r:id="rId40" display="https://podminky.urs.cz/item/CS_URS_2021_02/966073811"/>
    <hyperlink ref="F262" r:id="rId41" display="https://podminky.urs.cz/item/CS_URS_2021_02/997013873"/>
    <hyperlink ref="F264" r:id="rId42" display="https://podminky.urs.cz/item/CS_URS_2021_02/997221551"/>
    <hyperlink ref="F266" r:id="rId43" display="https://podminky.urs.cz/item/CS_URS_2021_02/997221559"/>
    <hyperlink ref="F270" r:id="rId44" display="https://podminky.urs.cz/item/CS_URS_2021_02/997221611"/>
    <hyperlink ref="F274" r:id="rId45" display="https://podminky.urs.cz/item/CS_URS_2021_02/998222012"/>
    <hyperlink ref="F281" r:id="rId46" display="https://podminky.urs.cz/item/CS_URS_2021_02/998721201"/>
    <hyperlink ref="F285" r:id="rId47" display="https://podminky.urs.cz/item/CS_URS_2021_02/741110314"/>
    <hyperlink ref="F291" r:id="rId48" display="https://podminky.urs.cz/item/CS_URS_2021_02/767995117"/>
    <hyperlink ref="F315" r:id="rId49" display="https://podminky.urs.cz/item/CS_URS_2021_02/998767201"/>
    <hyperlink ref="F319" r:id="rId50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518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519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520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521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522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523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524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525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526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527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528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76</v>
      </c>
      <c r="F18" s="278" t="s">
        <v>529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530</v>
      </c>
      <c r="F19" s="278" t="s">
        <v>531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532</v>
      </c>
      <c r="F20" s="278" t="s">
        <v>533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534</v>
      </c>
      <c r="F21" s="278" t="s">
        <v>535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536</v>
      </c>
      <c r="F22" s="278" t="s">
        <v>537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538</v>
      </c>
      <c r="F23" s="278" t="s">
        <v>539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540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541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542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543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544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545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546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547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548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103</v>
      </c>
      <c r="F36" s="278"/>
      <c r="G36" s="278" t="s">
        <v>549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550</v>
      </c>
      <c r="F37" s="278"/>
      <c r="G37" s="278" t="s">
        <v>551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50</v>
      </c>
      <c r="F38" s="278"/>
      <c r="G38" s="278" t="s">
        <v>552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51</v>
      </c>
      <c r="F39" s="278"/>
      <c r="G39" s="278" t="s">
        <v>553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104</v>
      </c>
      <c r="F40" s="278"/>
      <c r="G40" s="278" t="s">
        <v>554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105</v>
      </c>
      <c r="F41" s="278"/>
      <c r="G41" s="278" t="s">
        <v>555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556</v>
      </c>
      <c r="F42" s="278"/>
      <c r="G42" s="278" t="s">
        <v>557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558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559</v>
      </c>
      <c r="F44" s="278"/>
      <c r="G44" s="278" t="s">
        <v>560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107</v>
      </c>
      <c r="F45" s="278"/>
      <c r="G45" s="278" t="s">
        <v>561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562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563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564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565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566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567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568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569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570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571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572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573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574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575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576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577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578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579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580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581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582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583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584</v>
      </c>
      <c r="D76" s="296"/>
      <c r="E76" s="296"/>
      <c r="F76" s="296" t="s">
        <v>585</v>
      </c>
      <c r="G76" s="297"/>
      <c r="H76" s="296" t="s">
        <v>51</v>
      </c>
      <c r="I76" s="296" t="s">
        <v>54</v>
      </c>
      <c r="J76" s="296" t="s">
        <v>586</v>
      </c>
      <c r="K76" s="295"/>
    </row>
    <row r="77" spans="2:11" s="1" customFormat="1" ht="17.25" customHeight="1">
      <c r="B77" s="293"/>
      <c r="C77" s="298" t="s">
        <v>587</v>
      </c>
      <c r="D77" s="298"/>
      <c r="E77" s="298"/>
      <c r="F77" s="299" t="s">
        <v>588</v>
      </c>
      <c r="G77" s="300"/>
      <c r="H77" s="298"/>
      <c r="I77" s="298"/>
      <c r="J77" s="298" t="s">
        <v>589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50</v>
      </c>
      <c r="D79" s="303"/>
      <c r="E79" s="303"/>
      <c r="F79" s="304" t="s">
        <v>590</v>
      </c>
      <c r="G79" s="305"/>
      <c r="H79" s="281" t="s">
        <v>591</v>
      </c>
      <c r="I79" s="281" t="s">
        <v>592</v>
      </c>
      <c r="J79" s="281">
        <v>20</v>
      </c>
      <c r="K79" s="295"/>
    </row>
    <row r="80" spans="2:11" s="1" customFormat="1" ht="15" customHeight="1">
      <c r="B80" s="293"/>
      <c r="C80" s="281" t="s">
        <v>593</v>
      </c>
      <c r="D80" s="281"/>
      <c r="E80" s="281"/>
      <c r="F80" s="304" t="s">
        <v>590</v>
      </c>
      <c r="G80" s="305"/>
      <c r="H80" s="281" t="s">
        <v>594</v>
      </c>
      <c r="I80" s="281" t="s">
        <v>592</v>
      </c>
      <c r="J80" s="281">
        <v>120</v>
      </c>
      <c r="K80" s="295"/>
    </row>
    <row r="81" spans="2:11" s="1" customFormat="1" ht="15" customHeight="1">
      <c r="B81" s="306"/>
      <c r="C81" s="281" t="s">
        <v>595</v>
      </c>
      <c r="D81" s="281"/>
      <c r="E81" s="281"/>
      <c r="F81" s="304" t="s">
        <v>596</v>
      </c>
      <c r="G81" s="305"/>
      <c r="H81" s="281" t="s">
        <v>597</v>
      </c>
      <c r="I81" s="281" t="s">
        <v>592</v>
      </c>
      <c r="J81" s="281">
        <v>50</v>
      </c>
      <c r="K81" s="295"/>
    </row>
    <row r="82" spans="2:11" s="1" customFormat="1" ht="15" customHeight="1">
      <c r="B82" s="306"/>
      <c r="C82" s="281" t="s">
        <v>598</v>
      </c>
      <c r="D82" s="281"/>
      <c r="E82" s="281"/>
      <c r="F82" s="304" t="s">
        <v>590</v>
      </c>
      <c r="G82" s="305"/>
      <c r="H82" s="281" t="s">
        <v>599</v>
      </c>
      <c r="I82" s="281" t="s">
        <v>600</v>
      </c>
      <c r="J82" s="281"/>
      <c r="K82" s="295"/>
    </row>
    <row r="83" spans="2:11" s="1" customFormat="1" ht="15" customHeight="1">
      <c r="B83" s="306"/>
      <c r="C83" s="307" t="s">
        <v>601</v>
      </c>
      <c r="D83" s="307"/>
      <c r="E83" s="307"/>
      <c r="F83" s="308" t="s">
        <v>596</v>
      </c>
      <c r="G83" s="307"/>
      <c r="H83" s="307" t="s">
        <v>602</v>
      </c>
      <c r="I83" s="307" t="s">
        <v>592</v>
      </c>
      <c r="J83" s="307">
        <v>15</v>
      </c>
      <c r="K83" s="295"/>
    </row>
    <row r="84" spans="2:11" s="1" customFormat="1" ht="15" customHeight="1">
      <c r="B84" s="306"/>
      <c r="C84" s="307" t="s">
        <v>603</v>
      </c>
      <c r="D84" s="307"/>
      <c r="E84" s="307"/>
      <c r="F84" s="308" t="s">
        <v>596</v>
      </c>
      <c r="G84" s="307"/>
      <c r="H84" s="307" t="s">
        <v>604</v>
      </c>
      <c r="I84" s="307" t="s">
        <v>592</v>
      </c>
      <c r="J84" s="307">
        <v>15</v>
      </c>
      <c r="K84" s="295"/>
    </row>
    <row r="85" spans="2:11" s="1" customFormat="1" ht="15" customHeight="1">
      <c r="B85" s="306"/>
      <c r="C85" s="307" t="s">
        <v>605</v>
      </c>
      <c r="D85" s="307"/>
      <c r="E85" s="307"/>
      <c r="F85" s="308" t="s">
        <v>596</v>
      </c>
      <c r="G85" s="307"/>
      <c r="H85" s="307" t="s">
        <v>606</v>
      </c>
      <c r="I85" s="307" t="s">
        <v>592</v>
      </c>
      <c r="J85" s="307">
        <v>20</v>
      </c>
      <c r="K85" s="295"/>
    </row>
    <row r="86" spans="2:11" s="1" customFormat="1" ht="15" customHeight="1">
      <c r="B86" s="306"/>
      <c r="C86" s="307" t="s">
        <v>607</v>
      </c>
      <c r="D86" s="307"/>
      <c r="E86" s="307"/>
      <c r="F86" s="308" t="s">
        <v>596</v>
      </c>
      <c r="G86" s="307"/>
      <c r="H86" s="307" t="s">
        <v>608</v>
      </c>
      <c r="I86" s="307" t="s">
        <v>592</v>
      </c>
      <c r="J86" s="307">
        <v>20</v>
      </c>
      <c r="K86" s="295"/>
    </row>
    <row r="87" spans="2:11" s="1" customFormat="1" ht="15" customHeight="1">
      <c r="B87" s="306"/>
      <c r="C87" s="281" t="s">
        <v>609</v>
      </c>
      <c r="D87" s="281"/>
      <c r="E87" s="281"/>
      <c r="F87" s="304" t="s">
        <v>596</v>
      </c>
      <c r="G87" s="305"/>
      <c r="H87" s="281" t="s">
        <v>610</v>
      </c>
      <c r="I87" s="281" t="s">
        <v>592</v>
      </c>
      <c r="J87" s="281">
        <v>50</v>
      </c>
      <c r="K87" s="295"/>
    </row>
    <row r="88" spans="2:11" s="1" customFormat="1" ht="15" customHeight="1">
      <c r="B88" s="306"/>
      <c r="C88" s="281" t="s">
        <v>611</v>
      </c>
      <c r="D88" s="281"/>
      <c r="E88" s="281"/>
      <c r="F88" s="304" t="s">
        <v>596</v>
      </c>
      <c r="G88" s="305"/>
      <c r="H88" s="281" t="s">
        <v>612</v>
      </c>
      <c r="I88" s="281" t="s">
        <v>592</v>
      </c>
      <c r="J88" s="281">
        <v>20</v>
      </c>
      <c r="K88" s="295"/>
    </row>
    <row r="89" spans="2:11" s="1" customFormat="1" ht="15" customHeight="1">
      <c r="B89" s="306"/>
      <c r="C89" s="281" t="s">
        <v>613</v>
      </c>
      <c r="D89" s="281"/>
      <c r="E89" s="281"/>
      <c r="F89" s="304" t="s">
        <v>596</v>
      </c>
      <c r="G89" s="305"/>
      <c r="H89" s="281" t="s">
        <v>614</v>
      </c>
      <c r="I89" s="281" t="s">
        <v>592</v>
      </c>
      <c r="J89" s="281">
        <v>20</v>
      </c>
      <c r="K89" s="295"/>
    </row>
    <row r="90" spans="2:11" s="1" customFormat="1" ht="15" customHeight="1">
      <c r="B90" s="306"/>
      <c r="C90" s="281" t="s">
        <v>615</v>
      </c>
      <c r="D90" s="281"/>
      <c r="E90" s="281"/>
      <c r="F90" s="304" t="s">
        <v>596</v>
      </c>
      <c r="G90" s="305"/>
      <c r="H90" s="281" t="s">
        <v>616</v>
      </c>
      <c r="I90" s="281" t="s">
        <v>592</v>
      </c>
      <c r="J90" s="281">
        <v>50</v>
      </c>
      <c r="K90" s="295"/>
    </row>
    <row r="91" spans="2:11" s="1" customFormat="1" ht="15" customHeight="1">
      <c r="B91" s="306"/>
      <c r="C91" s="281" t="s">
        <v>617</v>
      </c>
      <c r="D91" s="281"/>
      <c r="E91" s="281"/>
      <c r="F91" s="304" t="s">
        <v>596</v>
      </c>
      <c r="G91" s="305"/>
      <c r="H91" s="281" t="s">
        <v>617</v>
      </c>
      <c r="I91" s="281" t="s">
        <v>592</v>
      </c>
      <c r="J91" s="281">
        <v>50</v>
      </c>
      <c r="K91" s="295"/>
    </row>
    <row r="92" spans="2:11" s="1" customFormat="1" ht="15" customHeight="1">
      <c r="B92" s="306"/>
      <c r="C92" s="281" t="s">
        <v>618</v>
      </c>
      <c r="D92" s="281"/>
      <c r="E92" s="281"/>
      <c r="F92" s="304" t="s">
        <v>596</v>
      </c>
      <c r="G92" s="305"/>
      <c r="H92" s="281" t="s">
        <v>619</v>
      </c>
      <c r="I92" s="281" t="s">
        <v>592</v>
      </c>
      <c r="J92" s="281">
        <v>255</v>
      </c>
      <c r="K92" s="295"/>
    </row>
    <row r="93" spans="2:11" s="1" customFormat="1" ht="15" customHeight="1">
      <c r="B93" s="306"/>
      <c r="C93" s="281" t="s">
        <v>620</v>
      </c>
      <c r="D93" s="281"/>
      <c r="E93" s="281"/>
      <c r="F93" s="304" t="s">
        <v>590</v>
      </c>
      <c r="G93" s="305"/>
      <c r="H93" s="281" t="s">
        <v>621</v>
      </c>
      <c r="I93" s="281" t="s">
        <v>622</v>
      </c>
      <c r="J93" s="281"/>
      <c r="K93" s="295"/>
    </row>
    <row r="94" spans="2:11" s="1" customFormat="1" ht="15" customHeight="1">
      <c r="B94" s="306"/>
      <c r="C94" s="281" t="s">
        <v>623</v>
      </c>
      <c r="D94" s="281"/>
      <c r="E94" s="281"/>
      <c r="F94" s="304" t="s">
        <v>590</v>
      </c>
      <c r="G94" s="305"/>
      <c r="H94" s="281" t="s">
        <v>624</v>
      </c>
      <c r="I94" s="281" t="s">
        <v>625</v>
      </c>
      <c r="J94" s="281"/>
      <c r="K94" s="295"/>
    </row>
    <row r="95" spans="2:11" s="1" customFormat="1" ht="15" customHeight="1">
      <c r="B95" s="306"/>
      <c r="C95" s="281" t="s">
        <v>626</v>
      </c>
      <c r="D95" s="281"/>
      <c r="E95" s="281"/>
      <c r="F95" s="304" t="s">
        <v>590</v>
      </c>
      <c r="G95" s="305"/>
      <c r="H95" s="281" t="s">
        <v>626</v>
      </c>
      <c r="I95" s="281" t="s">
        <v>625</v>
      </c>
      <c r="J95" s="281"/>
      <c r="K95" s="295"/>
    </row>
    <row r="96" spans="2:11" s="1" customFormat="1" ht="15" customHeight="1">
      <c r="B96" s="306"/>
      <c r="C96" s="281" t="s">
        <v>35</v>
      </c>
      <c r="D96" s="281"/>
      <c r="E96" s="281"/>
      <c r="F96" s="304" t="s">
        <v>590</v>
      </c>
      <c r="G96" s="305"/>
      <c r="H96" s="281" t="s">
        <v>627</v>
      </c>
      <c r="I96" s="281" t="s">
        <v>625</v>
      </c>
      <c r="J96" s="281"/>
      <c r="K96" s="295"/>
    </row>
    <row r="97" spans="2:11" s="1" customFormat="1" ht="15" customHeight="1">
      <c r="B97" s="306"/>
      <c r="C97" s="281" t="s">
        <v>45</v>
      </c>
      <c r="D97" s="281"/>
      <c r="E97" s="281"/>
      <c r="F97" s="304" t="s">
        <v>590</v>
      </c>
      <c r="G97" s="305"/>
      <c r="H97" s="281" t="s">
        <v>628</v>
      </c>
      <c r="I97" s="281" t="s">
        <v>625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629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584</v>
      </c>
      <c r="D103" s="296"/>
      <c r="E103" s="296"/>
      <c r="F103" s="296" t="s">
        <v>585</v>
      </c>
      <c r="G103" s="297"/>
      <c r="H103" s="296" t="s">
        <v>51</v>
      </c>
      <c r="I103" s="296" t="s">
        <v>54</v>
      </c>
      <c r="J103" s="296" t="s">
        <v>586</v>
      </c>
      <c r="K103" s="295"/>
    </row>
    <row r="104" spans="2:11" s="1" customFormat="1" ht="17.25" customHeight="1">
      <c r="B104" s="293"/>
      <c r="C104" s="298" t="s">
        <v>587</v>
      </c>
      <c r="D104" s="298"/>
      <c r="E104" s="298"/>
      <c r="F104" s="299" t="s">
        <v>588</v>
      </c>
      <c r="G104" s="300"/>
      <c r="H104" s="298"/>
      <c r="I104" s="298"/>
      <c r="J104" s="298" t="s">
        <v>589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50</v>
      </c>
      <c r="D106" s="303"/>
      <c r="E106" s="303"/>
      <c r="F106" s="304" t="s">
        <v>590</v>
      </c>
      <c r="G106" s="281"/>
      <c r="H106" s="281" t="s">
        <v>630</v>
      </c>
      <c r="I106" s="281" t="s">
        <v>592</v>
      </c>
      <c r="J106" s="281">
        <v>20</v>
      </c>
      <c r="K106" s="295"/>
    </row>
    <row r="107" spans="2:11" s="1" customFormat="1" ht="15" customHeight="1">
      <c r="B107" s="293"/>
      <c r="C107" s="281" t="s">
        <v>593</v>
      </c>
      <c r="D107" s="281"/>
      <c r="E107" s="281"/>
      <c r="F107" s="304" t="s">
        <v>590</v>
      </c>
      <c r="G107" s="281"/>
      <c r="H107" s="281" t="s">
        <v>630</v>
      </c>
      <c r="I107" s="281" t="s">
        <v>592</v>
      </c>
      <c r="J107" s="281">
        <v>120</v>
      </c>
      <c r="K107" s="295"/>
    </row>
    <row r="108" spans="2:11" s="1" customFormat="1" ht="15" customHeight="1">
      <c r="B108" s="306"/>
      <c r="C108" s="281" t="s">
        <v>595</v>
      </c>
      <c r="D108" s="281"/>
      <c r="E108" s="281"/>
      <c r="F108" s="304" t="s">
        <v>596</v>
      </c>
      <c r="G108" s="281"/>
      <c r="H108" s="281" t="s">
        <v>630</v>
      </c>
      <c r="I108" s="281" t="s">
        <v>592</v>
      </c>
      <c r="J108" s="281">
        <v>50</v>
      </c>
      <c r="K108" s="295"/>
    </row>
    <row r="109" spans="2:11" s="1" customFormat="1" ht="15" customHeight="1">
      <c r="B109" s="306"/>
      <c r="C109" s="281" t="s">
        <v>598</v>
      </c>
      <c r="D109" s="281"/>
      <c r="E109" s="281"/>
      <c r="F109" s="304" t="s">
        <v>590</v>
      </c>
      <c r="G109" s="281"/>
      <c r="H109" s="281" t="s">
        <v>630</v>
      </c>
      <c r="I109" s="281" t="s">
        <v>600</v>
      </c>
      <c r="J109" s="281"/>
      <c r="K109" s="295"/>
    </row>
    <row r="110" spans="2:11" s="1" customFormat="1" ht="15" customHeight="1">
      <c r="B110" s="306"/>
      <c r="C110" s="281" t="s">
        <v>609</v>
      </c>
      <c r="D110" s="281"/>
      <c r="E110" s="281"/>
      <c r="F110" s="304" t="s">
        <v>596</v>
      </c>
      <c r="G110" s="281"/>
      <c r="H110" s="281" t="s">
        <v>630</v>
      </c>
      <c r="I110" s="281" t="s">
        <v>592</v>
      </c>
      <c r="J110" s="281">
        <v>50</v>
      </c>
      <c r="K110" s="295"/>
    </row>
    <row r="111" spans="2:11" s="1" customFormat="1" ht="15" customHeight="1">
      <c r="B111" s="306"/>
      <c r="C111" s="281" t="s">
        <v>617</v>
      </c>
      <c r="D111" s="281"/>
      <c r="E111" s="281"/>
      <c r="F111" s="304" t="s">
        <v>596</v>
      </c>
      <c r="G111" s="281"/>
      <c r="H111" s="281" t="s">
        <v>630</v>
      </c>
      <c r="I111" s="281" t="s">
        <v>592</v>
      </c>
      <c r="J111" s="281">
        <v>50</v>
      </c>
      <c r="K111" s="295"/>
    </row>
    <row r="112" spans="2:11" s="1" customFormat="1" ht="15" customHeight="1">
      <c r="B112" s="306"/>
      <c r="C112" s="281" t="s">
        <v>615</v>
      </c>
      <c r="D112" s="281"/>
      <c r="E112" s="281"/>
      <c r="F112" s="304" t="s">
        <v>596</v>
      </c>
      <c r="G112" s="281"/>
      <c r="H112" s="281" t="s">
        <v>630</v>
      </c>
      <c r="I112" s="281" t="s">
        <v>592</v>
      </c>
      <c r="J112" s="281">
        <v>50</v>
      </c>
      <c r="K112" s="295"/>
    </row>
    <row r="113" spans="2:11" s="1" customFormat="1" ht="15" customHeight="1">
      <c r="B113" s="306"/>
      <c r="C113" s="281" t="s">
        <v>50</v>
      </c>
      <c r="D113" s="281"/>
      <c r="E113" s="281"/>
      <c r="F113" s="304" t="s">
        <v>590</v>
      </c>
      <c r="G113" s="281"/>
      <c r="H113" s="281" t="s">
        <v>631</v>
      </c>
      <c r="I113" s="281" t="s">
        <v>592</v>
      </c>
      <c r="J113" s="281">
        <v>20</v>
      </c>
      <c r="K113" s="295"/>
    </row>
    <row r="114" spans="2:11" s="1" customFormat="1" ht="15" customHeight="1">
      <c r="B114" s="306"/>
      <c r="C114" s="281" t="s">
        <v>632</v>
      </c>
      <c r="D114" s="281"/>
      <c r="E114" s="281"/>
      <c r="F114" s="304" t="s">
        <v>590</v>
      </c>
      <c r="G114" s="281"/>
      <c r="H114" s="281" t="s">
        <v>633</v>
      </c>
      <c r="I114" s="281" t="s">
        <v>592</v>
      </c>
      <c r="J114" s="281">
        <v>120</v>
      </c>
      <c r="K114" s="295"/>
    </row>
    <row r="115" spans="2:11" s="1" customFormat="1" ht="15" customHeight="1">
      <c r="B115" s="306"/>
      <c r="C115" s="281" t="s">
        <v>35</v>
      </c>
      <c r="D115" s="281"/>
      <c r="E115" s="281"/>
      <c r="F115" s="304" t="s">
        <v>590</v>
      </c>
      <c r="G115" s="281"/>
      <c r="H115" s="281" t="s">
        <v>634</v>
      </c>
      <c r="I115" s="281" t="s">
        <v>625</v>
      </c>
      <c r="J115" s="281"/>
      <c r="K115" s="295"/>
    </row>
    <row r="116" spans="2:11" s="1" customFormat="1" ht="15" customHeight="1">
      <c r="B116" s="306"/>
      <c r="C116" s="281" t="s">
        <v>45</v>
      </c>
      <c r="D116" s="281"/>
      <c r="E116" s="281"/>
      <c r="F116" s="304" t="s">
        <v>590</v>
      </c>
      <c r="G116" s="281"/>
      <c r="H116" s="281" t="s">
        <v>635</v>
      </c>
      <c r="I116" s="281" t="s">
        <v>625</v>
      </c>
      <c r="J116" s="281"/>
      <c r="K116" s="295"/>
    </row>
    <row r="117" spans="2:11" s="1" customFormat="1" ht="15" customHeight="1">
      <c r="B117" s="306"/>
      <c r="C117" s="281" t="s">
        <v>54</v>
      </c>
      <c r="D117" s="281"/>
      <c r="E117" s="281"/>
      <c r="F117" s="304" t="s">
        <v>590</v>
      </c>
      <c r="G117" s="281"/>
      <c r="H117" s="281" t="s">
        <v>636</v>
      </c>
      <c r="I117" s="281" t="s">
        <v>637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638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584</v>
      </c>
      <c r="D123" s="296"/>
      <c r="E123" s="296"/>
      <c r="F123" s="296" t="s">
        <v>585</v>
      </c>
      <c r="G123" s="297"/>
      <c r="H123" s="296" t="s">
        <v>51</v>
      </c>
      <c r="I123" s="296" t="s">
        <v>54</v>
      </c>
      <c r="J123" s="296" t="s">
        <v>586</v>
      </c>
      <c r="K123" s="325"/>
    </row>
    <row r="124" spans="2:11" s="1" customFormat="1" ht="17.25" customHeight="1">
      <c r="B124" s="324"/>
      <c r="C124" s="298" t="s">
        <v>587</v>
      </c>
      <c r="D124" s="298"/>
      <c r="E124" s="298"/>
      <c r="F124" s="299" t="s">
        <v>588</v>
      </c>
      <c r="G124" s="300"/>
      <c r="H124" s="298"/>
      <c r="I124" s="298"/>
      <c r="J124" s="298" t="s">
        <v>589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593</v>
      </c>
      <c r="D126" s="303"/>
      <c r="E126" s="303"/>
      <c r="F126" s="304" t="s">
        <v>590</v>
      </c>
      <c r="G126" s="281"/>
      <c r="H126" s="281" t="s">
        <v>630</v>
      </c>
      <c r="I126" s="281" t="s">
        <v>592</v>
      </c>
      <c r="J126" s="281">
        <v>120</v>
      </c>
      <c r="K126" s="329"/>
    </row>
    <row r="127" spans="2:11" s="1" customFormat="1" ht="15" customHeight="1">
      <c r="B127" s="326"/>
      <c r="C127" s="281" t="s">
        <v>639</v>
      </c>
      <c r="D127" s="281"/>
      <c r="E127" s="281"/>
      <c r="F127" s="304" t="s">
        <v>590</v>
      </c>
      <c r="G127" s="281"/>
      <c r="H127" s="281" t="s">
        <v>640</v>
      </c>
      <c r="I127" s="281" t="s">
        <v>592</v>
      </c>
      <c r="J127" s="281" t="s">
        <v>641</v>
      </c>
      <c r="K127" s="329"/>
    </row>
    <row r="128" spans="2:11" s="1" customFormat="1" ht="15" customHeight="1">
      <c r="B128" s="326"/>
      <c r="C128" s="281" t="s">
        <v>538</v>
      </c>
      <c r="D128" s="281"/>
      <c r="E128" s="281"/>
      <c r="F128" s="304" t="s">
        <v>590</v>
      </c>
      <c r="G128" s="281"/>
      <c r="H128" s="281" t="s">
        <v>642</v>
      </c>
      <c r="I128" s="281" t="s">
        <v>592</v>
      </c>
      <c r="J128" s="281" t="s">
        <v>641</v>
      </c>
      <c r="K128" s="329"/>
    </row>
    <row r="129" spans="2:11" s="1" customFormat="1" ht="15" customHeight="1">
      <c r="B129" s="326"/>
      <c r="C129" s="281" t="s">
        <v>601</v>
      </c>
      <c r="D129" s="281"/>
      <c r="E129" s="281"/>
      <c r="F129" s="304" t="s">
        <v>596</v>
      </c>
      <c r="G129" s="281"/>
      <c r="H129" s="281" t="s">
        <v>602</v>
      </c>
      <c r="I129" s="281" t="s">
        <v>592</v>
      </c>
      <c r="J129" s="281">
        <v>15</v>
      </c>
      <c r="K129" s="329"/>
    </row>
    <row r="130" spans="2:11" s="1" customFormat="1" ht="15" customHeight="1">
      <c r="B130" s="326"/>
      <c r="C130" s="307" t="s">
        <v>603</v>
      </c>
      <c r="D130" s="307"/>
      <c r="E130" s="307"/>
      <c r="F130" s="308" t="s">
        <v>596</v>
      </c>
      <c r="G130" s="307"/>
      <c r="H130" s="307" t="s">
        <v>604</v>
      </c>
      <c r="I130" s="307" t="s">
        <v>592</v>
      </c>
      <c r="J130" s="307">
        <v>15</v>
      </c>
      <c r="K130" s="329"/>
    </row>
    <row r="131" spans="2:11" s="1" customFormat="1" ht="15" customHeight="1">
      <c r="B131" s="326"/>
      <c r="C131" s="307" t="s">
        <v>605</v>
      </c>
      <c r="D131" s="307"/>
      <c r="E131" s="307"/>
      <c r="F131" s="308" t="s">
        <v>596</v>
      </c>
      <c r="G131" s="307"/>
      <c r="H131" s="307" t="s">
        <v>606</v>
      </c>
      <c r="I131" s="307" t="s">
        <v>592</v>
      </c>
      <c r="J131" s="307">
        <v>20</v>
      </c>
      <c r="K131" s="329"/>
    </row>
    <row r="132" spans="2:11" s="1" customFormat="1" ht="15" customHeight="1">
      <c r="B132" s="326"/>
      <c r="C132" s="307" t="s">
        <v>607</v>
      </c>
      <c r="D132" s="307"/>
      <c r="E132" s="307"/>
      <c r="F132" s="308" t="s">
        <v>596</v>
      </c>
      <c r="G132" s="307"/>
      <c r="H132" s="307" t="s">
        <v>608</v>
      </c>
      <c r="I132" s="307" t="s">
        <v>592</v>
      </c>
      <c r="J132" s="307">
        <v>20</v>
      </c>
      <c r="K132" s="329"/>
    </row>
    <row r="133" spans="2:11" s="1" customFormat="1" ht="15" customHeight="1">
      <c r="B133" s="326"/>
      <c r="C133" s="281" t="s">
        <v>595</v>
      </c>
      <c r="D133" s="281"/>
      <c r="E133" s="281"/>
      <c r="F133" s="304" t="s">
        <v>596</v>
      </c>
      <c r="G133" s="281"/>
      <c r="H133" s="281" t="s">
        <v>630</v>
      </c>
      <c r="I133" s="281" t="s">
        <v>592</v>
      </c>
      <c r="J133" s="281">
        <v>50</v>
      </c>
      <c r="K133" s="329"/>
    </row>
    <row r="134" spans="2:11" s="1" customFormat="1" ht="15" customHeight="1">
      <c r="B134" s="326"/>
      <c r="C134" s="281" t="s">
        <v>609</v>
      </c>
      <c r="D134" s="281"/>
      <c r="E134" s="281"/>
      <c r="F134" s="304" t="s">
        <v>596</v>
      </c>
      <c r="G134" s="281"/>
      <c r="H134" s="281" t="s">
        <v>630</v>
      </c>
      <c r="I134" s="281" t="s">
        <v>592</v>
      </c>
      <c r="J134" s="281">
        <v>50</v>
      </c>
      <c r="K134" s="329"/>
    </row>
    <row r="135" spans="2:11" s="1" customFormat="1" ht="15" customHeight="1">
      <c r="B135" s="326"/>
      <c r="C135" s="281" t="s">
        <v>615</v>
      </c>
      <c r="D135" s="281"/>
      <c r="E135" s="281"/>
      <c r="F135" s="304" t="s">
        <v>596</v>
      </c>
      <c r="G135" s="281"/>
      <c r="H135" s="281" t="s">
        <v>630</v>
      </c>
      <c r="I135" s="281" t="s">
        <v>592</v>
      </c>
      <c r="J135" s="281">
        <v>50</v>
      </c>
      <c r="K135" s="329"/>
    </row>
    <row r="136" spans="2:11" s="1" customFormat="1" ht="15" customHeight="1">
      <c r="B136" s="326"/>
      <c r="C136" s="281" t="s">
        <v>617</v>
      </c>
      <c r="D136" s="281"/>
      <c r="E136" s="281"/>
      <c r="F136" s="304" t="s">
        <v>596</v>
      </c>
      <c r="G136" s="281"/>
      <c r="H136" s="281" t="s">
        <v>630</v>
      </c>
      <c r="I136" s="281" t="s">
        <v>592</v>
      </c>
      <c r="J136" s="281">
        <v>50</v>
      </c>
      <c r="K136" s="329"/>
    </row>
    <row r="137" spans="2:11" s="1" customFormat="1" ht="15" customHeight="1">
      <c r="B137" s="326"/>
      <c r="C137" s="281" t="s">
        <v>618</v>
      </c>
      <c r="D137" s="281"/>
      <c r="E137" s="281"/>
      <c r="F137" s="304" t="s">
        <v>596</v>
      </c>
      <c r="G137" s="281"/>
      <c r="H137" s="281" t="s">
        <v>643</v>
      </c>
      <c r="I137" s="281" t="s">
        <v>592</v>
      </c>
      <c r="J137" s="281">
        <v>255</v>
      </c>
      <c r="K137" s="329"/>
    </row>
    <row r="138" spans="2:11" s="1" customFormat="1" ht="15" customHeight="1">
      <c r="B138" s="326"/>
      <c r="C138" s="281" t="s">
        <v>620</v>
      </c>
      <c r="D138" s="281"/>
      <c r="E138" s="281"/>
      <c r="F138" s="304" t="s">
        <v>590</v>
      </c>
      <c r="G138" s="281"/>
      <c r="H138" s="281" t="s">
        <v>644</v>
      </c>
      <c r="I138" s="281" t="s">
        <v>622</v>
      </c>
      <c r="J138" s="281"/>
      <c r="K138" s="329"/>
    </row>
    <row r="139" spans="2:11" s="1" customFormat="1" ht="15" customHeight="1">
      <c r="B139" s="326"/>
      <c r="C139" s="281" t="s">
        <v>623</v>
      </c>
      <c r="D139" s="281"/>
      <c r="E139" s="281"/>
      <c r="F139" s="304" t="s">
        <v>590</v>
      </c>
      <c r="G139" s="281"/>
      <c r="H139" s="281" t="s">
        <v>645</v>
      </c>
      <c r="I139" s="281" t="s">
        <v>625</v>
      </c>
      <c r="J139" s="281"/>
      <c r="K139" s="329"/>
    </row>
    <row r="140" spans="2:11" s="1" customFormat="1" ht="15" customHeight="1">
      <c r="B140" s="326"/>
      <c r="C140" s="281" t="s">
        <v>626</v>
      </c>
      <c r="D140" s="281"/>
      <c r="E140" s="281"/>
      <c r="F140" s="304" t="s">
        <v>590</v>
      </c>
      <c r="G140" s="281"/>
      <c r="H140" s="281" t="s">
        <v>626</v>
      </c>
      <c r="I140" s="281" t="s">
        <v>625</v>
      </c>
      <c r="J140" s="281"/>
      <c r="K140" s="329"/>
    </row>
    <row r="141" spans="2:11" s="1" customFormat="1" ht="15" customHeight="1">
      <c r="B141" s="326"/>
      <c r="C141" s="281" t="s">
        <v>35</v>
      </c>
      <c r="D141" s="281"/>
      <c r="E141" s="281"/>
      <c r="F141" s="304" t="s">
        <v>590</v>
      </c>
      <c r="G141" s="281"/>
      <c r="H141" s="281" t="s">
        <v>646</v>
      </c>
      <c r="I141" s="281" t="s">
        <v>625</v>
      </c>
      <c r="J141" s="281"/>
      <c r="K141" s="329"/>
    </row>
    <row r="142" spans="2:11" s="1" customFormat="1" ht="15" customHeight="1">
      <c r="B142" s="326"/>
      <c r="C142" s="281" t="s">
        <v>647</v>
      </c>
      <c r="D142" s="281"/>
      <c r="E142" s="281"/>
      <c r="F142" s="304" t="s">
        <v>590</v>
      </c>
      <c r="G142" s="281"/>
      <c r="H142" s="281" t="s">
        <v>648</v>
      </c>
      <c r="I142" s="281" t="s">
        <v>625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649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584</v>
      </c>
      <c r="D148" s="296"/>
      <c r="E148" s="296"/>
      <c r="F148" s="296" t="s">
        <v>585</v>
      </c>
      <c r="G148" s="297"/>
      <c r="H148" s="296" t="s">
        <v>51</v>
      </c>
      <c r="I148" s="296" t="s">
        <v>54</v>
      </c>
      <c r="J148" s="296" t="s">
        <v>586</v>
      </c>
      <c r="K148" s="295"/>
    </row>
    <row r="149" spans="2:11" s="1" customFormat="1" ht="17.25" customHeight="1">
      <c r="B149" s="293"/>
      <c r="C149" s="298" t="s">
        <v>587</v>
      </c>
      <c r="D149" s="298"/>
      <c r="E149" s="298"/>
      <c r="F149" s="299" t="s">
        <v>588</v>
      </c>
      <c r="G149" s="300"/>
      <c r="H149" s="298"/>
      <c r="I149" s="298"/>
      <c r="J149" s="298" t="s">
        <v>589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593</v>
      </c>
      <c r="D151" s="281"/>
      <c r="E151" s="281"/>
      <c r="F151" s="334" t="s">
        <v>590</v>
      </c>
      <c r="G151" s="281"/>
      <c r="H151" s="333" t="s">
        <v>630</v>
      </c>
      <c r="I151" s="333" t="s">
        <v>592</v>
      </c>
      <c r="J151" s="333">
        <v>120</v>
      </c>
      <c r="K151" s="329"/>
    </row>
    <row r="152" spans="2:11" s="1" customFormat="1" ht="15" customHeight="1">
      <c r="B152" s="306"/>
      <c r="C152" s="333" t="s">
        <v>639</v>
      </c>
      <c r="D152" s="281"/>
      <c r="E152" s="281"/>
      <c r="F152" s="334" t="s">
        <v>590</v>
      </c>
      <c r="G152" s="281"/>
      <c r="H152" s="333" t="s">
        <v>650</v>
      </c>
      <c r="I152" s="333" t="s">
        <v>592</v>
      </c>
      <c r="J152" s="333" t="s">
        <v>641</v>
      </c>
      <c r="K152" s="329"/>
    </row>
    <row r="153" spans="2:11" s="1" customFormat="1" ht="15" customHeight="1">
      <c r="B153" s="306"/>
      <c r="C153" s="333" t="s">
        <v>538</v>
      </c>
      <c r="D153" s="281"/>
      <c r="E153" s="281"/>
      <c r="F153" s="334" t="s">
        <v>590</v>
      </c>
      <c r="G153" s="281"/>
      <c r="H153" s="333" t="s">
        <v>651</v>
      </c>
      <c r="I153" s="333" t="s">
        <v>592</v>
      </c>
      <c r="J153" s="333" t="s">
        <v>641</v>
      </c>
      <c r="K153" s="329"/>
    </row>
    <row r="154" spans="2:11" s="1" customFormat="1" ht="15" customHeight="1">
      <c r="B154" s="306"/>
      <c r="C154" s="333" t="s">
        <v>595</v>
      </c>
      <c r="D154" s="281"/>
      <c r="E154" s="281"/>
      <c r="F154" s="334" t="s">
        <v>596</v>
      </c>
      <c r="G154" s="281"/>
      <c r="H154" s="333" t="s">
        <v>630</v>
      </c>
      <c r="I154" s="333" t="s">
        <v>592</v>
      </c>
      <c r="J154" s="333">
        <v>50</v>
      </c>
      <c r="K154" s="329"/>
    </row>
    <row r="155" spans="2:11" s="1" customFormat="1" ht="15" customHeight="1">
      <c r="B155" s="306"/>
      <c r="C155" s="333" t="s">
        <v>598</v>
      </c>
      <c r="D155" s="281"/>
      <c r="E155" s="281"/>
      <c r="F155" s="334" t="s">
        <v>590</v>
      </c>
      <c r="G155" s="281"/>
      <c r="H155" s="333" t="s">
        <v>630</v>
      </c>
      <c r="I155" s="333" t="s">
        <v>600</v>
      </c>
      <c r="J155" s="333"/>
      <c r="K155" s="329"/>
    </row>
    <row r="156" spans="2:11" s="1" customFormat="1" ht="15" customHeight="1">
      <c r="B156" s="306"/>
      <c r="C156" s="333" t="s">
        <v>609</v>
      </c>
      <c r="D156" s="281"/>
      <c r="E156" s="281"/>
      <c r="F156" s="334" t="s">
        <v>596</v>
      </c>
      <c r="G156" s="281"/>
      <c r="H156" s="333" t="s">
        <v>630</v>
      </c>
      <c r="I156" s="333" t="s">
        <v>592</v>
      </c>
      <c r="J156" s="333">
        <v>50</v>
      </c>
      <c r="K156" s="329"/>
    </row>
    <row r="157" spans="2:11" s="1" customFormat="1" ht="15" customHeight="1">
      <c r="B157" s="306"/>
      <c r="C157" s="333" t="s">
        <v>617</v>
      </c>
      <c r="D157" s="281"/>
      <c r="E157" s="281"/>
      <c r="F157" s="334" t="s">
        <v>596</v>
      </c>
      <c r="G157" s="281"/>
      <c r="H157" s="333" t="s">
        <v>630</v>
      </c>
      <c r="I157" s="333" t="s">
        <v>592</v>
      </c>
      <c r="J157" s="333">
        <v>50</v>
      </c>
      <c r="K157" s="329"/>
    </row>
    <row r="158" spans="2:11" s="1" customFormat="1" ht="15" customHeight="1">
      <c r="B158" s="306"/>
      <c r="C158" s="333" t="s">
        <v>615</v>
      </c>
      <c r="D158" s="281"/>
      <c r="E158" s="281"/>
      <c r="F158" s="334" t="s">
        <v>596</v>
      </c>
      <c r="G158" s="281"/>
      <c r="H158" s="333" t="s">
        <v>630</v>
      </c>
      <c r="I158" s="333" t="s">
        <v>592</v>
      </c>
      <c r="J158" s="333">
        <v>50</v>
      </c>
      <c r="K158" s="329"/>
    </row>
    <row r="159" spans="2:11" s="1" customFormat="1" ht="15" customHeight="1">
      <c r="B159" s="306"/>
      <c r="C159" s="333" t="s">
        <v>84</v>
      </c>
      <c r="D159" s="281"/>
      <c r="E159" s="281"/>
      <c r="F159" s="334" t="s">
        <v>590</v>
      </c>
      <c r="G159" s="281"/>
      <c r="H159" s="333" t="s">
        <v>652</v>
      </c>
      <c r="I159" s="333" t="s">
        <v>592</v>
      </c>
      <c r="J159" s="333" t="s">
        <v>653</v>
      </c>
      <c r="K159" s="329"/>
    </row>
    <row r="160" spans="2:11" s="1" customFormat="1" ht="15" customHeight="1">
      <c r="B160" s="306"/>
      <c r="C160" s="333" t="s">
        <v>654</v>
      </c>
      <c r="D160" s="281"/>
      <c r="E160" s="281"/>
      <c r="F160" s="334" t="s">
        <v>590</v>
      </c>
      <c r="G160" s="281"/>
      <c r="H160" s="333" t="s">
        <v>655</v>
      </c>
      <c r="I160" s="333" t="s">
        <v>625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656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584</v>
      </c>
      <c r="D166" s="296"/>
      <c r="E166" s="296"/>
      <c r="F166" s="296" t="s">
        <v>585</v>
      </c>
      <c r="G166" s="338"/>
      <c r="H166" s="339" t="s">
        <v>51</v>
      </c>
      <c r="I166" s="339" t="s">
        <v>54</v>
      </c>
      <c r="J166" s="296" t="s">
        <v>586</v>
      </c>
      <c r="K166" s="273"/>
    </row>
    <row r="167" spans="2:11" s="1" customFormat="1" ht="17.25" customHeight="1">
      <c r="B167" s="274"/>
      <c r="C167" s="298" t="s">
        <v>587</v>
      </c>
      <c r="D167" s="298"/>
      <c r="E167" s="298"/>
      <c r="F167" s="299" t="s">
        <v>588</v>
      </c>
      <c r="G167" s="340"/>
      <c r="H167" s="341"/>
      <c r="I167" s="341"/>
      <c r="J167" s="298" t="s">
        <v>589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593</v>
      </c>
      <c r="D169" s="281"/>
      <c r="E169" s="281"/>
      <c r="F169" s="304" t="s">
        <v>590</v>
      </c>
      <c r="G169" s="281"/>
      <c r="H169" s="281" t="s">
        <v>630</v>
      </c>
      <c r="I169" s="281" t="s">
        <v>592</v>
      </c>
      <c r="J169" s="281">
        <v>120</v>
      </c>
      <c r="K169" s="329"/>
    </row>
    <row r="170" spans="2:11" s="1" customFormat="1" ht="15" customHeight="1">
      <c r="B170" s="306"/>
      <c r="C170" s="281" t="s">
        <v>639</v>
      </c>
      <c r="D170" s="281"/>
      <c r="E170" s="281"/>
      <c r="F170" s="304" t="s">
        <v>590</v>
      </c>
      <c r="G170" s="281"/>
      <c r="H170" s="281" t="s">
        <v>640</v>
      </c>
      <c r="I170" s="281" t="s">
        <v>592</v>
      </c>
      <c r="J170" s="281" t="s">
        <v>641</v>
      </c>
      <c r="K170" s="329"/>
    </row>
    <row r="171" spans="2:11" s="1" customFormat="1" ht="15" customHeight="1">
      <c r="B171" s="306"/>
      <c r="C171" s="281" t="s">
        <v>538</v>
      </c>
      <c r="D171" s="281"/>
      <c r="E171" s="281"/>
      <c r="F171" s="304" t="s">
        <v>590</v>
      </c>
      <c r="G171" s="281"/>
      <c r="H171" s="281" t="s">
        <v>657</v>
      </c>
      <c r="I171" s="281" t="s">
        <v>592</v>
      </c>
      <c r="J171" s="281" t="s">
        <v>641</v>
      </c>
      <c r="K171" s="329"/>
    </row>
    <row r="172" spans="2:11" s="1" customFormat="1" ht="15" customHeight="1">
      <c r="B172" s="306"/>
      <c r="C172" s="281" t="s">
        <v>595</v>
      </c>
      <c r="D172" s="281"/>
      <c r="E172" s="281"/>
      <c r="F172" s="304" t="s">
        <v>596</v>
      </c>
      <c r="G172" s="281"/>
      <c r="H172" s="281" t="s">
        <v>657</v>
      </c>
      <c r="I172" s="281" t="s">
        <v>592</v>
      </c>
      <c r="J172" s="281">
        <v>50</v>
      </c>
      <c r="K172" s="329"/>
    </row>
    <row r="173" spans="2:11" s="1" customFormat="1" ht="15" customHeight="1">
      <c r="B173" s="306"/>
      <c r="C173" s="281" t="s">
        <v>598</v>
      </c>
      <c r="D173" s="281"/>
      <c r="E173" s="281"/>
      <c r="F173" s="304" t="s">
        <v>590</v>
      </c>
      <c r="G173" s="281"/>
      <c r="H173" s="281" t="s">
        <v>657</v>
      </c>
      <c r="I173" s="281" t="s">
        <v>600</v>
      </c>
      <c r="J173" s="281"/>
      <c r="K173" s="329"/>
    </row>
    <row r="174" spans="2:11" s="1" customFormat="1" ht="15" customHeight="1">
      <c r="B174" s="306"/>
      <c r="C174" s="281" t="s">
        <v>609</v>
      </c>
      <c r="D174" s="281"/>
      <c r="E174" s="281"/>
      <c r="F174" s="304" t="s">
        <v>596</v>
      </c>
      <c r="G174" s="281"/>
      <c r="H174" s="281" t="s">
        <v>657</v>
      </c>
      <c r="I174" s="281" t="s">
        <v>592</v>
      </c>
      <c r="J174" s="281">
        <v>50</v>
      </c>
      <c r="K174" s="329"/>
    </row>
    <row r="175" spans="2:11" s="1" customFormat="1" ht="15" customHeight="1">
      <c r="B175" s="306"/>
      <c r="C175" s="281" t="s">
        <v>617</v>
      </c>
      <c r="D175" s="281"/>
      <c r="E175" s="281"/>
      <c r="F175" s="304" t="s">
        <v>596</v>
      </c>
      <c r="G175" s="281"/>
      <c r="H175" s="281" t="s">
        <v>657</v>
      </c>
      <c r="I175" s="281" t="s">
        <v>592</v>
      </c>
      <c r="J175" s="281">
        <v>50</v>
      </c>
      <c r="K175" s="329"/>
    </row>
    <row r="176" spans="2:11" s="1" customFormat="1" ht="15" customHeight="1">
      <c r="B176" s="306"/>
      <c r="C176" s="281" t="s">
        <v>615</v>
      </c>
      <c r="D176" s="281"/>
      <c r="E176" s="281"/>
      <c r="F176" s="304" t="s">
        <v>596</v>
      </c>
      <c r="G176" s="281"/>
      <c r="H176" s="281" t="s">
        <v>657</v>
      </c>
      <c r="I176" s="281" t="s">
        <v>592</v>
      </c>
      <c r="J176" s="281">
        <v>50</v>
      </c>
      <c r="K176" s="329"/>
    </row>
    <row r="177" spans="2:11" s="1" customFormat="1" ht="15" customHeight="1">
      <c r="B177" s="306"/>
      <c r="C177" s="281" t="s">
        <v>103</v>
      </c>
      <c r="D177" s="281"/>
      <c r="E177" s="281"/>
      <c r="F177" s="304" t="s">
        <v>590</v>
      </c>
      <c r="G177" s="281"/>
      <c r="H177" s="281" t="s">
        <v>658</v>
      </c>
      <c r="I177" s="281" t="s">
        <v>659</v>
      </c>
      <c r="J177" s="281"/>
      <c r="K177" s="329"/>
    </row>
    <row r="178" spans="2:11" s="1" customFormat="1" ht="15" customHeight="1">
      <c r="B178" s="306"/>
      <c r="C178" s="281" t="s">
        <v>54</v>
      </c>
      <c r="D178" s="281"/>
      <c r="E178" s="281"/>
      <c r="F178" s="304" t="s">
        <v>590</v>
      </c>
      <c r="G178" s="281"/>
      <c r="H178" s="281" t="s">
        <v>660</v>
      </c>
      <c r="I178" s="281" t="s">
        <v>661</v>
      </c>
      <c r="J178" s="281">
        <v>1</v>
      </c>
      <c r="K178" s="329"/>
    </row>
    <row r="179" spans="2:11" s="1" customFormat="1" ht="15" customHeight="1">
      <c r="B179" s="306"/>
      <c r="C179" s="281" t="s">
        <v>50</v>
      </c>
      <c r="D179" s="281"/>
      <c r="E179" s="281"/>
      <c r="F179" s="304" t="s">
        <v>590</v>
      </c>
      <c r="G179" s="281"/>
      <c r="H179" s="281" t="s">
        <v>662</v>
      </c>
      <c r="I179" s="281" t="s">
        <v>592</v>
      </c>
      <c r="J179" s="281">
        <v>20</v>
      </c>
      <c r="K179" s="329"/>
    </row>
    <row r="180" spans="2:11" s="1" customFormat="1" ht="15" customHeight="1">
      <c r="B180" s="306"/>
      <c r="C180" s="281" t="s">
        <v>51</v>
      </c>
      <c r="D180" s="281"/>
      <c r="E180" s="281"/>
      <c r="F180" s="304" t="s">
        <v>590</v>
      </c>
      <c r="G180" s="281"/>
      <c r="H180" s="281" t="s">
        <v>663</v>
      </c>
      <c r="I180" s="281" t="s">
        <v>592</v>
      </c>
      <c r="J180" s="281">
        <v>255</v>
      </c>
      <c r="K180" s="329"/>
    </row>
    <row r="181" spans="2:11" s="1" customFormat="1" ht="15" customHeight="1">
      <c r="B181" s="306"/>
      <c r="C181" s="281" t="s">
        <v>104</v>
      </c>
      <c r="D181" s="281"/>
      <c r="E181" s="281"/>
      <c r="F181" s="304" t="s">
        <v>590</v>
      </c>
      <c r="G181" s="281"/>
      <c r="H181" s="281" t="s">
        <v>554</v>
      </c>
      <c r="I181" s="281" t="s">
        <v>592</v>
      </c>
      <c r="J181" s="281">
        <v>10</v>
      </c>
      <c r="K181" s="329"/>
    </row>
    <row r="182" spans="2:11" s="1" customFormat="1" ht="15" customHeight="1">
      <c r="B182" s="306"/>
      <c r="C182" s="281" t="s">
        <v>105</v>
      </c>
      <c r="D182" s="281"/>
      <c r="E182" s="281"/>
      <c r="F182" s="304" t="s">
        <v>590</v>
      </c>
      <c r="G182" s="281"/>
      <c r="H182" s="281" t="s">
        <v>664</v>
      </c>
      <c r="I182" s="281" t="s">
        <v>625</v>
      </c>
      <c r="J182" s="281"/>
      <c r="K182" s="329"/>
    </row>
    <row r="183" spans="2:11" s="1" customFormat="1" ht="15" customHeight="1">
      <c r="B183" s="306"/>
      <c r="C183" s="281" t="s">
        <v>665</v>
      </c>
      <c r="D183" s="281"/>
      <c r="E183" s="281"/>
      <c r="F183" s="304" t="s">
        <v>590</v>
      </c>
      <c r="G183" s="281"/>
      <c r="H183" s="281" t="s">
        <v>666</v>
      </c>
      <c r="I183" s="281" t="s">
        <v>625</v>
      </c>
      <c r="J183" s="281"/>
      <c r="K183" s="329"/>
    </row>
    <row r="184" spans="2:11" s="1" customFormat="1" ht="15" customHeight="1">
      <c r="B184" s="306"/>
      <c r="C184" s="281" t="s">
        <v>654</v>
      </c>
      <c r="D184" s="281"/>
      <c r="E184" s="281"/>
      <c r="F184" s="304" t="s">
        <v>590</v>
      </c>
      <c r="G184" s="281"/>
      <c r="H184" s="281" t="s">
        <v>667</v>
      </c>
      <c r="I184" s="281" t="s">
        <v>625</v>
      </c>
      <c r="J184" s="281"/>
      <c r="K184" s="329"/>
    </row>
    <row r="185" spans="2:11" s="1" customFormat="1" ht="15" customHeight="1">
      <c r="B185" s="306"/>
      <c r="C185" s="281" t="s">
        <v>107</v>
      </c>
      <c r="D185" s="281"/>
      <c r="E185" s="281"/>
      <c r="F185" s="304" t="s">
        <v>596</v>
      </c>
      <c r="G185" s="281"/>
      <c r="H185" s="281" t="s">
        <v>668</v>
      </c>
      <c r="I185" s="281" t="s">
        <v>592</v>
      </c>
      <c r="J185" s="281">
        <v>50</v>
      </c>
      <c r="K185" s="329"/>
    </row>
    <row r="186" spans="2:11" s="1" customFormat="1" ht="15" customHeight="1">
      <c r="B186" s="306"/>
      <c r="C186" s="281" t="s">
        <v>669</v>
      </c>
      <c r="D186" s="281"/>
      <c r="E186" s="281"/>
      <c r="F186" s="304" t="s">
        <v>596</v>
      </c>
      <c r="G186" s="281"/>
      <c r="H186" s="281" t="s">
        <v>670</v>
      </c>
      <c r="I186" s="281" t="s">
        <v>671</v>
      </c>
      <c r="J186" s="281"/>
      <c r="K186" s="329"/>
    </row>
    <row r="187" spans="2:11" s="1" customFormat="1" ht="15" customHeight="1">
      <c r="B187" s="306"/>
      <c r="C187" s="281" t="s">
        <v>672</v>
      </c>
      <c r="D187" s="281"/>
      <c r="E187" s="281"/>
      <c r="F187" s="304" t="s">
        <v>596</v>
      </c>
      <c r="G187" s="281"/>
      <c r="H187" s="281" t="s">
        <v>673</v>
      </c>
      <c r="I187" s="281" t="s">
        <v>671</v>
      </c>
      <c r="J187" s="281"/>
      <c r="K187" s="329"/>
    </row>
    <row r="188" spans="2:11" s="1" customFormat="1" ht="15" customHeight="1">
      <c r="B188" s="306"/>
      <c r="C188" s="281" t="s">
        <v>674</v>
      </c>
      <c r="D188" s="281"/>
      <c r="E188" s="281"/>
      <c r="F188" s="304" t="s">
        <v>596</v>
      </c>
      <c r="G188" s="281"/>
      <c r="H188" s="281" t="s">
        <v>675</v>
      </c>
      <c r="I188" s="281" t="s">
        <v>671</v>
      </c>
      <c r="J188" s="281"/>
      <c r="K188" s="329"/>
    </row>
    <row r="189" spans="2:11" s="1" customFormat="1" ht="15" customHeight="1">
      <c r="B189" s="306"/>
      <c r="C189" s="342" t="s">
        <v>676</v>
      </c>
      <c r="D189" s="281"/>
      <c r="E189" s="281"/>
      <c r="F189" s="304" t="s">
        <v>596</v>
      </c>
      <c r="G189" s="281"/>
      <c r="H189" s="281" t="s">
        <v>677</v>
      </c>
      <c r="I189" s="281" t="s">
        <v>678</v>
      </c>
      <c r="J189" s="343" t="s">
        <v>679</v>
      </c>
      <c r="K189" s="329"/>
    </row>
    <row r="190" spans="2:11" s="1" customFormat="1" ht="15" customHeight="1">
      <c r="B190" s="306"/>
      <c r="C190" s="342" t="s">
        <v>39</v>
      </c>
      <c r="D190" s="281"/>
      <c r="E190" s="281"/>
      <c r="F190" s="304" t="s">
        <v>590</v>
      </c>
      <c r="G190" s="281"/>
      <c r="H190" s="278" t="s">
        <v>680</v>
      </c>
      <c r="I190" s="281" t="s">
        <v>681</v>
      </c>
      <c r="J190" s="281"/>
      <c r="K190" s="329"/>
    </row>
    <row r="191" spans="2:11" s="1" customFormat="1" ht="15" customHeight="1">
      <c r="B191" s="306"/>
      <c r="C191" s="342" t="s">
        <v>682</v>
      </c>
      <c r="D191" s="281"/>
      <c r="E191" s="281"/>
      <c r="F191" s="304" t="s">
        <v>590</v>
      </c>
      <c r="G191" s="281"/>
      <c r="H191" s="281" t="s">
        <v>683</v>
      </c>
      <c r="I191" s="281" t="s">
        <v>625</v>
      </c>
      <c r="J191" s="281"/>
      <c r="K191" s="329"/>
    </row>
    <row r="192" spans="2:11" s="1" customFormat="1" ht="15" customHeight="1">
      <c r="B192" s="306"/>
      <c r="C192" s="342" t="s">
        <v>684</v>
      </c>
      <c r="D192" s="281"/>
      <c r="E192" s="281"/>
      <c r="F192" s="304" t="s">
        <v>590</v>
      </c>
      <c r="G192" s="281"/>
      <c r="H192" s="281" t="s">
        <v>685</v>
      </c>
      <c r="I192" s="281" t="s">
        <v>625</v>
      </c>
      <c r="J192" s="281"/>
      <c r="K192" s="329"/>
    </row>
    <row r="193" spans="2:11" s="1" customFormat="1" ht="15" customHeight="1">
      <c r="B193" s="306"/>
      <c r="C193" s="342" t="s">
        <v>686</v>
      </c>
      <c r="D193" s="281"/>
      <c r="E193" s="281"/>
      <c r="F193" s="304" t="s">
        <v>596</v>
      </c>
      <c r="G193" s="281"/>
      <c r="H193" s="281" t="s">
        <v>687</v>
      </c>
      <c r="I193" s="281" t="s">
        <v>625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688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689</v>
      </c>
      <c r="D200" s="345"/>
      <c r="E200" s="345"/>
      <c r="F200" s="345" t="s">
        <v>690</v>
      </c>
      <c r="G200" s="346"/>
      <c r="H200" s="345" t="s">
        <v>691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681</v>
      </c>
      <c r="D202" s="281"/>
      <c r="E202" s="281"/>
      <c r="F202" s="304" t="s">
        <v>40</v>
      </c>
      <c r="G202" s="281"/>
      <c r="H202" s="281" t="s">
        <v>692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41</v>
      </c>
      <c r="G203" s="281"/>
      <c r="H203" s="281" t="s">
        <v>693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44</v>
      </c>
      <c r="G204" s="281"/>
      <c r="H204" s="281" t="s">
        <v>694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42</v>
      </c>
      <c r="G205" s="281"/>
      <c r="H205" s="281" t="s">
        <v>695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43</v>
      </c>
      <c r="G206" s="281"/>
      <c r="H206" s="281" t="s">
        <v>696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637</v>
      </c>
      <c r="D208" s="281"/>
      <c r="E208" s="281"/>
      <c r="F208" s="304" t="s">
        <v>76</v>
      </c>
      <c r="G208" s="281"/>
      <c r="H208" s="281" t="s">
        <v>697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532</v>
      </c>
      <c r="G209" s="281"/>
      <c r="H209" s="281" t="s">
        <v>533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530</v>
      </c>
      <c r="G210" s="281"/>
      <c r="H210" s="281" t="s">
        <v>698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534</v>
      </c>
      <c r="G211" s="342"/>
      <c r="H211" s="333" t="s">
        <v>535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536</v>
      </c>
      <c r="G212" s="342"/>
      <c r="H212" s="333" t="s">
        <v>699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661</v>
      </c>
      <c r="D214" s="281"/>
      <c r="E214" s="281"/>
      <c r="F214" s="304">
        <v>1</v>
      </c>
      <c r="G214" s="342"/>
      <c r="H214" s="333" t="s">
        <v>700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701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702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703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KROS-PC\KROS</cp:lastModifiedBy>
  <dcterms:created xsi:type="dcterms:W3CDTF">2022-06-02T05:48:25Z</dcterms:created>
  <dcterms:modified xsi:type="dcterms:W3CDTF">2022-06-02T05:48:27Z</dcterms:modified>
  <cp:category/>
  <cp:version/>
  <cp:contentType/>
  <cp:contentStatus/>
</cp:coreProperties>
</file>