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sekerova.petra\My Documents\Objednávky a smlouvy\Výměna osvětlení knihovna\"/>
    </mc:Choice>
  </mc:AlternateContent>
  <bookViews>
    <workbookView xWindow="-105" yWindow="-105" windowWidth="23250" windowHeight="12570"/>
  </bookViews>
  <sheets>
    <sheet name="Pokyny pro vyplnění" sheetId="11" r:id="rId1"/>
    <sheet name="Rekapitulace" sheetId="13" r:id="rId2"/>
    <sheet name="Stavba R1.1-4" sheetId="1" r:id="rId3"/>
    <sheet name="VzorPolozky" sheetId="10" state="hidden" r:id="rId4"/>
    <sheet name="Rozpočet R1.1-4" sheetId="12" r:id="rId5"/>
    <sheet name="Stavba R2.1,R2.2a,b,c" sheetId="14" r:id="rId6"/>
    <sheet name="Rozpočet R2.1,R 2.2a,b,c" sheetId="15" r:id="rId7"/>
    <sheet name="Stavba R2.3,R2.4a,b,c,R2.5a,b" sheetId="16" r:id="rId8"/>
    <sheet name="Rozpočet R2.3,R2.4a,b,c,R2.5a,b" sheetId="17" r:id="rId9"/>
    <sheet name="Stavba R2.6a,b-R2.9a,b" sheetId="18" r:id="rId10"/>
    <sheet name="Rozpočet R2.6a,b-R2.9a,b" sheetId="19" r:id="rId11"/>
  </sheets>
  <externalReferences>
    <externalReference r:id="rId12"/>
    <externalReference r:id="rId13"/>
    <externalReference r:id="rId14"/>
    <externalReference r:id="rId15"/>
  </externalReferences>
  <definedNames>
    <definedName name="CelkemDPHVypocet" localSheetId="2">'Stavba R1.1-4'!$H$24</definedName>
    <definedName name="CelkemDPHVypocet" localSheetId="5">'Stavba R2.1,R2.2a,b,c'!$H$24</definedName>
    <definedName name="CelkemDPHVypocet" localSheetId="7">'Stavba R2.3,R2.4a,b,c,R2.5a,b'!$H$24</definedName>
    <definedName name="CelkemDPHVypocet" localSheetId="9">'Stavba R2.6a,b-R2.9a,b'!$H$22</definedName>
    <definedName name="CenaCelkem" localSheetId="5">'Stavba R2.1,R2.2a,b,c'!$G$20</definedName>
    <definedName name="CenaCelkem" localSheetId="7">'Stavba R2.3,R2.4a,b,c,R2.5a,b'!$G$20</definedName>
    <definedName name="CenaCelkem" localSheetId="9">'Stavba R2.6a,b-R2.9a,b'!$G$18</definedName>
    <definedName name="CenaCelkem">'Stavba R1.1-4'!$G$20</definedName>
    <definedName name="CenaCelkemBezDPH" localSheetId="5">'Stavba R2.1,R2.2a,b,c'!$G$19</definedName>
    <definedName name="CenaCelkemBezDPH" localSheetId="7">'Stavba R2.3,R2.4a,b,c,R2.5a,b'!$G$19</definedName>
    <definedName name="CenaCelkemBezDPH" localSheetId="9">'Stavba R2.6a,b-R2.9a,b'!$G$17</definedName>
    <definedName name="CenaCelkemBezDPH">'Stavba R1.1-4'!$G$19</definedName>
    <definedName name="CenaCelkemVypocet" localSheetId="1">Rekapitulace!#REF!</definedName>
    <definedName name="CenaCelkemVypocet" localSheetId="2">'Stavba R1.1-4'!$I$24</definedName>
    <definedName name="CenaCelkemVypocet" localSheetId="5">'Stavba R2.1,R2.2a,b,c'!$I$24</definedName>
    <definedName name="CenaCelkemVypocet" localSheetId="7">'Stavba R2.3,R2.4a,b,c,R2.5a,b'!$I$24</definedName>
    <definedName name="CenaCelkemVypocet" localSheetId="9">'Stavba R2.6a,b-R2.9a,b'!$I$22</definedName>
    <definedName name="cisloobjektu" localSheetId="5">'Stavba R2.1,R2.2a,b,c'!$C$3</definedName>
    <definedName name="cisloobjektu" localSheetId="7">'Stavba R2.3,R2.4a,b,c,R2.5a,b'!$C$3</definedName>
    <definedName name="cisloobjektu" localSheetId="9">'Stavba R2.6a,b-R2.9a,b'!#REF!</definedName>
    <definedName name="cisloobjektu">'Stavba R1.1-4'!$C$3</definedName>
    <definedName name="CisloRozpoctu">'[1]Krycí list'!$C$2</definedName>
    <definedName name="CisloStavby" localSheetId="2">'Stavba R1.1-4'!$C$2</definedName>
    <definedName name="CisloStavby" localSheetId="5">'Stavba R2.1,R2.2a,b,c'!$C$2</definedName>
    <definedName name="CisloStavby" localSheetId="7">'Stavba R2.3,R2.4a,b,c,R2.5a,b'!$C$2</definedName>
    <definedName name="CisloStavby" localSheetId="9">'Stavba R2.6a,b-R2.9a,b'!$C$2</definedName>
    <definedName name="cislostavby">'[1]Krycí list'!$A$7</definedName>
    <definedName name="CisloStavebnihoRozpoctu" localSheetId="5">'Stavba R2.1,R2.2a,b,c'!$D$4</definedName>
    <definedName name="CisloStavebnihoRozpoctu" localSheetId="7">'Stavba R2.3,R2.4a,b,c,R2.5a,b'!$D$4</definedName>
    <definedName name="CisloStavebnihoRozpoctu" localSheetId="9">'Stavba R2.6a,b-R2.9a,b'!#REF!</definedName>
    <definedName name="CisloStavebnihoRozpoctu">'Stavba R1.1-4'!$D$4</definedName>
    <definedName name="dadresa" localSheetId="5">'Stavba R2.1,R2.2a,b,c'!#REF!</definedName>
    <definedName name="dadresa" localSheetId="7">'Stavba R2.3,R2.4a,b,c,R2.5a,b'!#REF!</definedName>
    <definedName name="dadresa" localSheetId="9">'Stavba R2.6a,b-R2.9a,b'!#REF!</definedName>
    <definedName name="dadresa">'Stavba R1.1-4'!#REF!</definedName>
    <definedName name="DIČ" localSheetId="2">'Stavba R1.1-4'!#REF!</definedName>
    <definedName name="DIČ" localSheetId="5">'Stavba R2.1,R2.2a,b,c'!#REF!</definedName>
    <definedName name="DIČ" localSheetId="7">'Stavba R2.3,R2.4a,b,c,R2.5a,b'!#REF!</definedName>
    <definedName name="DIČ" localSheetId="9">'Stavba R2.6a,b-R2.9a,b'!#REF!</definedName>
    <definedName name="dmisto" localSheetId="5">'Stavba R2.1,R2.2a,b,c'!#REF!</definedName>
    <definedName name="dmisto" localSheetId="7">'Stavba R2.3,R2.4a,b,c,R2.5a,b'!#REF!</definedName>
    <definedName name="dmisto" localSheetId="9">'Stavba R2.6a,b-R2.9a,b'!#REF!</definedName>
    <definedName name="dmisto">'Stavba R1.1-4'!#REF!</definedName>
    <definedName name="DPHSni" localSheetId="8">[2]Stavba!$G$24</definedName>
    <definedName name="DPHSni" localSheetId="10">[3]Stavba!$G$24</definedName>
    <definedName name="DPHSni" localSheetId="5">'Stavba R2.1,R2.2a,b,c'!$G$15</definedName>
    <definedName name="DPHSni" localSheetId="7">'Stavba R2.3,R2.4a,b,c,R2.5a,b'!$G$15</definedName>
    <definedName name="DPHSni" localSheetId="9">'Stavba R2.6a,b-R2.9a,b'!$G$13</definedName>
    <definedName name="DPHSni">'Stavba R1.1-4'!$G$15</definedName>
    <definedName name="DPHZakl" localSheetId="8">[2]Stavba!$G$26</definedName>
    <definedName name="DPHZakl" localSheetId="10">[3]Stavba!$G$26</definedName>
    <definedName name="DPHZakl" localSheetId="5">'Stavba R2.1,R2.2a,b,c'!$G$17</definedName>
    <definedName name="DPHZakl" localSheetId="7">'Stavba R2.3,R2.4a,b,c,R2.5a,b'!$G$17</definedName>
    <definedName name="DPHZakl" localSheetId="9">'Stavba R2.6a,b-R2.9a,b'!$G$15</definedName>
    <definedName name="DPHZakl">'Stavba R1.1-4'!$G$17</definedName>
    <definedName name="dpsc" localSheetId="2">'Stavba R1.1-4'!#REF!</definedName>
    <definedName name="dpsc" localSheetId="5">'Stavba R2.1,R2.2a,b,c'!#REF!</definedName>
    <definedName name="dpsc" localSheetId="7">'Stavba R2.3,R2.4a,b,c,R2.5a,b'!#REF!</definedName>
    <definedName name="dpsc" localSheetId="9">'Stavba R2.6a,b-R2.9a,b'!#REF!</definedName>
    <definedName name="IČO" localSheetId="2">'Stavba R1.1-4'!#REF!</definedName>
    <definedName name="IČO" localSheetId="5">'Stavba R2.1,R2.2a,b,c'!#REF!</definedName>
    <definedName name="IČO" localSheetId="7">'Stavba R2.3,R2.4a,b,c,R2.5a,b'!#REF!</definedName>
    <definedName name="IČO" localSheetId="9">'Stavba R2.6a,b-R2.9a,b'!#REF!</definedName>
    <definedName name="Mena" localSheetId="6">[4]Stavba!$J$29</definedName>
    <definedName name="Mena" localSheetId="8">[2]Stavba!$J$29</definedName>
    <definedName name="Mena" localSheetId="10">[3]Stavba!$J$29</definedName>
    <definedName name="Mena" localSheetId="5">'Stavba R2.1,R2.2a,b,c'!$J$20</definedName>
    <definedName name="Mena" localSheetId="7">'Stavba R2.3,R2.4a,b,c,R2.5a,b'!$J$20</definedName>
    <definedName name="Mena" localSheetId="9">'Stavba R2.6a,b-R2.9a,b'!$J$18</definedName>
    <definedName name="Mena">'Stavba R1.1-4'!$J$20</definedName>
    <definedName name="MistoStavby" localSheetId="5">'Stavba R2.1,R2.2a,b,c'!$D$4</definedName>
    <definedName name="MistoStavby" localSheetId="7">'Stavba R2.3,R2.4a,b,c,R2.5a,b'!$D$4</definedName>
    <definedName name="MistoStavby" localSheetId="9">'Stavba R2.6a,b-R2.9a,b'!#REF!</definedName>
    <definedName name="MistoStavby">'Stavba R1.1-4'!$D$4</definedName>
    <definedName name="nazevobjektu" localSheetId="5">'Stavba R2.1,R2.2a,b,c'!$D$3</definedName>
    <definedName name="nazevobjektu" localSheetId="7">'Stavba R2.3,R2.4a,b,c,R2.5a,b'!$D$3</definedName>
    <definedName name="nazevobjektu" localSheetId="9">'Stavba R2.6a,b-R2.9a,b'!#REF!</definedName>
    <definedName name="nazevobjektu">'Stavba R1.1-4'!$D$3</definedName>
    <definedName name="NazevRozpoctu">'[1]Krycí list'!$D$2</definedName>
    <definedName name="NazevStavby" localSheetId="2">'Stavba R1.1-4'!$D$2</definedName>
    <definedName name="NazevStavby" localSheetId="5">'Stavba R2.1,R2.2a,b,c'!$D$2</definedName>
    <definedName name="NazevStavby" localSheetId="7">'Stavba R2.3,R2.4a,b,c,R2.5a,b'!$D$2</definedName>
    <definedName name="NazevStavby" localSheetId="9">'Stavba R2.6a,b-R2.9a,b'!$D$2</definedName>
    <definedName name="nazevstavby">'[1]Krycí list'!$C$7</definedName>
    <definedName name="NazevStavebnihoRozpoctu" localSheetId="5">'Stavba R2.1,R2.2a,b,c'!$E$4</definedName>
    <definedName name="NazevStavebnihoRozpoctu" localSheetId="7">'Stavba R2.3,R2.4a,b,c,R2.5a,b'!$E$4</definedName>
    <definedName name="NazevStavebnihoRozpoctu" localSheetId="9">'Stavba R2.6a,b-R2.9a,b'!#REF!</definedName>
    <definedName name="NazevStavebnihoRozpoctu">'Stavba R1.1-4'!$E$4</definedName>
    <definedName name="oadresa" localSheetId="5">'Stavba R2.1,R2.2a,b,c'!#REF!</definedName>
    <definedName name="oadresa" localSheetId="7">'Stavba R2.3,R2.4a,b,c,R2.5a,b'!#REF!</definedName>
    <definedName name="oadresa" localSheetId="9">'Stavba R2.6a,b-R2.9a,b'!#REF!</definedName>
    <definedName name="oadresa">'Stavba R1.1-4'!#REF!</definedName>
    <definedName name="Objednatel" localSheetId="2">'Stavba R1.1-4'!#REF!</definedName>
    <definedName name="Objednatel" localSheetId="5">'Stavba R2.1,R2.2a,b,c'!#REF!</definedName>
    <definedName name="Objednatel" localSheetId="7">'Stavba R2.3,R2.4a,b,c,R2.5a,b'!#REF!</definedName>
    <definedName name="Objednatel" localSheetId="9">'Stavba R2.6a,b-R2.9a,b'!#REF!</definedName>
    <definedName name="Objekt" localSheetId="2">'Stavba R1.1-4'!$B$22</definedName>
    <definedName name="Objekt" localSheetId="5">'Stavba R2.1,R2.2a,b,c'!$B$22</definedName>
    <definedName name="Objekt" localSheetId="7">'Stavba R2.3,R2.4a,b,c,R2.5a,b'!$B$22</definedName>
    <definedName name="Objekt" localSheetId="9">'Stavba R2.6a,b-R2.9a,b'!$B$20</definedName>
    <definedName name="_xlnm.Print_Area" localSheetId="4">'Rozpočet R1.1-4'!$A$1:$G$49</definedName>
    <definedName name="_xlnm.Print_Area" localSheetId="6">'Rozpočet R2.1,R 2.2a,b,c'!$A$1:$G$43</definedName>
    <definedName name="_xlnm.Print_Area" localSheetId="8">'Rozpočet R2.3,R2.4a,b,c,R2.5a,b'!$A$1:$G$46</definedName>
    <definedName name="_xlnm.Print_Area" localSheetId="10">'Rozpočet R2.6a,b-R2.9a,b'!$A$1:$G$47</definedName>
    <definedName name="_xlnm.Print_Area" localSheetId="2">'Stavba R1.1-4'!$A$1:$J$34</definedName>
    <definedName name="_xlnm.Print_Area" localSheetId="5">'Stavba R2.1,R2.2a,b,c'!$A$1:$J$34</definedName>
    <definedName name="_xlnm.Print_Area" localSheetId="7">'Stavba R2.3,R2.4a,b,c,R2.5a,b'!$A$1:$J$34</definedName>
    <definedName name="_xlnm.Print_Area" localSheetId="9">'Stavba R2.6a,b-R2.9a,b'!$A$1:$J$32</definedName>
    <definedName name="odic" localSheetId="2">'Stavba R1.1-4'!#REF!</definedName>
    <definedName name="odic" localSheetId="5">'Stavba R2.1,R2.2a,b,c'!#REF!</definedName>
    <definedName name="odic" localSheetId="7">'Stavba R2.3,R2.4a,b,c,R2.5a,b'!#REF!</definedName>
    <definedName name="odic" localSheetId="9">'Stavba R2.6a,b-R2.9a,b'!#REF!</definedName>
    <definedName name="oico" localSheetId="2">'Stavba R1.1-4'!#REF!</definedName>
    <definedName name="oico" localSheetId="5">'Stavba R2.1,R2.2a,b,c'!#REF!</definedName>
    <definedName name="oico" localSheetId="7">'Stavba R2.3,R2.4a,b,c,R2.5a,b'!#REF!</definedName>
    <definedName name="oico" localSheetId="9">'Stavba R2.6a,b-R2.9a,b'!#REF!</definedName>
    <definedName name="omisto" localSheetId="2">'Stavba R1.1-4'!#REF!</definedName>
    <definedName name="omisto" localSheetId="5">'Stavba R2.1,R2.2a,b,c'!#REF!</definedName>
    <definedName name="omisto" localSheetId="7">'Stavba R2.3,R2.4a,b,c,R2.5a,b'!#REF!</definedName>
    <definedName name="omisto" localSheetId="9">'Stavba R2.6a,b-R2.9a,b'!#REF!</definedName>
    <definedName name="onazev" localSheetId="2">'Stavba R1.1-4'!#REF!</definedName>
    <definedName name="onazev" localSheetId="5">'Stavba R2.1,R2.2a,b,c'!#REF!</definedName>
    <definedName name="onazev" localSheetId="7">'Stavba R2.3,R2.4a,b,c,R2.5a,b'!#REF!</definedName>
    <definedName name="onazev" localSheetId="9">'Stavba R2.6a,b-R2.9a,b'!#REF!</definedName>
    <definedName name="opsc" localSheetId="2">'Stavba R1.1-4'!#REF!</definedName>
    <definedName name="opsc" localSheetId="5">'Stavba R2.1,R2.2a,b,c'!#REF!</definedName>
    <definedName name="opsc" localSheetId="7">'Stavba R2.3,R2.4a,b,c,R2.5a,b'!#REF!</definedName>
    <definedName name="opsc" localSheetId="9">'Stavba R2.6a,b-R2.9a,b'!#REF!</definedName>
    <definedName name="padresa" localSheetId="5">'Stavba R2.1,R2.2a,b,c'!#REF!</definedName>
    <definedName name="padresa" localSheetId="7">'Stavba R2.3,R2.4a,b,c,R2.5a,b'!#REF!</definedName>
    <definedName name="padresa" localSheetId="9">'Stavba R2.6a,b-R2.9a,b'!#REF!</definedName>
    <definedName name="padresa">'Stavba R1.1-4'!#REF!</definedName>
    <definedName name="pdic" localSheetId="5">'Stavba R2.1,R2.2a,b,c'!#REF!</definedName>
    <definedName name="pdic" localSheetId="7">'Stavba R2.3,R2.4a,b,c,R2.5a,b'!#REF!</definedName>
    <definedName name="pdic" localSheetId="9">'Stavba R2.6a,b-R2.9a,b'!#REF!</definedName>
    <definedName name="pdic">'Stavba R1.1-4'!#REF!</definedName>
    <definedName name="pico" localSheetId="5">'Stavba R2.1,R2.2a,b,c'!#REF!</definedName>
    <definedName name="pico" localSheetId="7">'Stavba R2.3,R2.4a,b,c,R2.5a,b'!#REF!</definedName>
    <definedName name="pico" localSheetId="9">'Stavba R2.6a,b-R2.9a,b'!#REF!</definedName>
    <definedName name="pico">'Stavba R1.1-4'!#REF!</definedName>
    <definedName name="pmisto" localSheetId="5">'Stavba R2.1,R2.2a,b,c'!#REF!</definedName>
    <definedName name="pmisto" localSheetId="7">'Stavba R2.3,R2.4a,b,c,R2.5a,b'!#REF!</definedName>
    <definedName name="pmisto" localSheetId="9">'Stavba R2.6a,b-R2.9a,b'!#REF!</definedName>
    <definedName name="pmisto">'Stavba R1.1-4'!#REF!</definedName>
    <definedName name="PocetMJ">#REF!</definedName>
    <definedName name="PoptavkaID" localSheetId="5">'Stavba R2.1,R2.2a,b,c'!$A$1</definedName>
    <definedName name="PoptavkaID" localSheetId="7">'Stavba R2.3,R2.4a,b,c,R2.5a,b'!$A$1</definedName>
    <definedName name="PoptavkaID" localSheetId="9">'Stavba R2.6a,b-R2.9a,b'!$A$1</definedName>
    <definedName name="PoptavkaID">'Stavba R1.1-4'!$A$1</definedName>
    <definedName name="pPSC" localSheetId="5">'Stavba R2.1,R2.2a,b,c'!#REF!</definedName>
    <definedName name="pPSC" localSheetId="7">'Stavba R2.3,R2.4a,b,c,R2.5a,b'!#REF!</definedName>
    <definedName name="pPSC" localSheetId="9">'Stavba R2.6a,b-R2.9a,b'!#REF!</definedName>
    <definedName name="pPSC">'Stavba R1.1-4'!#REF!</definedName>
    <definedName name="Projektant" localSheetId="5">'Stavba R2.1,R2.2a,b,c'!#REF!</definedName>
    <definedName name="Projektant" localSheetId="7">'Stavba R2.3,R2.4a,b,c,R2.5a,b'!#REF!</definedName>
    <definedName name="Projektant" localSheetId="9">'Stavba R2.6a,b-R2.9a,b'!#REF!</definedName>
    <definedName name="Projektant">'Stavba R1.1-4'!#REF!</definedName>
    <definedName name="SazbaDPH1" localSheetId="2">'Stavba R1.1-4'!$E$14</definedName>
    <definedName name="SazbaDPH1" localSheetId="5">'Stavba R2.1,R2.2a,b,c'!$E$14</definedName>
    <definedName name="SazbaDPH1" localSheetId="7">'Stavba R2.3,R2.4a,b,c,R2.5a,b'!$E$14</definedName>
    <definedName name="SazbaDPH1" localSheetId="9">'Stavba R2.6a,b-R2.9a,b'!$E$12</definedName>
    <definedName name="SazbaDPH1">'[1]Krycí list'!$C$30</definedName>
    <definedName name="SazbaDPH2" localSheetId="2">'Stavba R1.1-4'!$E$16</definedName>
    <definedName name="SazbaDPH2" localSheetId="5">'Stavba R2.1,R2.2a,b,c'!$E$16</definedName>
    <definedName name="SazbaDPH2" localSheetId="7">'Stavba R2.3,R2.4a,b,c,R2.5a,b'!$E$16</definedName>
    <definedName name="SazbaDPH2" localSheetId="9">'Stavba R2.6a,b-R2.9a,b'!$E$14</definedName>
    <definedName name="SazbaDPH2">'[1]Krycí list'!$C$32</definedName>
    <definedName name="SloupecCC" localSheetId="6">#REF!</definedName>
    <definedName name="SloupecCC" localSheetId="8">#REF!</definedName>
    <definedName name="SloupecCC" localSheetId="10">#REF!</definedName>
    <definedName name="SloupecCC" localSheetId="5">#REF!</definedName>
    <definedName name="SloupecCC" localSheetId="7">#REF!</definedName>
    <definedName name="SloupecCC" localSheetId="9">#REF!</definedName>
    <definedName name="SloupecCC">#REF!</definedName>
    <definedName name="SloupecCisloPol" localSheetId="6">#REF!</definedName>
    <definedName name="SloupecCisloPol" localSheetId="8">#REF!</definedName>
    <definedName name="SloupecCisloPol" localSheetId="10">#REF!</definedName>
    <definedName name="SloupecCisloPol" localSheetId="5">#REF!</definedName>
    <definedName name="SloupecCisloPol" localSheetId="7">#REF!</definedName>
    <definedName name="SloupecCisloPol" localSheetId="9">#REF!</definedName>
    <definedName name="SloupecCisloPol">#REF!</definedName>
    <definedName name="SloupecJC" localSheetId="6">#REF!</definedName>
    <definedName name="SloupecJC" localSheetId="8">#REF!</definedName>
    <definedName name="SloupecJC" localSheetId="10">#REF!</definedName>
    <definedName name="SloupecJC" localSheetId="5">#REF!</definedName>
    <definedName name="SloupecJC" localSheetId="7">#REF!</definedName>
    <definedName name="SloupecJC" localSheetId="9">#REF!</definedName>
    <definedName name="SloupecJC">#REF!</definedName>
    <definedName name="SloupecMJ" localSheetId="6">#REF!</definedName>
    <definedName name="SloupecMJ" localSheetId="8">#REF!</definedName>
    <definedName name="SloupecMJ" localSheetId="10">#REF!</definedName>
    <definedName name="SloupecMJ" localSheetId="5">#REF!</definedName>
    <definedName name="SloupecMJ" localSheetId="7">#REF!</definedName>
    <definedName name="SloupecMJ" localSheetId="9">#REF!</definedName>
    <definedName name="SloupecMJ">#REF!</definedName>
    <definedName name="SloupecMnozstvi" localSheetId="6">#REF!</definedName>
    <definedName name="SloupecMnozstvi" localSheetId="8">#REF!</definedName>
    <definedName name="SloupecMnozstvi" localSheetId="10">#REF!</definedName>
    <definedName name="SloupecMnozstvi" localSheetId="5">#REF!</definedName>
    <definedName name="SloupecMnozstvi" localSheetId="7">#REF!</definedName>
    <definedName name="SloupecMnozstvi" localSheetId="9">#REF!</definedName>
    <definedName name="SloupecMnozstvi">#REF!</definedName>
    <definedName name="SloupecNazPol" localSheetId="6">#REF!</definedName>
    <definedName name="SloupecNazPol" localSheetId="8">#REF!</definedName>
    <definedName name="SloupecNazPol" localSheetId="10">#REF!</definedName>
    <definedName name="SloupecNazPol" localSheetId="5">#REF!</definedName>
    <definedName name="SloupecNazPol" localSheetId="7">#REF!</definedName>
    <definedName name="SloupecNazPol" localSheetId="9">#REF!</definedName>
    <definedName name="SloupecNazPol">#REF!</definedName>
    <definedName name="SloupecPC" localSheetId="6">#REF!</definedName>
    <definedName name="SloupecPC" localSheetId="8">#REF!</definedName>
    <definedName name="SloupecPC" localSheetId="10">#REF!</definedName>
    <definedName name="SloupecPC" localSheetId="5">#REF!</definedName>
    <definedName name="SloupecPC" localSheetId="7">#REF!</definedName>
    <definedName name="SloupecPC" localSheetId="9">#REF!</definedName>
    <definedName name="SloupecPC">#REF!</definedName>
    <definedName name="Vypracoval" localSheetId="5">'Stavba R2.1,R2.2a,b,c'!$D$5</definedName>
    <definedName name="Vypracoval" localSheetId="7">'Stavba R2.3,R2.4a,b,c,R2.5a,b'!$D$5</definedName>
    <definedName name="Vypracoval" localSheetId="9">'Stavba R2.6a,b-R2.9a,b'!$D$3</definedName>
    <definedName name="Vypracoval">'Stavba R1.1-4'!$D$5</definedName>
    <definedName name="Z_B7E7C763_C459_487D_8ABA_5CFDDFBD5A84_.wvu.Cols" localSheetId="2" hidden="1">'Stavba R1.1-4'!$A:$A</definedName>
    <definedName name="Z_B7E7C763_C459_487D_8ABA_5CFDDFBD5A84_.wvu.Cols" localSheetId="5" hidden="1">'Stavba R2.1,R2.2a,b,c'!$A:$A</definedName>
    <definedName name="Z_B7E7C763_C459_487D_8ABA_5CFDDFBD5A84_.wvu.Cols" localSheetId="7" hidden="1">'Stavba R2.3,R2.4a,b,c,R2.5a,b'!$A:$A</definedName>
    <definedName name="Z_B7E7C763_C459_487D_8ABA_5CFDDFBD5A84_.wvu.Cols" localSheetId="9" hidden="1">'Stavba R2.6a,b-R2.9a,b'!$A:$A</definedName>
    <definedName name="Z_B7E7C763_C459_487D_8ABA_5CFDDFBD5A84_.wvu.PrintArea" localSheetId="2" hidden="1">'Stavba R1.1-4'!$B$1:$J$20</definedName>
    <definedName name="Z_B7E7C763_C459_487D_8ABA_5CFDDFBD5A84_.wvu.PrintArea" localSheetId="5" hidden="1">'Stavba R2.1,R2.2a,b,c'!$B$1:$J$20</definedName>
    <definedName name="Z_B7E7C763_C459_487D_8ABA_5CFDDFBD5A84_.wvu.PrintArea" localSheetId="7" hidden="1">'Stavba R2.3,R2.4a,b,c,R2.5a,b'!$B$1:$J$20</definedName>
    <definedName name="Z_B7E7C763_C459_487D_8ABA_5CFDDFBD5A84_.wvu.PrintArea" localSheetId="9" hidden="1">'Stavba R2.6a,b-R2.9a,b'!$B$1:$J$18</definedName>
    <definedName name="ZakladDPHSni" localSheetId="8">[2]Stavba!$G$23</definedName>
    <definedName name="ZakladDPHSni" localSheetId="10">[3]Stavba!$G$23</definedName>
    <definedName name="ZakladDPHSni" localSheetId="5">'Stavba R2.1,R2.2a,b,c'!$G$14</definedName>
    <definedName name="ZakladDPHSni" localSheetId="7">'Stavba R2.3,R2.4a,b,c,R2.5a,b'!$G$14</definedName>
    <definedName name="ZakladDPHSni" localSheetId="9">'Stavba R2.6a,b-R2.9a,b'!$G$12</definedName>
    <definedName name="ZakladDPHSni">'Stavba R1.1-4'!$G$14</definedName>
    <definedName name="ZakladDPHSniVypocet" localSheetId="1">Rekapitulace!#REF!</definedName>
    <definedName name="ZakladDPHSniVypocet" localSheetId="2">'Stavba R1.1-4'!$F$24</definedName>
    <definedName name="ZakladDPHSniVypocet" localSheetId="5">'Stavba R2.1,R2.2a,b,c'!$F$24</definedName>
    <definedName name="ZakladDPHSniVypocet" localSheetId="7">'Stavba R2.3,R2.4a,b,c,R2.5a,b'!$F$24</definedName>
    <definedName name="ZakladDPHSniVypocet" localSheetId="9">'Stavba R2.6a,b-R2.9a,b'!$F$22</definedName>
    <definedName name="ZakladDPHZakl" localSheetId="6">[4]Stavba!$G$25</definedName>
    <definedName name="ZakladDPHZakl" localSheetId="8">[2]Stavba!$G$25</definedName>
    <definedName name="ZakladDPHZakl" localSheetId="10">[3]Stavba!$G$25</definedName>
    <definedName name="ZakladDPHZakl" localSheetId="5">'Stavba R2.1,R2.2a,b,c'!$G$16</definedName>
    <definedName name="ZakladDPHZakl" localSheetId="7">'Stavba R2.3,R2.4a,b,c,R2.5a,b'!$G$16</definedName>
    <definedName name="ZakladDPHZakl" localSheetId="9">'Stavba R2.6a,b-R2.9a,b'!$G$14</definedName>
    <definedName name="ZakladDPHZakl">'Stavba R1.1-4'!$G$16</definedName>
    <definedName name="ZakladDPHZaklVypocet" localSheetId="1">Rekapitulace!#REF!</definedName>
    <definedName name="ZakladDPHZaklVypocet" localSheetId="2">'Stavba R1.1-4'!$G$24</definedName>
    <definedName name="ZakladDPHZaklVypocet" localSheetId="5">'Stavba R2.1,R2.2a,b,c'!$G$24</definedName>
    <definedName name="ZakladDPHZaklVypocet" localSheetId="7">'Stavba R2.3,R2.4a,b,c,R2.5a,b'!$G$24</definedName>
    <definedName name="ZakladDPHZaklVypocet" localSheetId="9">'Stavba R2.6a,b-R2.9a,b'!$G$22</definedName>
    <definedName name="Zaokrouhleni" localSheetId="8">[2]Stavba!$G$27</definedName>
    <definedName name="Zaokrouhleni" localSheetId="10">[3]Stavba!$G$27</definedName>
    <definedName name="Zaokrouhleni" localSheetId="5">'Stavba R2.1,R2.2a,b,c'!$G$18</definedName>
    <definedName name="Zaokrouhleni" localSheetId="7">'Stavba R2.3,R2.4a,b,c,R2.5a,b'!$G$18</definedName>
    <definedName name="Zaokrouhleni" localSheetId="9">'Stavba R2.6a,b-R2.9a,b'!$G$16</definedName>
    <definedName name="Zaokrouhleni">'Stavba R1.1-4'!$G$18</definedName>
    <definedName name="Zhotovitel" localSheetId="5">'Stavba R2.1,R2.2a,b,c'!#REF!</definedName>
    <definedName name="Zhotovitel" localSheetId="7">'Stavba R2.3,R2.4a,b,c,R2.5a,b'!#REF!</definedName>
    <definedName name="Zhotovitel" localSheetId="9">'Stavba R2.6a,b-R2.9a,b'!#REF!</definedName>
    <definedName name="Zhotovitel">'Stavba R1.1-4'!#REF!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9" l="1"/>
  <c r="G38" i="17"/>
  <c r="G35" i="15"/>
  <c r="G41" i="12"/>
  <c r="P43" i="19" l="1"/>
  <c r="O43" i="19"/>
  <c r="G41" i="19"/>
  <c r="G40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43" i="19" s="1"/>
  <c r="I32" i="18"/>
  <c r="AZ25" i="18"/>
  <c r="G22" i="18"/>
  <c r="F22" i="18"/>
  <c r="G20" i="18"/>
  <c r="F20" i="18"/>
  <c r="J17" i="18"/>
  <c r="J16" i="18"/>
  <c r="G16" i="18"/>
  <c r="J15" i="18"/>
  <c r="E15" i="18"/>
  <c r="J14" i="18"/>
  <c r="J13" i="18"/>
  <c r="G13" i="18"/>
  <c r="E13" i="18"/>
  <c r="J12" i="18"/>
  <c r="I9" i="18"/>
  <c r="I8" i="18"/>
  <c r="I7" i="18"/>
  <c r="I6" i="18"/>
  <c r="I5" i="18"/>
  <c r="J21" i="18"/>
  <c r="I10" i="18" l="1"/>
  <c r="J22" i="18"/>
  <c r="G17" i="18"/>
  <c r="H21" i="18"/>
  <c r="H22" i="18" s="1"/>
  <c r="G14" i="18" l="1"/>
  <c r="G15" i="18" s="1"/>
  <c r="G18" i="18" s="1"/>
  <c r="H19" i="13"/>
  <c r="I21" i="18"/>
  <c r="I22" i="18" s="1"/>
  <c r="P42" i="17" l="1"/>
  <c r="O42" i="17"/>
  <c r="G40" i="17"/>
  <c r="G39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 s="1"/>
  <c r="G42" i="17" s="1"/>
  <c r="I34" i="16"/>
  <c r="AZ27" i="16"/>
  <c r="G24" i="16"/>
  <c r="F24" i="16"/>
  <c r="G22" i="16"/>
  <c r="F22" i="16"/>
  <c r="J19" i="16"/>
  <c r="J18" i="16"/>
  <c r="G18" i="16"/>
  <c r="J17" i="16"/>
  <c r="E17" i="16"/>
  <c r="J16" i="16"/>
  <c r="J15" i="16"/>
  <c r="G15" i="16"/>
  <c r="E15" i="16"/>
  <c r="J14" i="16"/>
  <c r="I11" i="16"/>
  <c r="I10" i="16"/>
  <c r="I9" i="16"/>
  <c r="I8" i="16"/>
  <c r="I7" i="16"/>
  <c r="J23" i="16"/>
  <c r="G19" i="16" l="1"/>
  <c r="I12" i="16"/>
  <c r="J24" i="16"/>
  <c r="H23" i="16"/>
  <c r="H24" i="16" s="1"/>
  <c r="G16" i="16" l="1"/>
  <c r="H18" i="13"/>
  <c r="I23" i="16"/>
  <c r="I24" i="16" s="1"/>
  <c r="P39" i="15"/>
  <c r="O39" i="15"/>
  <c r="G37" i="15"/>
  <c r="G36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39" i="15" s="1"/>
  <c r="I34" i="14"/>
  <c r="AZ27" i="14"/>
  <c r="G24" i="14"/>
  <c r="F24" i="14"/>
  <c r="G19" i="14" s="1"/>
  <c r="G22" i="14"/>
  <c r="F22" i="14"/>
  <c r="J19" i="14"/>
  <c r="J18" i="14"/>
  <c r="G18" i="14"/>
  <c r="J17" i="14"/>
  <c r="E17" i="14"/>
  <c r="J16" i="14"/>
  <c r="J15" i="14"/>
  <c r="E15" i="14"/>
  <c r="J14" i="14"/>
  <c r="I11" i="14"/>
  <c r="I10" i="14"/>
  <c r="I8" i="14"/>
  <c r="I7" i="14"/>
  <c r="J23" i="14"/>
  <c r="G17" i="16" l="1"/>
  <c r="G20" i="16" s="1"/>
  <c r="I9" i="14"/>
  <c r="I12" i="14" s="1"/>
  <c r="J24" i="14"/>
  <c r="H23" i="14"/>
  <c r="H24" i="14" s="1"/>
  <c r="G16" i="14" l="1"/>
  <c r="G17" i="14" s="1"/>
  <c r="G20" i="14" s="1"/>
  <c r="H17" i="13"/>
  <c r="I23" i="14"/>
  <c r="I24" i="14" s="1"/>
  <c r="I20" i="13" l="1"/>
  <c r="O45" i="12" l="1"/>
  <c r="F23" i="1" s="1"/>
  <c r="P45" i="12"/>
  <c r="G23" i="1" s="1"/>
  <c r="G24" i="1" s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2" i="12"/>
  <c r="G43" i="12"/>
  <c r="I11" i="1"/>
  <c r="I10" i="1"/>
  <c r="I8" i="1"/>
  <c r="I7" i="1"/>
  <c r="AZ27" i="1"/>
  <c r="G18" i="1"/>
  <c r="J19" i="1"/>
  <c r="J17" i="1"/>
  <c r="G22" i="1"/>
  <c r="F22" i="1"/>
  <c r="J14" i="1"/>
  <c r="J15" i="1"/>
  <c r="J16" i="1"/>
  <c r="J18" i="1"/>
  <c r="E15" i="1"/>
  <c r="E17" i="1"/>
  <c r="G8" i="12" l="1"/>
  <c r="I33" i="1" s="1"/>
  <c r="I34" i="1" s="1"/>
  <c r="H23" i="1"/>
  <c r="I23" i="1" s="1"/>
  <c r="I24" i="1" s="1"/>
  <c r="F24" i="1"/>
  <c r="G19" i="1" s="1"/>
  <c r="J23" i="1"/>
  <c r="J24" i="1" l="1"/>
  <c r="I9" i="1"/>
  <c r="G45" i="12"/>
  <c r="H24" i="1"/>
  <c r="I12" i="1" l="1"/>
  <c r="H16" i="13" s="1"/>
  <c r="F20" i="13" s="1"/>
  <c r="G16" i="1" l="1"/>
  <c r="G17" i="1" s="1"/>
  <c r="F21" i="13" s="1"/>
  <c r="G20" i="1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<sst xmlns="http://schemas.openxmlformats.org/spreadsheetml/2006/main" count="905" uniqueCount="171">
  <si>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</si>
  <si>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</si>
  <si>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</si>
  <si>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</si>
  <si>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</si>
  <si>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</si>
  <si>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</si>
  <si>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</si>
  <si>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</si>
  <si>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</si>
  <si>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</si>
  <si>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</si>
  <si>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</si>
  <si>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</si>
  <si>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</si>
  <si>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</si>
  <si>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</si>
  <si>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</si>
  <si>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</si>
  <si>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</si>
  <si>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</si>
  <si>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</si>
  <si>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</si>
  <si>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</si>
  <si>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</si>
  <si>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</si>
  <si>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</si>
  <si>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</si>
  <si>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</si>
  <si>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</si>
  <si>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</si>
  <si>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</si>
  <si>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</si>
  <si>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</si>
  <si>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</si>
  <si>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</si>
  <si>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</si>
  <si>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</si>
  <si>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</si>
  <si>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</si>
  <si>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</si>
  <si>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Trutnov</t>
  </si>
  <si>
    <t>Rozpočet:</t>
  </si>
  <si>
    <t>Misto</t>
  </si>
  <si>
    <t>Výměna osvětlení - Knihovna Trutnov R1.1-4</t>
  </si>
  <si>
    <t>MĚSTO TRUTNOV</t>
  </si>
  <si>
    <t>Slovanské náměstí 165</t>
  </si>
  <si>
    <t>Trutnov-Vnitřní Město</t>
  </si>
  <si>
    <t>54101</t>
  </si>
  <si>
    <t>00278360</t>
  </si>
  <si>
    <t>CZ00278360</t>
  </si>
  <si>
    <t>Rozpočet</t>
  </si>
  <si>
    <t>Celkem za stavbu</t>
  </si>
  <si>
    <t>CZK</t>
  </si>
  <si>
    <t xml:space="preserve">Popis rozpočtu:  - </t>
  </si>
  <si>
    <t>Položkový rozpočet obsahuje výměnu osvětlení v pístnostech R 1.1, R 1.2, R 1.3, R 1.4.</t>
  </si>
  <si>
    <t>Rekapitulace dílů</t>
  </si>
  <si>
    <t>Typ dílu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</si>
  <si>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</si>
  <si>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</si>
  <si>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</si>
  <si>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</si>
  <si>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</si>
  <si>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</si>
  <si>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</si>
  <si>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</si>
  <si>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</si>
  <si>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</si>
  <si>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</si>
  <si>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</si>
  <si>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</si>
  <si>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</si>
  <si>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</si>
  <si>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</si>
  <si>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</si>
  <si>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</si>
  <si>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</si>
  <si>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Demontáž svítidla stropního přisazeného</t>
  </si>
  <si>
    <t>kus</t>
  </si>
  <si>
    <t>POL1_0</t>
  </si>
  <si>
    <t>Demontáž svítidla stropního zavěšeného</t>
  </si>
  <si>
    <t>Montáž LED svítidla stropního přisazeného</t>
  </si>
  <si>
    <t>Montáž LED svítidla stropního zavěšeného</t>
  </si>
  <si>
    <t>Montáž systému bodových svítidel strop.</t>
  </si>
  <si>
    <t>m</t>
  </si>
  <si>
    <t>Vrt + osazení hmoždinky do stropů betonových HM 8</t>
  </si>
  <si>
    <t>Ukončení vodiče v krabici + zapojení do 2,5 mm2</t>
  </si>
  <si>
    <t>Montáž krabice lištové se zapojením</t>
  </si>
  <si>
    <t>Montáž elektroinstalační lišty šířky do 40 mm</t>
  </si>
  <si>
    <t>Uložení kabelu Cu 3 x 1,5 mm2 pevně</t>
  </si>
  <si>
    <t>Uložení šňůry Cu 3 x 1,5 mm2 pevně</t>
  </si>
  <si>
    <t>(A) Svítidlo LED 37W</t>
  </si>
  <si>
    <t>POL3_0</t>
  </si>
  <si>
    <t>(B) Svítidlo kruhové LED 12W</t>
  </si>
  <si>
    <t>(C) Svítidlo do lištového systému 14W</t>
  </si>
  <si>
    <t>Lištový systém závěs. 2m</t>
  </si>
  <si>
    <t>Lištový systém závěs. 3m</t>
  </si>
  <si>
    <t>Lištový systém závěs. 4m</t>
  </si>
  <si>
    <t>L konektor napájecí</t>
  </si>
  <si>
    <t>T konektor napájecí</t>
  </si>
  <si>
    <t>Koncový konektor napájecí</t>
  </si>
  <si>
    <t>Rovný konektor</t>
  </si>
  <si>
    <t>Krytka koncová</t>
  </si>
  <si>
    <t>Závěs lankový 1m</t>
  </si>
  <si>
    <t>Svorka pro závěs</t>
  </si>
  <si>
    <t>Lišta hranatá LHD 20x20, délka 2 m</t>
  </si>
  <si>
    <t>Krabice lištová s víčkem LK 80/2</t>
  </si>
  <si>
    <t>Kabel silový s Cu jádrem 750 V CYKY 3 x 1,5 mm2</t>
  </si>
  <si>
    <t>Šňůra lehká s Cu jádrem CYSY H05 VV-F 3 x 1,50 mm2</t>
  </si>
  <si>
    <t>Drobný montážní materiál</t>
  </si>
  <si>
    <t>soubor</t>
  </si>
  <si>
    <t>01</t>
  </si>
  <si>
    <t>Práce v HZS</t>
  </si>
  <si>
    <t>hod</t>
  </si>
  <si>
    <t>02</t>
  </si>
  <si>
    <t>Výchozí revize elektro</t>
  </si>
  <si>
    <t>03</t>
  </si>
  <si>
    <t>Oprava povrchů po dokončení montáže</t>
  </si>
  <si>
    <t>04</t>
  </si>
  <si>
    <t>Úklid po dokončení montáže na čisto</t>
  </si>
  <si>
    <t>05</t>
  </si>
  <si>
    <t>Dokumentace skutečního provedení stavby</t>
  </si>
  <si>
    <t/>
  </si>
  <si>
    <t>SUM</t>
  </si>
  <si>
    <t>END</t>
  </si>
  <si>
    <t>Materiál</t>
  </si>
  <si>
    <t>Práce</t>
  </si>
  <si>
    <t xml:space="preserve">Výměna osvětlení - Knihovna Trutnov </t>
  </si>
  <si>
    <t>CELKOVÁ REKAPITULACE</t>
  </si>
  <si>
    <t>Výměna osvětlení - Knihovna Trutnov R 2.1, R 2.2a,b,c</t>
  </si>
  <si>
    <t>Položkový rozpočet obsahuje výměnu osvětlení v pístnostech R 2.1, R 2.2a,b,c.</t>
  </si>
  <si>
    <t>Výměna osvětlení - Knihovna Trutnov R2.3,R2.4a,b,c,R2.5a,b</t>
  </si>
  <si>
    <t>650801113R00</t>
  </si>
  <si>
    <t>650801115R00</t>
  </si>
  <si>
    <t>650101521R00</t>
  </si>
  <si>
    <t>650101531R00</t>
  </si>
  <si>
    <t>650101811R00</t>
  </si>
  <si>
    <t>650020222R00</t>
  </si>
  <si>
    <t>650141211R00</t>
  </si>
  <si>
    <t>650012271R00</t>
  </si>
  <si>
    <t>650010111R00</t>
  </si>
  <si>
    <t>650124141R00</t>
  </si>
  <si>
    <t>650123145R00</t>
  </si>
  <si>
    <t>348360181R</t>
  </si>
  <si>
    <t>348360104R</t>
  </si>
  <si>
    <t>348360121R</t>
  </si>
  <si>
    <t>34561113R</t>
  </si>
  <si>
    <t>34561140R</t>
  </si>
  <si>
    <t>34561147R</t>
  </si>
  <si>
    <t>34561141R</t>
  </si>
  <si>
    <t>341970125R</t>
  </si>
  <si>
    <t>34561145R</t>
  </si>
  <si>
    <t>34561146R</t>
  </si>
  <si>
    <t>34572172R</t>
  </si>
  <si>
    <t>345715820R</t>
  </si>
  <si>
    <t>34111030R</t>
  </si>
  <si>
    <t>34143808R</t>
  </si>
  <si>
    <t>341970101R</t>
  </si>
  <si>
    <t>Výměna osvětlení - Knihovna Trutnov R2.6a,b, R2.7, R2.8, R2.9a,b</t>
  </si>
  <si>
    <t>Výměna osvětlení - Knihovna Trutnov R2.3, R2.4a,b,c, R2.5a,b</t>
  </si>
  <si>
    <t>Výměna osvětlení - Knihovna Trutnov R2.1, R2.2a,b,c</t>
  </si>
  <si>
    <t>R1.1-4</t>
  </si>
  <si>
    <t>R2.1, R2.2a,b,c</t>
  </si>
  <si>
    <t>R2.3, R2.4a,b,c, R2.5a,b</t>
  </si>
  <si>
    <t>R2.6a,b, R2.7, R2.8, R2.9a,b</t>
  </si>
  <si>
    <t>Položkový rozpočet obsahuje výměnu osvětlení v pístnostech R2.6a,b, R2.7, R2.8, R2.9a,b.</t>
  </si>
  <si>
    <t>Položkový rozpočet obsahuje výměnu osvětlení v pístnostech R2.3, R2.4a,b,c, R2.5a,b</t>
  </si>
  <si>
    <t>Zakázka/etapa:</t>
  </si>
  <si>
    <r>
      <t>m</t>
    </r>
    <r>
      <rPr>
        <vertAlign val="superscript"/>
        <sz val="8"/>
        <rFont val="Arial CE"/>
        <charset val="238"/>
      </rPr>
      <t>2</t>
    </r>
  </si>
  <si>
    <t>06</t>
  </si>
  <si>
    <t>Výmalba stropu,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</si>
</sst>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7" fillId="0" borderId="26" xfId="0" applyNumberFormat="1" applyFont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7" fillId="5" borderId="38" xfId="0" applyNumberFormat="1" applyFont="1" applyFill="1" applyBorder="1" applyAlignment="1"/>
    <xf numFmtId="0" fontId="0" fillId="0" borderId="0" xfId="0" applyAlignment="1">
      <alignment vertical="top"/>
    </xf>
    <xf numFmtId="0" fontId="8" fillId="0" borderId="9" xfId="0" applyFont="1" applyBorder="1" applyAlignment="1">
      <alignment horizontal="left" indent="1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0" xfId="0" applyNumberFormat="1" applyFont="1" applyBorder="1" applyAlignment="1">
      <alignment horizontal="right" vertical="center"/>
    </xf>
    <xf numFmtId="3" fontId="7" fillId="3" borderId="36" xfId="0" applyNumberFormat="1" applyFont="1" applyFill="1" applyBorder="1" applyAlignment="1">
      <alignment vertical="center"/>
    </xf>
    <xf numFmtId="3" fontId="10" fillId="3" borderId="49" xfId="0" applyNumberFormat="1" applyFont="1" applyFill="1" applyBorder="1" applyAlignment="1">
      <alignment horizontal="center" vertical="center" wrapText="1" shrinkToFit="1"/>
    </xf>
    <xf numFmtId="3" fontId="7" fillId="3" borderId="49" xfId="0" applyNumberFormat="1" applyFont="1" applyFill="1" applyBorder="1" applyAlignment="1">
      <alignment horizontal="center" vertical="center" wrapText="1" shrinkToFit="1"/>
    </xf>
    <xf numFmtId="3" fontId="7" fillId="3" borderId="49" xfId="0" applyNumberFormat="1" applyFont="1" applyFill="1" applyBorder="1" applyAlignment="1">
      <alignment horizontal="center" vertical="center" wrapText="1"/>
    </xf>
    <xf numFmtId="3" fontId="0" fillId="0" borderId="50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5" borderId="38" xfId="0" applyNumberFormat="1" applyFill="1" applyBorder="1" applyAlignment="1">
      <alignment wrapText="1" shrinkToFit="1"/>
    </xf>
    <xf numFmtId="3" fontId="0" fillId="5" borderId="38" xfId="0" applyNumberFormat="1" applyFill="1" applyBorder="1" applyAlignment="1">
      <alignment shrinkToFit="1"/>
    </xf>
    <xf numFmtId="3" fontId="0" fillId="5" borderId="38" xfId="0" applyNumberFormat="1" applyFill="1" applyBorder="1" applyAlignment="1"/>
    <xf numFmtId="0" fontId="16" fillId="3" borderId="49" xfId="0" applyFont="1" applyFill="1" applyBorder="1" applyAlignment="1">
      <alignment horizontal="center" vertical="center" wrapText="1"/>
    </xf>
    <xf numFmtId="49" fontId="7" fillId="0" borderId="50" xfId="0" applyNumberFormat="1" applyFont="1" applyBorder="1" applyAlignment="1">
      <alignment vertical="center"/>
    </xf>
    <xf numFmtId="4" fontId="7" fillId="0" borderId="48" xfId="0" applyNumberFormat="1" applyFont="1" applyBorder="1" applyAlignment="1">
      <alignment horizontal="center" vertical="center"/>
    </xf>
    <xf numFmtId="4" fontId="7" fillId="0" borderId="48" xfId="0" applyNumberFormat="1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49" fontId="0" fillId="0" borderId="42" xfId="0" applyNumberFormat="1" applyBorder="1" applyAlignment="1">
      <alignment vertical="center"/>
    </xf>
    <xf numFmtId="0" fontId="0" fillId="3" borderId="48" xfId="0" applyFill="1" applyBorder="1"/>
    <xf numFmtId="0" fontId="0" fillId="3" borderId="51" xfId="0" applyFill="1" applyBorder="1"/>
    <xf numFmtId="49" fontId="0" fillId="3" borderId="49" xfId="0" applyNumberFormat="1" applyFill="1" applyBorder="1"/>
    <xf numFmtId="0" fontId="8" fillId="3" borderId="50" xfId="0" applyFont="1" applyFill="1" applyBorder="1" applyAlignment="1">
      <alignment vertical="top"/>
    </xf>
    <xf numFmtId="49" fontId="8" fillId="3" borderId="42" xfId="0" applyNumberFormat="1" applyFont="1" applyFill="1" applyBorder="1" applyAlignment="1">
      <alignment vertical="top"/>
    </xf>
    <xf numFmtId="49" fontId="8" fillId="3" borderId="42" xfId="0" applyNumberFormat="1" applyFont="1" applyFill="1" applyBorder="1" applyAlignment="1">
      <alignment horizontal="left" vertical="top" wrapText="1"/>
    </xf>
    <xf numFmtId="0" fontId="8" fillId="3" borderId="42" xfId="0" applyFont="1" applyFill="1" applyBorder="1" applyAlignment="1">
      <alignment vertical="top"/>
    </xf>
    <xf numFmtId="4" fontId="8" fillId="3" borderId="5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horizontal="left" vertical="center" indent="1"/>
    </xf>
    <xf numFmtId="49" fontId="11" fillId="3" borderId="0" xfId="0" applyNumberFormat="1" applyFont="1" applyFill="1" applyBorder="1" applyAlignment="1">
      <alignment horizontal="left" vertical="center"/>
    </xf>
    <xf numFmtId="49" fontId="17" fillId="0" borderId="26" xfId="0" applyNumberFormat="1" applyFont="1" applyBorder="1" applyAlignment="1">
      <alignment vertical="top"/>
    </xf>
    <xf numFmtId="49" fontId="17" fillId="0" borderId="10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4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7" fillId="5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3" fontId="0" fillId="5" borderId="50" xfId="0" applyNumberFormat="1" applyFill="1" applyBorder="1"/>
    <xf numFmtId="3" fontId="0" fillId="5" borderId="42" xfId="0" applyNumberFormat="1" applyFill="1" applyBorder="1"/>
    <xf numFmtId="3" fontId="0" fillId="5" borderId="51" xfId="0" applyNumberFormat="1" applyFill="1" applyBorder="1"/>
    <xf numFmtId="0" fontId="16" fillId="3" borderId="49" xfId="0" applyFont="1" applyFill="1" applyBorder="1" applyAlignment="1">
      <alignment horizontal="center" vertical="center" wrapText="1"/>
    </xf>
    <xf numFmtId="49" fontId="7" fillId="0" borderId="50" xfId="0" applyNumberFormat="1" applyFont="1" applyBorder="1" applyAlignment="1">
      <alignment vertical="center" wrapText="1"/>
    </xf>
    <xf numFmtId="49" fontId="7" fillId="0" borderId="42" xfId="0" applyNumberFormat="1" applyFont="1" applyBorder="1" applyAlignment="1">
      <alignment vertical="center" wrapText="1"/>
    </xf>
    <xf numFmtId="4" fontId="7" fillId="0" borderId="48" xfId="0" applyNumberFormat="1" applyFont="1" applyBorder="1" applyAlignment="1">
      <alignment vertical="center"/>
    </xf>
    <xf numFmtId="4" fontId="13" fillId="0" borderId="50" xfId="0" applyNumberFormat="1" applyFont="1" applyBorder="1" applyAlignment="1">
      <alignment horizontal="right" vertical="center" indent="1"/>
    </xf>
    <xf numFmtId="4" fontId="13" fillId="0" borderId="51" xfId="0" applyNumberFormat="1" applyFont="1" applyBorder="1" applyAlignment="1">
      <alignment horizontal="right" vertical="center" indent="1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4" fontId="11" fillId="0" borderId="50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0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0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D/V&#253;m&#283;na%20osv&#283;tlen&#237;%20-%20Knihovna%20Trutnov%20Etapa%203%20R2.3,R2.4a,b,c,%20R2.5a,b%20slep&#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D/V&#253;m&#283;na%20osv&#283;tlen&#237;%20-%20Knihovna%20Trutnov%20Etapa%204%20R2.6a,b,%20R2.7,%20R2.8,%20R2.9a,b%20slep&#2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D/V&#253;m&#283;na%20osv&#283;tlen&#237;%20-%20Knihovna%20Trutnov%20Etapa%202%20R2.1-2.2a,b,c%20slep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>
        <row r="8">
          <cell r="G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>
        <row r="8">
          <cell r="G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5">
          <cell r="G25">
            <v>0</v>
          </cell>
        </row>
        <row r="29">
          <cell r="J29" t="str">
            <v>CZK</v>
          </cell>
        </row>
      </sheetData>
      <sheetData sheetId="2"/>
      <sheetData sheetId="3">
        <row r="8">
          <cell r="G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219" t="s">
        <v>37</v>
      </c>
      <c r="B2" s="219"/>
      <c r="C2" s="219"/>
      <c r="D2" s="219"/>
      <c r="E2" s="219"/>
      <c r="F2" s="219"/>
      <c r="G2" s="21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sheetData>
    <row r="1" spans="1:9" ht="18" x14ac:dyDescent="0.2">
      <c r="A1" s="221" t="s">
        <v>40</v>
      </c>
      <c r="B1" s="222"/>
      <c r="C1" s="222"/>
      <c r="D1" s="222"/>
      <c r="E1" s="222"/>
      <c r="F1" s="222"/>
      <c r="G1" s="222"/>
      <c r="H1" s="222"/>
      <c r="I1" s="223"/>
    </row>
    <row r="2" spans="1:9" ht="15.75" x14ac:dyDescent="0.2">
      <c r="A2" s="81" t="s">
        <v>38</v>
      </c>
      <c r="B2" s="82"/>
      <c r="C2" s="224" t="s">
        <v>127</v>
      </c>
      <c r="D2" s="225"/>
      <c r="E2" s="225"/>
      <c r="F2" s="225"/>
      <c r="G2" s="225"/>
      <c r="H2" s="225"/>
      <c r="I2" s="226"/>
    </row>
    <row r="3" spans="1:9" x14ac:dyDescent="0.2">
      <c r="A3" s="83" t="s">
        <v>43</v>
      </c>
      <c r="B3" s="84"/>
      <c r="C3" s="227" t="s">
        <v>41</v>
      </c>
      <c r="D3" s="228"/>
      <c r="E3" s="228"/>
      <c r="F3" s="228"/>
      <c r="G3" s="228"/>
      <c r="H3" s="228"/>
      <c r="I3" s="229"/>
    </row>
    <row r="4" spans="1:9" x14ac:dyDescent="0.2">
      <c r="A4" s="85" t="s">
        <v>42</v>
      </c>
      <c r="B4" s="86"/>
      <c r="C4" s="87"/>
      <c r="D4" s="87"/>
      <c r="E4" s="88"/>
      <c r="F4" s="89"/>
      <c r="G4" s="88"/>
      <c r="H4" s="89"/>
      <c r="I4" s="90"/>
    </row>
    <row r="5" spans="1:9" x14ac:dyDescent="0.2">
      <c r="A5" s="47" t="s">
        <v>21</v>
      </c>
      <c r="B5" s="5"/>
      <c r="C5" s="91" t="s">
        <v>45</v>
      </c>
      <c r="D5" s="26"/>
      <c r="E5" s="26"/>
      <c r="F5" s="26"/>
      <c r="G5" s="28" t="s">
        <v>31</v>
      </c>
      <c r="H5" s="91" t="s">
        <v>49</v>
      </c>
      <c r="I5" s="11"/>
    </row>
    <row r="6" spans="1:9" x14ac:dyDescent="0.2">
      <c r="A6" s="41"/>
      <c r="B6" s="26"/>
      <c r="C6" s="91" t="s">
        <v>46</v>
      </c>
      <c r="D6" s="26"/>
      <c r="E6" s="26"/>
      <c r="F6" s="26"/>
      <c r="G6" s="28" t="s">
        <v>32</v>
      </c>
      <c r="H6" s="91" t="s">
        <v>50</v>
      </c>
      <c r="I6" s="11"/>
    </row>
    <row r="7" spans="1:9" x14ac:dyDescent="0.2">
      <c r="A7" s="42"/>
      <c r="B7" s="92" t="s">
        <v>48</v>
      </c>
      <c r="C7" s="80" t="s">
        <v>47</v>
      </c>
      <c r="D7" s="34"/>
      <c r="E7" s="34"/>
      <c r="F7" s="34"/>
      <c r="G7" s="36"/>
      <c r="H7" s="34"/>
      <c r="I7" s="51"/>
    </row>
    <row r="8" spans="1:9" x14ac:dyDescent="0.2">
      <c r="A8" s="47" t="s">
        <v>19</v>
      </c>
      <c r="B8" s="5"/>
      <c r="C8" s="35"/>
      <c r="D8" s="5"/>
      <c r="E8" s="5"/>
      <c r="F8" s="45"/>
      <c r="G8" s="28" t="s">
        <v>31</v>
      </c>
      <c r="H8" s="33"/>
      <c r="I8" s="11"/>
    </row>
    <row r="9" spans="1:9" x14ac:dyDescent="0.2">
      <c r="A9" s="4"/>
      <c r="B9" s="5"/>
      <c r="C9" s="35"/>
      <c r="D9" s="5"/>
      <c r="E9" s="5"/>
      <c r="F9" s="45"/>
      <c r="G9" s="28" t="s">
        <v>32</v>
      </c>
      <c r="H9" s="33"/>
      <c r="I9" s="11"/>
    </row>
    <row r="10" spans="1:9" x14ac:dyDescent="0.2">
      <c r="A10" s="52"/>
      <c r="B10" s="27"/>
      <c r="C10" s="46"/>
      <c r="D10" s="55"/>
      <c r="E10" s="55"/>
      <c r="F10" s="53"/>
      <c r="G10" s="53"/>
      <c r="H10" s="54"/>
      <c r="I10" s="51"/>
    </row>
    <row r="11" spans="1:9" x14ac:dyDescent="0.2">
      <c r="A11" s="47" t="s">
        <v>18</v>
      </c>
      <c r="B11" s="5"/>
      <c r="C11" s="230"/>
      <c r="D11" s="230"/>
      <c r="E11" s="230"/>
      <c r="F11" s="230"/>
      <c r="G11" s="28" t="s">
        <v>31</v>
      </c>
      <c r="H11" s="177"/>
      <c r="I11" s="11"/>
    </row>
    <row r="12" spans="1:9" x14ac:dyDescent="0.2">
      <c r="A12" s="41"/>
      <c r="B12" s="26"/>
      <c r="C12" s="231"/>
      <c r="D12" s="231"/>
      <c r="E12" s="231"/>
      <c r="F12" s="231"/>
      <c r="G12" s="28" t="s">
        <v>32</v>
      </c>
      <c r="H12" s="177"/>
      <c r="I12" s="11"/>
    </row>
    <row r="13" spans="1:9" x14ac:dyDescent="0.2">
      <c r="A13" s="42"/>
      <c r="B13" s="93"/>
      <c r="C13" s="220"/>
      <c r="D13" s="220"/>
      <c r="E13" s="220"/>
      <c r="F13" s="220"/>
      <c r="G13" s="29"/>
      <c r="H13" s="34"/>
      <c r="I13" s="51"/>
    </row>
    <row r="14" spans="1:9" x14ac:dyDescent="0.2">
      <c r="A14" s="180" t="s">
        <v>128</v>
      </c>
      <c r="B14" s="72"/>
      <c r="C14" s="53"/>
      <c r="D14" s="232"/>
      <c r="E14" s="232"/>
      <c r="F14" s="233"/>
      <c r="G14" s="233"/>
      <c r="H14" s="233" t="s">
        <v>28</v>
      </c>
      <c r="I14" s="234"/>
    </row>
    <row r="15" spans="1:9" ht="14.25" x14ac:dyDescent="0.2">
      <c r="A15" s="136"/>
      <c r="B15" s="181"/>
      <c r="C15" s="182"/>
      <c r="D15" s="235"/>
      <c r="E15" s="235"/>
      <c r="F15" s="235"/>
      <c r="G15" s="235"/>
      <c r="H15" s="235"/>
      <c r="I15" s="236"/>
    </row>
    <row r="16" spans="1:9" ht="14.25" x14ac:dyDescent="0.2">
      <c r="A16" s="237" t="s">
        <v>161</v>
      </c>
      <c r="B16" s="238"/>
      <c r="C16" s="238"/>
      <c r="D16" s="238"/>
      <c r="E16" s="238"/>
      <c r="F16" s="235"/>
      <c r="G16" s="235"/>
      <c r="H16" s="235">
        <f>'Stavba R1.1-4'!I12</f>
        <v>0</v>
      </c>
      <c r="I16" s="236"/>
    </row>
    <row r="17" spans="1:9" ht="14.25" x14ac:dyDescent="0.2">
      <c r="A17" s="237" t="s">
        <v>162</v>
      </c>
      <c r="B17" s="238"/>
      <c r="C17" s="238"/>
      <c r="D17" s="238"/>
      <c r="E17" s="238"/>
      <c r="F17" s="235"/>
      <c r="G17" s="235"/>
      <c r="H17" s="235">
        <f>'Stavba R2.1,R2.2a,b,c'!I12</f>
        <v>0</v>
      </c>
      <c r="I17" s="236"/>
    </row>
    <row r="18" spans="1:9" ht="14.25" x14ac:dyDescent="0.2">
      <c r="A18" s="237" t="s">
        <v>163</v>
      </c>
      <c r="B18" s="238"/>
      <c r="C18" s="238"/>
      <c r="D18" s="238"/>
      <c r="E18" s="238"/>
      <c r="F18" s="235"/>
      <c r="G18" s="235"/>
      <c r="H18" s="235">
        <f>'Stavba R2.3,R2.4a,b,c,R2.5a,b'!I12</f>
        <v>0</v>
      </c>
      <c r="I18" s="236"/>
    </row>
    <row r="19" spans="1:9" ht="15" thickBot="1" x14ac:dyDescent="0.25">
      <c r="A19" s="237" t="s">
        <v>164</v>
      </c>
      <c r="B19" s="238"/>
      <c r="C19" s="238"/>
      <c r="D19" s="238"/>
      <c r="E19" s="238"/>
      <c r="F19" s="235"/>
      <c r="G19" s="235"/>
      <c r="H19" s="235">
        <f>'Stavba R2.6a,b-R2.9a,b'!I10</f>
        <v>0</v>
      </c>
      <c r="I19" s="236"/>
    </row>
    <row r="20" spans="1:9" ht="17.25" thickBot="1" x14ac:dyDescent="0.25">
      <c r="A20" s="112" t="s">
        <v>22</v>
      </c>
      <c r="B20" s="113"/>
      <c r="C20" s="113"/>
      <c r="D20" s="114"/>
      <c r="E20" s="115"/>
      <c r="F20" s="239">
        <f>SUM(H16:I19)</f>
        <v>0</v>
      </c>
      <c r="G20" s="239"/>
      <c r="H20" s="239"/>
      <c r="I20" s="116" t="str">
        <f t="shared" ref="I20" si="0">Mena</f>
        <v>CZK</v>
      </c>
    </row>
    <row r="21" spans="1:9" ht="17.25" thickBot="1" x14ac:dyDescent="0.25">
      <c r="A21" s="112" t="s">
        <v>33</v>
      </c>
      <c r="B21" s="117"/>
      <c r="C21" s="117"/>
      <c r="D21" s="117"/>
      <c r="E21" s="117"/>
      <c r="F21" s="240">
        <f>ZakladDPHSni+DPHSni+ZakladDPHZakl+DPHZakl+Zaokrouhleni</f>
        <v>0</v>
      </c>
      <c r="G21" s="240"/>
      <c r="H21" s="240"/>
      <c r="I21" s="118" t="s">
        <v>53</v>
      </c>
    </row>
    <row r="22" spans="1:9" x14ac:dyDescent="0.2">
      <c r="A22" s="4"/>
      <c r="B22" s="5"/>
      <c r="C22" s="5"/>
      <c r="D22" s="5"/>
      <c r="E22" s="5"/>
      <c r="F22" s="45"/>
      <c r="G22" s="5"/>
      <c r="H22" s="45"/>
      <c r="I22" s="12"/>
    </row>
    <row r="23" spans="1:9" x14ac:dyDescent="0.2">
      <c r="A23" s="4"/>
      <c r="B23" s="5"/>
      <c r="C23" s="5"/>
      <c r="D23" s="5"/>
      <c r="E23" s="5"/>
      <c r="F23" s="45"/>
      <c r="G23" s="5"/>
      <c r="H23" s="45"/>
      <c r="I23" s="12"/>
    </row>
    <row r="24" spans="1:9" x14ac:dyDescent="0.2">
      <c r="A24" s="24"/>
      <c r="B24" s="19" t="s">
        <v>10</v>
      </c>
      <c r="C24" s="39"/>
      <c r="D24" s="39"/>
      <c r="E24" s="19" t="s">
        <v>9</v>
      </c>
      <c r="F24" s="39"/>
      <c r="G24" s="40"/>
      <c r="H24" s="39"/>
      <c r="I24" s="12"/>
    </row>
    <row r="25" spans="1:9" x14ac:dyDescent="0.2">
      <c r="A25" s="4"/>
      <c r="B25" s="5"/>
      <c r="C25" s="5"/>
      <c r="D25" s="5"/>
      <c r="E25" s="5"/>
      <c r="F25" s="45"/>
      <c r="G25" s="5"/>
      <c r="H25" s="45"/>
      <c r="I25" s="12"/>
    </row>
    <row r="26" spans="1:9" x14ac:dyDescent="0.2">
      <c r="A26" s="30"/>
      <c r="B26" s="31"/>
      <c r="C26" s="25"/>
      <c r="D26" s="25"/>
      <c r="E26" s="31"/>
      <c r="F26" s="32"/>
      <c r="G26" s="25"/>
      <c r="H26" s="32"/>
      <c r="I26" s="38"/>
    </row>
    <row r="27" spans="1:9" x14ac:dyDescent="0.2">
      <c r="A27" s="4"/>
      <c r="B27" s="5"/>
      <c r="C27" s="241" t="s">
        <v>2</v>
      </c>
      <c r="D27" s="241"/>
      <c r="E27" s="5"/>
      <c r="F27" s="45"/>
      <c r="G27" s="13" t="s">
        <v>3</v>
      </c>
      <c r="H27" s="45"/>
      <c r="I27" s="12"/>
    </row>
    <row r="28" spans="1:9" ht="13.5" thickBot="1" x14ac:dyDescent="0.25">
      <c r="A28" s="14"/>
      <c r="B28" s="15"/>
      <c r="C28" s="15"/>
      <c r="D28" s="15"/>
      <c r="E28" s="15"/>
      <c r="F28" s="16"/>
      <c r="G28" s="15"/>
      <c r="H28" s="16"/>
      <c r="I28" s="17"/>
    </row>
    <row r="29" spans="1:9" x14ac:dyDescent="0.2">
      <c r="E29" s="134"/>
      <c r="F29" s="95"/>
      <c r="G29" s="134"/>
      <c r="H29" s="95"/>
      <c r="I29" s="95"/>
    </row>
  </sheetData>
  <mergeCells count="27">
    <mergeCell ref="F20:H20"/>
    <mergeCell ref="F21:H21"/>
    <mergeCell ref="C27:D27"/>
    <mergeCell ref="F18:G18"/>
    <mergeCell ref="H18:I18"/>
    <mergeCell ref="F19:G19"/>
    <mergeCell ref="H19:I19"/>
    <mergeCell ref="A18:E18"/>
    <mergeCell ref="A19:E19"/>
    <mergeCell ref="F16:G16"/>
    <mergeCell ref="H16:I16"/>
    <mergeCell ref="F17:G17"/>
    <mergeCell ref="H17:I17"/>
    <mergeCell ref="A16:E16"/>
    <mergeCell ref="A17:E17"/>
    <mergeCell ref="D14:E14"/>
    <mergeCell ref="F14:G14"/>
    <mergeCell ref="H14:I14"/>
    <mergeCell ref="D15:E15"/>
    <mergeCell ref="F15:G15"/>
    <mergeCell ref="H15:I15"/>
    <mergeCell ref="C13:F13"/>
    <mergeCell ref="A1:I1"/>
    <mergeCell ref="C2:I2"/>
    <mergeCell ref="C3:I3"/>
    <mergeCell ref="C11:F11"/>
    <mergeCell ref="C12:F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AZ37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34</v>
      </c>
      <c r="B1" s="221" t="s">
        <v>40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4"/>
      <c r="B2" s="215" t="s">
        <v>167</v>
      </c>
      <c r="C2" s="216"/>
      <c r="D2" s="224" t="s">
        <v>44</v>
      </c>
      <c r="E2" s="225"/>
      <c r="F2" s="225"/>
      <c r="G2" s="225"/>
      <c r="H2" s="225"/>
      <c r="I2" s="225"/>
      <c r="J2" s="226"/>
      <c r="O2" s="2"/>
    </row>
    <row r="3" spans="1:15" ht="23.25" customHeight="1" x14ac:dyDescent="0.2">
      <c r="A3" s="4"/>
      <c r="B3" s="83" t="s">
        <v>43</v>
      </c>
      <c r="C3" s="84"/>
      <c r="D3" s="227" t="s">
        <v>41</v>
      </c>
      <c r="E3" s="228"/>
      <c r="F3" s="228"/>
      <c r="G3" s="228"/>
      <c r="H3" s="228"/>
      <c r="I3" s="228"/>
      <c r="J3" s="229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hidden="1" customHeight="1" x14ac:dyDescent="0.2">
      <c r="A5" s="4"/>
      <c r="B5" s="66" t="s">
        <v>20</v>
      </c>
      <c r="C5" s="67"/>
      <c r="D5" s="68"/>
      <c r="E5" s="69"/>
      <c r="F5" s="69"/>
      <c r="G5" s="69"/>
      <c r="H5" s="70"/>
      <c r="I5" s="69"/>
      <c r="J5" s="71"/>
    </row>
    <row r="6" spans="1:15" ht="32.25" customHeight="1" x14ac:dyDescent="0.2">
      <c r="A6" s="4"/>
      <c r="B6" s="52" t="s">
        <v>29</v>
      </c>
      <c r="C6" s="72"/>
      <c r="D6" s="53"/>
      <c r="E6" s="232"/>
      <c r="F6" s="232"/>
      <c r="G6" s="233"/>
      <c r="H6" s="233"/>
      <c r="I6" s="233" t="s">
        <v>28</v>
      </c>
      <c r="J6" s="234"/>
    </row>
    <row r="7" spans="1:15" ht="23.25" customHeight="1" x14ac:dyDescent="0.2">
      <c r="A7" s="135" t="s">
        <v>23</v>
      </c>
      <c r="B7" s="136" t="s">
        <v>23</v>
      </c>
      <c r="C7" s="58"/>
      <c r="D7" s="59"/>
      <c r="E7" s="253"/>
      <c r="F7" s="254"/>
      <c r="G7" s="253"/>
      <c r="H7" s="254"/>
      <c r="I7" s="253">
        <f>SUMIF(F33:F33,A7,I33:I33)+SUMIF(F33:F33,"PSU",I33:I33)</f>
        <v>0</v>
      </c>
      <c r="J7" s="236"/>
    </row>
    <row r="8" spans="1:15" ht="23.25" customHeight="1" x14ac:dyDescent="0.2">
      <c r="A8" s="135" t="s">
        <v>24</v>
      </c>
      <c r="B8" s="136" t="s">
        <v>24</v>
      </c>
      <c r="C8" s="58"/>
      <c r="D8" s="59"/>
      <c r="E8" s="253"/>
      <c r="F8" s="254"/>
      <c r="G8" s="253"/>
      <c r="H8" s="254"/>
      <c r="I8" s="253">
        <f>SUMIF(F33:F33,A8,I33:I33)</f>
        <v>0</v>
      </c>
      <c r="J8" s="236"/>
    </row>
    <row r="9" spans="1:15" ht="23.25" customHeight="1" x14ac:dyDescent="0.2">
      <c r="A9" s="135" t="s">
        <v>25</v>
      </c>
      <c r="B9" s="136" t="s">
        <v>25</v>
      </c>
      <c r="C9" s="58"/>
      <c r="D9" s="59"/>
      <c r="E9" s="253"/>
      <c r="F9" s="254"/>
      <c r="G9" s="253"/>
      <c r="H9" s="254"/>
      <c r="I9" s="253">
        <f>SUMIF(F33:F33,A9,I33:I33)</f>
        <v>0</v>
      </c>
      <c r="J9" s="236"/>
    </row>
    <row r="10" spans="1:15" ht="23.25" customHeight="1" x14ac:dyDescent="0.2">
      <c r="A10" s="135" t="s">
        <v>60</v>
      </c>
      <c r="B10" s="136" t="s">
        <v>26</v>
      </c>
      <c r="C10" s="58"/>
      <c r="D10" s="59"/>
      <c r="E10" s="253"/>
      <c r="F10" s="254"/>
      <c r="G10" s="253"/>
      <c r="H10" s="254"/>
      <c r="I10" s="253">
        <f>SUMIF(F33:F33,A10,I33:I33)</f>
        <v>0</v>
      </c>
      <c r="J10" s="236"/>
    </row>
    <row r="11" spans="1:15" ht="23.25" customHeight="1" x14ac:dyDescent="0.2">
      <c r="A11" s="135" t="s">
        <v>61</v>
      </c>
      <c r="B11" s="136" t="s">
        <v>27</v>
      </c>
      <c r="C11" s="58"/>
      <c r="D11" s="59"/>
      <c r="E11" s="253"/>
      <c r="F11" s="254"/>
      <c r="G11" s="253"/>
      <c r="H11" s="254"/>
      <c r="I11" s="253">
        <f>SUMIF(F33:F33,A11,I33:I33)</f>
        <v>0</v>
      </c>
      <c r="J11" s="236"/>
    </row>
    <row r="12" spans="1:15" ht="23.25" customHeight="1" x14ac:dyDescent="0.2">
      <c r="A12" s="4"/>
      <c r="B12" s="74" t="s">
        <v>28</v>
      </c>
      <c r="C12" s="75"/>
      <c r="D12" s="76"/>
      <c r="E12" s="255"/>
      <c r="F12" s="262"/>
      <c r="G12" s="255"/>
      <c r="H12" s="262"/>
      <c r="I12" s="255">
        <f>SUM(I7:J11)</f>
        <v>0</v>
      </c>
      <c r="J12" s="256"/>
    </row>
    <row r="13" spans="1:15" ht="33" customHeight="1" x14ac:dyDescent="0.2">
      <c r="A13" s="4"/>
      <c r="B13" s="65" t="s">
        <v>30</v>
      </c>
      <c r="C13" s="58"/>
      <c r="D13" s="59"/>
      <c r="E13" s="64"/>
      <c r="F13" s="61"/>
      <c r="G13" s="50"/>
      <c r="H13" s="50"/>
      <c r="I13" s="50"/>
      <c r="J13" s="62"/>
    </row>
    <row r="14" spans="1:15" ht="23.25" customHeight="1" x14ac:dyDescent="0.2">
      <c r="A14" s="4"/>
      <c r="B14" s="57" t="s">
        <v>11</v>
      </c>
      <c r="C14" s="58"/>
      <c r="D14" s="59"/>
      <c r="E14" s="60">
        <v>15</v>
      </c>
      <c r="F14" s="61" t="s">
        <v>0</v>
      </c>
      <c r="G14" s="260"/>
      <c r="H14" s="261"/>
      <c r="I14" s="261"/>
      <c r="J14" s="62" t="str">
        <f t="shared" ref="J14:J19" si="0">Mena</f>
        <v>CZK</v>
      </c>
    </row>
    <row r="15" spans="1:15" ht="23.25" customHeight="1" x14ac:dyDescent="0.2">
      <c r="A15" s="4"/>
      <c r="B15" s="57" t="s">
        <v>12</v>
      </c>
      <c r="C15" s="58"/>
      <c r="D15" s="59"/>
      <c r="E15" s="60">
        <f>SazbaDPH1</f>
        <v>15</v>
      </c>
      <c r="F15" s="61" t="s">
        <v>0</v>
      </c>
      <c r="G15" s="263"/>
      <c r="H15" s="264"/>
      <c r="I15" s="264"/>
      <c r="J15" s="62" t="str">
        <f t="shared" si="0"/>
        <v>CZK</v>
      </c>
    </row>
    <row r="16" spans="1:15" ht="23.25" customHeight="1" x14ac:dyDescent="0.2">
      <c r="A16" s="4"/>
      <c r="B16" s="57" t="s">
        <v>13</v>
      </c>
      <c r="C16" s="58"/>
      <c r="D16" s="59"/>
      <c r="E16" s="60">
        <v>21</v>
      </c>
      <c r="F16" s="61" t="s">
        <v>0</v>
      </c>
      <c r="G16" s="260">
        <f>I12</f>
        <v>0</v>
      </c>
      <c r="H16" s="261"/>
      <c r="I16" s="261"/>
      <c r="J16" s="62" t="str">
        <f t="shared" si="0"/>
        <v>CZK</v>
      </c>
    </row>
    <row r="17" spans="1:52" ht="23.25" customHeight="1" x14ac:dyDescent="0.2">
      <c r="A17" s="4"/>
      <c r="B17" s="49" t="s">
        <v>14</v>
      </c>
      <c r="C17" s="22"/>
      <c r="D17" s="18"/>
      <c r="E17" s="43">
        <f>SazbaDPH2</f>
        <v>21</v>
      </c>
      <c r="F17" s="44" t="s">
        <v>0</v>
      </c>
      <c r="G17" s="257">
        <f>ZakladDPHZakl*SazbaDPH2/100</f>
        <v>0</v>
      </c>
      <c r="H17" s="258"/>
      <c r="I17" s="258"/>
      <c r="J17" s="56" t="str">
        <f t="shared" si="0"/>
        <v>CZK</v>
      </c>
    </row>
    <row r="18" spans="1:52" ht="23.25" customHeight="1" thickBot="1" x14ac:dyDescent="0.25">
      <c r="A18" s="4"/>
      <c r="B18" s="48" t="s">
        <v>4</v>
      </c>
      <c r="C18" s="20"/>
      <c r="D18" s="23"/>
      <c r="E18" s="20"/>
      <c r="F18" s="21"/>
      <c r="G18" s="259">
        <f>0</f>
        <v>0</v>
      </c>
      <c r="H18" s="259"/>
      <c r="I18" s="259"/>
      <c r="J18" s="63" t="str">
        <f t="shared" si="0"/>
        <v>CZK</v>
      </c>
    </row>
    <row r="19" spans="1:52" ht="27.75" hidden="1" customHeight="1" thickBot="1" x14ac:dyDescent="0.25">
      <c r="A19" s="4"/>
      <c r="B19" s="112" t="s">
        <v>22</v>
      </c>
      <c r="C19" s="113"/>
      <c r="D19" s="113"/>
      <c r="E19" s="114"/>
      <c r="F19" s="115"/>
      <c r="G19" s="239" t="e">
        <f>ZakladDPHSniVypocet+ZakladDPHZaklVypocet</f>
        <v>#REF!</v>
      </c>
      <c r="H19" s="239"/>
      <c r="I19" s="239"/>
      <c r="J19" s="116" t="str">
        <f t="shared" si="0"/>
        <v>CZK</v>
      </c>
    </row>
    <row r="20" spans="1:52" ht="27.75" customHeight="1" thickBot="1" x14ac:dyDescent="0.25">
      <c r="A20" s="4"/>
      <c r="B20" s="112" t="s">
        <v>33</v>
      </c>
      <c r="C20" s="117"/>
      <c r="D20" s="117"/>
      <c r="E20" s="117"/>
      <c r="F20" s="117"/>
      <c r="G20" s="240">
        <f>ZakladDPHSni+DPHSni+ZakladDPHZakl+DPHZakl+Zaokrouhleni</f>
        <v>0</v>
      </c>
      <c r="H20" s="240"/>
      <c r="I20" s="240"/>
      <c r="J20" s="118" t="s">
        <v>53</v>
      </c>
    </row>
    <row r="21" spans="1:52" ht="27" hidden="1" customHeight="1" x14ac:dyDescent="0.25">
      <c r="B21" s="77" t="s">
        <v>15</v>
      </c>
      <c r="C21" s="3"/>
      <c r="D21" s="3"/>
      <c r="E21" s="3"/>
      <c r="F21" s="104"/>
      <c r="G21" s="104"/>
      <c r="H21" s="104"/>
      <c r="I21" s="104"/>
      <c r="J21" s="3"/>
    </row>
    <row r="22" spans="1:52" ht="25.5" hidden="1" customHeight="1" x14ac:dyDescent="0.2">
      <c r="A22" s="96" t="s">
        <v>35</v>
      </c>
      <c r="B22" s="98" t="s">
        <v>16</v>
      </c>
      <c r="C22" s="99" t="s">
        <v>5</v>
      </c>
      <c r="D22" s="100"/>
      <c r="E22" s="100"/>
      <c r="F22" s="105" t="str">
        <f>B14</f>
        <v>Základ pro sníženou DPH</v>
      </c>
      <c r="G22" s="105" t="str">
        <f>B16</f>
        <v>Základ pro základní DPH</v>
      </c>
      <c r="H22" s="106" t="s">
        <v>17</v>
      </c>
      <c r="I22" s="106" t="s">
        <v>1</v>
      </c>
      <c r="J22" s="101" t="s">
        <v>0</v>
      </c>
    </row>
    <row r="23" spans="1:52" ht="25.5" hidden="1" customHeight="1" x14ac:dyDescent="0.2">
      <c r="A23" s="96">
        <v>1</v>
      </c>
      <c r="B23" s="102" t="s">
        <v>51</v>
      </c>
      <c r="C23" s="243" t="s">
        <v>44</v>
      </c>
      <c r="D23" s="244"/>
      <c r="E23" s="244"/>
      <c r="F23" s="107" t="e">
        <f>'Rozpočet R1.1-4'!O45</f>
        <v>#REF!</v>
      </c>
      <c r="G23" s="108" t="e">
        <f>'Rozpočet R1.1-4'!P45</f>
        <v>#REF!</v>
      </c>
      <c r="H23" s="109" t="e">
        <f>(F23*SazbaDPH1/100)+(G23*SazbaDPH2/100)</f>
        <v>#REF!</v>
      </c>
      <c r="I23" s="109" t="e">
        <f>F23+G23+H23</f>
        <v>#REF!</v>
      </c>
      <c r="J23" s="103" t="e">
        <f ca="1">IF(_xlfn.SINGLE(CenaCelkemVypocet)=0,"",I23/_xlfn.SINGLE(CenaCelkemVypocet)*100)</f>
        <v>#NAME?</v>
      </c>
    </row>
    <row r="24" spans="1:52" ht="25.5" hidden="1" customHeight="1" x14ac:dyDescent="0.2">
      <c r="A24" s="96"/>
      <c r="B24" s="245" t="s">
        <v>52</v>
      </c>
      <c r="C24" s="246"/>
      <c r="D24" s="246"/>
      <c r="E24" s="247"/>
      <c r="F24" s="110" t="e">
        <f>SUMIF(A23:A23,"=1",F23:F23)</f>
        <v>#REF!</v>
      </c>
      <c r="G24" s="111" t="e">
        <f>SUMIF(A23:A23,"=1",G23:G23)</f>
        <v>#REF!</v>
      </c>
      <c r="H24" s="111" t="e">
        <f>SUMIF(A23:A23,"=1",H23:H23)</f>
        <v>#REF!</v>
      </c>
      <c r="I24" s="111" t="e">
        <f>SUMIF(A23:A23,"=1",I23:I23)</f>
        <v>#REF!</v>
      </c>
      <c r="J24" s="97" t="e">
        <f ca="1">SUMIF(A23:A23,"=1",J23:J23)</f>
        <v>#NAME?</v>
      </c>
    </row>
    <row r="26" spans="1:52" x14ac:dyDescent="0.2">
      <c r="B26" t="s">
        <v>54</v>
      </c>
    </row>
    <row r="27" spans="1:52" x14ac:dyDescent="0.2">
      <c r="B27" s="248" t="s">
        <v>55</v>
      </c>
      <c r="C27" s="248"/>
      <c r="D27" s="248"/>
      <c r="E27" s="248"/>
      <c r="F27" s="248"/>
      <c r="G27" s="248"/>
      <c r="H27" s="248"/>
      <c r="I27" s="248"/>
      <c r="J27" s="248"/>
      <c r="AZ27" s="119" t="str">
        <f>B27</f>
        <v>Položkový rozpočet obsahuje výměnu osvětlení v pístnostech R 1.1, R 1.2, R 1.3, R 1.4.</v>
      </c>
    </row>
    <row r="30" spans="1:52" ht="15.75" x14ac:dyDescent="0.25">
      <c r="B30" s="120" t="s">
        <v>56</v>
      </c>
    </row>
    <row r="32" spans="1:52" ht="25.5" customHeight="1" x14ac:dyDescent="0.2">
      <c r="A32" s="121"/>
      <c r="B32" s="124" t="s">
        <v>16</v>
      </c>
      <c r="C32" s="124" t="s">
        <v>5</v>
      </c>
      <c r="D32" s="125"/>
      <c r="E32" s="125"/>
      <c r="F32" s="128" t="s">
        <v>57</v>
      </c>
      <c r="G32" s="128"/>
      <c r="H32" s="128"/>
      <c r="I32" s="249" t="s">
        <v>28</v>
      </c>
      <c r="J32" s="249"/>
    </row>
    <row r="33" spans="1:10" ht="25.5" customHeight="1" x14ac:dyDescent="0.2">
      <c r="A33" s="122"/>
      <c r="B33" s="129" t="s">
        <v>58</v>
      </c>
      <c r="C33" s="251" t="s">
        <v>59</v>
      </c>
      <c r="D33" s="252"/>
      <c r="E33" s="252"/>
      <c r="F33" s="130" t="s">
        <v>25</v>
      </c>
      <c r="G33" s="131"/>
      <c r="H33" s="131"/>
      <c r="I33" s="250">
        <f>'Rozpočet R1.1-4'!G8</f>
        <v>0</v>
      </c>
      <c r="J33" s="250"/>
    </row>
    <row r="34" spans="1:10" ht="25.5" customHeight="1" x14ac:dyDescent="0.2">
      <c r="A34" s="123"/>
      <c r="B34" s="126" t="s">
        <v>1</v>
      </c>
      <c r="C34" s="126"/>
      <c r="D34" s="127"/>
      <c r="E34" s="127"/>
      <c r="F34" s="132"/>
      <c r="G34" s="133"/>
      <c r="H34" s="133"/>
      <c r="I34" s="242">
        <f>I33</f>
        <v>0</v>
      </c>
      <c r="J34" s="242"/>
    </row>
    <row r="35" spans="1:10" x14ac:dyDescent="0.2">
      <c r="F35" s="134"/>
      <c r="G35" s="95"/>
      <c r="H35" s="134"/>
      <c r="I35" s="95"/>
      <c r="J35" s="95"/>
    </row>
    <row r="36" spans="1:10" x14ac:dyDescent="0.2">
      <c r="F36" s="134"/>
      <c r="G36" s="95"/>
      <c r="H36" s="134"/>
      <c r="I36" s="95"/>
      <c r="J36" s="95"/>
    </row>
    <row r="37" spans="1:10" x14ac:dyDescent="0.2">
      <c r="F37" s="134"/>
      <c r="G37" s="95"/>
      <c r="H37" s="134"/>
      <c r="I37" s="95"/>
      <c r="J37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8">
    <mergeCell ref="B1:J1"/>
    <mergeCell ref="G17:I17"/>
    <mergeCell ref="G18:I18"/>
    <mergeCell ref="G20:I20"/>
    <mergeCell ref="G16:I16"/>
    <mergeCell ref="I7:J7"/>
    <mergeCell ref="I10:J10"/>
    <mergeCell ref="E12:F12"/>
    <mergeCell ref="G12:H12"/>
    <mergeCell ref="G19:I19"/>
    <mergeCell ref="G6:H6"/>
    <mergeCell ref="I6:J6"/>
    <mergeCell ref="E7:F7"/>
    <mergeCell ref="D3:J3"/>
    <mergeCell ref="G15:I15"/>
    <mergeCell ref="G14:I14"/>
    <mergeCell ref="E10:F10"/>
    <mergeCell ref="E11:F11"/>
    <mergeCell ref="I11:J11"/>
    <mergeCell ref="I12:J12"/>
    <mergeCell ref="G10:H10"/>
    <mergeCell ref="G11:H11"/>
    <mergeCell ref="D2:J2"/>
    <mergeCell ref="E8:F8"/>
    <mergeCell ref="G7:H7"/>
    <mergeCell ref="G8:H8"/>
    <mergeCell ref="G9:H9"/>
    <mergeCell ref="I8:J8"/>
    <mergeCell ref="I9:J9"/>
    <mergeCell ref="E9:F9"/>
    <mergeCell ref="E6:F6"/>
    <mergeCell ref="I34:J34"/>
    <mergeCell ref="C23:E23"/>
    <mergeCell ref="B24:E24"/>
    <mergeCell ref="B27:J27"/>
    <mergeCell ref="I32:J32"/>
    <mergeCell ref="I33:J33"/>
    <mergeCell ref="C33:E3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20" max="9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5" t="s">
        <v>6</v>
      </c>
      <c r="B1" s="265"/>
      <c r="C1" s="266"/>
      <c r="D1" s="265"/>
      <c r="E1" s="265"/>
      <c r="F1" s="265"/>
      <c r="G1" s="265"/>
    </row>
    <row r="2" spans="1:7" ht="24.95" customHeight="1" x14ac:dyDescent="0.2">
      <c r="A2" s="79" t="s">
        <v>39</v>
      </c>
      <c r="B2" s="78"/>
      <c r="C2" s="267"/>
      <c r="D2" s="267"/>
      <c r="E2" s="267"/>
      <c r="F2" s="267"/>
      <c r="G2" s="268"/>
    </row>
    <row r="3" spans="1:7" ht="24.95" hidden="1" customHeight="1" x14ac:dyDescent="0.2">
      <c r="A3" s="79" t="s">
        <v>7</v>
      </c>
      <c r="B3" s="78"/>
      <c r="C3" s="267"/>
      <c r="D3" s="267"/>
      <c r="E3" s="267"/>
      <c r="F3" s="267"/>
      <c r="G3" s="268"/>
    </row>
    <row r="4" spans="1:7" ht="24.95" hidden="1" customHeight="1" x14ac:dyDescent="0.2">
      <c r="A4" s="79" t="s">
        <v>8</v>
      </c>
      <c r="B4" s="78"/>
      <c r="C4" s="267"/>
      <c r="D4" s="267"/>
      <c r="E4" s="267"/>
      <c r="F4" s="267"/>
      <c r="G4" s="26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9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7109375" customWidth="1"/>
    <col min="5" max="5" width="10.7109375" customWidth="1"/>
    <col min="6" max="6" width="9.85546875" customWidth="1"/>
    <col min="7" max="7" width="10.7109375" customWidth="1"/>
    <col min="15" max="25" width="0" hidden="1" customWidth="1"/>
  </cols>
  <sheetData>
    <row r="1" spans="1:46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Q1" t="s">
        <v>63</v>
      </c>
    </row>
    <row r="2" spans="1:46" ht="25.15" customHeight="1" x14ac:dyDescent="0.2">
      <c r="A2" s="139" t="s">
        <v>62</v>
      </c>
      <c r="B2" s="137"/>
      <c r="C2" s="270" t="s">
        <v>44</v>
      </c>
      <c r="D2" s="271"/>
      <c r="E2" s="271"/>
      <c r="F2" s="271"/>
      <c r="G2" s="272"/>
      <c r="Q2" t="s">
        <v>64</v>
      </c>
    </row>
    <row r="3" spans="1:46" ht="25.15" customHeight="1" x14ac:dyDescent="0.2">
      <c r="A3" s="140" t="s">
        <v>7</v>
      </c>
      <c r="B3" s="138"/>
      <c r="C3" s="273" t="s">
        <v>41</v>
      </c>
      <c r="D3" s="274"/>
      <c r="E3" s="274"/>
      <c r="F3" s="274"/>
      <c r="G3" s="275"/>
      <c r="Q3" t="s">
        <v>65</v>
      </c>
    </row>
    <row r="4" spans="1:46" ht="25.15" hidden="1" customHeight="1" x14ac:dyDescent="0.2">
      <c r="A4" s="140" t="s">
        <v>8</v>
      </c>
      <c r="B4" s="138"/>
      <c r="C4" s="273"/>
      <c r="D4" s="274"/>
      <c r="E4" s="274"/>
      <c r="F4" s="274"/>
      <c r="G4" s="275"/>
      <c r="Q4" t="s">
        <v>66</v>
      </c>
    </row>
    <row r="5" spans="1:46" hidden="1" x14ac:dyDescent="0.2">
      <c r="A5" s="141" t="s">
        <v>67</v>
      </c>
      <c r="B5" s="142"/>
      <c r="C5" s="143"/>
      <c r="D5" s="144"/>
      <c r="E5" s="144"/>
      <c r="F5" s="144"/>
      <c r="G5" s="145"/>
      <c r="Q5" t="s">
        <v>68</v>
      </c>
    </row>
    <row r="7" spans="1:46" x14ac:dyDescent="0.2">
      <c r="A7" s="149" t="s">
        <v>69</v>
      </c>
      <c r="B7" s="150" t="s">
        <v>70</v>
      </c>
      <c r="C7" s="150" t="s">
        <v>71</v>
      </c>
      <c r="D7" s="149" t="s">
        <v>72</v>
      </c>
      <c r="E7" s="149" t="s">
        <v>73</v>
      </c>
      <c r="F7" s="146" t="s">
        <v>74</v>
      </c>
      <c r="G7" s="156" t="s">
        <v>28</v>
      </c>
    </row>
    <row r="8" spans="1:46" x14ac:dyDescent="0.2">
      <c r="A8" s="157" t="s">
        <v>75</v>
      </c>
      <c r="B8" s="158" t="s">
        <v>58</v>
      </c>
      <c r="C8" s="159" t="s">
        <v>59</v>
      </c>
      <c r="D8" s="160"/>
      <c r="E8" s="161"/>
      <c r="F8" s="162"/>
      <c r="G8" s="162">
        <f>SUMIF(Q9:Q43,"&lt;&gt;NOR",G9:G43)</f>
        <v>0</v>
      </c>
      <c r="Q8" t="s">
        <v>76</v>
      </c>
    </row>
    <row r="9" spans="1:46" outlineLevel="1" x14ac:dyDescent="0.2">
      <c r="A9" s="148">
        <v>1</v>
      </c>
      <c r="B9" s="151" t="s">
        <v>126</v>
      </c>
      <c r="C9" s="172" t="s">
        <v>77</v>
      </c>
      <c r="D9" s="152" t="s">
        <v>78</v>
      </c>
      <c r="E9" s="153">
        <v>8</v>
      </c>
      <c r="F9" s="154"/>
      <c r="G9" s="155">
        <f t="shared" ref="G9:G43" si="0">ROUND(E9*F9,2)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 t="s">
        <v>79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</row>
    <row r="10" spans="1:46" outlineLevel="1" x14ac:dyDescent="0.2">
      <c r="A10" s="148">
        <v>2</v>
      </c>
      <c r="B10" s="151" t="s">
        <v>126</v>
      </c>
      <c r="C10" s="172" t="s">
        <v>80</v>
      </c>
      <c r="D10" s="152" t="s">
        <v>78</v>
      </c>
      <c r="E10" s="153">
        <v>36</v>
      </c>
      <c r="F10" s="154"/>
      <c r="G10" s="155">
        <f t="shared" si="0"/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 t="s">
        <v>79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</row>
    <row r="11" spans="1:46" outlineLevel="1" x14ac:dyDescent="0.2">
      <c r="A11" s="148">
        <v>3</v>
      </c>
      <c r="B11" s="151" t="s">
        <v>126</v>
      </c>
      <c r="C11" s="172" t="s">
        <v>81</v>
      </c>
      <c r="D11" s="152" t="s">
        <v>78</v>
      </c>
      <c r="E11" s="153">
        <v>9</v>
      </c>
      <c r="F11" s="154"/>
      <c r="G11" s="155">
        <f t="shared" si="0"/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 t="s">
        <v>79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</row>
    <row r="12" spans="1:46" outlineLevel="1" x14ac:dyDescent="0.2">
      <c r="A12" s="148">
        <v>4</v>
      </c>
      <c r="B12" s="151" t="s">
        <v>126</v>
      </c>
      <c r="C12" s="172" t="s">
        <v>82</v>
      </c>
      <c r="D12" s="152" t="s">
        <v>78</v>
      </c>
      <c r="E12" s="153">
        <v>45</v>
      </c>
      <c r="F12" s="154"/>
      <c r="G12" s="155">
        <f t="shared" si="0"/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 t="s">
        <v>79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</row>
    <row r="13" spans="1:46" outlineLevel="1" x14ac:dyDescent="0.2">
      <c r="A13" s="148">
        <v>5</v>
      </c>
      <c r="B13" s="151" t="s">
        <v>126</v>
      </c>
      <c r="C13" s="172" t="s">
        <v>83</v>
      </c>
      <c r="D13" s="152" t="s">
        <v>84</v>
      </c>
      <c r="E13" s="153">
        <v>45</v>
      </c>
      <c r="F13" s="154"/>
      <c r="G13" s="155">
        <f t="shared" si="0"/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 t="s">
        <v>79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</row>
    <row r="14" spans="1:46" ht="22.5" outlineLevel="1" x14ac:dyDescent="0.2">
      <c r="A14" s="148">
        <v>6</v>
      </c>
      <c r="B14" s="151" t="s">
        <v>126</v>
      </c>
      <c r="C14" s="172" t="s">
        <v>85</v>
      </c>
      <c r="D14" s="152" t="s">
        <v>78</v>
      </c>
      <c r="E14" s="153">
        <v>112</v>
      </c>
      <c r="F14" s="154"/>
      <c r="G14" s="155">
        <f t="shared" si="0"/>
        <v>0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 t="s">
        <v>79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</row>
    <row r="15" spans="1:46" outlineLevel="1" x14ac:dyDescent="0.2">
      <c r="A15" s="148">
        <v>7</v>
      </c>
      <c r="B15" s="151" t="s">
        <v>126</v>
      </c>
      <c r="C15" s="172" t="s">
        <v>86</v>
      </c>
      <c r="D15" s="152" t="s">
        <v>78</v>
      </c>
      <c r="E15" s="153">
        <v>10</v>
      </c>
      <c r="F15" s="154"/>
      <c r="G15" s="155">
        <f t="shared" si="0"/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 t="s">
        <v>79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</row>
    <row r="16" spans="1:46" outlineLevel="1" x14ac:dyDescent="0.2">
      <c r="A16" s="148">
        <v>8</v>
      </c>
      <c r="B16" s="151" t="s">
        <v>126</v>
      </c>
      <c r="C16" s="172" t="s">
        <v>87</v>
      </c>
      <c r="D16" s="152" t="s">
        <v>78</v>
      </c>
      <c r="E16" s="153">
        <v>10</v>
      </c>
      <c r="F16" s="154"/>
      <c r="G16" s="155">
        <f t="shared" si="0"/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 t="s">
        <v>79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</row>
    <row r="17" spans="1:46" outlineLevel="1" x14ac:dyDescent="0.2">
      <c r="A17" s="148">
        <v>9</v>
      </c>
      <c r="B17" s="151" t="s">
        <v>126</v>
      </c>
      <c r="C17" s="172" t="s">
        <v>88</v>
      </c>
      <c r="D17" s="152" t="s">
        <v>84</v>
      </c>
      <c r="E17" s="153">
        <v>6</v>
      </c>
      <c r="F17" s="154"/>
      <c r="G17" s="155">
        <f t="shared" si="0"/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 t="s">
        <v>79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6" outlineLevel="1" x14ac:dyDescent="0.2">
      <c r="A18" s="148">
        <v>10</v>
      </c>
      <c r="B18" s="151" t="s">
        <v>126</v>
      </c>
      <c r="C18" s="172" t="s">
        <v>89</v>
      </c>
      <c r="D18" s="152" t="s">
        <v>84</v>
      </c>
      <c r="E18" s="153">
        <v>8</v>
      </c>
      <c r="F18" s="154"/>
      <c r="G18" s="155">
        <f t="shared" si="0"/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 t="s">
        <v>79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</row>
    <row r="19" spans="1:46" outlineLevel="1" x14ac:dyDescent="0.2">
      <c r="A19" s="148">
        <v>11</v>
      </c>
      <c r="B19" s="151" t="s">
        <v>126</v>
      </c>
      <c r="C19" s="172" t="s">
        <v>90</v>
      </c>
      <c r="D19" s="152" t="s">
        <v>84</v>
      </c>
      <c r="E19" s="153">
        <v>10</v>
      </c>
      <c r="F19" s="154"/>
      <c r="G19" s="155">
        <f t="shared" si="0"/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 t="s">
        <v>79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</row>
    <row r="20" spans="1:46" outlineLevel="1" x14ac:dyDescent="0.2">
      <c r="A20" s="148">
        <v>12</v>
      </c>
      <c r="B20" s="151" t="s">
        <v>125</v>
      </c>
      <c r="C20" s="172" t="s">
        <v>91</v>
      </c>
      <c r="D20" s="152" t="s">
        <v>78</v>
      </c>
      <c r="E20" s="153">
        <v>4</v>
      </c>
      <c r="F20" s="154"/>
      <c r="G20" s="155">
        <f t="shared" si="0"/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 t="s">
        <v>92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</row>
    <row r="21" spans="1:46" outlineLevel="1" x14ac:dyDescent="0.2">
      <c r="A21" s="148">
        <v>13</v>
      </c>
      <c r="B21" s="151" t="s">
        <v>125</v>
      </c>
      <c r="C21" s="172" t="s">
        <v>93</v>
      </c>
      <c r="D21" s="152" t="s">
        <v>78</v>
      </c>
      <c r="E21" s="153">
        <v>5</v>
      </c>
      <c r="F21" s="154"/>
      <c r="G21" s="155">
        <f t="shared" si="0"/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 t="s">
        <v>92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</row>
    <row r="22" spans="1:46" outlineLevel="1" x14ac:dyDescent="0.2">
      <c r="A22" s="148">
        <v>14</v>
      </c>
      <c r="B22" s="151" t="s">
        <v>125</v>
      </c>
      <c r="C22" s="172" t="s">
        <v>94</v>
      </c>
      <c r="D22" s="152" t="s">
        <v>78</v>
      </c>
      <c r="E22" s="153">
        <v>45</v>
      </c>
      <c r="F22" s="154"/>
      <c r="G22" s="155">
        <f t="shared" si="0"/>
        <v>0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 t="s">
        <v>92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</row>
    <row r="23" spans="1:46" outlineLevel="1" x14ac:dyDescent="0.2">
      <c r="A23" s="148">
        <v>15</v>
      </c>
      <c r="B23" s="151" t="s">
        <v>125</v>
      </c>
      <c r="C23" s="172" t="s">
        <v>95</v>
      </c>
      <c r="D23" s="152" t="s">
        <v>78</v>
      </c>
      <c r="E23" s="153">
        <v>5</v>
      </c>
      <c r="F23" s="154"/>
      <c r="G23" s="155">
        <f t="shared" si="0"/>
        <v>0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 t="s">
        <v>92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</row>
    <row r="24" spans="1:46" outlineLevel="1" x14ac:dyDescent="0.2">
      <c r="A24" s="148">
        <v>16</v>
      </c>
      <c r="B24" s="151" t="s">
        <v>125</v>
      </c>
      <c r="C24" s="172" t="s">
        <v>96</v>
      </c>
      <c r="D24" s="152" t="s">
        <v>78</v>
      </c>
      <c r="E24" s="153">
        <v>5</v>
      </c>
      <c r="F24" s="154"/>
      <c r="G24" s="155">
        <f t="shared" si="0"/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 t="s">
        <v>92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</row>
    <row r="25" spans="1:46" outlineLevel="1" x14ac:dyDescent="0.2">
      <c r="A25" s="148">
        <v>17</v>
      </c>
      <c r="B25" s="151" t="s">
        <v>125</v>
      </c>
      <c r="C25" s="172" t="s">
        <v>97</v>
      </c>
      <c r="D25" s="152" t="s">
        <v>78</v>
      </c>
      <c r="E25" s="153">
        <v>5</v>
      </c>
      <c r="F25" s="154"/>
      <c r="G25" s="155">
        <f t="shared" si="0"/>
        <v>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 t="s">
        <v>92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</row>
    <row r="26" spans="1:46" outlineLevel="1" x14ac:dyDescent="0.2">
      <c r="A26" s="148">
        <v>18</v>
      </c>
      <c r="B26" s="151" t="s">
        <v>125</v>
      </c>
      <c r="C26" s="172" t="s">
        <v>98</v>
      </c>
      <c r="D26" s="152" t="s">
        <v>78</v>
      </c>
      <c r="E26" s="153">
        <v>7</v>
      </c>
      <c r="F26" s="154"/>
      <c r="G26" s="155">
        <f t="shared" si="0"/>
        <v>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 t="s">
        <v>92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</row>
    <row r="27" spans="1:46" outlineLevel="1" x14ac:dyDescent="0.2">
      <c r="A27" s="148">
        <v>19</v>
      </c>
      <c r="B27" s="151" t="s">
        <v>125</v>
      </c>
      <c r="C27" s="172" t="s">
        <v>99</v>
      </c>
      <c r="D27" s="152" t="s">
        <v>78</v>
      </c>
      <c r="E27" s="153">
        <v>2</v>
      </c>
      <c r="F27" s="154"/>
      <c r="G27" s="155">
        <f t="shared" si="0"/>
        <v>0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 t="s">
        <v>92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</row>
    <row r="28" spans="1:46" outlineLevel="1" x14ac:dyDescent="0.2">
      <c r="A28" s="148">
        <v>20</v>
      </c>
      <c r="B28" s="151" t="s">
        <v>125</v>
      </c>
      <c r="C28" s="172" t="s">
        <v>100</v>
      </c>
      <c r="D28" s="152" t="s">
        <v>78</v>
      </c>
      <c r="E28" s="153">
        <v>2</v>
      </c>
      <c r="F28" s="154"/>
      <c r="G28" s="155">
        <f t="shared" si="0"/>
        <v>0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 t="s">
        <v>92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</row>
    <row r="29" spans="1:46" outlineLevel="1" x14ac:dyDescent="0.2">
      <c r="A29" s="148">
        <v>21</v>
      </c>
      <c r="B29" s="151" t="s">
        <v>125</v>
      </c>
      <c r="C29" s="172" t="s">
        <v>101</v>
      </c>
      <c r="D29" s="152" t="s">
        <v>78</v>
      </c>
      <c r="E29" s="153">
        <v>4</v>
      </c>
      <c r="F29" s="154"/>
      <c r="G29" s="155">
        <f t="shared" si="0"/>
        <v>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 t="s">
        <v>92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</row>
    <row r="30" spans="1:46" outlineLevel="1" x14ac:dyDescent="0.2">
      <c r="A30" s="148">
        <v>22</v>
      </c>
      <c r="B30" s="151" t="s">
        <v>125</v>
      </c>
      <c r="C30" s="172" t="s">
        <v>102</v>
      </c>
      <c r="D30" s="152" t="s">
        <v>78</v>
      </c>
      <c r="E30" s="153">
        <v>8</v>
      </c>
      <c r="F30" s="154"/>
      <c r="G30" s="155">
        <f t="shared" si="0"/>
        <v>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 t="s">
        <v>92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</row>
    <row r="31" spans="1:46" outlineLevel="1" x14ac:dyDescent="0.2">
      <c r="A31" s="148">
        <v>23</v>
      </c>
      <c r="B31" s="151" t="s">
        <v>125</v>
      </c>
      <c r="C31" s="172" t="s">
        <v>103</v>
      </c>
      <c r="D31" s="152" t="s">
        <v>78</v>
      </c>
      <c r="E31" s="153">
        <v>45</v>
      </c>
      <c r="F31" s="154"/>
      <c r="G31" s="155">
        <f t="shared" si="0"/>
        <v>0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 t="s">
        <v>92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</row>
    <row r="32" spans="1:46" outlineLevel="1" x14ac:dyDescent="0.2">
      <c r="A32" s="148">
        <v>24</v>
      </c>
      <c r="B32" s="151" t="s">
        <v>125</v>
      </c>
      <c r="C32" s="172" t="s">
        <v>104</v>
      </c>
      <c r="D32" s="152" t="s">
        <v>78</v>
      </c>
      <c r="E32" s="153">
        <v>45</v>
      </c>
      <c r="F32" s="154"/>
      <c r="G32" s="155">
        <f t="shared" si="0"/>
        <v>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 t="s">
        <v>92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</row>
    <row r="33" spans="1:46" outlineLevel="1" x14ac:dyDescent="0.2">
      <c r="A33" s="148">
        <v>25</v>
      </c>
      <c r="B33" s="151" t="s">
        <v>125</v>
      </c>
      <c r="C33" s="172" t="s">
        <v>105</v>
      </c>
      <c r="D33" s="152" t="s">
        <v>84</v>
      </c>
      <c r="E33" s="153">
        <v>6</v>
      </c>
      <c r="F33" s="154"/>
      <c r="G33" s="155">
        <f t="shared" si="0"/>
        <v>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 t="s">
        <v>92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</row>
    <row r="34" spans="1:46" outlineLevel="1" x14ac:dyDescent="0.2">
      <c r="A34" s="148">
        <v>26</v>
      </c>
      <c r="B34" s="151" t="s">
        <v>125</v>
      </c>
      <c r="C34" s="172" t="s">
        <v>106</v>
      </c>
      <c r="D34" s="152" t="s">
        <v>78</v>
      </c>
      <c r="E34" s="153">
        <v>10</v>
      </c>
      <c r="F34" s="154"/>
      <c r="G34" s="155">
        <f t="shared" si="0"/>
        <v>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 t="s">
        <v>92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</row>
    <row r="35" spans="1:46" outlineLevel="1" x14ac:dyDescent="0.2">
      <c r="A35" s="148">
        <v>27</v>
      </c>
      <c r="B35" s="151" t="s">
        <v>125</v>
      </c>
      <c r="C35" s="172" t="s">
        <v>107</v>
      </c>
      <c r="D35" s="152" t="s">
        <v>84</v>
      </c>
      <c r="E35" s="153">
        <v>8</v>
      </c>
      <c r="F35" s="154"/>
      <c r="G35" s="155">
        <f t="shared" si="0"/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 t="s">
        <v>92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</row>
    <row r="36" spans="1:46" ht="22.5" outlineLevel="1" x14ac:dyDescent="0.2">
      <c r="A36" s="148">
        <v>28</v>
      </c>
      <c r="B36" s="151" t="s">
        <v>125</v>
      </c>
      <c r="C36" s="172" t="s">
        <v>108</v>
      </c>
      <c r="D36" s="152" t="s">
        <v>84</v>
      </c>
      <c r="E36" s="153">
        <v>10</v>
      </c>
      <c r="F36" s="154"/>
      <c r="G36" s="155">
        <f t="shared" si="0"/>
        <v>0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 t="s">
        <v>92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</row>
    <row r="37" spans="1:46" outlineLevel="1" x14ac:dyDescent="0.2">
      <c r="A37" s="148">
        <v>29</v>
      </c>
      <c r="B37" s="151" t="s">
        <v>125</v>
      </c>
      <c r="C37" s="172" t="s">
        <v>109</v>
      </c>
      <c r="D37" s="152" t="s">
        <v>110</v>
      </c>
      <c r="E37" s="153">
        <v>1</v>
      </c>
      <c r="F37" s="154"/>
      <c r="G37" s="155">
        <f t="shared" si="0"/>
        <v>0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 t="s">
        <v>92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</row>
    <row r="38" spans="1:46" outlineLevel="1" x14ac:dyDescent="0.2">
      <c r="A38" s="148">
        <v>30</v>
      </c>
      <c r="B38" s="151" t="s">
        <v>111</v>
      </c>
      <c r="C38" s="172" t="s">
        <v>112</v>
      </c>
      <c r="D38" s="152" t="s">
        <v>113</v>
      </c>
      <c r="E38" s="153">
        <v>5</v>
      </c>
      <c r="F38" s="154"/>
      <c r="G38" s="155">
        <f t="shared" si="0"/>
        <v>0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 t="s">
        <v>79</v>
      </c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</row>
    <row r="39" spans="1:46" outlineLevel="1" x14ac:dyDescent="0.2">
      <c r="A39" s="148">
        <v>31</v>
      </c>
      <c r="B39" s="151" t="s">
        <v>114</v>
      </c>
      <c r="C39" s="172" t="s">
        <v>115</v>
      </c>
      <c r="D39" s="152" t="s">
        <v>113</v>
      </c>
      <c r="E39" s="153">
        <v>5</v>
      </c>
      <c r="F39" s="154"/>
      <c r="G39" s="155">
        <f t="shared" si="0"/>
        <v>0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 t="s">
        <v>79</v>
      </c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</row>
    <row r="40" spans="1:46" outlineLevel="1" x14ac:dyDescent="0.2">
      <c r="A40" s="148">
        <v>32</v>
      </c>
      <c r="B40" s="151" t="s">
        <v>116</v>
      </c>
      <c r="C40" s="172" t="s">
        <v>117</v>
      </c>
      <c r="D40" s="152" t="s">
        <v>113</v>
      </c>
      <c r="E40" s="153">
        <v>5</v>
      </c>
      <c r="F40" s="154"/>
      <c r="G40" s="155">
        <f t="shared" si="0"/>
        <v>0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 t="s">
        <v>79</v>
      </c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</row>
    <row r="41" spans="1:46" outlineLevel="1" x14ac:dyDescent="0.2">
      <c r="A41" s="148">
        <v>33</v>
      </c>
      <c r="B41" s="217" t="s">
        <v>118</v>
      </c>
      <c r="C41" s="172" t="s">
        <v>170</v>
      </c>
      <c r="D41" s="152" t="s">
        <v>168</v>
      </c>
      <c r="E41" s="153">
        <v>147</v>
      </c>
      <c r="F41" s="154"/>
      <c r="G41" s="155">
        <f t="shared" si="0"/>
        <v>0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</row>
    <row r="42" spans="1:46" outlineLevel="1" x14ac:dyDescent="0.2">
      <c r="A42" s="148">
        <v>34</v>
      </c>
      <c r="B42" s="217" t="s">
        <v>120</v>
      </c>
      <c r="C42" s="172" t="s">
        <v>119</v>
      </c>
      <c r="D42" s="152" t="s">
        <v>113</v>
      </c>
      <c r="E42" s="153">
        <v>6</v>
      </c>
      <c r="F42" s="154"/>
      <c r="G42" s="155">
        <f t="shared" si="0"/>
        <v>0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 t="s">
        <v>79</v>
      </c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</row>
    <row r="43" spans="1:46" outlineLevel="1" x14ac:dyDescent="0.2">
      <c r="A43" s="163">
        <v>35</v>
      </c>
      <c r="B43" s="218" t="s">
        <v>169</v>
      </c>
      <c r="C43" s="173" t="s">
        <v>121</v>
      </c>
      <c r="D43" s="164" t="s">
        <v>113</v>
      </c>
      <c r="E43" s="165">
        <v>4</v>
      </c>
      <c r="F43" s="166"/>
      <c r="G43" s="167">
        <f t="shared" si="0"/>
        <v>0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 t="s">
        <v>79</v>
      </c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</row>
    <row r="44" spans="1:46" x14ac:dyDescent="0.2">
      <c r="A44" s="6"/>
      <c r="B44" s="7" t="s">
        <v>122</v>
      </c>
      <c r="C44" s="174" t="s">
        <v>122</v>
      </c>
      <c r="D44" s="6"/>
      <c r="E44" s="6"/>
      <c r="F44" s="6"/>
      <c r="G44" s="6"/>
      <c r="O44">
        <v>15</v>
      </c>
      <c r="P44">
        <v>21</v>
      </c>
    </row>
    <row r="45" spans="1:46" x14ac:dyDescent="0.2">
      <c r="A45" s="168"/>
      <c r="B45" s="169">
        <v>26</v>
      </c>
      <c r="C45" s="175" t="s">
        <v>122</v>
      </c>
      <c r="D45" s="170"/>
      <c r="E45" s="170"/>
      <c r="F45" s="170"/>
      <c r="G45" s="171">
        <f>G8</f>
        <v>0</v>
      </c>
      <c r="O45" t="e">
        <f>SUMIF(#REF!,O44,G7:G43)</f>
        <v>#REF!</v>
      </c>
      <c r="P45" t="e">
        <f>SUMIF(#REF!,P44,G7:G43)</f>
        <v>#REF!</v>
      </c>
      <c r="Q45" t="s">
        <v>123</v>
      </c>
    </row>
    <row r="46" spans="1:46" x14ac:dyDescent="0.2">
      <c r="A46" s="6"/>
      <c r="B46" s="7" t="s">
        <v>122</v>
      </c>
      <c r="C46" s="174" t="s">
        <v>122</v>
      </c>
      <c r="D46" s="6"/>
      <c r="E46" s="6"/>
      <c r="F46" s="6"/>
      <c r="G46" s="6"/>
    </row>
    <row r="47" spans="1:46" x14ac:dyDescent="0.2">
      <c r="A47" s="6"/>
      <c r="B47" s="7" t="s">
        <v>122</v>
      </c>
      <c r="C47" s="174" t="s">
        <v>122</v>
      </c>
      <c r="D47" s="6"/>
      <c r="E47" s="6"/>
      <c r="F47" s="6"/>
      <c r="G47" s="6"/>
    </row>
    <row r="48" spans="1:46" x14ac:dyDescent="0.2">
      <c r="A48" s="6"/>
      <c r="B48" s="7" t="s">
        <v>122</v>
      </c>
      <c r="C48" s="174" t="s">
        <v>122</v>
      </c>
      <c r="D48" s="6"/>
      <c r="E48" s="6"/>
      <c r="F48" s="6"/>
      <c r="G48" s="6"/>
    </row>
    <row r="49" spans="3:17" x14ac:dyDescent="0.2">
      <c r="C49" s="176"/>
      <c r="Q49" t="s">
        <v>124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Z37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34</v>
      </c>
      <c r="B1" s="221" t="s">
        <v>40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4"/>
      <c r="B2" s="215" t="s">
        <v>167</v>
      </c>
      <c r="C2" s="82"/>
      <c r="D2" s="224" t="s">
        <v>160</v>
      </c>
      <c r="E2" s="225"/>
      <c r="F2" s="225"/>
      <c r="G2" s="225"/>
      <c r="H2" s="225"/>
      <c r="I2" s="225"/>
      <c r="J2" s="226"/>
      <c r="O2" s="2"/>
    </row>
    <row r="3" spans="1:15" ht="23.25" customHeight="1" x14ac:dyDescent="0.2">
      <c r="A3" s="4"/>
      <c r="B3" s="83" t="s">
        <v>43</v>
      </c>
      <c r="C3" s="84"/>
      <c r="D3" s="227" t="s">
        <v>41</v>
      </c>
      <c r="E3" s="228"/>
      <c r="F3" s="228"/>
      <c r="G3" s="228"/>
      <c r="H3" s="228"/>
      <c r="I3" s="228"/>
      <c r="J3" s="229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hidden="1" customHeight="1" x14ac:dyDescent="0.2">
      <c r="A5" s="4"/>
      <c r="B5" s="66" t="s">
        <v>20</v>
      </c>
      <c r="C5" s="67"/>
      <c r="D5" s="68"/>
      <c r="E5" s="69"/>
      <c r="F5" s="69"/>
      <c r="G5" s="69"/>
      <c r="H5" s="70"/>
      <c r="I5" s="69"/>
      <c r="J5" s="71"/>
    </row>
    <row r="6" spans="1:15" ht="32.25" customHeight="1" x14ac:dyDescent="0.2">
      <c r="A6" s="4"/>
      <c r="B6" s="52" t="s">
        <v>29</v>
      </c>
      <c r="C6" s="72"/>
      <c r="D6" s="53"/>
      <c r="E6" s="232"/>
      <c r="F6" s="232"/>
      <c r="G6" s="233"/>
      <c r="H6" s="233"/>
      <c r="I6" s="233" t="s">
        <v>28</v>
      </c>
      <c r="J6" s="234"/>
    </row>
    <row r="7" spans="1:15" ht="23.25" customHeight="1" x14ac:dyDescent="0.2">
      <c r="A7" s="135" t="s">
        <v>23</v>
      </c>
      <c r="B7" s="136" t="s">
        <v>23</v>
      </c>
      <c r="C7" s="181"/>
      <c r="D7" s="182"/>
      <c r="E7" s="283"/>
      <c r="F7" s="284"/>
      <c r="G7" s="283"/>
      <c r="H7" s="284"/>
      <c r="I7" s="283">
        <f>SUMIF(F33:F33,A7,I33:I33)+SUMIF(F33:F33,"PSU",I33:I33)</f>
        <v>0</v>
      </c>
      <c r="J7" s="236"/>
    </row>
    <row r="8" spans="1:15" ht="23.25" customHeight="1" x14ac:dyDescent="0.2">
      <c r="A8" s="135" t="s">
        <v>24</v>
      </c>
      <c r="B8" s="136" t="s">
        <v>24</v>
      </c>
      <c r="C8" s="181"/>
      <c r="D8" s="182"/>
      <c r="E8" s="283"/>
      <c r="F8" s="284"/>
      <c r="G8" s="283"/>
      <c r="H8" s="284"/>
      <c r="I8" s="283">
        <f>SUMIF(F33:F33,A8,I33:I33)</f>
        <v>0</v>
      </c>
      <c r="J8" s="236"/>
    </row>
    <row r="9" spans="1:15" ht="23.25" customHeight="1" x14ac:dyDescent="0.2">
      <c r="A9" s="135" t="s">
        <v>25</v>
      </c>
      <c r="B9" s="136" t="s">
        <v>25</v>
      </c>
      <c r="C9" s="181"/>
      <c r="D9" s="182"/>
      <c r="E9" s="283"/>
      <c r="F9" s="284"/>
      <c r="G9" s="283"/>
      <c r="H9" s="284"/>
      <c r="I9" s="283">
        <f>SUMIF(F33:F33,A9,I33:I33)</f>
        <v>0</v>
      </c>
      <c r="J9" s="236"/>
    </row>
    <row r="10" spans="1:15" ht="23.25" customHeight="1" x14ac:dyDescent="0.2">
      <c r="A10" s="135" t="s">
        <v>60</v>
      </c>
      <c r="B10" s="136" t="s">
        <v>26</v>
      </c>
      <c r="C10" s="181"/>
      <c r="D10" s="182"/>
      <c r="E10" s="283"/>
      <c r="F10" s="284"/>
      <c r="G10" s="283"/>
      <c r="H10" s="284"/>
      <c r="I10" s="283">
        <f>SUMIF(F33:F33,A10,I33:I33)</f>
        <v>0</v>
      </c>
      <c r="J10" s="236"/>
    </row>
    <row r="11" spans="1:15" ht="23.25" customHeight="1" x14ac:dyDescent="0.2">
      <c r="A11" s="135" t="s">
        <v>61</v>
      </c>
      <c r="B11" s="136" t="s">
        <v>27</v>
      </c>
      <c r="C11" s="181"/>
      <c r="D11" s="182"/>
      <c r="E11" s="283"/>
      <c r="F11" s="284"/>
      <c r="G11" s="283"/>
      <c r="H11" s="284"/>
      <c r="I11" s="283">
        <f>SUMIF(F33:F33,A11,I33:I33)</f>
        <v>0</v>
      </c>
      <c r="J11" s="236"/>
    </row>
    <row r="12" spans="1:15" ht="23.25" customHeight="1" x14ac:dyDescent="0.2">
      <c r="A12" s="4"/>
      <c r="B12" s="74" t="s">
        <v>28</v>
      </c>
      <c r="C12" s="183"/>
      <c r="D12" s="184"/>
      <c r="E12" s="287"/>
      <c r="F12" s="288"/>
      <c r="G12" s="287"/>
      <c r="H12" s="288"/>
      <c r="I12" s="287">
        <f>SUM(I7:J11)</f>
        <v>0</v>
      </c>
      <c r="J12" s="256"/>
    </row>
    <row r="13" spans="1:15" ht="33" customHeight="1" x14ac:dyDescent="0.2">
      <c r="A13" s="4"/>
      <c r="B13" s="65" t="s">
        <v>30</v>
      </c>
      <c r="C13" s="181"/>
      <c r="D13" s="182"/>
      <c r="E13" s="185"/>
      <c r="F13" s="186"/>
      <c r="G13" s="187"/>
      <c r="H13" s="187"/>
      <c r="I13" s="187"/>
      <c r="J13" s="62"/>
    </row>
    <row r="14" spans="1:15" ht="23.25" customHeight="1" x14ac:dyDescent="0.2">
      <c r="A14" s="4"/>
      <c r="B14" s="57" t="s">
        <v>11</v>
      </c>
      <c r="C14" s="181"/>
      <c r="D14" s="182"/>
      <c r="E14" s="188">
        <v>15</v>
      </c>
      <c r="F14" s="186" t="s">
        <v>0</v>
      </c>
      <c r="G14" s="289"/>
      <c r="H14" s="290"/>
      <c r="I14" s="290"/>
      <c r="J14" s="62" t="str">
        <f t="shared" ref="J14:J19" si="0">Mena</f>
        <v>CZK</v>
      </c>
    </row>
    <row r="15" spans="1:15" ht="23.25" customHeight="1" x14ac:dyDescent="0.2">
      <c r="A15" s="4"/>
      <c r="B15" s="57" t="s">
        <v>12</v>
      </c>
      <c r="C15" s="181"/>
      <c r="D15" s="182"/>
      <c r="E15" s="188">
        <f>SazbaDPH1</f>
        <v>15</v>
      </c>
      <c r="F15" s="186" t="s">
        <v>0</v>
      </c>
      <c r="G15" s="291"/>
      <c r="H15" s="292"/>
      <c r="I15" s="292"/>
      <c r="J15" s="62" t="str">
        <f t="shared" si="0"/>
        <v>CZK</v>
      </c>
    </row>
    <row r="16" spans="1:15" ht="23.25" customHeight="1" x14ac:dyDescent="0.2">
      <c r="A16" s="4"/>
      <c r="B16" s="57" t="s">
        <v>13</v>
      </c>
      <c r="C16" s="181"/>
      <c r="D16" s="182"/>
      <c r="E16" s="188">
        <v>21</v>
      </c>
      <c r="F16" s="186" t="s">
        <v>0</v>
      </c>
      <c r="G16" s="289">
        <f>I12</f>
        <v>0</v>
      </c>
      <c r="H16" s="290"/>
      <c r="I16" s="290"/>
      <c r="J16" s="62" t="str">
        <f t="shared" si="0"/>
        <v>CZK</v>
      </c>
    </row>
    <row r="17" spans="1:52" ht="23.25" customHeight="1" x14ac:dyDescent="0.2">
      <c r="A17" s="4"/>
      <c r="B17" s="49" t="s">
        <v>14</v>
      </c>
      <c r="C17" s="22"/>
      <c r="D17" s="18"/>
      <c r="E17" s="43">
        <f>SazbaDPH2</f>
        <v>21</v>
      </c>
      <c r="F17" s="44" t="s">
        <v>0</v>
      </c>
      <c r="G17" s="257">
        <f>ZakladDPHZakl*SazbaDPH2/100</f>
        <v>0</v>
      </c>
      <c r="H17" s="258"/>
      <c r="I17" s="258"/>
      <c r="J17" s="56" t="str">
        <f t="shared" si="0"/>
        <v>CZK</v>
      </c>
    </row>
    <row r="18" spans="1:52" ht="23.25" customHeight="1" thickBot="1" x14ac:dyDescent="0.25">
      <c r="A18" s="4"/>
      <c r="B18" s="48" t="s">
        <v>4</v>
      </c>
      <c r="C18" s="20"/>
      <c r="D18" s="23"/>
      <c r="E18" s="20"/>
      <c r="F18" s="21"/>
      <c r="G18" s="259">
        <f>0</f>
        <v>0</v>
      </c>
      <c r="H18" s="259"/>
      <c r="I18" s="259"/>
      <c r="J18" s="63" t="str">
        <f t="shared" si="0"/>
        <v>CZK</v>
      </c>
    </row>
    <row r="19" spans="1:52" ht="27.75" hidden="1" customHeight="1" thickBot="1" x14ac:dyDescent="0.25">
      <c r="A19" s="4"/>
      <c r="B19" s="112" t="s">
        <v>22</v>
      </c>
      <c r="C19" s="113"/>
      <c r="D19" s="113"/>
      <c r="E19" s="114"/>
      <c r="F19" s="115"/>
      <c r="G19" s="239" t="e">
        <f>ZakladDPHSniVypocet+ZakladDPHZaklVypocet</f>
        <v>#REF!</v>
      </c>
      <c r="H19" s="239"/>
      <c r="I19" s="239"/>
      <c r="J19" s="116" t="str">
        <f t="shared" si="0"/>
        <v>CZK</v>
      </c>
    </row>
    <row r="20" spans="1:52" ht="27.75" customHeight="1" thickBot="1" x14ac:dyDescent="0.25">
      <c r="A20" s="4"/>
      <c r="B20" s="112" t="s">
        <v>33</v>
      </c>
      <c r="C20" s="117"/>
      <c r="D20" s="117"/>
      <c r="E20" s="117"/>
      <c r="F20" s="117"/>
      <c r="G20" s="240">
        <f>SUM(G14:I18)</f>
        <v>0</v>
      </c>
      <c r="H20" s="240"/>
      <c r="I20" s="240"/>
      <c r="J20" s="118" t="s">
        <v>53</v>
      </c>
    </row>
    <row r="21" spans="1:52" ht="27" hidden="1" customHeight="1" x14ac:dyDescent="0.25">
      <c r="B21" s="77" t="s">
        <v>15</v>
      </c>
      <c r="C21" s="3"/>
      <c r="D21" s="3"/>
      <c r="E21" s="3"/>
      <c r="F21" s="104"/>
      <c r="G21" s="104"/>
      <c r="H21" s="104"/>
      <c r="I21" s="104"/>
      <c r="J21" s="3"/>
    </row>
    <row r="22" spans="1:52" ht="25.5" hidden="1" customHeight="1" x14ac:dyDescent="0.2">
      <c r="A22" s="96" t="s">
        <v>35</v>
      </c>
      <c r="B22" s="189" t="s">
        <v>16</v>
      </c>
      <c r="C22" s="99" t="s">
        <v>5</v>
      </c>
      <c r="D22" s="100"/>
      <c r="E22" s="100"/>
      <c r="F22" s="190" t="str">
        <f>B14</f>
        <v>Základ pro sníženou DPH</v>
      </c>
      <c r="G22" s="190" t="str">
        <f>B16</f>
        <v>Základ pro základní DPH</v>
      </c>
      <c r="H22" s="191" t="s">
        <v>17</v>
      </c>
      <c r="I22" s="191" t="s">
        <v>1</v>
      </c>
      <c r="J22" s="192" t="s">
        <v>0</v>
      </c>
    </row>
    <row r="23" spans="1:52" ht="25.5" hidden="1" customHeight="1" x14ac:dyDescent="0.2">
      <c r="A23" s="96">
        <v>1</v>
      </c>
      <c r="B23" s="193" t="s">
        <v>51</v>
      </c>
      <c r="C23" s="285" t="s">
        <v>129</v>
      </c>
      <c r="D23" s="286"/>
      <c r="E23" s="286"/>
      <c r="F23" s="194" t="e">
        <v>#REF!</v>
      </c>
      <c r="G23" s="195" t="e">
        <v>#REF!</v>
      </c>
      <c r="H23" s="196" t="e">
        <f>(F23*SazbaDPH1/100)+(G23*SazbaDPH2/100)</f>
        <v>#REF!</v>
      </c>
      <c r="I23" s="196" t="e">
        <f>F23+G23+H23</f>
        <v>#REF!</v>
      </c>
      <c r="J23" s="197" t="e">
        <f ca="1">IF(_xlfn.SINGLE(CenaCelkemVypocet)=0,"",I23/_xlfn.SINGLE(CenaCelkemVypocet)*100)</f>
        <v>#NAME?</v>
      </c>
    </row>
    <row r="24" spans="1:52" ht="25.5" hidden="1" customHeight="1" x14ac:dyDescent="0.2">
      <c r="A24" s="96"/>
      <c r="B24" s="276" t="s">
        <v>52</v>
      </c>
      <c r="C24" s="277"/>
      <c r="D24" s="277"/>
      <c r="E24" s="278"/>
      <c r="F24" s="198" t="e">
        <f>SUMIF(A23:A23,"=1",F23:F23)</f>
        <v>#REF!</v>
      </c>
      <c r="G24" s="199" t="e">
        <f>SUMIF(A23:A23,"=1",G23:G23)</f>
        <v>#REF!</v>
      </c>
      <c r="H24" s="199" t="e">
        <f>SUMIF(A23:A23,"=1",H23:H23)</f>
        <v>#REF!</v>
      </c>
      <c r="I24" s="199" t="e">
        <f>SUMIF(A23:A23,"=1",I23:I23)</f>
        <v>#REF!</v>
      </c>
      <c r="J24" s="200" t="e">
        <f ca="1">SUMIF(A23:A23,"=1",J23:J23)</f>
        <v>#NAME?</v>
      </c>
    </row>
    <row r="26" spans="1:52" x14ac:dyDescent="0.2">
      <c r="B26" t="s">
        <v>54</v>
      </c>
    </row>
    <row r="27" spans="1:52" x14ac:dyDescent="0.2">
      <c r="B27" s="248" t="s">
        <v>130</v>
      </c>
      <c r="C27" s="248"/>
      <c r="D27" s="248"/>
      <c r="E27" s="248"/>
      <c r="F27" s="248"/>
      <c r="G27" s="248"/>
      <c r="H27" s="248"/>
      <c r="I27" s="248"/>
      <c r="J27" s="248"/>
      <c r="AZ27" s="119" t="str">
        <f>B27</f>
        <v>Položkový rozpočet obsahuje výměnu osvětlení v pístnostech R 2.1, R 2.2a,b,c.</v>
      </c>
    </row>
    <row r="30" spans="1:52" ht="15.75" x14ac:dyDescent="0.25">
      <c r="B30" s="120" t="s">
        <v>56</v>
      </c>
    </row>
    <row r="32" spans="1:52" ht="25.5" customHeight="1" x14ac:dyDescent="0.2">
      <c r="A32" s="121"/>
      <c r="B32" s="124" t="s">
        <v>16</v>
      </c>
      <c r="C32" s="124" t="s">
        <v>5</v>
      </c>
      <c r="D32" s="125"/>
      <c r="E32" s="125"/>
      <c r="F32" s="201" t="s">
        <v>57</v>
      </c>
      <c r="G32" s="201"/>
      <c r="H32" s="201"/>
      <c r="I32" s="279" t="s">
        <v>28</v>
      </c>
      <c r="J32" s="279"/>
    </row>
    <row r="33" spans="1:10" ht="25.5" customHeight="1" x14ac:dyDescent="0.2">
      <c r="A33" s="122"/>
      <c r="B33" s="202" t="s">
        <v>58</v>
      </c>
      <c r="C33" s="280" t="s">
        <v>59</v>
      </c>
      <c r="D33" s="281"/>
      <c r="E33" s="281"/>
      <c r="F33" s="203" t="s">
        <v>25</v>
      </c>
      <c r="G33" s="204"/>
      <c r="H33" s="204"/>
      <c r="I33" s="282">
        <v>0</v>
      </c>
      <c r="J33" s="282"/>
    </row>
    <row r="34" spans="1:10" ht="25.5" customHeight="1" x14ac:dyDescent="0.2">
      <c r="A34" s="123"/>
      <c r="B34" s="126" t="s">
        <v>1</v>
      </c>
      <c r="C34" s="126"/>
      <c r="D34" s="127"/>
      <c r="E34" s="127"/>
      <c r="F34" s="132"/>
      <c r="G34" s="178"/>
      <c r="H34" s="178"/>
      <c r="I34" s="242">
        <f>I33</f>
        <v>0</v>
      </c>
      <c r="J34" s="242"/>
    </row>
    <row r="35" spans="1:10" x14ac:dyDescent="0.2">
      <c r="F35" s="134"/>
      <c r="G35" s="95"/>
      <c r="H35" s="134"/>
      <c r="I35" s="95"/>
      <c r="J35" s="95"/>
    </row>
    <row r="36" spans="1:10" x14ac:dyDescent="0.2">
      <c r="F36" s="134"/>
      <c r="G36" s="95"/>
      <c r="H36" s="134"/>
      <c r="I36" s="95"/>
      <c r="J36" s="95"/>
    </row>
    <row r="37" spans="1:10" x14ac:dyDescent="0.2">
      <c r="F37" s="134"/>
      <c r="G37" s="95"/>
      <c r="H37" s="134"/>
      <c r="I37" s="95"/>
      <c r="J37" s="95"/>
    </row>
  </sheetData>
  <mergeCells count="38">
    <mergeCell ref="B1:J1"/>
    <mergeCell ref="D2:J2"/>
    <mergeCell ref="D3:J3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C23:E23"/>
    <mergeCell ref="E12:F12"/>
    <mergeCell ref="G12:H12"/>
    <mergeCell ref="I12:J12"/>
    <mergeCell ref="G14:I14"/>
    <mergeCell ref="G15:I15"/>
    <mergeCell ref="G16:I16"/>
    <mergeCell ref="I34:J34"/>
    <mergeCell ref="G17:I17"/>
    <mergeCell ref="G18:I18"/>
    <mergeCell ref="G19:I19"/>
    <mergeCell ref="G20:I20"/>
    <mergeCell ref="B24:E24"/>
    <mergeCell ref="B27:J27"/>
    <mergeCell ref="I32:J32"/>
    <mergeCell ref="C33:E33"/>
    <mergeCell ref="I33:J3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2" manualBreakCount="2">
    <brk id="20" max="9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7109375" customWidth="1"/>
    <col min="5" max="6" width="9.85546875" customWidth="1"/>
    <col min="7" max="7" width="12.140625" customWidth="1"/>
    <col min="15" max="25" width="0" hidden="1" customWidth="1"/>
  </cols>
  <sheetData>
    <row r="1" spans="1:46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Q1" t="s">
        <v>63</v>
      </c>
    </row>
    <row r="2" spans="1:46" ht="25.15" customHeight="1" x14ac:dyDescent="0.2">
      <c r="A2" s="205" t="s">
        <v>62</v>
      </c>
      <c r="B2" s="206"/>
      <c r="C2" s="293" t="s">
        <v>160</v>
      </c>
      <c r="D2" s="294"/>
      <c r="E2" s="294"/>
      <c r="F2" s="294"/>
      <c r="G2" s="295"/>
      <c r="Q2" t="s">
        <v>64</v>
      </c>
    </row>
    <row r="3" spans="1:46" ht="25.15" customHeight="1" x14ac:dyDescent="0.2">
      <c r="A3" s="205" t="s">
        <v>7</v>
      </c>
      <c r="B3" s="206"/>
      <c r="C3" s="293" t="s">
        <v>41</v>
      </c>
      <c r="D3" s="294"/>
      <c r="E3" s="294"/>
      <c r="F3" s="294"/>
      <c r="G3" s="295"/>
      <c r="Q3" t="s">
        <v>65</v>
      </c>
    </row>
    <row r="4" spans="1:46" ht="25.15" hidden="1" customHeight="1" x14ac:dyDescent="0.2">
      <c r="A4" s="205" t="s">
        <v>8</v>
      </c>
      <c r="B4" s="206"/>
      <c r="C4" s="293"/>
      <c r="D4" s="294"/>
      <c r="E4" s="294"/>
      <c r="F4" s="294"/>
      <c r="G4" s="295"/>
      <c r="Q4" t="s">
        <v>66</v>
      </c>
    </row>
    <row r="5" spans="1:46" hidden="1" x14ac:dyDescent="0.2">
      <c r="A5" s="207" t="s">
        <v>67</v>
      </c>
      <c r="B5" s="142"/>
      <c r="C5" s="143"/>
      <c r="D5" s="144"/>
      <c r="E5" s="144"/>
      <c r="F5" s="144"/>
      <c r="G5" s="208"/>
      <c r="Q5" t="s">
        <v>68</v>
      </c>
    </row>
    <row r="7" spans="1:46" x14ac:dyDescent="0.2">
      <c r="A7" s="156" t="s">
        <v>69</v>
      </c>
      <c r="B7" s="209" t="s">
        <v>70</v>
      </c>
      <c r="C7" s="209" t="s">
        <v>71</v>
      </c>
      <c r="D7" s="156" t="s">
        <v>72</v>
      </c>
      <c r="E7" s="156" t="s">
        <v>73</v>
      </c>
      <c r="F7" s="146" t="s">
        <v>74</v>
      </c>
      <c r="G7" s="156" t="s">
        <v>28</v>
      </c>
    </row>
    <row r="8" spans="1:46" x14ac:dyDescent="0.2">
      <c r="A8" s="157" t="s">
        <v>75</v>
      </c>
      <c r="B8" s="158" t="s">
        <v>58</v>
      </c>
      <c r="C8" s="159" t="s">
        <v>59</v>
      </c>
      <c r="D8" s="160"/>
      <c r="E8" s="161"/>
      <c r="F8" s="162"/>
      <c r="G8" s="162">
        <f>SUMIF(Q9:Q37,"&lt;&gt;NOR",G9:G37)</f>
        <v>0</v>
      </c>
      <c r="Q8" t="s">
        <v>76</v>
      </c>
    </row>
    <row r="9" spans="1:46" outlineLevel="1" x14ac:dyDescent="0.2">
      <c r="A9" s="148">
        <v>1</v>
      </c>
      <c r="B9" s="151" t="s">
        <v>126</v>
      </c>
      <c r="C9" s="172" t="s">
        <v>77</v>
      </c>
      <c r="D9" s="152" t="s">
        <v>78</v>
      </c>
      <c r="E9" s="153">
        <v>14</v>
      </c>
      <c r="F9" s="154"/>
      <c r="G9" s="155">
        <f t="shared" ref="G9:G37" si="0">ROUND(E9*F9,2)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 t="s">
        <v>79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</row>
    <row r="10" spans="1:46" outlineLevel="1" x14ac:dyDescent="0.2">
      <c r="A10" s="148">
        <v>2</v>
      </c>
      <c r="B10" s="151" t="s">
        <v>126</v>
      </c>
      <c r="C10" s="172" t="s">
        <v>81</v>
      </c>
      <c r="D10" s="152" t="s">
        <v>78</v>
      </c>
      <c r="E10" s="153">
        <v>6</v>
      </c>
      <c r="F10" s="154"/>
      <c r="G10" s="155">
        <f t="shared" si="0"/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 t="s">
        <v>79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</row>
    <row r="11" spans="1:46" outlineLevel="1" x14ac:dyDescent="0.2">
      <c r="A11" s="148">
        <v>3</v>
      </c>
      <c r="B11" s="151" t="s">
        <v>126</v>
      </c>
      <c r="C11" s="172" t="s">
        <v>82</v>
      </c>
      <c r="D11" s="152" t="s">
        <v>78</v>
      </c>
      <c r="E11" s="153">
        <v>8</v>
      </c>
      <c r="F11" s="154"/>
      <c r="G11" s="155">
        <f t="shared" si="0"/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 t="s">
        <v>79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</row>
    <row r="12" spans="1:46" outlineLevel="1" x14ac:dyDescent="0.2">
      <c r="A12" s="148">
        <v>4</v>
      </c>
      <c r="B12" s="151" t="s">
        <v>126</v>
      </c>
      <c r="C12" s="172" t="s">
        <v>83</v>
      </c>
      <c r="D12" s="152" t="s">
        <v>84</v>
      </c>
      <c r="E12" s="153">
        <v>9</v>
      </c>
      <c r="F12" s="154"/>
      <c r="G12" s="155">
        <f t="shared" si="0"/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 t="s">
        <v>79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</row>
    <row r="13" spans="1:46" ht="22.5" outlineLevel="1" x14ac:dyDescent="0.2">
      <c r="A13" s="148">
        <v>5</v>
      </c>
      <c r="B13" s="151" t="s">
        <v>126</v>
      </c>
      <c r="C13" s="172" t="s">
        <v>85</v>
      </c>
      <c r="D13" s="152" t="s">
        <v>78</v>
      </c>
      <c r="E13" s="153">
        <v>66</v>
      </c>
      <c r="F13" s="154"/>
      <c r="G13" s="155">
        <f t="shared" si="0"/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 t="s">
        <v>79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</row>
    <row r="14" spans="1:46" outlineLevel="1" x14ac:dyDescent="0.2">
      <c r="A14" s="148">
        <v>6</v>
      </c>
      <c r="B14" s="151" t="s">
        <v>126</v>
      </c>
      <c r="C14" s="172" t="s">
        <v>86</v>
      </c>
      <c r="D14" s="152" t="s">
        <v>78</v>
      </c>
      <c r="E14" s="153">
        <v>15</v>
      </c>
      <c r="F14" s="154"/>
      <c r="G14" s="155">
        <f t="shared" si="0"/>
        <v>0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 t="s">
        <v>79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</row>
    <row r="15" spans="1:46" outlineLevel="1" x14ac:dyDescent="0.2">
      <c r="A15" s="148">
        <v>7</v>
      </c>
      <c r="B15" s="151" t="s">
        <v>126</v>
      </c>
      <c r="C15" s="172" t="s">
        <v>87</v>
      </c>
      <c r="D15" s="152" t="s">
        <v>78</v>
      </c>
      <c r="E15" s="153">
        <v>8</v>
      </c>
      <c r="F15" s="154"/>
      <c r="G15" s="155">
        <f t="shared" si="0"/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 t="s">
        <v>79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</row>
    <row r="16" spans="1:46" outlineLevel="1" x14ac:dyDescent="0.2">
      <c r="A16" s="148">
        <v>8</v>
      </c>
      <c r="B16" s="151" t="s">
        <v>126</v>
      </c>
      <c r="C16" s="172" t="s">
        <v>88</v>
      </c>
      <c r="D16" s="152" t="s">
        <v>84</v>
      </c>
      <c r="E16" s="153">
        <v>6</v>
      </c>
      <c r="F16" s="154"/>
      <c r="G16" s="155">
        <f t="shared" si="0"/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 t="s">
        <v>79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</row>
    <row r="17" spans="1:46" outlineLevel="1" x14ac:dyDescent="0.2">
      <c r="A17" s="148">
        <v>9</v>
      </c>
      <c r="B17" s="151" t="s">
        <v>126</v>
      </c>
      <c r="C17" s="172" t="s">
        <v>89</v>
      </c>
      <c r="D17" s="152" t="s">
        <v>84</v>
      </c>
      <c r="E17" s="153">
        <v>5</v>
      </c>
      <c r="F17" s="154"/>
      <c r="G17" s="155">
        <f t="shared" si="0"/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 t="s">
        <v>79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6" outlineLevel="1" x14ac:dyDescent="0.2">
      <c r="A18" s="148">
        <v>10</v>
      </c>
      <c r="B18" s="151" t="s">
        <v>126</v>
      </c>
      <c r="C18" s="172" t="s">
        <v>90</v>
      </c>
      <c r="D18" s="152" t="s">
        <v>84</v>
      </c>
      <c r="E18" s="153">
        <v>10</v>
      </c>
      <c r="F18" s="154"/>
      <c r="G18" s="155">
        <f t="shared" si="0"/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 t="s">
        <v>79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</row>
    <row r="19" spans="1:46" outlineLevel="1" x14ac:dyDescent="0.2">
      <c r="A19" s="148">
        <v>11</v>
      </c>
      <c r="B19" s="151" t="s">
        <v>125</v>
      </c>
      <c r="C19" s="172" t="s">
        <v>91</v>
      </c>
      <c r="D19" s="152" t="s">
        <v>78</v>
      </c>
      <c r="E19" s="153">
        <v>5</v>
      </c>
      <c r="F19" s="154"/>
      <c r="G19" s="155">
        <f t="shared" si="0"/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 t="s">
        <v>92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</row>
    <row r="20" spans="1:46" outlineLevel="1" x14ac:dyDescent="0.2">
      <c r="A20" s="148">
        <v>12</v>
      </c>
      <c r="B20" s="151" t="s">
        <v>125</v>
      </c>
      <c r="C20" s="172" t="s">
        <v>93</v>
      </c>
      <c r="D20" s="152" t="s">
        <v>78</v>
      </c>
      <c r="E20" s="153">
        <v>1</v>
      </c>
      <c r="F20" s="154"/>
      <c r="G20" s="155">
        <f t="shared" si="0"/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 t="s">
        <v>92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</row>
    <row r="21" spans="1:46" outlineLevel="1" x14ac:dyDescent="0.2">
      <c r="A21" s="148">
        <v>13</v>
      </c>
      <c r="B21" s="151" t="s">
        <v>125</v>
      </c>
      <c r="C21" s="172" t="s">
        <v>94</v>
      </c>
      <c r="D21" s="152" t="s">
        <v>78</v>
      </c>
      <c r="E21" s="153">
        <v>8</v>
      </c>
      <c r="F21" s="154"/>
      <c r="G21" s="155">
        <f t="shared" si="0"/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 t="s">
        <v>92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</row>
    <row r="22" spans="1:46" outlineLevel="1" x14ac:dyDescent="0.2">
      <c r="A22" s="148">
        <v>14</v>
      </c>
      <c r="B22" s="151" t="s">
        <v>125</v>
      </c>
      <c r="C22" s="172" t="s">
        <v>96</v>
      </c>
      <c r="D22" s="152" t="s">
        <v>78</v>
      </c>
      <c r="E22" s="153">
        <v>3</v>
      </c>
      <c r="F22" s="154"/>
      <c r="G22" s="155">
        <f t="shared" si="0"/>
        <v>0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 t="s">
        <v>92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</row>
    <row r="23" spans="1:46" outlineLevel="1" x14ac:dyDescent="0.2">
      <c r="A23" s="148">
        <v>15</v>
      </c>
      <c r="B23" s="151" t="s">
        <v>125</v>
      </c>
      <c r="C23" s="172" t="s">
        <v>100</v>
      </c>
      <c r="D23" s="152" t="s">
        <v>78</v>
      </c>
      <c r="E23" s="153">
        <v>3</v>
      </c>
      <c r="F23" s="154"/>
      <c r="G23" s="155">
        <f t="shared" si="0"/>
        <v>0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 t="s">
        <v>92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</row>
    <row r="24" spans="1:46" outlineLevel="1" x14ac:dyDescent="0.2">
      <c r="A24" s="148">
        <v>16</v>
      </c>
      <c r="B24" s="151" t="s">
        <v>125</v>
      </c>
      <c r="C24" s="172" t="s">
        <v>102</v>
      </c>
      <c r="D24" s="152" t="s">
        <v>78</v>
      </c>
      <c r="E24" s="153">
        <v>3</v>
      </c>
      <c r="F24" s="154"/>
      <c r="G24" s="155">
        <f t="shared" si="0"/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 t="s">
        <v>92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</row>
    <row r="25" spans="1:46" outlineLevel="1" x14ac:dyDescent="0.2">
      <c r="A25" s="148">
        <v>17</v>
      </c>
      <c r="B25" s="151" t="s">
        <v>125</v>
      </c>
      <c r="C25" s="172" t="s">
        <v>103</v>
      </c>
      <c r="D25" s="152" t="s">
        <v>78</v>
      </c>
      <c r="E25" s="153">
        <v>10</v>
      </c>
      <c r="F25" s="154"/>
      <c r="G25" s="155">
        <f t="shared" si="0"/>
        <v>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 t="s">
        <v>92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</row>
    <row r="26" spans="1:46" outlineLevel="1" x14ac:dyDescent="0.2">
      <c r="A26" s="148">
        <v>18</v>
      </c>
      <c r="B26" s="151" t="s">
        <v>125</v>
      </c>
      <c r="C26" s="172" t="s">
        <v>104</v>
      </c>
      <c r="D26" s="152" t="s">
        <v>78</v>
      </c>
      <c r="E26" s="153">
        <v>9</v>
      </c>
      <c r="F26" s="154"/>
      <c r="G26" s="155">
        <f t="shared" si="0"/>
        <v>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 t="s">
        <v>92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</row>
    <row r="27" spans="1:46" outlineLevel="1" x14ac:dyDescent="0.2">
      <c r="A27" s="148">
        <v>19</v>
      </c>
      <c r="B27" s="151" t="s">
        <v>125</v>
      </c>
      <c r="C27" s="172" t="s">
        <v>105</v>
      </c>
      <c r="D27" s="152" t="s">
        <v>84</v>
      </c>
      <c r="E27" s="153">
        <v>6</v>
      </c>
      <c r="F27" s="154"/>
      <c r="G27" s="155">
        <f t="shared" si="0"/>
        <v>0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 t="s">
        <v>92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</row>
    <row r="28" spans="1:46" outlineLevel="1" x14ac:dyDescent="0.2">
      <c r="A28" s="148">
        <v>20</v>
      </c>
      <c r="B28" s="151" t="s">
        <v>125</v>
      </c>
      <c r="C28" s="172" t="s">
        <v>106</v>
      </c>
      <c r="D28" s="152" t="s">
        <v>78</v>
      </c>
      <c r="E28" s="153">
        <v>8</v>
      </c>
      <c r="F28" s="154"/>
      <c r="G28" s="155">
        <f t="shared" si="0"/>
        <v>0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 t="s">
        <v>92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</row>
    <row r="29" spans="1:46" outlineLevel="1" x14ac:dyDescent="0.2">
      <c r="A29" s="148">
        <v>21</v>
      </c>
      <c r="B29" s="151" t="s">
        <v>125</v>
      </c>
      <c r="C29" s="172" t="s">
        <v>107</v>
      </c>
      <c r="D29" s="152" t="s">
        <v>84</v>
      </c>
      <c r="E29" s="153">
        <v>5</v>
      </c>
      <c r="F29" s="154"/>
      <c r="G29" s="155">
        <f t="shared" si="0"/>
        <v>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 t="s">
        <v>92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</row>
    <row r="30" spans="1:46" ht="22.5" outlineLevel="1" x14ac:dyDescent="0.2">
      <c r="A30" s="148">
        <v>22</v>
      </c>
      <c r="B30" s="151" t="s">
        <v>125</v>
      </c>
      <c r="C30" s="172" t="s">
        <v>108</v>
      </c>
      <c r="D30" s="152" t="s">
        <v>84</v>
      </c>
      <c r="E30" s="153">
        <v>10</v>
      </c>
      <c r="F30" s="154"/>
      <c r="G30" s="155">
        <f t="shared" si="0"/>
        <v>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 t="s">
        <v>92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</row>
    <row r="31" spans="1:46" outlineLevel="1" x14ac:dyDescent="0.2">
      <c r="A31" s="148">
        <v>23</v>
      </c>
      <c r="B31" s="151" t="s">
        <v>125</v>
      </c>
      <c r="C31" s="172" t="s">
        <v>109</v>
      </c>
      <c r="D31" s="152" t="s">
        <v>110</v>
      </c>
      <c r="E31" s="153">
        <v>1</v>
      </c>
      <c r="F31" s="154"/>
      <c r="G31" s="155">
        <f t="shared" si="0"/>
        <v>0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 t="s">
        <v>92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</row>
    <row r="32" spans="1:46" outlineLevel="1" x14ac:dyDescent="0.2">
      <c r="A32" s="148">
        <v>24</v>
      </c>
      <c r="B32" s="151" t="s">
        <v>111</v>
      </c>
      <c r="C32" s="172" t="s">
        <v>112</v>
      </c>
      <c r="D32" s="152" t="s">
        <v>113</v>
      </c>
      <c r="E32" s="153">
        <v>5</v>
      </c>
      <c r="F32" s="154"/>
      <c r="G32" s="155">
        <f t="shared" si="0"/>
        <v>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 t="s">
        <v>79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</row>
    <row r="33" spans="1:46" outlineLevel="1" x14ac:dyDescent="0.2">
      <c r="A33" s="148">
        <v>25</v>
      </c>
      <c r="B33" s="151" t="s">
        <v>114</v>
      </c>
      <c r="C33" s="172" t="s">
        <v>115</v>
      </c>
      <c r="D33" s="152" t="s">
        <v>113</v>
      </c>
      <c r="E33" s="153">
        <v>5</v>
      </c>
      <c r="F33" s="154"/>
      <c r="G33" s="155">
        <f t="shared" si="0"/>
        <v>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 t="s">
        <v>79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</row>
    <row r="34" spans="1:46" outlineLevel="1" x14ac:dyDescent="0.2">
      <c r="A34" s="148">
        <v>26</v>
      </c>
      <c r="B34" s="151" t="s">
        <v>116</v>
      </c>
      <c r="C34" s="172" t="s">
        <v>117</v>
      </c>
      <c r="D34" s="152" t="s">
        <v>113</v>
      </c>
      <c r="E34" s="153">
        <v>5</v>
      </c>
      <c r="F34" s="154"/>
      <c r="G34" s="155">
        <f t="shared" si="0"/>
        <v>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 t="s">
        <v>79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</row>
    <row r="35" spans="1:46" outlineLevel="1" x14ac:dyDescent="0.2">
      <c r="A35" s="148">
        <v>27</v>
      </c>
      <c r="B35" s="217" t="s">
        <v>118</v>
      </c>
      <c r="C35" s="172" t="s">
        <v>170</v>
      </c>
      <c r="D35" s="152" t="s">
        <v>168</v>
      </c>
      <c r="E35" s="153">
        <v>134</v>
      </c>
      <c r="F35" s="154"/>
      <c r="G35" s="155">
        <f t="shared" si="0"/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</row>
    <row r="36" spans="1:46" outlineLevel="1" x14ac:dyDescent="0.2">
      <c r="A36" s="148">
        <v>28</v>
      </c>
      <c r="B36" s="217" t="s">
        <v>120</v>
      </c>
      <c r="C36" s="172" t="s">
        <v>119</v>
      </c>
      <c r="D36" s="152" t="s">
        <v>113</v>
      </c>
      <c r="E36" s="153">
        <v>6</v>
      </c>
      <c r="F36" s="154"/>
      <c r="G36" s="155">
        <f t="shared" si="0"/>
        <v>0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 t="s">
        <v>79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</row>
    <row r="37" spans="1:46" outlineLevel="1" x14ac:dyDescent="0.2">
      <c r="A37" s="163">
        <v>29</v>
      </c>
      <c r="B37" s="218" t="s">
        <v>169</v>
      </c>
      <c r="C37" s="173" t="s">
        <v>121</v>
      </c>
      <c r="D37" s="164" t="s">
        <v>113</v>
      </c>
      <c r="E37" s="165">
        <v>4</v>
      </c>
      <c r="F37" s="166"/>
      <c r="G37" s="167">
        <f t="shared" si="0"/>
        <v>0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 t="s">
        <v>79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</row>
    <row r="38" spans="1:46" x14ac:dyDescent="0.2">
      <c r="A38" s="179"/>
      <c r="B38" s="7" t="s">
        <v>122</v>
      </c>
      <c r="C38" s="174" t="s">
        <v>122</v>
      </c>
      <c r="D38" s="179"/>
      <c r="E38" s="179"/>
      <c r="F38" s="179"/>
      <c r="G38" s="179"/>
      <c r="O38">
        <v>15</v>
      </c>
      <c r="P38">
        <v>21</v>
      </c>
    </row>
    <row r="39" spans="1:46" x14ac:dyDescent="0.2">
      <c r="A39" s="210"/>
      <c r="B39" s="211">
        <v>26</v>
      </c>
      <c r="C39" s="212" t="s">
        <v>122</v>
      </c>
      <c r="D39" s="213"/>
      <c r="E39" s="213"/>
      <c r="F39" s="213"/>
      <c r="G39" s="214">
        <f>G8</f>
        <v>0</v>
      </c>
      <c r="O39" t="e">
        <f>SUMIF(#REF!,O38,G7:G37)</f>
        <v>#REF!</v>
      </c>
      <c r="P39" t="e">
        <f>SUMIF(#REF!,P38,G7:G37)</f>
        <v>#REF!</v>
      </c>
      <c r="Q39" t="s">
        <v>123</v>
      </c>
    </row>
    <row r="40" spans="1:46" x14ac:dyDescent="0.2">
      <c r="A40" s="179"/>
      <c r="B40" s="7" t="s">
        <v>122</v>
      </c>
      <c r="C40" s="174" t="s">
        <v>122</v>
      </c>
      <c r="D40" s="179"/>
      <c r="E40" s="179"/>
      <c r="F40" s="179"/>
      <c r="G40" s="179"/>
    </row>
    <row r="41" spans="1:46" x14ac:dyDescent="0.2">
      <c r="A41" s="179"/>
      <c r="B41" s="7" t="s">
        <v>122</v>
      </c>
      <c r="C41" s="174" t="s">
        <v>122</v>
      </c>
      <c r="D41" s="179"/>
      <c r="E41" s="179"/>
      <c r="F41" s="179"/>
      <c r="G41" s="179"/>
    </row>
    <row r="42" spans="1:46" x14ac:dyDescent="0.2">
      <c r="A42" s="179"/>
      <c r="B42" s="7" t="s">
        <v>122</v>
      </c>
      <c r="C42" s="174" t="s">
        <v>122</v>
      </c>
      <c r="D42" s="179"/>
      <c r="E42" s="179"/>
      <c r="F42" s="179"/>
      <c r="G42" s="179"/>
    </row>
    <row r="43" spans="1:46" x14ac:dyDescent="0.2">
      <c r="C43" s="176"/>
      <c r="Q43" t="s">
        <v>124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Z37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34</v>
      </c>
      <c r="B1" s="221" t="s">
        <v>40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4"/>
      <c r="B2" s="215" t="s">
        <v>167</v>
      </c>
      <c r="C2" s="82"/>
      <c r="D2" s="224" t="s">
        <v>159</v>
      </c>
      <c r="E2" s="225"/>
      <c r="F2" s="225"/>
      <c r="G2" s="225"/>
      <c r="H2" s="225"/>
      <c r="I2" s="225"/>
      <c r="J2" s="226"/>
      <c r="O2" s="2"/>
    </row>
    <row r="3" spans="1:15" ht="23.25" customHeight="1" x14ac:dyDescent="0.2">
      <c r="A3" s="4"/>
      <c r="B3" s="83" t="s">
        <v>43</v>
      </c>
      <c r="C3" s="84"/>
      <c r="D3" s="227" t="s">
        <v>41</v>
      </c>
      <c r="E3" s="228"/>
      <c r="F3" s="228"/>
      <c r="G3" s="228"/>
      <c r="H3" s="228"/>
      <c r="I3" s="228"/>
      <c r="J3" s="229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hidden="1" customHeight="1" x14ac:dyDescent="0.2">
      <c r="A5" s="4"/>
      <c r="B5" s="66" t="s">
        <v>20</v>
      </c>
      <c r="C5" s="67"/>
      <c r="D5" s="68"/>
      <c r="E5" s="69"/>
      <c r="F5" s="69"/>
      <c r="G5" s="69"/>
      <c r="H5" s="70"/>
      <c r="I5" s="69"/>
      <c r="J5" s="71"/>
    </row>
    <row r="6" spans="1:15" ht="32.25" customHeight="1" x14ac:dyDescent="0.2">
      <c r="A6" s="4"/>
      <c r="B6" s="52" t="s">
        <v>29</v>
      </c>
      <c r="C6" s="72"/>
      <c r="D6" s="53"/>
      <c r="E6" s="232"/>
      <c r="F6" s="232"/>
      <c r="G6" s="233"/>
      <c r="H6" s="233"/>
      <c r="I6" s="233" t="s">
        <v>28</v>
      </c>
      <c r="J6" s="234"/>
    </row>
    <row r="7" spans="1:15" ht="23.25" customHeight="1" x14ac:dyDescent="0.2">
      <c r="A7" s="135" t="s">
        <v>23</v>
      </c>
      <c r="B7" s="136" t="s">
        <v>23</v>
      </c>
      <c r="C7" s="181"/>
      <c r="D7" s="182"/>
      <c r="E7" s="283"/>
      <c r="F7" s="284"/>
      <c r="G7" s="283"/>
      <c r="H7" s="284"/>
      <c r="I7" s="283">
        <f>SUMIF(F33:F33,A7,I33:I33)+SUMIF(F33:F33,"PSU",I33:I33)</f>
        <v>0</v>
      </c>
      <c r="J7" s="236"/>
    </row>
    <row r="8" spans="1:15" ht="23.25" customHeight="1" x14ac:dyDescent="0.2">
      <c r="A8" s="135" t="s">
        <v>24</v>
      </c>
      <c r="B8" s="136" t="s">
        <v>24</v>
      </c>
      <c r="C8" s="181"/>
      <c r="D8" s="182"/>
      <c r="E8" s="283"/>
      <c r="F8" s="284"/>
      <c r="G8" s="283"/>
      <c r="H8" s="284"/>
      <c r="I8" s="283">
        <f>SUMIF(F33:F33,A8,I33:I33)</f>
        <v>0</v>
      </c>
      <c r="J8" s="236"/>
    </row>
    <row r="9" spans="1:15" ht="23.25" customHeight="1" x14ac:dyDescent="0.2">
      <c r="A9" s="135" t="s">
        <v>25</v>
      </c>
      <c r="B9" s="136" t="s">
        <v>25</v>
      </c>
      <c r="C9" s="181"/>
      <c r="D9" s="182"/>
      <c r="E9" s="283"/>
      <c r="F9" s="284"/>
      <c r="G9" s="283"/>
      <c r="H9" s="284"/>
      <c r="I9" s="283">
        <f>SUMIF(F33:F33,A9,I33:I33)</f>
        <v>0</v>
      </c>
      <c r="J9" s="236"/>
    </row>
    <row r="10" spans="1:15" ht="23.25" customHeight="1" x14ac:dyDescent="0.2">
      <c r="A10" s="135" t="s">
        <v>60</v>
      </c>
      <c r="B10" s="136" t="s">
        <v>26</v>
      </c>
      <c r="C10" s="181"/>
      <c r="D10" s="182"/>
      <c r="E10" s="283"/>
      <c r="F10" s="284"/>
      <c r="G10" s="283"/>
      <c r="H10" s="284"/>
      <c r="I10" s="283">
        <f>SUMIF(F33:F33,A10,I33:I33)</f>
        <v>0</v>
      </c>
      <c r="J10" s="236"/>
    </row>
    <row r="11" spans="1:15" ht="23.25" customHeight="1" x14ac:dyDescent="0.2">
      <c r="A11" s="135" t="s">
        <v>61</v>
      </c>
      <c r="B11" s="136" t="s">
        <v>27</v>
      </c>
      <c r="C11" s="181"/>
      <c r="D11" s="182"/>
      <c r="E11" s="283"/>
      <c r="F11" s="284"/>
      <c r="G11" s="283"/>
      <c r="H11" s="284"/>
      <c r="I11" s="283">
        <f>SUMIF(F33:F33,A11,I33:I33)</f>
        <v>0</v>
      </c>
      <c r="J11" s="236"/>
    </row>
    <row r="12" spans="1:15" ht="23.25" customHeight="1" x14ac:dyDescent="0.2">
      <c r="A12" s="4"/>
      <c r="B12" s="74" t="s">
        <v>28</v>
      </c>
      <c r="C12" s="183"/>
      <c r="D12" s="184"/>
      <c r="E12" s="287"/>
      <c r="F12" s="288"/>
      <c r="G12" s="287"/>
      <c r="H12" s="288"/>
      <c r="I12" s="287">
        <f>SUM(I7:J11)</f>
        <v>0</v>
      </c>
      <c r="J12" s="256"/>
    </row>
    <row r="13" spans="1:15" ht="33" customHeight="1" x14ac:dyDescent="0.2">
      <c r="A13" s="4"/>
      <c r="B13" s="65" t="s">
        <v>30</v>
      </c>
      <c r="C13" s="181"/>
      <c r="D13" s="182"/>
      <c r="E13" s="185"/>
      <c r="F13" s="186"/>
      <c r="G13" s="187"/>
      <c r="H13" s="187"/>
      <c r="I13" s="187"/>
      <c r="J13" s="62"/>
    </row>
    <row r="14" spans="1:15" ht="23.25" customHeight="1" x14ac:dyDescent="0.2">
      <c r="A14" s="4"/>
      <c r="B14" s="57" t="s">
        <v>11</v>
      </c>
      <c r="C14" s="181"/>
      <c r="D14" s="182"/>
      <c r="E14" s="188">
        <v>15</v>
      </c>
      <c r="F14" s="186" t="s">
        <v>0</v>
      </c>
      <c r="G14" s="289"/>
      <c r="H14" s="290"/>
      <c r="I14" s="290"/>
      <c r="J14" s="62" t="str">
        <f t="shared" ref="J14:J19" si="0">Mena</f>
        <v>CZK</v>
      </c>
    </row>
    <row r="15" spans="1:15" ht="23.25" customHeight="1" x14ac:dyDescent="0.2">
      <c r="A15" s="4"/>
      <c r="B15" s="57" t="s">
        <v>12</v>
      </c>
      <c r="C15" s="181"/>
      <c r="D15" s="182"/>
      <c r="E15" s="188">
        <f>SazbaDPH1</f>
        <v>15</v>
      </c>
      <c r="F15" s="186" t="s">
        <v>0</v>
      </c>
      <c r="G15" s="291">
        <f>ZakladDPHSni*SazbaDPH1/100</f>
        <v>0</v>
      </c>
      <c r="H15" s="292"/>
      <c r="I15" s="292"/>
      <c r="J15" s="62" t="str">
        <f t="shared" si="0"/>
        <v>CZK</v>
      </c>
    </row>
    <row r="16" spans="1:15" ht="23.25" customHeight="1" x14ac:dyDescent="0.2">
      <c r="A16" s="4"/>
      <c r="B16" s="57" t="s">
        <v>13</v>
      </c>
      <c r="C16" s="181"/>
      <c r="D16" s="182"/>
      <c r="E16" s="188">
        <v>21</v>
      </c>
      <c r="F16" s="186" t="s">
        <v>0</v>
      </c>
      <c r="G16" s="289">
        <f>I12</f>
        <v>0</v>
      </c>
      <c r="H16" s="290"/>
      <c r="I16" s="290"/>
      <c r="J16" s="62" t="str">
        <f t="shared" si="0"/>
        <v>CZK</v>
      </c>
    </row>
    <row r="17" spans="1:52" ht="23.25" customHeight="1" x14ac:dyDescent="0.2">
      <c r="A17" s="4"/>
      <c r="B17" s="49" t="s">
        <v>14</v>
      </c>
      <c r="C17" s="22"/>
      <c r="D17" s="18"/>
      <c r="E17" s="43">
        <f>SazbaDPH2</f>
        <v>21</v>
      </c>
      <c r="F17" s="44" t="s">
        <v>0</v>
      </c>
      <c r="G17" s="257">
        <f>ZakladDPHZakl*SazbaDPH2/100</f>
        <v>0</v>
      </c>
      <c r="H17" s="258"/>
      <c r="I17" s="258"/>
      <c r="J17" s="56" t="str">
        <f t="shared" si="0"/>
        <v>CZK</v>
      </c>
    </row>
    <row r="18" spans="1:52" ht="23.25" customHeight="1" thickBot="1" x14ac:dyDescent="0.25">
      <c r="A18" s="4"/>
      <c r="B18" s="48" t="s">
        <v>4</v>
      </c>
      <c r="C18" s="20"/>
      <c r="D18" s="23"/>
      <c r="E18" s="20"/>
      <c r="F18" s="21"/>
      <c r="G18" s="259">
        <f>0</f>
        <v>0</v>
      </c>
      <c r="H18" s="259"/>
      <c r="I18" s="259"/>
      <c r="J18" s="63" t="str">
        <f t="shared" si="0"/>
        <v>CZK</v>
      </c>
    </row>
    <row r="19" spans="1:52" ht="27.75" hidden="1" customHeight="1" thickBot="1" x14ac:dyDescent="0.25">
      <c r="A19" s="4"/>
      <c r="B19" s="112" t="s">
        <v>22</v>
      </c>
      <c r="C19" s="113"/>
      <c r="D19" s="113"/>
      <c r="E19" s="114"/>
      <c r="F19" s="115"/>
      <c r="G19" s="239" t="e">
        <f>ZakladDPHSniVypocet+ZakladDPHZaklVypocet</f>
        <v>#REF!</v>
      </c>
      <c r="H19" s="239"/>
      <c r="I19" s="239"/>
      <c r="J19" s="116" t="str">
        <f t="shared" si="0"/>
        <v>CZK</v>
      </c>
    </row>
    <row r="20" spans="1:52" ht="27.75" customHeight="1" thickBot="1" x14ac:dyDescent="0.25">
      <c r="A20" s="4"/>
      <c r="B20" s="112" t="s">
        <v>33</v>
      </c>
      <c r="C20" s="117"/>
      <c r="D20" s="117"/>
      <c r="E20" s="117"/>
      <c r="F20" s="117"/>
      <c r="G20" s="240">
        <f>ZakladDPHSni+DPHSni+ZakladDPHZakl+DPHZakl+Zaokrouhleni</f>
        <v>0</v>
      </c>
      <c r="H20" s="240"/>
      <c r="I20" s="240"/>
      <c r="J20" s="118" t="s">
        <v>53</v>
      </c>
    </row>
    <row r="21" spans="1:52" ht="27" hidden="1" customHeight="1" x14ac:dyDescent="0.25">
      <c r="B21" s="77" t="s">
        <v>15</v>
      </c>
      <c r="C21" s="3"/>
      <c r="D21" s="3"/>
      <c r="E21" s="3"/>
      <c r="F21" s="104"/>
      <c r="G21" s="104"/>
      <c r="H21" s="104"/>
      <c r="I21" s="104"/>
      <c r="J21" s="3"/>
    </row>
    <row r="22" spans="1:52" ht="25.5" hidden="1" customHeight="1" x14ac:dyDescent="0.2">
      <c r="A22" s="96" t="s">
        <v>35</v>
      </c>
      <c r="B22" s="189" t="s">
        <v>16</v>
      </c>
      <c r="C22" s="99" t="s">
        <v>5</v>
      </c>
      <c r="D22" s="100"/>
      <c r="E22" s="100"/>
      <c r="F22" s="190" t="str">
        <f>B14</f>
        <v>Základ pro sníženou DPH</v>
      </c>
      <c r="G22" s="190" t="str">
        <f>B16</f>
        <v>Základ pro základní DPH</v>
      </c>
      <c r="H22" s="191" t="s">
        <v>17</v>
      </c>
      <c r="I22" s="191" t="s">
        <v>1</v>
      </c>
      <c r="J22" s="192" t="s">
        <v>0</v>
      </c>
    </row>
    <row r="23" spans="1:52" ht="25.5" hidden="1" customHeight="1" x14ac:dyDescent="0.2">
      <c r="A23" s="96">
        <v>1</v>
      </c>
      <c r="B23" s="193" t="s">
        <v>51</v>
      </c>
      <c r="C23" s="285" t="s">
        <v>131</v>
      </c>
      <c r="D23" s="286"/>
      <c r="E23" s="286"/>
      <c r="F23" s="194" t="e">
        <v>#REF!</v>
      </c>
      <c r="G23" s="195" t="e">
        <v>#REF!</v>
      </c>
      <c r="H23" s="196" t="e">
        <f>(F23*SazbaDPH1/100)+(G23*SazbaDPH2/100)</f>
        <v>#REF!</v>
      </c>
      <c r="I23" s="196" t="e">
        <f>F23+G23+H23</f>
        <v>#REF!</v>
      </c>
      <c r="J23" s="197" t="e">
        <f ca="1">IF(_xlfn.SINGLE(CenaCelkemVypocet)=0,"",I23/_xlfn.SINGLE(CenaCelkemVypocet)*100)</f>
        <v>#NAME?</v>
      </c>
    </row>
    <row r="24" spans="1:52" ht="25.5" hidden="1" customHeight="1" x14ac:dyDescent="0.2">
      <c r="A24" s="96"/>
      <c r="B24" s="276" t="s">
        <v>52</v>
      </c>
      <c r="C24" s="277"/>
      <c r="D24" s="277"/>
      <c r="E24" s="278"/>
      <c r="F24" s="198" t="e">
        <f>SUMIF(A23:A23,"=1",F23:F23)</f>
        <v>#REF!</v>
      </c>
      <c r="G24" s="199" t="e">
        <f>SUMIF(A23:A23,"=1",G23:G23)</f>
        <v>#REF!</v>
      </c>
      <c r="H24" s="199" t="e">
        <f>SUMIF(A23:A23,"=1",H23:H23)</f>
        <v>#REF!</v>
      </c>
      <c r="I24" s="199" t="e">
        <f>SUMIF(A23:A23,"=1",I23:I23)</f>
        <v>#REF!</v>
      </c>
      <c r="J24" s="200" t="e">
        <f ca="1">SUMIF(A23:A23,"=1",J23:J23)</f>
        <v>#NAME?</v>
      </c>
    </row>
    <row r="26" spans="1:52" x14ac:dyDescent="0.2">
      <c r="B26" t="s">
        <v>54</v>
      </c>
    </row>
    <row r="27" spans="1:52" x14ac:dyDescent="0.2">
      <c r="B27" s="248" t="s">
        <v>166</v>
      </c>
      <c r="C27" s="248"/>
      <c r="D27" s="248"/>
      <c r="E27" s="248"/>
      <c r="F27" s="248"/>
      <c r="G27" s="248"/>
      <c r="H27" s="248"/>
      <c r="I27" s="248"/>
      <c r="J27" s="248"/>
      <c r="AZ27" s="119" t="str">
        <f>B27</f>
        <v>Položkový rozpočet obsahuje výměnu osvětlení v pístnostech R2.3, R2.4a,b,c, R2.5a,b</v>
      </c>
    </row>
    <row r="30" spans="1:52" ht="15.75" x14ac:dyDescent="0.25">
      <c r="B30" s="120" t="s">
        <v>56</v>
      </c>
    </row>
    <row r="32" spans="1:52" ht="25.5" customHeight="1" x14ac:dyDescent="0.2">
      <c r="A32" s="121"/>
      <c r="B32" s="124" t="s">
        <v>16</v>
      </c>
      <c r="C32" s="124" t="s">
        <v>5</v>
      </c>
      <c r="D32" s="125"/>
      <c r="E32" s="125"/>
      <c r="F32" s="201" t="s">
        <v>57</v>
      </c>
      <c r="G32" s="201"/>
      <c r="H32" s="201"/>
      <c r="I32" s="279" t="s">
        <v>28</v>
      </c>
      <c r="J32" s="279"/>
    </row>
    <row r="33" spans="1:10" ht="25.5" customHeight="1" x14ac:dyDescent="0.2">
      <c r="A33" s="122"/>
      <c r="B33" s="202" t="s">
        <v>58</v>
      </c>
      <c r="C33" s="280" t="s">
        <v>59</v>
      </c>
      <c r="D33" s="281"/>
      <c r="E33" s="281"/>
      <c r="F33" s="203" t="s">
        <v>25</v>
      </c>
      <c r="G33" s="204"/>
      <c r="H33" s="204"/>
      <c r="I33" s="282">
        <v>0</v>
      </c>
      <c r="J33" s="282"/>
    </row>
    <row r="34" spans="1:10" ht="25.5" customHeight="1" x14ac:dyDescent="0.2">
      <c r="A34" s="123"/>
      <c r="B34" s="126" t="s">
        <v>1</v>
      </c>
      <c r="C34" s="126"/>
      <c r="D34" s="127"/>
      <c r="E34" s="127"/>
      <c r="F34" s="132"/>
      <c r="G34" s="178"/>
      <c r="H34" s="178"/>
      <c r="I34" s="242">
        <f>I33</f>
        <v>0</v>
      </c>
      <c r="J34" s="242"/>
    </row>
    <row r="35" spans="1:10" x14ac:dyDescent="0.2">
      <c r="F35" s="134"/>
      <c r="G35" s="95"/>
      <c r="H35" s="134"/>
      <c r="I35" s="95"/>
      <c r="J35" s="95"/>
    </row>
    <row r="36" spans="1:10" x14ac:dyDescent="0.2">
      <c r="F36" s="134"/>
      <c r="G36" s="95"/>
      <c r="H36" s="134"/>
      <c r="I36" s="95"/>
      <c r="J36" s="95"/>
    </row>
    <row r="37" spans="1:10" x14ac:dyDescent="0.2">
      <c r="F37" s="134"/>
      <c r="G37" s="95"/>
      <c r="H37" s="134"/>
      <c r="I37" s="95"/>
      <c r="J37" s="95"/>
    </row>
  </sheetData>
  <mergeCells count="38">
    <mergeCell ref="B1:J1"/>
    <mergeCell ref="D2:J2"/>
    <mergeCell ref="D3:J3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C23:E23"/>
    <mergeCell ref="E12:F12"/>
    <mergeCell ref="G12:H12"/>
    <mergeCell ref="I12:J12"/>
    <mergeCell ref="G14:I14"/>
    <mergeCell ref="G15:I15"/>
    <mergeCell ref="G16:I16"/>
    <mergeCell ref="I34:J34"/>
    <mergeCell ref="G17:I17"/>
    <mergeCell ref="G18:I18"/>
    <mergeCell ref="G19:I19"/>
    <mergeCell ref="G20:I20"/>
    <mergeCell ref="B24:E24"/>
    <mergeCell ref="B27:J27"/>
    <mergeCell ref="I32:J32"/>
    <mergeCell ref="C33:E33"/>
    <mergeCell ref="I33:J3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2" manualBreakCount="2">
    <brk id="20" max="9" man="1"/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7109375" customWidth="1"/>
    <col min="5" max="5" width="9.140625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Q1" t="s">
        <v>63</v>
      </c>
    </row>
    <row r="2" spans="1:46" ht="25.15" customHeight="1" x14ac:dyDescent="0.2">
      <c r="A2" s="205" t="s">
        <v>62</v>
      </c>
      <c r="B2" s="206"/>
      <c r="C2" s="293" t="s">
        <v>159</v>
      </c>
      <c r="D2" s="294"/>
      <c r="E2" s="294"/>
      <c r="F2" s="294"/>
      <c r="G2" s="295"/>
      <c r="Q2" t="s">
        <v>64</v>
      </c>
    </row>
    <row r="3" spans="1:46" ht="25.15" customHeight="1" x14ac:dyDescent="0.2">
      <c r="A3" s="205" t="s">
        <v>7</v>
      </c>
      <c r="B3" s="206"/>
      <c r="C3" s="293" t="s">
        <v>41</v>
      </c>
      <c r="D3" s="294"/>
      <c r="E3" s="294"/>
      <c r="F3" s="294"/>
      <c r="G3" s="295"/>
      <c r="Q3" t="s">
        <v>65</v>
      </c>
    </row>
    <row r="4" spans="1:46" ht="25.15" hidden="1" customHeight="1" x14ac:dyDescent="0.2">
      <c r="A4" s="205" t="s">
        <v>8</v>
      </c>
      <c r="B4" s="206"/>
      <c r="C4" s="293"/>
      <c r="D4" s="294"/>
      <c r="E4" s="294"/>
      <c r="F4" s="294"/>
      <c r="G4" s="295"/>
      <c r="Q4" t="s">
        <v>66</v>
      </c>
    </row>
    <row r="5" spans="1:46" hidden="1" x14ac:dyDescent="0.2">
      <c r="A5" s="207" t="s">
        <v>67</v>
      </c>
      <c r="B5" s="142"/>
      <c r="C5" s="143"/>
      <c r="D5" s="144"/>
      <c r="E5" s="144"/>
      <c r="F5" s="144"/>
      <c r="G5" s="208"/>
      <c r="Q5" t="s">
        <v>68</v>
      </c>
    </row>
    <row r="7" spans="1:46" x14ac:dyDescent="0.2">
      <c r="A7" s="156" t="s">
        <v>69</v>
      </c>
      <c r="B7" s="209" t="s">
        <v>70</v>
      </c>
      <c r="C7" s="209" t="s">
        <v>71</v>
      </c>
      <c r="D7" s="156" t="s">
        <v>72</v>
      </c>
      <c r="E7" s="156" t="s">
        <v>73</v>
      </c>
      <c r="F7" s="146" t="s">
        <v>74</v>
      </c>
      <c r="G7" s="156" t="s">
        <v>28</v>
      </c>
    </row>
    <row r="8" spans="1:46" x14ac:dyDescent="0.2">
      <c r="A8" s="157" t="s">
        <v>75</v>
      </c>
      <c r="B8" s="158" t="s">
        <v>58</v>
      </c>
      <c r="C8" s="159" t="s">
        <v>59</v>
      </c>
      <c r="D8" s="160"/>
      <c r="E8" s="161"/>
      <c r="F8" s="162"/>
      <c r="G8" s="162">
        <f>SUMIF(Q9:Q40,"&lt;&gt;NOR",G9:G40)</f>
        <v>0</v>
      </c>
      <c r="Q8" t="s">
        <v>76</v>
      </c>
    </row>
    <row r="9" spans="1:46" outlineLevel="1" x14ac:dyDescent="0.2">
      <c r="A9" s="148">
        <v>1</v>
      </c>
      <c r="B9" s="151" t="s">
        <v>126</v>
      </c>
      <c r="C9" s="172" t="s">
        <v>77</v>
      </c>
      <c r="D9" s="152" t="s">
        <v>78</v>
      </c>
      <c r="E9" s="153">
        <v>7</v>
      </c>
      <c r="F9" s="154"/>
      <c r="G9" s="155">
        <f t="shared" ref="G9:G40" si="0">ROUND(E9*F9,2)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 t="s">
        <v>79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</row>
    <row r="10" spans="1:46" outlineLevel="1" x14ac:dyDescent="0.2">
      <c r="A10" s="148">
        <v>2</v>
      </c>
      <c r="B10" s="151" t="s">
        <v>126</v>
      </c>
      <c r="C10" s="172" t="s">
        <v>80</v>
      </c>
      <c r="D10" s="152" t="s">
        <v>78</v>
      </c>
      <c r="E10" s="153">
        <v>34</v>
      </c>
      <c r="F10" s="154"/>
      <c r="G10" s="155">
        <f t="shared" si="0"/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 t="s">
        <v>79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</row>
    <row r="11" spans="1:46" outlineLevel="1" x14ac:dyDescent="0.2">
      <c r="A11" s="148">
        <v>3</v>
      </c>
      <c r="B11" s="151" t="s">
        <v>126</v>
      </c>
      <c r="C11" s="172" t="s">
        <v>81</v>
      </c>
      <c r="D11" s="152" t="s">
        <v>78</v>
      </c>
      <c r="E11" s="153">
        <v>7</v>
      </c>
      <c r="F11" s="154"/>
      <c r="G11" s="155">
        <f t="shared" si="0"/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 t="s">
        <v>79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</row>
    <row r="12" spans="1:46" outlineLevel="1" x14ac:dyDescent="0.2">
      <c r="A12" s="148">
        <v>4</v>
      </c>
      <c r="B12" s="151" t="s">
        <v>126</v>
      </c>
      <c r="C12" s="172" t="s">
        <v>82</v>
      </c>
      <c r="D12" s="152" t="s">
        <v>78</v>
      </c>
      <c r="E12" s="153">
        <v>34</v>
      </c>
      <c r="F12" s="154"/>
      <c r="G12" s="155">
        <f t="shared" si="0"/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 t="s">
        <v>79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</row>
    <row r="13" spans="1:46" outlineLevel="1" x14ac:dyDescent="0.2">
      <c r="A13" s="148">
        <v>5</v>
      </c>
      <c r="B13" s="151" t="s">
        <v>126</v>
      </c>
      <c r="C13" s="172" t="s">
        <v>83</v>
      </c>
      <c r="D13" s="152" t="s">
        <v>84</v>
      </c>
      <c r="E13" s="153">
        <v>56</v>
      </c>
      <c r="F13" s="154"/>
      <c r="G13" s="155">
        <f t="shared" si="0"/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 t="s">
        <v>79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</row>
    <row r="14" spans="1:46" ht="22.5" outlineLevel="1" x14ac:dyDescent="0.2">
      <c r="A14" s="148">
        <v>6</v>
      </c>
      <c r="B14" s="151" t="s">
        <v>126</v>
      </c>
      <c r="C14" s="172" t="s">
        <v>85</v>
      </c>
      <c r="D14" s="152" t="s">
        <v>78</v>
      </c>
      <c r="E14" s="153">
        <v>95</v>
      </c>
      <c r="F14" s="154"/>
      <c r="G14" s="155">
        <f t="shared" si="0"/>
        <v>0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 t="s">
        <v>79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</row>
    <row r="15" spans="1:46" outlineLevel="1" x14ac:dyDescent="0.2">
      <c r="A15" s="148">
        <v>7</v>
      </c>
      <c r="B15" s="151" t="s">
        <v>126</v>
      </c>
      <c r="C15" s="172" t="s">
        <v>86</v>
      </c>
      <c r="D15" s="152" t="s">
        <v>78</v>
      </c>
      <c r="E15" s="153">
        <v>22</v>
      </c>
      <c r="F15" s="154"/>
      <c r="G15" s="155">
        <f t="shared" si="0"/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 t="s">
        <v>79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</row>
    <row r="16" spans="1:46" outlineLevel="1" x14ac:dyDescent="0.2">
      <c r="A16" s="148">
        <v>8</v>
      </c>
      <c r="B16" s="151" t="s">
        <v>126</v>
      </c>
      <c r="C16" s="172" t="s">
        <v>87</v>
      </c>
      <c r="D16" s="152" t="s">
        <v>78</v>
      </c>
      <c r="E16" s="153">
        <v>18</v>
      </c>
      <c r="F16" s="154"/>
      <c r="G16" s="155">
        <f t="shared" si="0"/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 t="s">
        <v>79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</row>
    <row r="17" spans="1:46" outlineLevel="1" x14ac:dyDescent="0.2">
      <c r="A17" s="148">
        <v>9</v>
      </c>
      <c r="B17" s="151" t="s">
        <v>126</v>
      </c>
      <c r="C17" s="172" t="s">
        <v>88</v>
      </c>
      <c r="D17" s="152" t="s">
        <v>84</v>
      </c>
      <c r="E17" s="153">
        <v>4</v>
      </c>
      <c r="F17" s="154"/>
      <c r="G17" s="155">
        <f t="shared" si="0"/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 t="s">
        <v>79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6" outlineLevel="1" x14ac:dyDescent="0.2">
      <c r="A18" s="148">
        <v>10</v>
      </c>
      <c r="B18" s="151" t="s">
        <v>126</v>
      </c>
      <c r="C18" s="172" t="s">
        <v>89</v>
      </c>
      <c r="D18" s="152" t="s">
        <v>84</v>
      </c>
      <c r="E18" s="153">
        <v>8</v>
      </c>
      <c r="F18" s="154"/>
      <c r="G18" s="155">
        <f t="shared" si="0"/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 t="s">
        <v>79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</row>
    <row r="19" spans="1:46" outlineLevel="1" x14ac:dyDescent="0.2">
      <c r="A19" s="148">
        <v>11</v>
      </c>
      <c r="B19" s="151" t="s">
        <v>126</v>
      </c>
      <c r="C19" s="172" t="s">
        <v>90</v>
      </c>
      <c r="D19" s="152" t="s">
        <v>84</v>
      </c>
      <c r="E19" s="153">
        <v>16</v>
      </c>
      <c r="F19" s="154"/>
      <c r="G19" s="155">
        <f t="shared" si="0"/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 t="s">
        <v>79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</row>
    <row r="20" spans="1:46" outlineLevel="1" x14ac:dyDescent="0.2">
      <c r="A20" s="148">
        <v>12</v>
      </c>
      <c r="B20" s="151" t="s">
        <v>125</v>
      </c>
      <c r="C20" s="172" t="s">
        <v>91</v>
      </c>
      <c r="D20" s="152" t="s">
        <v>78</v>
      </c>
      <c r="E20" s="153">
        <v>9</v>
      </c>
      <c r="F20" s="154"/>
      <c r="G20" s="155">
        <f t="shared" si="0"/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 t="s">
        <v>92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</row>
    <row r="21" spans="1:46" outlineLevel="1" x14ac:dyDescent="0.2">
      <c r="A21" s="148">
        <v>13</v>
      </c>
      <c r="B21" s="151" t="s">
        <v>125</v>
      </c>
      <c r="C21" s="172" t="s">
        <v>94</v>
      </c>
      <c r="D21" s="152" t="s">
        <v>78</v>
      </c>
      <c r="E21" s="153">
        <v>32</v>
      </c>
      <c r="F21" s="154"/>
      <c r="G21" s="155">
        <f t="shared" si="0"/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 t="s">
        <v>92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</row>
    <row r="22" spans="1:46" outlineLevel="1" x14ac:dyDescent="0.2">
      <c r="A22" s="148">
        <v>14</v>
      </c>
      <c r="B22" s="151" t="s">
        <v>125</v>
      </c>
      <c r="C22" s="172" t="s">
        <v>95</v>
      </c>
      <c r="D22" s="152" t="s">
        <v>78</v>
      </c>
      <c r="E22" s="153">
        <v>4</v>
      </c>
      <c r="F22" s="154"/>
      <c r="G22" s="155">
        <f t="shared" si="0"/>
        <v>0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 t="s">
        <v>92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</row>
    <row r="23" spans="1:46" outlineLevel="1" x14ac:dyDescent="0.2">
      <c r="A23" s="148">
        <v>15</v>
      </c>
      <c r="B23" s="151" t="s">
        <v>125</v>
      </c>
      <c r="C23" s="172" t="s">
        <v>96</v>
      </c>
      <c r="D23" s="152" t="s">
        <v>78</v>
      </c>
      <c r="E23" s="153">
        <v>16</v>
      </c>
      <c r="F23" s="154"/>
      <c r="G23" s="155">
        <f t="shared" si="0"/>
        <v>0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 t="s">
        <v>92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</row>
    <row r="24" spans="1:46" outlineLevel="1" x14ac:dyDescent="0.2">
      <c r="A24" s="148">
        <v>16</v>
      </c>
      <c r="B24" s="151" t="s">
        <v>125</v>
      </c>
      <c r="C24" s="172" t="s">
        <v>98</v>
      </c>
      <c r="D24" s="152" t="s">
        <v>78</v>
      </c>
      <c r="E24" s="153">
        <v>8</v>
      </c>
      <c r="F24" s="154"/>
      <c r="G24" s="155">
        <f t="shared" si="0"/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 t="s">
        <v>92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</row>
    <row r="25" spans="1:46" outlineLevel="1" x14ac:dyDescent="0.2">
      <c r="A25" s="148">
        <v>17</v>
      </c>
      <c r="B25" s="151" t="s">
        <v>125</v>
      </c>
      <c r="C25" s="172" t="s">
        <v>100</v>
      </c>
      <c r="D25" s="152" t="s">
        <v>78</v>
      </c>
      <c r="E25" s="153">
        <v>4</v>
      </c>
      <c r="F25" s="154"/>
      <c r="G25" s="155">
        <f t="shared" si="0"/>
        <v>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 t="s">
        <v>92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</row>
    <row r="26" spans="1:46" outlineLevel="1" x14ac:dyDescent="0.2">
      <c r="A26" s="148">
        <v>18</v>
      </c>
      <c r="B26" s="151" t="s">
        <v>125</v>
      </c>
      <c r="C26" s="172" t="s">
        <v>101</v>
      </c>
      <c r="D26" s="152" t="s">
        <v>78</v>
      </c>
      <c r="E26" s="153">
        <v>6</v>
      </c>
      <c r="F26" s="154"/>
      <c r="G26" s="155">
        <f t="shared" si="0"/>
        <v>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 t="s">
        <v>92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</row>
    <row r="27" spans="1:46" outlineLevel="1" x14ac:dyDescent="0.2">
      <c r="A27" s="148">
        <v>19</v>
      </c>
      <c r="B27" s="151" t="s">
        <v>125</v>
      </c>
      <c r="C27" s="172" t="s">
        <v>102</v>
      </c>
      <c r="D27" s="152" t="s">
        <v>78</v>
      </c>
      <c r="E27" s="153">
        <v>4</v>
      </c>
      <c r="F27" s="154"/>
      <c r="G27" s="155">
        <f t="shared" si="0"/>
        <v>0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 t="s">
        <v>92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</row>
    <row r="28" spans="1:46" outlineLevel="1" x14ac:dyDescent="0.2">
      <c r="A28" s="148">
        <v>20</v>
      </c>
      <c r="B28" s="151" t="s">
        <v>125</v>
      </c>
      <c r="C28" s="172" t="s">
        <v>103</v>
      </c>
      <c r="D28" s="152" t="s">
        <v>78</v>
      </c>
      <c r="E28" s="153">
        <v>60</v>
      </c>
      <c r="F28" s="154"/>
      <c r="G28" s="155">
        <f t="shared" si="0"/>
        <v>0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 t="s">
        <v>92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</row>
    <row r="29" spans="1:46" outlineLevel="1" x14ac:dyDescent="0.2">
      <c r="A29" s="148">
        <v>21</v>
      </c>
      <c r="B29" s="151" t="s">
        <v>125</v>
      </c>
      <c r="C29" s="172" t="s">
        <v>104</v>
      </c>
      <c r="D29" s="152" t="s">
        <v>78</v>
      </c>
      <c r="E29" s="153">
        <v>60</v>
      </c>
      <c r="F29" s="154"/>
      <c r="G29" s="155">
        <f t="shared" si="0"/>
        <v>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 t="s">
        <v>92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</row>
    <row r="30" spans="1:46" outlineLevel="1" x14ac:dyDescent="0.2">
      <c r="A30" s="148">
        <v>22</v>
      </c>
      <c r="B30" s="151" t="s">
        <v>125</v>
      </c>
      <c r="C30" s="172" t="s">
        <v>105</v>
      </c>
      <c r="D30" s="152" t="s">
        <v>84</v>
      </c>
      <c r="E30" s="153">
        <v>4</v>
      </c>
      <c r="F30" s="154"/>
      <c r="G30" s="155">
        <f t="shared" si="0"/>
        <v>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 t="s">
        <v>92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</row>
    <row r="31" spans="1:46" outlineLevel="1" x14ac:dyDescent="0.2">
      <c r="A31" s="148">
        <v>23</v>
      </c>
      <c r="B31" s="151" t="s">
        <v>125</v>
      </c>
      <c r="C31" s="172" t="s">
        <v>106</v>
      </c>
      <c r="D31" s="152" t="s">
        <v>78</v>
      </c>
      <c r="E31" s="153">
        <v>18</v>
      </c>
      <c r="F31" s="154"/>
      <c r="G31" s="155">
        <f t="shared" si="0"/>
        <v>0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 t="s">
        <v>92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</row>
    <row r="32" spans="1:46" outlineLevel="1" x14ac:dyDescent="0.2">
      <c r="A32" s="148">
        <v>24</v>
      </c>
      <c r="B32" s="151" t="s">
        <v>125</v>
      </c>
      <c r="C32" s="172" t="s">
        <v>107</v>
      </c>
      <c r="D32" s="152" t="s">
        <v>84</v>
      </c>
      <c r="E32" s="153">
        <v>8</v>
      </c>
      <c r="F32" s="154"/>
      <c r="G32" s="155">
        <f t="shared" si="0"/>
        <v>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 t="s">
        <v>92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</row>
    <row r="33" spans="1:46" ht="22.5" outlineLevel="1" x14ac:dyDescent="0.2">
      <c r="A33" s="148">
        <v>25</v>
      </c>
      <c r="B33" s="151" t="s">
        <v>125</v>
      </c>
      <c r="C33" s="172" t="s">
        <v>108</v>
      </c>
      <c r="D33" s="152" t="s">
        <v>84</v>
      </c>
      <c r="E33" s="153">
        <v>16</v>
      </c>
      <c r="F33" s="154"/>
      <c r="G33" s="155">
        <f t="shared" si="0"/>
        <v>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 t="s">
        <v>92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</row>
    <row r="34" spans="1:46" outlineLevel="1" x14ac:dyDescent="0.2">
      <c r="A34" s="148">
        <v>26</v>
      </c>
      <c r="B34" s="151" t="s">
        <v>125</v>
      </c>
      <c r="C34" s="172" t="s">
        <v>109</v>
      </c>
      <c r="D34" s="152" t="s">
        <v>110</v>
      </c>
      <c r="E34" s="153">
        <v>1</v>
      </c>
      <c r="F34" s="154"/>
      <c r="G34" s="155">
        <f t="shared" si="0"/>
        <v>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 t="s">
        <v>92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</row>
    <row r="35" spans="1:46" outlineLevel="1" x14ac:dyDescent="0.2">
      <c r="A35" s="148">
        <v>27</v>
      </c>
      <c r="B35" s="151" t="s">
        <v>111</v>
      </c>
      <c r="C35" s="172" t="s">
        <v>112</v>
      </c>
      <c r="D35" s="152" t="s">
        <v>113</v>
      </c>
      <c r="E35" s="153">
        <v>5</v>
      </c>
      <c r="F35" s="154"/>
      <c r="G35" s="155">
        <f t="shared" si="0"/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 t="s">
        <v>79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</row>
    <row r="36" spans="1:46" outlineLevel="1" x14ac:dyDescent="0.2">
      <c r="A36" s="148">
        <v>28</v>
      </c>
      <c r="B36" s="151" t="s">
        <v>114</v>
      </c>
      <c r="C36" s="172" t="s">
        <v>115</v>
      </c>
      <c r="D36" s="152" t="s">
        <v>113</v>
      </c>
      <c r="E36" s="153">
        <v>5</v>
      </c>
      <c r="F36" s="154"/>
      <c r="G36" s="155">
        <f t="shared" si="0"/>
        <v>0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 t="s">
        <v>79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</row>
    <row r="37" spans="1:46" outlineLevel="1" x14ac:dyDescent="0.2">
      <c r="A37" s="148">
        <v>29</v>
      </c>
      <c r="B37" s="151" t="s">
        <v>116</v>
      </c>
      <c r="C37" s="172" t="s">
        <v>117</v>
      </c>
      <c r="D37" s="152" t="s">
        <v>113</v>
      </c>
      <c r="E37" s="153">
        <v>5</v>
      </c>
      <c r="F37" s="154"/>
      <c r="G37" s="155">
        <f t="shared" si="0"/>
        <v>0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 t="s">
        <v>79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</row>
    <row r="38" spans="1:46" outlineLevel="1" x14ac:dyDescent="0.2">
      <c r="A38" s="148">
        <v>30</v>
      </c>
      <c r="B38" s="217" t="s">
        <v>118</v>
      </c>
      <c r="C38" s="172" t="s">
        <v>170</v>
      </c>
      <c r="D38" s="152" t="s">
        <v>168</v>
      </c>
      <c r="E38" s="153">
        <v>205</v>
      </c>
      <c r="F38" s="154"/>
      <c r="G38" s="155">
        <f t="shared" si="0"/>
        <v>0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</row>
    <row r="39" spans="1:46" outlineLevel="1" x14ac:dyDescent="0.2">
      <c r="A39" s="148">
        <v>31</v>
      </c>
      <c r="B39" s="217" t="s">
        <v>120</v>
      </c>
      <c r="C39" s="172" t="s">
        <v>119</v>
      </c>
      <c r="D39" s="152" t="s">
        <v>113</v>
      </c>
      <c r="E39" s="153">
        <v>6</v>
      </c>
      <c r="F39" s="154"/>
      <c r="G39" s="155">
        <f t="shared" si="0"/>
        <v>0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 t="s">
        <v>79</v>
      </c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</row>
    <row r="40" spans="1:46" outlineLevel="1" x14ac:dyDescent="0.2">
      <c r="A40" s="163">
        <v>32</v>
      </c>
      <c r="B40" s="218" t="s">
        <v>169</v>
      </c>
      <c r="C40" s="173" t="s">
        <v>121</v>
      </c>
      <c r="D40" s="164" t="s">
        <v>113</v>
      </c>
      <c r="E40" s="165">
        <v>4</v>
      </c>
      <c r="F40" s="166"/>
      <c r="G40" s="167">
        <f t="shared" si="0"/>
        <v>0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 t="s">
        <v>79</v>
      </c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</row>
    <row r="41" spans="1:46" x14ac:dyDescent="0.2">
      <c r="A41" s="179"/>
      <c r="B41" s="7" t="s">
        <v>122</v>
      </c>
      <c r="C41" s="174" t="s">
        <v>122</v>
      </c>
      <c r="D41" s="179"/>
      <c r="E41" s="179"/>
      <c r="F41" s="179"/>
      <c r="G41" s="179"/>
      <c r="O41">
        <v>15</v>
      </c>
      <c r="P41">
        <v>21</v>
      </c>
    </row>
    <row r="42" spans="1:46" x14ac:dyDescent="0.2">
      <c r="A42" s="210"/>
      <c r="B42" s="211">
        <v>26</v>
      </c>
      <c r="C42" s="212" t="s">
        <v>122</v>
      </c>
      <c r="D42" s="213"/>
      <c r="E42" s="213"/>
      <c r="F42" s="213"/>
      <c r="G42" s="214">
        <f>G8</f>
        <v>0</v>
      </c>
      <c r="O42" t="e">
        <f>SUMIF(#REF!,O41,G7:G40)</f>
        <v>#REF!</v>
      </c>
      <c r="P42" t="e">
        <f>SUMIF(#REF!,P41,G7:G40)</f>
        <v>#REF!</v>
      </c>
      <c r="Q42" t="s">
        <v>123</v>
      </c>
    </row>
    <row r="43" spans="1:46" x14ac:dyDescent="0.2">
      <c r="A43" s="179"/>
      <c r="B43" s="7" t="s">
        <v>122</v>
      </c>
      <c r="C43" s="174" t="s">
        <v>122</v>
      </c>
      <c r="D43" s="179"/>
      <c r="E43" s="179"/>
      <c r="F43" s="179"/>
      <c r="G43" s="179"/>
    </row>
    <row r="44" spans="1:46" x14ac:dyDescent="0.2">
      <c r="A44" s="179"/>
      <c r="B44" s="7" t="s">
        <v>122</v>
      </c>
      <c r="C44" s="174" t="s">
        <v>122</v>
      </c>
      <c r="D44" s="179"/>
      <c r="E44" s="179"/>
      <c r="F44" s="179"/>
      <c r="G44" s="179"/>
    </row>
    <row r="45" spans="1:46" x14ac:dyDescent="0.2">
      <c r="A45" s="179"/>
      <c r="B45" s="7" t="s">
        <v>122</v>
      </c>
      <c r="C45" s="174" t="s">
        <v>122</v>
      </c>
      <c r="D45" s="179"/>
      <c r="E45" s="179"/>
      <c r="F45" s="179"/>
      <c r="G45" s="179"/>
    </row>
    <row r="46" spans="1:46" x14ac:dyDescent="0.2">
      <c r="C46" s="176"/>
      <c r="Q46" t="s">
        <v>124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Z35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34</v>
      </c>
      <c r="B1" s="221" t="s">
        <v>40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4"/>
      <c r="B2" s="215" t="s">
        <v>167</v>
      </c>
      <c r="C2" s="82"/>
      <c r="D2" s="224" t="s">
        <v>158</v>
      </c>
      <c r="E2" s="225"/>
      <c r="F2" s="225"/>
      <c r="G2" s="225"/>
      <c r="H2" s="225"/>
      <c r="I2" s="225"/>
      <c r="J2" s="226"/>
      <c r="O2" s="2"/>
    </row>
    <row r="3" spans="1:15" ht="24" hidden="1" customHeight="1" x14ac:dyDescent="0.2">
      <c r="A3" s="4"/>
      <c r="B3" s="66" t="s">
        <v>20</v>
      </c>
      <c r="C3" s="67"/>
      <c r="D3" s="68"/>
      <c r="E3" s="69"/>
      <c r="F3" s="69"/>
      <c r="G3" s="69"/>
      <c r="H3" s="70"/>
      <c r="I3" s="69"/>
      <c r="J3" s="71"/>
    </row>
    <row r="4" spans="1:15" ht="32.25" customHeight="1" x14ac:dyDescent="0.2">
      <c r="A4" s="4"/>
      <c r="B4" s="52" t="s">
        <v>29</v>
      </c>
      <c r="C4" s="72"/>
      <c r="D4" s="53"/>
      <c r="E4" s="232"/>
      <c r="F4" s="232"/>
      <c r="G4" s="233"/>
      <c r="H4" s="233"/>
      <c r="I4" s="233" t="s">
        <v>28</v>
      </c>
      <c r="J4" s="234"/>
    </row>
    <row r="5" spans="1:15" ht="23.25" customHeight="1" x14ac:dyDescent="0.2">
      <c r="A5" s="135" t="s">
        <v>23</v>
      </c>
      <c r="B5" s="136" t="s">
        <v>23</v>
      </c>
      <c r="C5" s="181"/>
      <c r="D5" s="182"/>
      <c r="E5" s="283"/>
      <c r="F5" s="284"/>
      <c r="G5" s="283"/>
      <c r="H5" s="284"/>
      <c r="I5" s="283">
        <f>SUMIF(F31:F31,A5,I31:I31)+SUMIF(F31:F31,"PSU",I31:I31)</f>
        <v>0</v>
      </c>
      <c r="J5" s="236"/>
    </row>
    <row r="6" spans="1:15" ht="23.25" customHeight="1" x14ac:dyDescent="0.2">
      <c r="A6" s="135" t="s">
        <v>24</v>
      </c>
      <c r="B6" s="136" t="s">
        <v>24</v>
      </c>
      <c r="C6" s="181"/>
      <c r="D6" s="182"/>
      <c r="E6" s="283"/>
      <c r="F6" s="284"/>
      <c r="G6" s="283"/>
      <c r="H6" s="284"/>
      <c r="I6" s="283">
        <f>SUMIF(F31:F31,A6,I31:I31)</f>
        <v>0</v>
      </c>
      <c r="J6" s="236"/>
    </row>
    <row r="7" spans="1:15" ht="23.25" customHeight="1" x14ac:dyDescent="0.2">
      <c r="A7" s="135" t="s">
        <v>25</v>
      </c>
      <c r="B7" s="136" t="s">
        <v>25</v>
      </c>
      <c r="C7" s="181"/>
      <c r="D7" s="182"/>
      <c r="E7" s="283"/>
      <c r="F7" s="284"/>
      <c r="G7" s="283"/>
      <c r="H7" s="284"/>
      <c r="I7" s="283">
        <f>SUMIF(F31:F31,A7,I31:I31)</f>
        <v>0</v>
      </c>
      <c r="J7" s="236"/>
    </row>
    <row r="8" spans="1:15" ht="23.25" customHeight="1" x14ac:dyDescent="0.2">
      <c r="A8" s="135" t="s">
        <v>60</v>
      </c>
      <c r="B8" s="136" t="s">
        <v>26</v>
      </c>
      <c r="C8" s="181"/>
      <c r="D8" s="182"/>
      <c r="E8" s="283"/>
      <c r="F8" s="284"/>
      <c r="G8" s="283"/>
      <c r="H8" s="284"/>
      <c r="I8" s="283">
        <f>SUMIF(F31:F31,A8,I31:I31)</f>
        <v>0</v>
      </c>
      <c r="J8" s="236"/>
    </row>
    <row r="9" spans="1:15" ht="23.25" customHeight="1" x14ac:dyDescent="0.2">
      <c r="A9" s="135" t="s">
        <v>61</v>
      </c>
      <c r="B9" s="136" t="s">
        <v>27</v>
      </c>
      <c r="C9" s="181"/>
      <c r="D9" s="182"/>
      <c r="E9" s="283"/>
      <c r="F9" s="284"/>
      <c r="G9" s="283"/>
      <c r="H9" s="284"/>
      <c r="I9" s="283">
        <f>SUMIF(F31:F31,A9,I31:I31)</f>
        <v>0</v>
      </c>
      <c r="J9" s="236"/>
    </row>
    <row r="10" spans="1:15" ht="23.25" customHeight="1" x14ac:dyDescent="0.2">
      <c r="A10" s="4"/>
      <c r="B10" s="74" t="s">
        <v>28</v>
      </c>
      <c r="C10" s="183"/>
      <c r="D10" s="184"/>
      <c r="E10" s="287"/>
      <c r="F10" s="288"/>
      <c r="G10" s="287"/>
      <c r="H10" s="288"/>
      <c r="I10" s="287">
        <f>SUM(I5:J9)</f>
        <v>0</v>
      </c>
      <c r="J10" s="256"/>
    </row>
    <row r="11" spans="1:15" ht="33" customHeight="1" x14ac:dyDescent="0.2">
      <c r="A11" s="4"/>
      <c r="B11" s="65" t="s">
        <v>30</v>
      </c>
      <c r="C11" s="181"/>
      <c r="D11" s="182"/>
      <c r="E11" s="185"/>
      <c r="F11" s="186"/>
      <c r="G11" s="187"/>
      <c r="H11" s="187"/>
      <c r="I11" s="187"/>
      <c r="J11" s="62"/>
    </row>
    <row r="12" spans="1:15" ht="23.25" customHeight="1" x14ac:dyDescent="0.2">
      <c r="A12" s="4"/>
      <c r="B12" s="57" t="s">
        <v>11</v>
      </c>
      <c r="C12" s="181"/>
      <c r="D12" s="182"/>
      <c r="E12" s="188">
        <v>15</v>
      </c>
      <c r="F12" s="186" t="s">
        <v>0</v>
      </c>
      <c r="G12" s="289"/>
      <c r="H12" s="290"/>
      <c r="I12" s="290"/>
      <c r="J12" s="62" t="str">
        <f t="shared" ref="J12:J17" si="0">Mena</f>
        <v>CZK</v>
      </c>
    </row>
    <row r="13" spans="1:15" ht="23.25" customHeight="1" x14ac:dyDescent="0.2">
      <c r="A13" s="4"/>
      <c r="B13" s="57" t="s">
        <v>12</v>
      </c>
      <c r="C13" s="181"/>
      <c r="D13" s="182"/>
      <c r="E13" s="188">
        <f>SazbaDPH1</f>
        <v>15</v>
      </c>
      <c r="F13" s="186" t="s">
        <v>0</v>
      </c>
      <c r="G13" s="291">
        <f>ZakladDPHSni*SazbaDPH1/100</f>
        <v>0</v>
      </c>
      <c r="H13" s="292"/>
      <c r="I13" s="292"/>
      <c r="J13" s="62" t="str">
        <f t="shared" si="0"/>
        <v>CZK</v>
      </c>
    </row>
    <row r="14" spans="1:15" ht="23.25" customHeight="1" x14ac:dyDescent="0.2">
      <c r="A14" s="4"/>
      <c r="B14" s="57" t="s">
        <v>13</v>
      </c>
      <c r="C14" s="181"/>
      <c r="D14" s="182"/>
      <c r="E14" s="188">
        <v>21</v>
      </c>
      <c r="F14" s="186" t="s">
        <v>0</v>
      </c>
      <c r="G14" s="289">
        <f>I10</f>
        <v>0</v>
      </c>
      <c r="H14" s="290"/>
      <c r="I14" s="290"/>
      <c r="J14" s="62" t="str">
        <f t="shared" si="0"/>
        <v>CZK</v>
      </c>
    </row>
    <row r="15" spans="1:15" ht="23.25" customHeight="1" x14ac:dyDescent="0.2">
      <c r="A15" s="4"/>
      <c r="B15" s="49" t="s">
        <v>14</v>
      </c>
      <c r="C15" s="22"/>
      <c r="D15" s="18"/>
      <c r="E15" s="43">
        <f>SazbaDPH2</f>
        <v>21</v>
      </c>
      <c r="F15" s="44" t="s">
        <v>0</v>
      </c>
      <c r="G15" s="257">
        <f>ZakladDPHZakl*SazbaDPH2/100</f>
        <v>0</v>
      </c>
      <c r="H15" s="258"/>
      <c r="I15" s="258"/>
      <c r="J15" s="56" t="str">
        <f t="shared" si="0"/>
        <v>CZK</v>
      </c>
    </row>
    <row r="16" spans="1:15" ht="23.25" customHeight="1" thickBot="1" x14ac:dyDescent="0.25">
      <c r="A16" s="4"/>
      <c r="B16" s="48" t="s">
        <v>4</v>
      </c>
      <c r="C16" s="20"/>
      <c r="D16" s="23"/>
      <c r="E16" s="20"/>
      <c r="F16" s="21"/>
      <c r="G16" s="259">
        <f>0</f>
        <v>0</v>
      </c>
      <c r="H16" s="259"/>
      <c r="I16" s="259"/>
      <c r="J16" s="63" t="str">
        <f t="shared" si="0"/>
        <v>CZK</v>
      </c>
    </row>
    <row r="17" spans="1:52" ht="27.75" hidden="1" customHeight="1" thickBot="1" x14ac:dyDescent="0.25">
      <c r="A17" s="4"/>
      <c r="B17" s="112" t="s">
        <v>22</v>
      </c>
      <c r="C17" s="113"/>
      <c r="D17" s="113"/>
      <c r="E17" s="114"/>
      <c r="F17" s="115"/>
      <c r="G17" s="239" t="e">
        <f>ZakladDPHSniVypocet+ZakladDPHZaklVypocet</f>
        <v>#REF!</v>
      </c>
      <c r="H17" s="239"/>
      <c r="I17" s="239"/>
      <c r="J17" s="116" t="str">
        <f t="shared" si="0"/>
        <v>CZK</v>
      </c>
    </row>
    <row r="18" spans="1:52" ht="27.75" customHeight="1" thickBot="1" x14ac:dyDescent="0.25">
      <c r="A18" s="4"/>
      <c r="B18" s="112" t="s">
        <v>33</v>
      </c>
      <c r="C18" s="117"/>
      <c r="D18" s="117"/>
      <c r="E18" s="117"/>
      <c r="F18" s="117"/>
      <c r="G18" s="240">
        <f>ZakladDPHSni+DPHSni+ZakladDPHZakl+DPHZakl+Zaokrouhleni</f>
        <v>0</v>
      </c>
      <c r="H18" s="240"/>
      <c r="I18" s="240"/>
      <c r="J18" s="118" t="s">
        <v>53</v>
      </c>
    </row>
    <row r="19" spans="1:52" ht="27" hidden="1" customHeight="1" x14ac:dyDescent="0.25">
      <c r="B19" s="77" t="s">
        <v>15</v>
      </c>
      <c r="C19" s="3"/>
      <c r="D19" s="3"/>
      <c r="E19" s="3"/>
      <c r="F19" s="104"/>
      <c r="G19" s="104"/>
      <c r="H19" s="104"/>
      <c r="I19" s="104"/>
      <c r="J19" s="3"/>
    </row>
    <row r="20" spans="1:52" ht="25.5" hidden="1" customHeight="1" x14ac:dyDescent="0.2">
      <c r="A20" s="96" t="s">
        <v>35</v>
      </c>
      <c r="B20" s="189" t="s">
        <v>16</v>
      </c>
      <c r="C20" s="99" t="s">
        <v>5</v>
      </c>
      <c r="D20" s="100"/>
      <c r="E20" s="100"/>
      <c r="F20" s="190" t="str">
        <f>B12</f>
        <v>Základ pro sníženou DPH</v>
      </c>
      <c r="G20" s="190" t="str">
        <f>B14</f>
        <v>Základ pro základní DPH</v>
      </c>
      <c r="H20" s="191" t="s">
        <v>17</v>
      </c>
      <c r="I20" s="191" t="s">
        <v>1</v>
      </c>
      <c r="J20" s="192" t="s">
        <v>0</v>
      </c>
    </row>
    <row r="21" spans="1:52" ht="25.5" hidden="1" customHeight="1" x14ac:dyDescent="0.2">
      <c r="A21" s="96">
        <v>1</v>
      </c>
      <c r="B21" s="193" t="s">
        <v>51</v>
      </c>
      <c r="C21" s="285" t="s">
        <v>44</v>
      </c>
      <c r="D21" s="286"/>
      <c r="E21" s="286"/>
      <c r="F21" s="194" t="e">
        <v>#REF!</v>
      </c>
      <c r="G21" s="195" t="e">
        <v>#REF!</v>
      </c>
      <c r="H21" s="196" t="e">
        <f>(F21*SazbaDPH1/100)+(G21*SazbaDPH2/100)</f>
        <v>#REF!</v>
      </c>
      <c r="I21" s="196" t="e">
        <f>F21+G21+H21</f>
        <v>#REF!</v>
      </c>
      <c r="J21" s="197" t="e">
        <f ca="1">IF(_xlfn.SINGLE(CenaCelkemVypocet)=0,"",I21/_xlfn.SINGLE(CenaCelkemVypocet)*100)</f>
        <v>#NAME?</v>
      </c>
    </row>
    <row r="22" spans="1:52" ht="25.5" hidden="1" customHeight="1" x14ac:dyDescent="0.2">
      <c r="A22" s="96"/>
      <c r="B22" s="276" t="s">
        <v>52</v>
      </c>
      <c r="C22" s="277"/>
      <c r="D22" s="277"/>
      <c r="E22" s="278"/>
      <c r="F22" s="198" t="e">
        <f>SUMIF(A21:A21,"=1",F21:F21)</f>
        <v>#REF!</v>
      </c>
      <c r="G22" s="199" t="e">
        <f>SUMIF(A21:A21,"=1",G21:G21)</f>
        <v>#REF!</v>
      </c>
      <c r="H22" s="199" t="e">
        <f>SUMIF(A21:A21,"=1",H21:H21)</f>
        <v>#REF!</v>
      </c>
      <c r="I22" s="199" t="e">
        <f>SUMIF(A21:A21,"=1",I21:I21)</f>
        <v>#REF!</v>
      </c>
      <c r="J22" s="200" t="e">
        <f ca="1">SUMIF(A21:A21,"=1",J21:J21)</f>
        <v>#NAME?</v>
      </c>
    </row>
    <row r="24" spans="1:52" x14ac:dyDescent="0.2">
      <c r="B24" t="s">
        <v>54</v>
      </c>
    </row>
    <row r="25" spans="1:52" x14ac:dyDescent="0.2">
      <c r="B25" s="248" t="s">
        <v>165</v>
      </c>
      <c r="C25" s="248"/>
      <c r="D25" s="248"/>
      <c r="E25" s="248"/>
      <c r="F25" s="248"/>
      <c r="G25" s="248"/>
      <c r="H25" s="248"/>
      <c r="I25" s="248"/>
      <c r="J25" s="248"/>
      <c r="AZ25" s="119" t="str">
        <f>B25</f>
        <v>Položkový rozpočet obsahuje výměnu osvětlení v pístnostech R2.6a,b, R2.7, R2.8, R2.9a,b.</v>
      </c>
    </row>
    <row r="28" spans="1:52" ht="15.75" x14ac:dyDescent="0.25">
      <c r="B28" s="120" t="s">
        <v>56</v>
      </c>
    </row>
    <row r="30" spans="1:52" ht="25.5" customHeight="1" x14ac:dyDescent="0.2">
      <c r="A30" s="121"/>
      <c r="B30" s="124" t="s">
        <v>16</v>
      </c>
      <c r="C30" s="124" t="s">
        <v>5</v>
      </c>
      <c r="D30" s="125"/>
      <c r="E30" s="125"/>
      <c r="F30" s="201" t="s">
        <v>57</v>
      </c>
      <c r="G30" s="201"/>
      <c r="H30" s="201"/>
      <c r="I30" s="279" t="s">
        <v>28</v>
      </c>
      <c r="J30" s="279"/>
    </row>
    <row r="31" spans="1:52" ht="25.5" customHeight="1" x14ac:dyDescent="0.2">
      <c r="A31" s="122"/>
      <c r="B31" s="202" t="s">
        <v>58</v>
      </c>
      <c r="C31" s="280" t="s">
        <v>59</v>
      </c>
      <c r="D31" s="281"/>
      <c r="E31" s="281"/>
      <c r="F31" s="203" t="s">
        <v>25</v>
      </c>
      <c r="G31" s="204"/>
      <c r="H31" s="204"/>
      <c r="I31" s="282">
        <v>0</v>
      </c>
      <c r="J31" s="282"/>
    </row>
    <row r="32" spans="1:52" ht="25.5" customHeight="1" x14ac:dyDescent="0.2">
      <c r="A32" s="123"/>
      <c r="B32" s="126" t="s">
        <v>1</v>
      </c>
      <c r="C32" s="126"/>
      <c r="D32" s="127"/>
      <c r="E32" s="127"/>
      <c r="F32" s="132"/>
      <c r="G32" s="178"/>
      <c r="H32" s="178"/>
      <c r="I32" s="242">
        <f>I31</f>
        <v>0</v>
      </c>
      <c r="J32" s="242"/>
    </row>
    <row r="33" spans="6:10" x14ac:dyDescent="0.2">
      <c r="F33" s="134"/>
      <c r="G33" s="95"/>
      <c r="H33" s="134"/>
      <c r="I33" s="95"/>
      <c r="J33" s="95"/>
    </row>
    <row r="34" spans="6:10" x14ac:dyDescent="0.2">
      <c r="F34" s="134"/>
      <c r="G34" s="95"/>
      <c r="H34" s="134"/>
      <c r="I34" s="95"/>
      <c r="J34" s="95"/>
    </row>
    <row r="35" spans="6:10" x14ac:dyDescent="0.2">
      <c r="F35" s="134"/>
      <c r="G35" s="95"/>
      <c r="H35" s="134"/>
      <c r="I35" s="95"/>
      <c r="J35" s="95"/>
    </row>
  </sheetData>
  <mergeCells count="37">
    <mergeCell ref="B1:J1"/>
    <mergeCell ref="D2:J2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C21:E21"/>
    <mergeCell ref="E10:F10"/>
    <mergeCell ref="G10:H10"/>
    <mergeCell ref="I10:J10"/>
    <mergeCell ref="G12:I12"/>
    <mergeCell ref="G13:I13"/>
    <mergeCell ref="G14:I14"/>
    <mergeCell ref="I32:J32"/>
    <mergeCell ref="G15:I15"/>
    <mergeCell ref="G16:I16"/>
    <mergeCell ref="G17:I17"/>
    <mergeCell ref="G18:I18"/>
    <mergeCell ref="B22:E22"/>
    <mergeCell ref="B25:J25"/>
    <mergeCell ref="I30:J30"/>
    <mergeCell ref="C31:E31"/>
    <mergeCell ref="I31:J3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2" manualBreakCount="2">
    <brk id="18" max="9" man="1"/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4" customWidth="1"/>
    <col min="3" max="3" width="38.28515625" style="94" customWidth="1"/>
    <col min="4" max="4" width="4.7109375" customWidth="1"/>
    <col min="5" max="5" width="10.7109375" customWidth="1"/>
    <col min="6" max="7" width="9.85546875" customWidth="1"/>
    <col min="15" max="25" width="0" hidden="1" customWidth="1"/>
  </cols>
  <sheetData>
    <row r="1" spans="1:46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Q1" t="s">
        <v>63</v>
      </c>
    </row>
    <row r="2" spans="1:46" ht="25.15" customHeight="1" x14ac:dyDescent="0.2">
      <c r="A2" s="205" t="s">
        <v>62</v>
      </c>
      <c r="B2" s="206"/>
      <c r="C2" s="293" t="s">
        <v>158</v>
      </c>
      <c r="D2" s="294"/>
      <c r="E2" s="294"/>
      <c r="F2" s="294"/>
      <c r="G2" s="295"/>
      <c r="Q2" t="s">
        <v>64</v>
      </c>
    </row>
    <row r="3" spans="1:46" ht="25.15" customHeight="1" x14ac:dyDescent="0.2">
      <c r="A3" s="205" t="s">
        <v>7</v>
      </c>
      <c r="B3" s="206"/>
      <c r="C3" s="293" t="s">
        <v>41</v>
      </c>
      <c r="D3" s="294"/>
      <c r="E3" s="294"/>
      <c r="F3" s="294"/>
      <c r="G3" s="295"/>
      <c r="Q3" t="s">
        <v>65</v>
      </c>
    </row>
    <row r="4" spans="1:46" ht="25.15" hidden="1" customHeight="1" x14ac:dyDescent="0.2">
      <c r="A4" s="205" t="s">
        <v>8</v>
      </c>
      <c r="B4" s="206"/>
      <c r="C4" s="293"/>
      <c r="D4" s="294"/>
      <c r="E4" s="294"/>
      <c r="F4" s="294"/>
      <c r="G4" s="295"/>
      <c r="Q4" t="s">
        <v>66</v>
      </c>
    </row>
    <row r="5" spans="1:46" hidden="1" x14ac:dyDescent="0.2">
      <c r="A5" s="207" t="s">
        <v>67</v>
      </c>
      <c r="B5" s="142"/>
      <c r="C5" s="143"/>
      <c r="D5" s="144"/>
      <c r="E5" s="144"/>
      <c r="F5" s="144"/>
      <c r="G5" s="208"/>
      <c r="Q5" t="s">
        <v>68</v>
      </c>
    </row>
    <row r="7" spans="1:46" x14ac:dyDescent="0.2">
      <c r="A7" s="156" t="s">
        <v>69</v>
      </c>
      <c r="B7" s="209" t="s">
        <v>70</v>
      </c>
      <c r="C7" s="209" t="s">
        <v>71</v>
      </c>
      <c r="D7" s="156" t="s">
        <v>72</v>
      </c>
      <c r="E7" s="156" t="s">
        <v>73</v>
      </c>
      <c r="F7" s="146" t="s">
        <v>74</v>
      </c>
      <c r="G7" s="156" t="s">
        <v>28</v>
      </c>
    </row>
    <row r="8" spans="1:46" x14ac:dyDescent="0.2">
      <c r="A8" s="157" t="s">
        <v>75</v>
      </c>
      <c r="B8" s="158" t="s">
        <v>58</v>
      </c>
      <c r="C8" s="159" t="s">
        <v>59</v>
      </c>
      <c r="D8" s="160"/>
      <c r="E8" s="161"/>
      <c r="F8" s="162"/>
      <c r="G8" s="162">
        <f>SUMIF(Q9:Q41,"&lt;&gt;NOR",G9:G41)</f>
        <v>0</v>
      </c>
      <c r="Q8" t="s">
        <v>76</v>
      </c>
    </row>
    <row r="9" spans="1:46" outlineLevel="1" x14ac:dyDescent="0.2">
      <c r="A9" s="148">
        <v>1</v>
      </c>
      <c r="B9" s="151" t="s">
        <v>132</v>
      </c>
      <c r="C9" s="172" t="s">
        <v>77</v>
      </c>
      <c r="D9" s="152" t="s">
        <v>78</v>
      </c>
      <c r="E9" s="153">
        <v>33</v>
      </c>
      <c r="F9" s="154"/>
      <c r="G9" s="155">
        <f t="shared" ref="G9:G41" si="0">ROUND(E9*F9,2)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 t="s">
        <v>79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</row>
    <row r="10" spans="1:46" outlineLevel="1" x14ac:dyDescent="0.2">
      <c r="A10" s="148">
        <v>2</v>
      </c>
      <c r="B10" s="151" t="s">
        <v>133</v>
      </c>
      <c r="C10" s="172" t="s">
        <v>80</v>
      </c>
      <c r="D10" s="152" t="s">
        <v>78</v>
      </c>
      <c r="E10" s="153">
        <v>26</v>
      </c>
      <c r="F10" s="154"/>
      <c r="G10" s="155">
        <f t="shared" si="0"/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 t="s">
        <v>79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</row>
    <row r="11" spans="1:46" outlineLevel="1" x14ac:dyDescent="0.2">
      <c r="A11" s="148">
        <v>3</v>
      </c>
      <c r="B11" s="151" t="s">
        <v>134</v>
      </c>
      <c r="C11" s="172" t="s">
        <v>81</v>
      </c>
      <c r="D11" s="152" t="s">
        <v>78</v>
      </c>
      <c r="E11" s="153">
        <v>32</v>
      </c>
      <c r="F11" s="154"/>
      <c r="G11" s="155">
        <f t="shared" si="0"/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 t="s">
        <v>79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</row>
    <row r="12" spans="1:46" outlineLevel="1" x14ac:dyDescent="0.2">
      <c r="A12" s="148">
        <v>4</v>
      </c>
      <c r="B12" s="151" t="s">
        <v>135</v>
      </c>
      <c r="C12" s="172" t="s">
        <v>82</v>
      </c>
      <c r="D12" s="152" t="s">
        <v>78</v>
      </c>
      <c r="E12" s="153">
        <v>51</v>
      </c>
      <c r="F12" s="154"/>
      <c r="G12" s="155">
        <f t="shared" si="0"/>
        <v>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 t="s">
        <v>79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</row>
    <row r="13" spans="1:46" outlineLevel="1" x14ac:dyDescent="0.2">
      <c r="A13" s="148">
        <v>5</v>
      </c>
      <c r="B13" s="151" t="s">
        <v>136</v>
      </c>
      <c r="C13" s="172" t="s">
        <v>83</v>
      </c>
      <c r="D13" s="152" t="s">
        <v>84</v>
      </c>
      <c r="E13" s="153">
        <v>46</v>
      </c>
      <c r="F13" s="154"/>
      <c r="G13" s="155">
        <f t="shared" si="0"/>
        <v>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 t="s">
        <v>79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</row>
    <row r="14" spans="1:46" ht="22.5" outlineLevel="1" x14ac:dyDescent="0.2">
      <c r="A14" s="148">
        <v>6</v>
      </c>
      <c r="B14" s="151" t="s">
        <v>137</v>
      </c>
      <c r="C14" s="172" t="s">
        <v>85</v>
      </c>
      <c r="D14" s="152" t="s">
        <v>78</v>
      </c>
      <c r="E14" s="153">
        <v>79</v>
      </c>
      <c r="F14" s="154"/>
      <c r="G14" s="155">
        <f t="shared" si="0"/>
        <v>0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 t="s">
        <v>79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</row>
    <row r="15" spans="1:46" outlineLevel="1" x14ac:dyDescent="0.2">
      <c r="A15" s="148">
        <v>7</v>
      </c>
      <c r="B15" s="151" t="s">
        <v>138</v>
      </c>
      <c r="C15" s="172" t="s">
        <v>86</v>
      </c>
      <c r="D15" s="152" t="s">
        <v>78</v>
      </c>
      <c r="E15" s="153">
        <v>20</v>
      </c>
      <c r="F15" s="154"/>
      <c r="G15" s="155">
        <f t="shared" si="0"/>
        <v>0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 t="s">
        <v>79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</row>
    <row r="16" spans="1:46" outlineLevel="1" x14ac:dyDescent="0.2">
      <c r="A16" s="148">
        <v>8</v>
      </c>
      <c r="B16" s="151" t="s">
        <v>139</v>
      </c>
      <c r="C16" s="172" t="s">
        <v>87</v>
      </c>
      <c r="D16" s="152" t="s">
        <v>78</v>
      </c>
      <c r="E16" s="153">
        <v>15</v>
      </c>
      <c r="F16" s="154"/>
      <c r="G16" s="155">
        <f t="shared" si="0"/>
        <v>0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 t="s">
        <v>79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</row>
    <row r="17" spans="1:46" outlineLevel="1" x14ac:dyDescent="0.2">
      <c r="A17" s="148">
        <v>9</v>
      </c>
      <c r="B17" s="151" t="s">
        <v>140</v>
      </c>
      <c r="C17" s="172" t="s">
        <v>88</v>
      </c>
      <c r="D17" s="152" t="s">
        <v>84</v>
      </c>
      <c r="E17" s="153">
        <v>10</v>
      </c>
      <c r="F17" s="154"/>
      <c r="G17" s="155">
        <f t="shared" si="0"/>
        <v>0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 t="s">
        <v>79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</row>
    <row r="18" spans="1:46" outlineLevel="1" x14ac:dyDescent="0.2">
      <c r="A18" s="148">
        <v>10</v>
      </c>
      <c r="B18" s="151" t="s">
        <v>141</v>
      </c>
      <c r="C18" s="172" t="s">
        <v>89</v>
      </c>
      <c r="D18" s="152" t="s">
        <v>84</v>
      </c>
      <c r="E18" s="153">
        <v>15</v>
      </c>
      <c r="F18" s="154"/>
      <c r="G18" s="155">
        <f t="shared" si="0"/>
        <v>0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 t="s">
        <v>79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</row>
    <row r="19" spans="1:46" outlineLevel="1" x14ac:dyDescent="0.2">
      <c r="A19" s="148">
        <v>11</v>
      </c>
      <c r="B19" s="151" t="s">
        <v>142</v>
      </c>
      <c r="C19" s="172" t="s">
        <v>90</v>
      </c>
      <c r="D19" s="152" t="s">
        <v>84</v>
      </c>
      <c r="E19" s="153">
        <v>18</v>
      </c>
      <c r="F19" s="154"/>
      <c r="G19" s="155">
        <f t="shared" si="0"/>
        <v>0</v>
      </c>
      <c r="H19" s="147"/>
      <c r="I19" s="147"/>
      <c r="J19" s="147"/>
      <c r="K19" s="147"/>
      <c r="L19" s="147"/>
      <c r="M19" s="147"/>
      <c r="N19" s="147"/>
      <c r="O19" s="147"/>
      <c r="P19" s="147"/>
      <c r="Q19" s="147" t="s">
        <v>79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</row>
    <row r="20" spans="1:46" outlineLevel="1" x14ac:dyDescent="0.2">
      <c r="A20" s="148">
        <v>12</v>
      </c>
      <c r="B20" s="151" t="s">
        <v>143</v>
      </c>
      <c r="C20" s="172" t="s">
        <v>91</v>
      </c>
      <c r="D20" s="152" t="s">
        <v>78</v>
      </c>
      <c r="E20" s="153">
        <v>27</v>
      </c>
      <c r="F20" s="154"/>
      <c r="G20" s="155">
        <f t="shared" si="0"/>
        <v>0</v>
      </c>
      <c r="H20" s="147"/>
      <c r="I20" s="147"/>
      <c r="J20" s="147"/>
      <c r="K20" s="147"/>
      <c r="L20" s="147"/>
      <c r="M20" s="147"/>
      <c r="N20" s="147"/>
      <c r="O20" s="147"/>
      <c r="P20" s="147"/>
      <c r="Q20" s="147" t="s">
        <v>92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</row>
    <row r="21" spans="1:46" outlineLevel="1" x14ac:dyDescent="0.2">
      <c r="A21" s="148">
        <v>13</v>
      </c>
      <c r="B21" s="151" t="s">
        <v>144</v>
      </c>
      <c r="C21" s="172" t="s">
        <v>93</v>
      </c>
      <c r="D21" s="152" t="s">
        <v>78</v>
      </c>
      <c r="E21" s="153">
        <v>11</v>
      </c>
      <c r="F21" s="154"/>
      <c r="G21" s="155">
        <f t="shared" si="0"/>
        <v>0</v>
      </c>
      <c r="H21" s="147"/>
      <c r="I21" s="147"/>
      <c r="J21" s="147"/>
      <c r="K21" s="147"/>
      <c r="L21" s="147"/>
      <c r="M21" s="147"/>
      <c r="N21" s="147"/>
      <c r="O21" s="147"/>
      <c r="P21" s="147"/>
      <c r="Q21" s="147" t="s">
        <v>92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</row>
    <row r="22" spans="1:46" outlineLevel="1" x14ac:dyDescent="0.2">
      <c r="A22" s="148">
        <v>14</v>
      </c>
      <c r="B22" s="151" t="s">
        <v>145</v>
      </c>
      <c r="C22" s="172" t="s">
        <v>94</v>
      </c>
      <c r="D22" s="152" t="s">
        <v>78</v>
      </c>
      <c r="E22" s="153">
        <v>45</v>
      </c>
      <c r="F22" s="154"/>
      <c r="G22" s="155">
        <f t="shared" si="0"/>
        <v>0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 t="s">
        <v>92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</row>
    <row r="23" spans="1:46" outlineLevel="1" x14ac:dyDescent="0.2">
      <c r="A23" s="148">
        <v>15</v>
      </c>
      <c r="B23" s="151" t="s">
        <v>146</v>
      </c>
      <c r="C23" s="172" t="s">
        <v>95</v>
      </c>
      <c r="D23" s="152" t="s">
        <v>78</v>
      </c>
      <c r="E23" s="153">
        <v>23</v>
      </c>
      <c r="F23" s="154"/>
      <c r="G23" s="155">
        <f t="shared" si="0"/>
        <v>0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 t="s">
        <v>92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</row>
    <row r="24" spans="1:46" outlineLevel="1" x14ac:dyDescent="0.2">
      <c r="A24" s="148">
        <v>16</v>
      </c>
      <c r="B24" s="151" t="s">
        <v>147</v>
      </c>
      <c r="C24" s="172" t="s">
        <v>98</v>
      </c>
      <c r="D24" s="152" t="s">
        <v>78</v>
      </c>
      <c r="E24" s="153">
        <v>3</v>
      </c>
      <c r="F24" s="154"/>
      <c r="G24" s="155">
        <f t="shared" si="0"/>
        <v>0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 t="s">
        <v>92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</row>
    <row r="25" spans="1:46" outlineLevel="1" x14ac:dyDescent="0.2">
      <c r="A25" s="148">
        <v>17</v>
      </c>
      <c r="B25" s="151" t="s">
        <v>148</v>
      </c>
      <c r="C25" s="172" t="s">
        <v>99</v>
      </c>
      <c r="D25" s="152" t="s">
        <v>78</v>
      </c>
      <c r="E25" s="153">
        <v>8</v>
      </c>
      <c r="F25" s="154"/>
      <c r="G25" s="155">
        <f t="shared" si="0"/>
        <v>0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 t="s">
        <v>92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</row>
    <row r="26" spans="1:46" outlineLevel="1" x14ac:dyDescent="0.2">
      <c r="A26" s="148">
        <v>18</v>
      </c>
      <c r="B26" s="151" t="s">
        <v>149</v>
      </c>
      <c r="C26" s="172" t="s">
        <v>100</v>
      </c>
      <c r="D26" s="152" t="s">
        <v>78</v>
      </c>
      <c r="E26" s="153">
        <v>3</v>
      </c>
      <c r="F26" s="154"/>
      <c r="G26" s="155">
        <f t="shared" si="0"/>
        <v>0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 t="s">
        <v>92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</row>
    <row r="27" spans="1:46" outlineLevel="1" x14ac:dyDescent="0.2">
      <c r="A27" s="148">
        <v>19</v>
      </c>
      <c r="B27" s="151" t="s">
        <v>150</v>
      </c>
      <c r="C27" s="172" t="s">
        <v>101</v>
      </c>
      <c r="D27" s="152" t="s">
        <v>78</v>
      </c>
      <c r="E27" s="153">
        <v>3</v>
      </c>
      <c r="F27" s="154"/>
      <c r="G27" s="155">
        <f t="shared" si="0"/>
        <v>0</v>
      </c>
      <c r="H27" s="147"/>
      <c r="I27" s="147"/>
      <c r="J27" s="147"/>
      <c r="K27" s="147"/>
      <c r="L27" s="147"/>
      <c r="M27" s="147"/>
      <c r="N27" s="147"/>
      <c r="O27" s="147"/>
      <c r="P27" s="147"/>
      <c r="Q27" s="147" t="s">
        <v>92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</row>
    <row r="28" spans="1:46" outlineLevel="1" x14ac:dyDescent="0.2">
      <c r="A28" s="148">
        <v>20</v>
      </c>
      <c r="B28" s="151" t="s">
        <v>150</v>
      </c>
      <c r="C28" s="172" t="s">
        <v>102</v>
      </c>
      <c r="D28" s="152" t="s">
        <v>78</v>
      </c>
      <c r="E28" s="153">
        <v>14</v>
      </c>
      <c r="F28" s="154"/>
      <c r="G28" s="155">
        <f t="shared" si="0"/>
        <v>0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 t="s">
        <v>92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</row>
    <row r="29" spans="1:46" outlineLevel="1" x14ac:dyDescent="0.2">
      <c r="A29" s="148">
        <v>21</v>
      </c>
      <c r="B29" s="151" t="s">
        <v>151</v>
      </c>
      <c r="C29" s="172" t="s">
        <v>103</v>
      </c>
      <c r="D29" s="152" t="s">
        <v>78</v>
      </c>
      <c r="E29" s="153">
        <v>79</v>
      </c>
      <c r="F29" s="154"/>
      <c r="G29" s="155">
        <f t="shared" si="0"/>
        <v>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 t="s">
        <v>92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</row>
    <row r="30" spans="1:46" outlineLevel="1" x14ac:dyDescent="0.2">
      <c r="A30" s="148">
        <v>22</v>
      </c>
      <c r="B30" s="151" t="s">
        <v>152</v>
      </c>
      <c r="C30" s="172" t="s">
        <v>104</v>
      </c>
      <c r="D30" s="152" t="s">
        <v>78</v>
      </c>
      <c r="E30" s="153">
        <v>55</v>
      </c>
      <c r="F30" s="154"/>
      <c r="G30" s="155">
        <f t="shared" si="0"/>
        <v>0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 t="s">
        <v>92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</row>
    <row r="31" spans="1:46" outlineLevel="1" x14ac:dyDescent="0.2">
      <c r="A31" s="148">
        <v>23</v>
      </c>
      <c r="B31" s="151" t="s">
        <v>153</v>
      </c>
      <c r="C31" s="172" t="s">
        <v>105</v>
      </c>
      <c r="D31" s="152" t="s">
        <v>84</v>
      </c>
      <c r="E31" s="153">
        <v>10</v>
      </c>
      <c r="F31" s="154"/>
      <c r="G31" s="155">
        <f t="shared" si="0"/>
        <v>0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 t="s">
        <v>92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</row>
    <row r="32" spans="1:46" outlineLevel="1" x14ac:dyDescent="0.2">
      <c r="A32" s="148">
        <v>24</v>
      </c>
      <c r="B32" s="151" t="s">
        <v>154</v>
      </c>
      <c r="C32" s="172" t="s">
        <v>106</v>
      </c>
      <c r="D32" s="152" t="s">
        <v>78</v>
      </c>
      <c r="E32" s="153">
        <v>15</v>
      </c>
      <c r="F32" s="154"/>
      <c r="G32" s="155">
        <f t="shared" si="0"/>
        <v>0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 t="s">
        <v>92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</row>
    <row r="33" spans="1:46" outlineLevel="1" x14ac:dyDescent="0.2">
      <c r="A33" s="148">
        <v>25</v>
      </c>
      <c r="B33" s="151" t="s">
        <v>155</v>
      </c>
      <c r="C33" s="172" t="s">
        <v>107</v>
      </c>
      <c r="D33" s="152" t="s">
        <v>84</v>
      </c>
      <c r="E33" s="153">
        <v>15</v>
      </c>
      <c r="F33" s="154"/>
      <c r="G33" s="155">
        <f t="shared" si="0"/>
        <v>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 t="s">
        <v>92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</row>
    <row r="34" spans="1:46" ht="22.5" outlineLevel="1" x14ac:dyDescent="0.2">
      <c r="A34" s="148">
        <v>26</v>
      </c>
      <c r="B34" s="151" t="s">
        <v>156</v>
      </c>
      <c r="C34" s="172" t="s">
        <v>108</v>
      </c>
      <c r="D34" s="152" t="s">
        <v>84</v>
      </c>
      <c r="E34" s="153">
        <v>18</v>
      </c>
      <c r="F34" s="154"/>
      <c r="G34" s="155">
        <f t="shared" si="0"/>
        <v>0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 t="s">
        <v>92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</row>
    <row r="35" spans="1:46" outlineLevel="1" x14ac:dyDescent="0.2">
      <c r="A35" s="148">
        <v>27</v>
      </c>
      <c r="B35" s="151" t="s">
        <v>157</v>
      </c>
      <c r="C35" s="172" t="s">
        <v>109</v>
      </c>
      <c r="D35" s="152" t="s">
        <v>110</v>
      </c>
      <c r="E35" s="153">
        <v>1</v>
      </c>
      <c r="F35" s="154"/>
      <c r="G35" s="155">
        <f t="shared" si="0"/>
        <v>0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 t="s">
        <v>92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</row>
    <row r="36" spans="1:46" outlineLevel="1" x14ac:dyDescent="0.2">
      <c r="A36" s="148">
        <v>28</v>
      </c>
      <c r="B36" s="151" t="s">
        <v>111</v>
      </c>
      <c r="C36" s="172" t="s">
        <v>112</v>
      </c>
      <c r="D36" s="152" t="s">
        <v>113</v>
      </c>
      <c r="E36" s="153">
        <v>5</v>
      </c>
      <c r="F36" s="154"/>
      <c r="G36" s="155">
        <f t="shared" si="0"/>
        <v>0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 t="s">
        <v>79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</row>
    <row r="37" spans="1:46" outlineLevel="1" x14ac:dyDescent="0.2">
      <c r="A37" s="148">
        <v>29</v>
      </c>
      <c r="B37" s="151" t="s">
        <v>114</v>
      </c>
      <c r="C37" s="172" t="s">
        <v>115</v>
      </c>
      <c r="D37" s="152" t="s">
        <v>113</v>
      </c>
      <c r="E37" s="153">
        <v>5</v>
      </c>
      <c r="F37" s="154"/>
      <c r="G37" s="155">
        <f t="shared" si="0"/>
        <v>0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 t="s">
        <v>79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</row>
    <row r="38" spans="1:46" outlineLevel="1" x14ac:dyDescent="0.2">
      <c r="A38" s="148">
        <v>30</v>
      </c>
      <c r="B38" s="151" t="s">
        <v>116</v>
      </c>
      <c r="C38" s="172" t="s">
        <v>117</v>
      </c>
      <c r="D38" s="152" t="s">
        <v>113</v>
      </c>
      <c r="E38" s="153">
        <v>5</v>
      </c>
      <c r="F38" s="154"/>
      <c r="G38" s="155">
        <f t="shared" si="0"/>
        <v>0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 t="s">
        <v>79</v>
      </c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</row>
    <row r="39" spans="1:46" outlineLevel="1" x14ac:dyDescent="0.2">
      <c r="A39" s="148">
        <v>31</v>
      </c>
      <c r="B39" s="217" t="s">
        <v>118</v>
      </c>
      <c r="C39" s="172" t="s">
        <v>170</v>
      </c>
      <c r="D39" s="152" t="s">
        <v>168</v>
      </c>
      <c r="E39" s="153">
        <v>238</v>
      </c>
      <c r="F39" s="154"/>
      <c r="G39" s="155">
        <f t="shared" si="0"/>
        <v>0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</row>
    <row r="40" spans="1:46" outlineLevel="1" x14ac:dyDescent="0.2">
      <c r="A40" s="148">
        <v>32</v>
      </c>
      <c r="B40" s="217" t="s">
        <v>120</v>
      </c>
      <c r="C40" s="172" t="s">
        <v>119</v>
      </c>
      <c r="D40" s="152" t="s">
        <v>113</v>
      </c>
      <c r="E40" s="153">
        <v>6</v>
      </c>
      <c r="F40" s="154"/>
      <c r="G40" s="155">
        <f t="shared" si="0"/>
        <v>0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 t="s">
        <v>79</v>
      </c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</row>
    <row r="41" spans="1:46" outlineLevel="1" x14ac:dyDescent="0.2">
      <c r="A41" s="163">
        <v>33</v>
      </c>
      <c r="B41" s="218" t="s">
        <v>169</v>
      </c>
      <c r="C41" s="173" t="s">
        <v>121</v>
      </c>
      <c r="D41" s="164" t="s">
        <v>113</v>
      </c>
      <c r="E41" s="165">
        <v>4</v>
      </c>
      <c r="F41" s="166"/>
      <c r="G41" s="167">
        <f t="shared" si="0"/>
        <v>0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 t="s">
        <v>79</v>
      </c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</row>
    <row r="42" spans="1:46" x14ac:dyDescent="0.2">
      <c r="A42" s="179"/>
      <c r="B42" s="7" t="s">
        <v>122</v>
      </c>
      <c r="C42" s="174" t="s">
        <v>122</v>
      </c>
      <c r="D42" s="179"/>
      <c r="E42" s="179"/>
      <c r="F42" s="179"/>
      <c r="G42" s="179"/>
      <c r="O42">
        <v>15</v>
      </c>
      <c r="P42">
        <v>21</v>
      </c>
    </row>
    <row r="43" spans="1:46" x14ac:dyDescent="0.2">
      <c r="A43" s="210"/>
      <c r="B43" s="211">
        <v>26</v>
      </c>
      <c r="C43" s="212" t="s">
        <v>122</v>
      </c>
      <c r="D43" s="213"/>
      <c r="E43" s="213"/>
      <c r="F43" s="213"/>
      <c r="G43" s="214">
        <f>G8</f>
        <v>0</v>
      </c>
      <c r="O43" t="e">
        <f>SUMIF(#REF!,O42,G7:G41)</f>
        <v>#REF!</v>
      </c>
      <c r="P43" t="e">
        <f>SUMIF(#REF!,P42,G7:G41)</f>
        <v>#REF!</v>
      </c>
      <c r="Q43" t="s">
        <v>123</v>
      </c>
    </row>
    <row r="44" spans="1:46" x14ac:dyDescent="0.2">
      <c r="A44" s="179"/>
      <c r="B44" s="7" t="s">
        <v>122</v>
      </c>
      <c r="C44" s="174" t="s">
        <v>122</v>
      </c>
      <c r="D44" s="179"/>
      <c r="E44" s="179"/>
      <c r="F44" s="179"/>
      <c r="G44" s="179"/>
    </row>
    <row r="45" spans="1:46" x14ac:dyDescent="0.2">
      <c r="A45" s="179"/>
      <c r="B45" s="7" t="s">
        <v>122</v>
      </c>
      <c r="C45" s="174" t="s">
        <v>122</v>
      </c>
      <c r="D45" s="179"/>
      <c r="E45" s="179"/>
      <c r="F45" s="179"/>
      <c r="G45" s="179"/>
    </row>
    <row r="46" spans="1:46" x14ac:dyDescent="0.2">
      <c r="A46" s="179"/>
      <c r="B46" s="7" t="s">
        <v>122</v>
      </c>
      <c r="C46" s="174" t="s">
        <v>122</v>
      </c>
      <c r="D46" s="179"/>
      <c r="E46" s="179"/>
      <c r="F46" s="179"/>
      <c r="G46" s="179"/>
    </row>
    <row r="47" spans="1:46" x14ac:dyDescent="0.2">
      <c r="C47" s="176"/>
      <c r="Q47" t="s">
        <v>124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99</vt:i4>
      </vt:variant>
    </vt:vector>
  </HeadingPairs>
  <TitlesOfParts>
    <vt:vector size="110" baseType="lpstr">
      <vt:lpstr>Pokyny pro vyplnění</vt:lpstr>
      <vt:lpstr>Rekapitulace</vt:lpstr>
      <vt:lpstr>Stavba R1.1-4</vt:lpstr>
      <vt:lpstr>VzorPolozky</vt:lpstr>
      <vt:lpstr>Rozpočet R1.1-4</vt:lpstr>
      <vt:lpstr>Stavba R2.1,R2.2a,b,c</vt:lpstr>
      <vt:lpstr>Rozpočet R2.1,R 2.2a,b,c</vt:lpstr>
      <vt:lpstr>Stavba R2.3,R2.4a,b,c,R2.5a,b</vt:lpstr>
      <vt:lpstr>Rozpočet R2.3,R2.4a,b,c,R2.5a,b</vt:lpstr>
      <vt:lpstr>Stavba R2.6a,b-R2.9a,b</vt:lpstr>
      <vt:lpstr>Rozpočet R2.6a,b-R2.9a,b</vt:lpstr>
      <vt:lpstr>'Stavba R1.1-4'!CelkemDPHVypocet</vt:lpstr>
      <vt:lpstr>'Stavba R2.1,R2.2a,b,c'!CelkemDPHVypocet</vt:lpstr>
      <vt:lpstr>'Stavba R2.3,R2.4a,b,c,R2.5a,b'!CelkemDPHVypocet</vt:lpstr>
      <vt:lpstr>'Stavba R2.6a,b-R2.9a,b'!CelkemDPHVypocet</vt:lpstr>
      <vt:lpstr>'Stavba R2.1,R2.2a,b,c'!CenaCelkem</vt:lpstr>
      <vt:lpstr>'Stavba R2.3,R2.4a,b,c,R2.5a,b'!CenaCelkem</vt:lpstr>
      <vt:lpstr>'Stavba R2.6a,b-R2.9a,b'!CenaCelkem</vt:lpstr>
      <vt:lpstr>CenaCelkem</vt:lpstr>
      <vt:lpstr>'Stavba R2.1,R2.2a,b,c'!CenaCelkemBezDPH</vt:lpstr>
      <vt:lpstr>'Stavba R2.3,R2.4a,b,c,R2.5a,b'!CenaCelkemBezDPH</vt:lpstr>
      <vt:lpstr>'Stavba R2.6a,b-R2.9a,b'!CenaCelkemBezDPH</vt:lpstr>
      <vt:lpstr>CenaCelkemBezDPH</vt:lpstr>
      <vt:lpstr>'Stavba R1.1-4'!CenaCelkemVypocet</vt:lpstr>
      <vt:lpstr>'Stavba R2.1,R2.2a,b,c'!CenaCelkemVypocet</vt:lpstr>
      <vt:lpstr>'Stavba R2.3,R2.4a,b,c,R2.5a,b'!CenaCelkemVypocet</vt:lpstr>
      <vt:lpstr>'Stavba R2.6a,b-R2.9a,b'!CenaCelkemVypocet</vt:lpstr>
      <vt:lpstr>'Stavba R2.1,R2.2a,b,c'!cisloobjektu</vt:lpstr>
      <vt:lpstr>'Stavba R2.3,R2.4a,b,c,R2.5a,b'!cisloobjektu</vt:lpstr>
      <vt:lpstr>cisloobjektu</vt:lpstr>
      <vt:lpstr>'Stavba R1.1-4'!CisloStavby</vt:lpstr>
      <vt:lpstr>'Stavba R2.1,R2.2a,b,c'!CisloStavby</vt:lpstr>
      <vt:lpstr>'Stavba R2.3,R2.4a,b,c,R2.5a,b'!CisloStavby</vt:lpstr>
      <vt:lpstr>'Stavba R2.6a,b-R2.9a,b'!CisloStavby</vt:lpstr>
      <vt:lpstr>'Stavba R2.1,R2.2a,b,c'!CisloStavebnihoRozpoctu</vt:lpstr>
      <vt:lpstr>'Stavba R2.3,R2.4a,b,c,R2.5a,b'!CisloStavebnihoRozpoctu</vt:lpstr>
      <vt:lpstr>CisloStavebnihoRozpoctu</vt:lpstr>
      <vt:lpstr>'Stavba R2.1,R2.2a,b,c'!DPHSni</vt:lpstr>
      <vt:lpstr>'Stavba R2.3,R2.4a,b,c,R2.5a,b'!DPHSni</vt:lpstr>
      <vt:lpstr>'Stavba R2.6a,b-R2.9a,b'!DPHSni</vt:lpstr>
      <vt:lpstr>DPHSni</vt:lpstr>
      <vt:lpstr>'Stavba R2.1,R2.2a,b,c'!DPHZakl</vt:lpstr>
      <vt:lpstr>'Stavba R2.3,R2.4a,b,c,R2.5a,b'!DPHZakl</vt:lpstr>
      <vt:lpstr>'Stavba R2.6a,b-R2.9a,b'!DPHZakl</vt:lpstr>
      <vt:lpstr>DPHZakl</vt:lpstr>
      <vt:lpstr>'Stavba R2.1,R2.2a,b,c'!Mena</vt:lpstr>
      <vt:lpstr>'Stavba R2.3,R2.4a,b,c,R2.5a,b'!Mena</vt:lpstr>
      <vt:lpstr>'Stavba R2.6a,b-R2.9a,b'!Mena</vt:lpstr>
      <vt:lpstr>Mena</vt:lpstr>
      <vt:lpstr>'Stavba R2.1,R2.2a,b,c'!MistoStavby</vt:lpstr>
      <vt:lpstr>'Stavba R2.3,R2.4a,b,c,R2.5a,b'!MistoStavby</vt:lpstr>
      <vt:lpstr>MistoStavby</vt:lpstr>
      <vt:lpstr>'Stavba R2.1,R2.2a,b,c'!nazevobjektu</vt:lpstr>
      <vt:lpstr>'Stavba R2.3,R2.4a,b,c,R2.5a,b'!nazevobjektu</vt:lpstr>
      <vt:lpstr>nazevobjektu</vt:lpstr>
      <vt:lpstr>'Stavba R1.1-4'!NazevStavby</vt:lpstr>
      <vt:lpstr>'Stavba R2.1,R2.2a,b,c'!NazevStavby</vt:lpstr>
      <vt:lpstr>'Stavba R2.3,R2.4a,b,c,R2.5a,b'!NazevStavby</vt:lpstr>
      <vt:lpstr>'Stavba R2.6a,b-R2.9a,b'!NazevStavby</vt:lpstr>
      <vt:lpstr>'Stavba R2.1,R2.2a,b,c'!NazevStavebnihoRozpoctu</vt:lpstr>
      <vt:lpstr>'Stavba R2.3,R2.4a,b,c,R2.5a,b'!NazevStavebnihoRozpoctu</vt:lpstr>
      <vt:lpstr>NazevStavebnihoRozpoctu</vt:lpstr>
      <vt:lpstr>'Stavba R1.1-4'!Objekt</vt:lpstr>
      <vt:lpstr>'Stavba R2.1,R2.2a,b,c'!Objekt</vt:lpstr>
      <vt:lpstr>'Stavba R2.3,R2.4a,b,c,R2.5a,b'!Objekt</vt:lpstr>
      <vt:lpstr>'Stavba R2.6a,b-R2.9a,b'!Objekt</vt:lpstr>
      <vt:lpstr>'Rozpočet R1.1-4'!Oblast_tisku</vt:lpstr>
      <vt:lpstr>'Rozpočet R2.1,R 2.2a,b,c'!Oblast_tisku</vt:lpstr>
      <vt:lpstr>'Rozpočet R2.3,R2.4a,b,c,R2.5a,b'!Oblast_tisku</vt:lpstr>
      <vt:lpstr>'Rozpočet R2.6a,b-R2.9a,b'!Oblast_tisku</vt:lpstr>
      <vt:lpstr>'Stavba R1.1-4'!Oblast_tisku</vt:lpstr>
      <vt:lpstr>'Stavba R2.1,R2.2a,b,c'!Oblast_tisku</vt:lpstr>
      <vt:lpstr>'Stavba R2.3,R2.4a,b,c,R2.5a,b'!Oblast_tisku</vt:lpstr>
      <vt:lpstr>'Stavba R2.6a,b-R2.9a,b'!Oblast_tisku</vt:lpstr>
      <vt:lpstr>'Stavba R2.1,R2.2a,b,c'!PoptavkaID</vt:lpstr>
      <vt:lpstr>'Stavba R2.3,R2.4a,b,c,R2.5a,b'!PoptavkaID</vt:lpstr>
      <vt:lpstr>'Stavba R2.6a,b-R2.9a,b'!PoptavkaID</vt:lpstr>
      <vt:lpstr>PoptavkaID</vt:lpstr>
      <vt:lpstr>'Stavba R1.1-4'!SazbaDPH1</vt:lpstr>
      <vt:lpstr>'Stavba R2.1,R2.2a,b,c'!SazbaDPH1</vt:lpstr>
      <vt:lpstr>'Stavba R2.3,R2.4a,b,c,R2.5a,b'!SazbaDPH1</vt:lpstr>
      <vt:lpstr>'Stavba R2.6a,b-R2.9a,b'!SazbaDPH1</vt:lpstr>
      <vt:lpstr>'Stavba R1.1-4'!SazbaDPH2</vt:lpstr>
      <vt:lpstr>'Stavba R2.1,R2.2a,b,c'!SazbaDPH2</vt:lpstr>
      <vt:lpstr>'Stavba R2.3,R2.4a,b,c,R2.5a,b'!SazbaDPH2</vt:lpstr>
      <vt:lpstr>'Stavba R2.6a,b-R2.9a,b'!SazbaDPH2</vt:lpstr>
      <vt:lpstr>'Stavba R2.1,R2.2a,b,c'!Vypracoval</vt:lpstr>
      <vt:lpstr>'Stavba R2.3,R2.4a,b,c,R2.5a,b'!Vypracoval</vt:lpstr>
      <vt:lpstr>'Stavba R2.6a,b-R2.9a,b'!Vypracoval</vt:lpstr>
      <vt:lpstr>Vypracoval</vt:lpstr>
      <vt:lpstr>'Stavba R2.1,R2.2a,b,c'!ZakladDPHSni</vt:lpstr>
      <vt:lpstr>'Stavba R2.3,R2.4a,b,c,R2.5a,b'!ZakladDPHSni</vt:lpstr>
      <vt:lpstr>'Stavba R2.6a,b-R2.9a,b'!ZakladDPHSni</vt:lpstr>
      <vt:lpstr>ZakladDPHSni</vt:lpstr>
      <vt:lpstr>'Stavba R1.1-4'!ZakladDPHSniVypocet</vt:lpstr>
      <vt:lpstr>'Stavba R2.1,R2.2a,b,c'!ZakladDPHSniVypocet</vt:lpstr>
      <vt:lpstr>'Stavba R2.3,R2.4a,b,c,R2.5a,b'!ZakladDPHSniVypocet</vt:lpstr>
      <vt:lpstr>'Stavba R2.6a,b-R2.9a,b'!ZakladDPHSniVypocet</vt:lpstr>
      <vt:lpstr>'Stavba R2.1,R2.2a,b,c'!ZakladDPHZakl</vt:lpstr>
      <vt:lpstr>'Stavba R2.3,R2.4a,b,c,R2.5a,b'!ZakladDPHZakl</vt:lpstr>
      <vt:lpstr>'Stavba R2.6a,b-R2.9a,b'!ZakladDPHZakl</vt:lpstr>
      <vt:lpstr>ZakladDPHZakl</vt:lpstr>
      <vt:lpstr>'Stavba R1.1-4'!ZakladDPHZaklVypocet</vt:lpstr>
      <vt:lpstr>'Stavba R2.1,R2.2a,b,c'!ZakladDPHZaklVypocet</vt:lpstr>
      <vt:lpstr>'Stavba R2.3,R2.4a,b,c,R2.5a,b'!ZakladDPHZaklVypocet</vt:lpstr>
      <vt:lpstr>'Stavba R2.6a,b-R2.9a,b'!ZakladDPHZaklVypocet</vt:lpstr>
      <vt:lpstr>'Stavba R2.1,R2.2a,b,c'!Zaokrouhleni</vt:lpstr>
      <vt:lpstr>'Stavba R2.3,R2.4a,b,c,R2.5a,b'!Zaokrouhleni</vt:lpstr>
      <vt:lpstr>'Stavba R2.6a,b-R2.9a,b'!Zaokrouhleni</vt:lpstr>
      <vt:lpstr>Zaokrouhleni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Sekerová Petra, Bc.</cp:lastModifiedBy>
  <cp:lastPrinted>2022-05-20T08:53:53Z</cp:lastPrinted>
  <dcterms:created xsi:type="dcterms:W3CDTF">2009-04-08T07:15:50Z</dcterms:created>
  <dcterms:modified xsi:type="dcterms:W3CDTF">2022-08-04T05:55:09Z</dcterms:modified>
</cp:coreProperties>
</file>