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0 - Vedlejší a ostatní ..." sheetId="2" r:id="rId2"/>
    <sheet name="001 - Stavební část" sheetId="3" r:id="rId3"/>
    <sheet name="002 - Zdravotně technické..." sheetId="4" r:id="rId4"/>
    <sheet name="003 - Ústřední vytápění" sheetId="5" r:id="rId5"/>
    <sheet name="004 - Vzduchotechnika" sheetId="6" r:id="rId6"/>
    <sheet name="005 - Silnoproud" sheetId="7" r:id="rId7"/>
    <sheet name="006 - Slaboproud" sheetId="8" r:id="rId8"/>
    <sheet name="007 - EPS" sheetId="9" r:id="rId9"/>
    <sheet name="008 - Kolejnicový systém" sheetId="10" r:id="rId10"/>
    <sheet name="Seznam figur" sheetId="11" r:id="rId11"/>
  </sheets>
  <definedNames>
    <definedName name="_xlnm.Print_Area" localSheetId="0">'Rekapitulace stavby'!$D$4:$AO$76,'Rekapitulace stavby'!$C$82:$AQ$104</definedName>
    <definedName name="_xlnm._FilterDatabase" localSheetId="1" hidden="1">'000 - Vedlejší a ostatní ...'!$C$118:$K$124</definedName>
    <definedName name="_xlnm.Print_Area" localSheetId="1">'000 - Vedlejší a ostatní ...'!$C$4:$J$76,'000 - Vedlejší a ostatní ...'!$C$82:$J$100,'000 - Vedlejší a ostatní ...'!$C$106:$K$124</definedName>
    <definedName name="_xlnm._FilterDatabase" localSheetId="2" hidden="1">'001 - Stavební část'!$C$133:$K$425</definedName>
    <definedName name="_xlnm.Print_Area" localSheetId="2">'001 - Stavební část'!$C$4:$J$76,'001 - Stavební část'!$C$82:$J$115,'001 - Stavební část'!$C$121:$K$425</definedName>
    <definedName name="_xlnm._FilterDatabase" localSheetId="3" hidden="1">'002 - Zdravotně technické...'!$C$121:$K$167</definedName>
    <definedName name="_xlnm.Print_Area" localSheetId="3">'002 - Zdravotně technické...'!$C$4:$J$76,'002 - Zdravotně technické...'!$C$82:$J$103,'002 - Zdravotně technické...'!$C$109:$K$167</definedName>
    <definedName name="_xlnm._FilterDatabase" localSheetId="4" hidden="1">'003 - Ústřední vytápění'!$C$120:$K$140</definedName>
    <definedName name="_xlnm.Print_Area" localSheetId="4">'003 - Ústřední vytápění'!$C$4:$J$76,'003 - Ústřední vytápění'!$C$82:$J$102,'003 - Ústřední vytápění'!$C$108:$K$140</definedName>
    <definedName name="_xlnm._FilterDatabase" localSheetId="5" hidden="1">'004 - Vzduchotechnika'!$C$117:$K$135</definedName>
    <definedName name="_xlnm.Print_Area" localSheetId="5">'004 - Vzduchotechnika'!$C$4:$J$76,'004 - Vzduchotechnika'!$C$82:$J$99,'004 - Vzduchotechnika'!$C$105:$K$135</definedName>
    <definedName name="_xlnm._FilterDatabase" localSheetId="6" hidden="1">'005 - Silnoproud'!$C$121:$K$156</definedName>
    <definedName name="_xlnm.Print_Area" localSheetId="6">'005 - Silnoproud'!$C$4:$J$76,'005 - Silnoproud'!$C$82:$J$103,'005 - Silnoproud'!$C$109:$K$156</definedName>
    <definedName name="_xlnm._FilterDatabase" localSheetId="7" hidden="1">'006 - Slaboproud'!$C$122:$K$155</definedName>
    <definedName name="_xlnm.Print_Area" localSheetId="7">'006 - Slaboproud'!$C$4:$J$76,'006 - Slaboproud'!$C$82:$J$104,'006 - Slaboproud'!$C$110:$K$155</definedName>
    <definedName name="_xlnm._FilterDatabase" localSheetId="8" hidden="1">'007 - EPS'!$C$119:$K$136</definedName>
    <definedName name="_xlnm.Print_Area" localSheetId="8">'007 - EPS'!$C$4:$J$76,'007 - EPS'!$C$82:$J$101,'007 - EPS'!$C$107:$K$136</definedName>
    <definedName name="_xlnm._FilterDatabase" localSheetId="9" hidden="1">'008 - Kolejnicový systém'!$C$116:$K$123</definedName>
    <definedName name="_xlnm.Print_Area" localSheetId="9">'008 - Kolejnicový systém'!$C$4:$J$76,'008 - Kolejnicový systém'!$C$82:$J$98,'008 - Kolejnicový systém'!$C$104:$K$123</definedName>
    <definedName name="_xlnm.Print_Area" localSheetId="10">'Seznam figur'!$C$4:$G$101</definedName>
    <definedName name="_xlnm.Print_Titles" localSheetId="0">'Rekapitulace stavby'!$92:$92</definedName>
    <definedName name="_xlnm.Print_Titles" localSheetId="1">'000 - Vedlejší a ostatní ...'!$118:$118</definedName>
    <definedName name="_xlnm.Print_Titles" localSheetId="2">'001 - Stavební část'!$133:$133</definedName>
    <definedName name="_xlnm.Print_Titles" localSheetId="3">'002 - Zdravotně technické...'!$121:$121</definedName>
    <definedName name="_xlnm.Print_Titles" localSheetId="4">'003 - Ústřední vytápění'!$120:$120</definedName>
    <definedName name="_xlnm.Print_Titles" localSheetId="5">'004 - Vzduchotechnika'!$117:$117</definedName>
    <definedName name="_xlnm.Print_Titles" localSheetId="6">'005 - Silnoproud'!$121:$121</definedName>
    <definedName name="_xlnm.Print_Titles" localSheetId="7">'006 - Slaboproud'!$122:$122</definedName>
    <definedName name="_xlnm.Print_Titles" localSheetId="8">'007 - EPS'!$119:$119</definedName>
    <definedName name="_xlnm.Print_Titles" localSheetId="9">'008 - Kolejnicový systém'!$116:$116</definedName>
    <definedName name="_xlnm.Print_Titles" localSheetId="10">'Seznam figur'!$9:$9</definedName>
  </definedNames>
  <calcPr fullCalcOnLoad="1"/>
</workbook>
</file>

<file path=xl/sharedStrings.xml><?xml version="1.0" encoding="utf-8"?>
<sst xmlns="http://schemas.openxmlformats.org/spreadsheetml/2006/main" count="6843" uniqueCount="1045">
  <si>
    <t>Export Komplet</t>
  </si>
  <si>
    <t/>
  </si>
  <si>
    <t>2.0</t>
  </si>
  <si>
    <t>ZAMOK</t>
  </si>
  <si>
    <t>False</t>
  </si>
  <si>
    <t>{7798b0cc-8f54-4605-91ff-2a96e23308f4}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</si>
  <si>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</si>
  <si>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</si>
  <si>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</si>
  <si>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</si>
  <si>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</si>
  <si>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</si>
  <si>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</si>
  <si>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</si>
  <si>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210503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</si>
  <si>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</si>
  <si>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</si>
  <si>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DD Humlův dvůr- úprava pokojů</t>
  </si>
  <si>
    <t>KSO:</t>
  </si>
  <si>
    <t>CC-CZ:</t>
  </si>
  <si>
    <t>Místo:</t>
  </si>
  <si>
    <t>Trutnov</t>
  </si>
  <si>
    <t>Datum:</t>
  </si>
  <si>
    <t>14. 6. 2021</t>
  </si>
  <si>
    <t>Zadavatel:</t>
  </si>
  <si>
    <t>IČ:</t>
  </si>
  <si>
    <t>Město Trutnov</t>
  </si>
  <si>
    <t>DIČ:</t>
  </si>
  <si>
    <t>Uchazeč:</t>
  </si>
  <si>
    <t>Vyplň údaj</t>
  </si>
  <si>
    <t>Projektant:</t>
  </si>
  <si>
    <t>ATIP a.s., Trutnov</t>
  </si>
  <si>
    <t>True</t>
  </si>
  <si>
    <t>Zpracovatel:</t>
  </si>
  <si>
    <t>Ing. Lenka Kasperová</t>
  </si>
  <si>
    <t>Poznámka:</t>
  </si>
  <si>
    <t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„Cenová soustava“ 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</si>
  <si>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</si>
  <si>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</si>
  <si>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</si>
  <si>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</si>
  <si>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</si>
  <si>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</si>
  <si>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</si>
  <si>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</si>
  <si>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</si>
  <si>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</si>
  <si>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</si>
  <si>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</si>
  <si>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</si>
  <si>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</si>
  <si>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</si>
  <si>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</si>
  <si>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</si>
  <si>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</si>
  <si>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</si>
  <si>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</si>
  <si>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</si>
  <si>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</si>
  <si>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</si>
  <si>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</si>
  <si>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</si>
  <si>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</si>
  <si>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</si>
  <si>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</si>
  <si>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</si>
  <si>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</si>
  <si>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</si>
  <si>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</si>
  <si>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</si>
  <si>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</si>
  <si>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</si>
  <si>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</si>
  <si>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</si>
  <si>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</si>
  <si>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</si>
  <si>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</si>
  <si>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</si>
  <si>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</si>
  <si>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</si>
  <si>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</si>
  <si>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</si>
  <si>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</si>
  <si>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Vedlejší a ostatní náklady</t>
  </si>
  <si>
    <t>VON</t>
  </si>
  <si>
    <t>1</t>
  </si>
  <si>
    <t>{6f265a22-b0e7-4e67-bd4c-6d14517e7362}</t>
  </si>
  <si>
    <t>2</t>
  </si>
  <si>
    <t>001</t>
  </si>
  <si>
    <t>Stavební část</t>
  </si>
  <si>
    <t>STA</t>
  </si>
  <si>
    <t>{000ccbd9-6917-4160-90b3-11f847f866ad}</t>
  </si>
  <si>
    <t>002</t>
  </si>
  <si>
    <t>Zdravotně technické instalace</t>
  </si>
  <si>
    <t>{795c0b40-bb15-4e88-99d1-abc6afdde3db}</t>
  </si>
  <si>
    <t>003</t>
  </si>
  <si>
    <t>Ústřední vytápění</t>
  </si>
  <si>
    <t>{1fd9b435-6ff3-41ac-b595-7dac4a9bff12}</t>
  </si>
  <si>
    <t>004</t>
  </si>
  <si>
    <t>Vzduchotechnika</t>
  </si>
  <si>
    <t>{7bf1376d-8a4d-49c4-bf92-dfd4e4105f2c}</t>
  </si>
  <si>
    <t>005</t>
  </si>
  <si>
    <t>Silnoproud</t>
  </si>
  <si>
    <t>{bac01e4a-1529-4a0a-ab74-0aeb5d411620}</t>
  </si>
  <si>
    <t>006</t>
  </si>
  <si>
    <t>Slaboproud</t>
  </si>
  <si>
    <t>{63835de6-c885-4ed6-81ae-28c680bf3c23}</t>
  </si>
  <si>
    <t>007</t>
  </si>
  <si>
    <t>EPS</t>
  </si>
  <si>
    <t>{e320495f-edaf-4efa-9799-15a24cdc763f}</t>
  </si>
  <si>
    <t>008</t>
  </si>
  <si>
    <t>Kolejnicový systém</t>
  </si>
  <si>
    <t>{f13ac3a4-44fd-4205-9db7-bb33eab618b1}</t>
  </si>
  <si>
    <t>KRYCÍ LIST SOUPISU PRACÍ</t>
  </si>
  <si>
    <t>Objekt:</t>
  </si>
  <si>
    <t>000 - Vedlejší a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</si>
  <si>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</si>
  <si>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</si>
  <si>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</si>
  <si>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</si>
  <si>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</si>
  <si>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</si>
  <si>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</si>
  <si>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</si>
  <si>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</si>
  <si>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</si>
  <si>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</si>
  <si>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</si>
  <si>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</si>
  <si>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</si>
  <si>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</si>
  <si>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</si>
  <si>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</si>
  <si>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</si>
  <si>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</si>
  <si>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</si>
  <si>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</si>
  <si>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</si>
  <si>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</si>
  <si>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</si>
  <si>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</si>
  <si>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</si>
  <si>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</si>
  <si>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</si>
  <si>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013254000</t>
  </si>
  <si>
    <t>Dokumentace skutečného provedení stavby</t>
  </si>
  <si>
    <t>kpl</t>
  </si>
  <si>
    <t>CS ÚRS 2021 01</t>
  </si>
  <si>
    <t>1024</t>
  </si>
  <si>
    <t>-2010284678</t>
  </si>
  <si>
    <t>VRN7</t>
  </si>
  <si>
    <t>Provozní vlivy</t>
  </si>
  <si>
    <t>070001000</t>
  </si>
  <si>
    <t>soub</t>
  </si>
  <si>
    <t>870852748</t>
  </si>
  <si>
    <t>obklad</t>
  </si>
  <si>
    <t>54,571</t>
  </si>
  <si>
    <t>stěnynové</t>
  </si>
  <si>
    <t>138,561</t>
  </si>
  <si>
    <t>stěnystáv</t>
  </si>
  <si>
    <t>239,097</t>
  </si>
  <si>
    <t>strop</t>
  </si>
  <si>
    <t>151,3</t>
  </si>
  <si>
    <t>malby</t>
  </si>
  <si>
    <t>528,958</t>
  </si>
  <si>
    <t>P1</t>
  </si>
  <si>
    <t>17,149</t>
  </si>
  <si>
    <t>vinyl</t>
  </si>
  <si>
    <t>151,2</t>
  </si>
  <si>
    <t>001 - Stavební část</t>
  </si>
  <si>
    <t>P2</t>
  </si>
  <si>
    <t>10,5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</si>
  <si>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</si>
  <si>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</si>
  <si>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</si>
  <si>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</si>
  <si>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</si>
  <si>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</si>
  <si>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</si>
  <si>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</si>
  <si>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</si>
  <si>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</si>
  <si>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</si>
  <si>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766a - Vnitřní dveře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</si>
  <si>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</si>
  <si>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</si>
  <si>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</si>
  <si>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</si>
  <si>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HZS - Hodinové zúčtovací sazby</t>
  </si>
  <si>
    <t>OST - Ostatní</t>
  </si>
  <si>
    <t>HSV</t>
  </si>
  <si>
    <t>Práce a dodávky HSV</t>
  </si>
  <si>
    <t>3</t>
  </si>
  <si>
    <t>Svislé a kompletní konstrukce</t>
  </si>
  <si>
    <t>311236121</t>
  </si>
  <si>
    <t>Zdivo jednovrstvé zvukově izolační na cementovou maltu M10 z cihel děrovaných P15 tloušťky 250 mm</t>
  </si>
  <si>
    <t>m2</t>
  </si>
  <si>
    <t>4</t>
  </si>
  <si>
    <t>-1880910919</t>
  </si>
  <si>
    <t>P</t>
  </si>
  <si>
    <t xml:space="preserve">Poznámka k položce:
dle knihy specifikací AR.111.1202
</t>
  </si>
  <si>
    <t>VV</t>
  </si>
  <si>
    <t>3*6,1*3,1</t>
  </si>
  <si>
    <t>1,9*2,8</t>
  </si>
  <si>
    <t>Součet</t>
  </si>
  <si>
    <t>317168012</t>
  </si>
  <si>
    <t>Překlad keramický plochý š 115 mm dl 1250 mm</t>
  </si>
  <si>
    <t>kus</t>
  </si>
  <si>
    <t>662958369</t>
  </si>
  <si>
    <t>"PR1"  6</t>
  </si>
  <si>
    <t>317168013</t>
  </si>
  <si>
    <t>Překlad keramický plochý š 115 mm dl 1500 mm</t>
  </si>
  <si>
    <t>-1078344476</t>
  </si>
  <si>
    <t>"PR3"  1</t>
  </si>
  <si>
    <t>317168053</t>
  </si>
  <si>
    <t>Překlad keramický vysoký v 238 mm dl 1500 mm</t>
  </si>
  <si>
    <t>-950913674</t>
  </si>
  <si>
    <t>"PR2"  6</t>
  </si>
  <si>
    <t>340231025</t>
  </si>
  <si>
    <t>Zazdívka otvorů v příčkách nebo stěnách plochy do 4 m2 cihlami děrovanými tl 115 mm</t>
  </si>
  <si>
    <t>668400671</t>
  </si>
  <si>
    <t>"instalační šachta"</t>
  </si>
  <si>
    <t>3*1*1,2</t>
  </si>
  <si>
    <t>6</t>
  </si>
  <si>
    <t>342244111</t>
  </si>
  <si>
    <t>Příčka z cihel děrovaných do P10 na maltu M5 tloušťky 115 mm</t>
  </si>
  <si>
    <t>-1824112006</t>
  </si>
  <si>
    <t>3*(2,2*3,1-0,9*2)</t>
  </si>
  <si>
    <t>"přízdívka"  1*1,4*3</t>
  </si>
  <si>
    <t>Úpravy povrchů, podlahy a osazování výplní</t>
  </si>
  <si>
    <t>7</t>
  </si>
  <si>
    <t>611181001R</t>
  </si>
  <si>
    <t>Sádrový štuk tl. 5 mm - stropy</t>
  </si>
  <si>
    <t>1018804789</t>
  </si>
  <si>
    <t>"předsíně"  3,5*3</t>
  </si>
  <si>
    <t>"pokoje"  23,8*2</t>
  </si>
  <si>
    <t>23,3*4</t>
  </si>
  <si>
    <t>8</t>
  </si>
  <si>
    <t>611325412</t>
  </si>
  <si>
    <t>Oprava vnitřní vápenocementové hladké omítky stropů v rozsahu plochy do 30%</t>
  </si>
  <si>
    <t>-756228485</t>
  </si>
  <si>
    <t>9</t>
  </si>
  <si>
    <t>612181001R</t>
  </si>
  <si>
    <t>Sádrový štuk tl. 5 mm stěny</t>
  </si>
  <si>
    <t>-1940142950</t>
  </si>
  <si>
    <t>"nové zdivo"</t>
  </si>
  <si>
    <t xml:space="preserve">"koupelny nad obkladem"  3*2,2*0,5  </t>
  </si>
  <si>
    <t>"předsíně"  3*(2,2*3-0,9*1,97)</t>
  </si>
  <si>
    <t>2*1,83*3</t>
  </si>
  <si>
    <t>"pokoje"  6*6,1*3</t>
  </si>
  <si>
    <t>Mezisoučet</t>
  </si>
  <si>
    <t>"stávající stěny"</t>
  </si>
  <si>
    <t>"koupelny nad obkladem"  3*(2*2+2,8+0,6)*0,5</t>
  </si>
  <si>
    <t>"předsíně"  3*(2*1,45*3-1,1*1,97+0,3)</t>
  </si>
  <si>
    <t>"pokoje"</t>
  </si>
  <si>
    <t>2*(2*3,6+6,7)*3</t>
  </si>
  <si>
    <t>-2*1,1*1,97</t>
  </si>
  <si>
    <t>-2*(1,1*2,7+1,8*1,8)</t>
  </si>
  <si>
    <t>2*(2,9+2*2,7)*0,2</t>
  </si>
  <si>
    <t>4*(2*3,5+6,7)*3</t>
  </si>
  <si>
    <t>-4*1,1*1,97</t>
  </si>
  <si>
    <t>-4*(1,1*2,7+1,8*1,8)</t>
  </si>
  <si>
    <t>4*(2,9+2*2,7)*0,2</t>
  </si>
  <si>
    <t>10</t>
  </si>
  <si>
    <t>612321121</t>
  </si>
  <si>
    <t>Vápenocementová omítka hladká jednovrstvá vnitřních stěn nanášená ručně</t>
  </si>
  <si>
    <t>376604340</t>
  </si>
  <si>
    <t>11</t>
  </si>
  <si>
    <t>612325412</t>
  </si>
  <si>
    <t>Oprava vnitřní vápenocementové hladké omítky stěn v rozsahu plochy do 30%</t>
  </si>
  <si>
    <t>-2097644411</t>
  </si>
  <si>
    <t>12</t>
  </si>
  <si>
    <t>631311115</t>
  </si>
  <si>
    <t>Mazanina tl do 80 mm z betonu prostého bez zvýšených nároků na prostředí tř. C 20/25</t>
  </si>
  <si>
    <t>m3</t>
  </si>
  <si>
    <t>812539492</t>
  </si>
  <si>
    <t>P1*0,047</t>
  </si>
  <si>
    <t>13</t>
  </si>
  <si>
    <t>631319171</t>
  </si>
  <si>
    <t>Příplatek k mazanině tl do 80 mm za stržení povrchu spodní vrstvy před vložením výztuže</t>
  </si>
  <si>
    <t>-2112598392</t>
  </si>
  <si>
    <t>14</t>
  </si>
  <si>
    <t>631362021</t>
  </si>
  <si>
    <t>Výztuž mazanin svařovanými sítěmi Kari</t>
  </si>
  <si>
    <t>t</t>
  </si>
  <si>
    <t>-1840308689</t>
  </si>
  <si>
    <t>"KARI síť  100/100/5"</t>
  </si>
  <si>
    <t>P1*0,00308*1,15</t>
  </si>
  <si>
    <t>632441114R</t>
  </si>
  <si>
    <t>Potěr anhydritový samonivelační tl  55 mm ze suchých směsí</t>
  </si>
  <si>
    <t>363604302</t>
  </si>
  <si>
    <t>16</t>
  </si>
  <si>
    <t>632451441R</t>
  </si>
  <si>
    <t>Doplnění anhydritového potěru tl. 55 mm</t>
  </si>
  <si>
    <t>140099581</t>
  </si>
  <si>
    <t>"doplnění pokoje dle skladby P2"</t>
  </si>
  <si>
    <t>2*6,1*0,1*3</t>
  </si>
  <si>
    <t>17</t>
  </si>
  <si>
    <t>632481213</t>
  </si>
  <si>
    <t>Separační vrstva z PE fólie</t>
  </si>
  <si>
    <t>1338985527</t>
  </si>
  <si>
    <t>P1+P2</t>
  </si>
  <si>
    <t>Ostatní konstrukce a práce, bourání</t>
  </si>
  <si>
    <t>18</t>
  </si>
  <si>
    <t>949101111</t>
  </si>
  <si>
    <t>Lešení pomocné pro objekty pozemních staveb s lešeňovou podlahou v do 1,9 m zatížení do 150 kg/m2</t>
  </si>
  <si>
    <t>542518215</t>
  </si>
  <si>
    <t>19</t>
  </si>
  <si>
    <t>952901111</t>
  </si>
  <si>
    <t>Vyčištění budov bytové a občanské výstavby při výšce podlaží do 4 m</t>
  </si>
  <si>
    <t>-2008495615</t>
  </si>
  <si>
    <t>20</t>
  </si>
  <si>
    <t>965045123</t>
  </si>
  <si>
    <t>Bourání potěrů anhydritových tl do 50 mm pl přes 4 m2</t>
  </si>
  <si>
    <t>-1169838380</t>
  </si>
  <si>
    <t>"sklady"</t>
  </si>
  <si>
    <t>7,4*2,8-3,4*0,65</t>
  </si>
  <si>
    <t>3,6*2,8-1,57*0,65</t>
  </si>
  <si>
    <t>"pokoje pod nové zdivo"</t>
  </si>
  <si>
    <t>3*6,1*0,45</t>
  </si>
  <si>
    <t>965081213</t>
  </si>
  <si>
    <t>Bourání podlah z dlaždic keramických nebo xylolitových tl do 10 mm plochy přes 1 m2</t>
  </si>
  <si>
    <t>-1693190182</t>
  </si>
  <si>
    <t>22</t>
  </si>
  <si>
    <t>965081611</t>
  </si>
  <si>
    <t>Odsekání soklíků rovných</t>
  </si>
  <si>
    <t>m</t>
  </si>
  <si>
    <t>1718856866</t>
  </si>
  <si>
    <t>(7,4+2,8)*2-1,1</t>
  </si>
  <si>
    <t>(3,6+2,8)*2-1,1</t>
  </si>
  <si>
    <t>23</t>
  </si>
  <si>
    <t>971033641</t>
  </si>
  <si>
    <t>Vybourání otvorů ve zdivu cihelném pl do 4 m2 na MVC nebo MV tl do 300 mm</t>
  </si>
  <si>
    <t>-900375955</t>
  </si>
  <si>
    <t>"pro nové dveře"</t>
  </si>
  <si>
    <t>3*1,2*2,1*0,175</t>
  </si>
  <si>
    <t>24</t>
  </si>
  <si>
    <t>971038621</t>
  </si>
  <si>
    <t>Vybourání otvorů ve zdivu z dutých tvárnic nebo příčkovek pl do 4 m2 tl do 100 mm</t>
  </si>
  <si>
    <t>-1331006021</t>
  </si>
  <si>
    <t>"do instalační šachty"</t>
  </si>
  <si>
    <t>25</t>
  </si>
  <si>
    <t>971038631</t>
  </si>
  <si>
    <t>Vybourání otvorů ve zdivu z dutých tvárnic nebo příčkovek pl do 4 m2 tl do 150 mm</t>
  </si>
  <si>
    <t>-973342538</t>
  </si>
  <si>
    <t>1,2*2,1</t>
  </si>
  <si>
    <t>26</t>
  </si>
  <si>
    <t>973048131</t>
  </si>
  <si>
    <t>Vysekání kapes ve zdivu z betonu pro zavázání příček nebo zdí tl do 150 mm</t>
  </si>
  <si>
    <t>-1696791769</t>
  </si>
  <si>
    <t>6*3,1</t>
  </si>
  <si>
    <t>3*1,4</t>
  </si>
  <si>
    <t>27</t>
  </si>
  <si>
    <t>973048141</t>
  </si>
  <si>
    <t>Vysekání kapes ve zdivu z betonu pro zavázání příček nebo zdí tl do 300 mm</t>
  </si>
  <si>
    <t>794566320</t>
  </si>
  <si>
    <t>2*2,8</t>
  </si>
  <si>
    <t>28</t>
  </si>
  <si>
    <t>974031664</t>
  </si>
  <si>
    <t>Vysekání rýh ve zdivu cihelném pro vtahování nosníků hl do 150 mm v do 150 mm</t>
  </si>
  <si>
    <t>45667814</t>
  </si>
  <si>
    <t>"pro nové překlady"</t>
  </si>
  <si>
    <t>2*1,5*3+1,5</t>
  </si>
  <si>
    <t>3*1,25</t>
  </si>
  <si>
    <t>29</t>
  </si>
  <si>
    <t>977311111</t>
  </si>
  <si>
    <t>Řezání stávajících betonových mazanin nevyztužených hl do 50 mm</t>
  </si>
  <si>
    <t>2048255272</t>
  </si>
  <si>
    <t>2*6,1*3</t>
  </si>
  <si>
    <t>30</t>
  </si>
  <si>
    <t>978013191</t>
  </si>
  <si>
    <t>Otlučení (osekání) vnitřní vápenné nebo vápenocementové omítky stěn v rozsahu do 100 %</t>
  </si>
  <si>
    <t>1724824719</t>
  </si>
  <si>
    <t>"pod keramický obklad na stáv. stěnách"</t>
  </si>
  <si>
    <t>3*(2*2+2,8+0,6)*2,02</t>
  </si>
  <si>
    <t>31</t>
  </si>
  <si>
    <t>99001</t>
  </si>
  <si>
    <t>Kompl. dod. + mtž. lišta ozn. ZR1</t>
  </si>
  <si>
    <t>1731585739</t>
  </si>
  <si>
    <t>Poznámka k položce:
cena zahrnuje kompletní provedení dle tabulky ostatních výrobků a dle knihy specifikací AR269.0001</t>
  </si>
  <si>
    <t>32</t>
  </si>
  <si>
    <t>99002</t>
  </si>
  <si>
    <t>Kompl. dod. + mtž. lišta ozn. ZR2</t>
  </si>
  <si>
    <t>-176628018</t>
  </si>
  <si>
    <t>Poznámka k položce:
cena zahrnuje kompletní provedení dle tabulky ostatních výrobků a dle knihy specifikací AR269.0002</t>
  </si>
  <si>
    <t>33</t>
  </si>
  <si>
    <t>99003</t>
  </si>
  <si>
    <t>Kompl. dod. + mtž. lišta ozn. ZR3</t>
  </si>
  <si>
    <t>-300256191</t>
  </si>
  <si>
    <t>Poznámka k položce:
cena zahrnuje kompletní provedení dle tabulky ostatních výrobků a dle knihy specifikací AR269.0003</t>
  </si>
  <si>
    <t>34</t>
  </si>
  <si>
    <t>99004</t>
  </si>
  <si>
    <t>demontáž chodbového madla</t>
  </si>
  <si>
    <t>-973621111</t>
  </si>
  <si>
    <t>1,7+0,6</t>
  </si>
  <si>
    <t>997</t>
  </si>
  <si>
    <t>Přesun sutě</t>
  </si>
  <si>
    <t>35</t>
  </si>
  <si>
    <t>997013211</t>
  </si>
  <si>
    <t>Vnitrostaveništní doprava suti a vybouraných hmot pro budovy v do 6 m ručně</t>
  </si>
  <si>
    <t>-1248849636</t>
  </si>
  <si>
    <t>36</t>
  </si>
  <si>
    <t>997013501</t>
  </si>
  <si>
    <t>Odvoz suti a vybouraných hmot na skládku nebo meziskládku do 1 km se složením</t>
  </si>
  <si>
    <t>-285765345</t>
  </si>
  <si>
    <t>37</t>
  </si>
  <si>
    <t>997013509</t>
  </si>
  <si>
    <t>Příplatek k odvozu suti a vybouraných hmot na skládku ZKD 1 km přes 1 km</t>
  </si>
  <si>
    <t>-1949195735</t>
  </si>
  <si>
    <t>11,51*8 'Přepočtené koeficientem množství</t>
  </si>
  <si>
    <t>38</t>
  </si>
  <si>
    <t>997013603R</t>
  </si>
  <si>
    <t xml:space="preserve">Poplatek za uložení na skládce (skládkovné) stavebního odpadu </t>
  </si>
  <si>
    <t>-1040490790</t>
  </si>
  <si>
    <t>998</t>
  </si>
  <si>
    <t>Přesun hmot</t>
  </si>
  <si>
    <t>39</t>
  </si>
  <si>
    <t>998018001</t>
  </si>
  <si>
    <t>Přesun hmot ruční pro budovy v do 6 m</t>
  </si>
  <si>
    <t>1864140551</t>
  </si>
  <si>
    <t>PSV</t>
  </si>
  <si>
    <t>Práce a dodávky PSV</t>
  </si>
  <si>
    <t>713</t>
  </si>
  <si>
    <t>Izolace tepelné</t>
  </si>
  <si>
    <t>40</t>
  </si>
  <si>
    <t>713120821</t>
  </si>
  <si>
    <t>Odstranění tepelné izolace podlah volně kladené z polystyrenu suchého tl do 100 mm</t>
  </si>
  <si>
    <t>-105326230</t>
  </si>
  <si>
    <t>41</t>
  </si>
  <si>
    <t>713121111</t>
  </si>
  <si>
    <t>Montáž izolace tepelné podlah volně kladenými rohožemi, pásy, dílci, deskami 1 vrstva</t>
  </si>
  <si>
    <t>901086387</t>
  </si>
  <si>
    <t>42</t>
  </si>
  <si>
    <t>M</t>
  </si>
  <si>
    <t>28375675</t>
  </si>
  <si>
    <t>deska pro kročejový útlum tl 40mm</t>
  </si>
  <si>
    <t>-1705522594</t>
  </si>
  <si>
    <t xml:space="preserve">Poznámka k položce:
dle knihy specifikací AR213.1001
</t>
  </si>
  <si>
    <t>31,309*1,02</t>
  </si>
  <si>
    <t>43</t>
  </si>
  <si>
    <t>998713201</t>
  </si>
  <si>
    <t>Přesun hmot procentní pro izolace tepelné v objektech v do 6 m</t>
  </si>
  <si>
    <t>%</t>
  </si>
  <si>
    <t>42723730</t>
  </si>
  <si>
    <t>725</t>
  </si>
  <si>
    <t>Zdravotechnika - zařizovací předměty</t>
  </si>
  <si>
    <t>44</t>
  </si>
  <si>
    <t>725291641R</t>
  </si>
  <si>
    <t>Kompl. dod. + mtž. madlo pevné ozn. O1</t>
  </si>
  <si>
    <t>ks</t>
  </si>
  <si>
    <t>-457959348</t>
  </si>
  <si>
    <t>Poznámka k položce:
cena zahrnuje kompletní provedení dle knihy specifikací AR286.2001</t>
  </si>
  <si>
    <t>45</t>
  </si>
  <si>
    <t>725291641R1</t>
  </si>
  <si>
    <t>Kompl. dod. + mtž. sedátko sklopné ozn. O2</t>
  </si>
  <si>
    <t>-338322945</t>
  </si>
  <si>
    <t>Poznámka k položce:
cena zahrnuje kompletní provedení dle knihy specifikací AR286.2002</t>
  </si>
  <si>
    <t>46</t>
  </si>
  <si>
    <t>725291641R2</t>
  </si>
  <si>
    <t>Kompl. dod. + mtž. madlo sklopné ozn. O3</t>
  </si>
  <si>
    <t>514293369</t>
  </si>
  <si>
    <t>Poznámka k položce:
cena zahrnuje kompletní provedení dle knihy specifikací AR286.2003</t>
  </si>
  <si>
    <t>47</t>
  </si>
  <si>
    <t>725291641R3</t>
  </si>
  <si>
    <t>Kompl. dod. + mtž. zrcadlo ozn. O4</t>
  </si>
  <si>
    <t>-922860670</t>
  </si>
  <si>
    <t>Poznámka k položce:
cena zahrnuje kompletní provedení dle knihy specifikací AR286.2004</t>
  </si>
  <si>
    <t>48</t>
  </si>
  <si>
    <t>725291641R4</t>
  </si>
  <si>
    <t>Kompl. dod. + mtž. odpadkový koš ozn. O5</t>
  </si>
  <si>
    <t>-5277933</t>
  </si>
  <si>
    <t>Poznámka k položce:
cena zahrnuje kompletní provedení dle knihy specifikací AR286.3001</t>
  </si>
  <si>
    <t>49</t>
  </si>
  <si>
    <t>725291641R5</t>
  </si>
  <si>
    <t>Kompl. dod. + mtž. kartáč WC ozn. O6</t>
  </si>
  <si>
    <t>-1294501106</t>
  </si>
  <si>
    <t>Poznámka k položce:
cena zahrnuje kompletní provedení dle knihy specifikací AR286.1001</t>
  </si>
  <si>
    <t>50</t>
  </si>
  <si>
    <t>725291641R6</t>
  </si>
  <si>
    <t>Kompl. dod. + mtž. zásobník toal. papíru ozn. O7</t>
  </si>
  <si>
    <t>775800466</t>
  </si>
  <si>
    <t>Poznámka k položce:
cena zahrnuje kompletní provedení dle knihy specifikací AR286.1002</t>
  </si>
  <si>
    <t>51</t>
  </si>
  <si>
    <t>725291641R7</t>
  </si>
  <si>
    <t>Kompl. dod. + mtž. mýdelník ozn. O8</t>
  </si>
  <si>
    <t>-1394213861</t>
  </si>
  <si>
    <t>Poznámka k položce:
cena zahrnuje kompletní provedení dle knihy specifikací AR286.1003</t>
  </si>
  <si>
    <t>52</t>
  </si>
  <si>
    <t>725291641R8</t>
  </si>
  <si>
    <t>Kompl. dod. + mtž. plastový závěs do sprchy vč. nosné tyče</t>
  </si>
  <si>
    <t>-539653850</t>
  </si>
  <si>
    <t>53</t>
  </si>
  <si>
    <t>998725201</t>
  </si>
  <si>
    <t>Přesun hmot procentní pro zařizovací předměty v objektech v do 6 m</t>
  </si>
  <si>
    <t>1087641178</t>
  </si>
  <si>
    <t>763</t>
  </si>
  <si>
    <t>Konstrukce suché výstavby</t>
  </si>
  <si>
    <t>54</t>
  </si>
  <si>
    <t>763135101</t>
  </si>
  <si>
    <t>Montáž SDK kazetového podhledu z kazet 600x600 mm na zavěšenou viditelnou nosnou konstrukci</t>
  </si>
  <si>
    <t>778700407</t>
  </si>
  <si>
    <t>"P1"</t>
  </si>
  <si>
    <t>3*2,8*2</t>
  </si>
  <si>
    <t>"zpětná montáž rozebraného podhledu"</t>
  </si>
  <si>
    <t>55</t>
  </si>
  <si>
    <t>59030570</t>
  </si>
  <si>
    <t>podhled kazetový bez děrování viditelný rastr tl 10mm 600x600mm</t>
  </si>
  <si>
    <t>-990787027</t>
  </si>
  <si>
    <t>Poznámka k položce:
dle knihy specifikací AR.277.0003</t>
  </si>
  <si>
    <t>"nový podhled" 16,800*1,05</t>
  </si>
  <si>
    <t>"doplnění demontovaného"  16,8*0,6</t>
  </si>
  <si>
    <t>56</t>
  </si>
  <si>
    <t>763135871</t>
  </si>
  <si>
    <t>Demontáž desek děrovaných sádrokartonového podhledu</t>
  </si>
  <si>
    <t>362247930</t>
  </si>
  <si>
    <t>"stávající koupelny pro montáž závěsného zařízení"</t>
  </si>
  <si>
    <t>57</t>
  </si>
  <si>
    <t>998763401</t>
  </si>
  <si>
    <t>Přesun hmot procentní pro sádrokartonové konstrukce v objektech v do 6 m</t>
  </si>
  <si>
    <t>-999792981</t>
  </si>
  <si>
    <t>766</t>
  </si>
  <si>
    <t>Konstrukce truhlářské</t>
  </si>
  <si>
    <t>58</t>
  </si>
  <si>
    <t>766691915</t>
  </si>
  <si>
    <t>Vyvěšení nebo zavěšení dřevěných křídel dveří pl přes 2 m2</t>
  </si>
  <si>
    <t>-1677469278</t>
  </si>
  <si>
    <t>766a</t>
  </si>
  <si>
    <t>Vnitřní dveře</t>
  </si>
  <si>
    <t>59</t>
  </si>
  <si>
    <t>766a001</t>
  </si>
  <si>
    <t>Kompl. dod. + mtž. dveře ozn. 101</t>
  </si>
  <si>
    <t>-1124869373</t>
  </si>
  <si>
    <t>Poznámka k položce:
cena zahrnuje kompletní provedení dle popisu v tabulce dveří vč. zárubně, kování a ostatních doplňků</t>
  </si>
  <si>
    <t>60</t>
  </si>
  <si>
    <t>766a002</t>
  </si>
  <si>
    <t>Kompl. dod. + mtž. dveře ozn. 102</t>
  </si>
  <si>
    <t>1478930208</t>
  </si>
  <si>
    <t>61</t>
  </si>
  <si>
    <t>766a003</t>
  </si>
  <si>
    <t>Kompl. dod. + mtž. dveře ozn. 103</t>
  </si>
  <si>
    <t>2090657525</t>
  </si>
  <si>
    <t>62</t>
  </si>
  <si>
    <t>766a004</t>
  </si>
  <si>
    <t>Kompl. dod. + mtž. dveře ozn. 104</t>
  </si>
  <si>
    <t>-1730425559</t>
  </si>
  <si>
    <t>63</t>
  </si>
  <si>
    <t>766a005</t>
  </si>
  <si>
    <t>Kompl. dod. + mtž. dveře ozn. 105</t>
  </si>
  <si>
    <t>1742211859</t>
  </si>
  <si>
    <t>64</t>
  </si>
  <si>
    <t>766a006</t>
  </si>
  <si>
    <t>Kompl. dod. + mtž. dveře ozn. 106</t>
  </si>
  <si>
    <t>-1655567103</t>
  </si>
  <si>
    <t>65</t>
  </si>
  <si>
    <t>766a007</t>
  </si>
  <si>
    <t>Kompl. dod. + mtž. dveře ozn. 107</t>
  </si>
  <si>
    <t>1906170931</t>
  </si>
  <si>
    <t>66</t>
  </si>
  <si>
    <t>766a008</t>
  </si>
  <si>
    <t>Kompl. dod. + mtž. dveře ozn. 108</t>
  </si>
  <si>
    <t>-2003311245</t>
  </si>
  <si>
    <t>67</t>
  </si>
  <si>
    <t>766a009</t>
  </si>
  <si>
    <t>Kompl. dod. + mtž. dveře ozn. 109</t>
  </si>
  <si>
    <t>-2121758303</t>
  </si>
  <si>
    <t>68</t>
  </si>
  <si>
    <t>998766201R</t>
  </si>
  <si>
    <t>Přesun hmot procentní pro vnitřní dveře v objektech v do 6 m</t>
  </si>
  <si>
    <t>-2037342311</t>
  </si>
  <si>
    <t>771</t>
  </si>
  <si>
    <t>Podlahy z dlaždic</t>
  </si>
  <si>
    <t>69</t>
  </si>
  <si>
    <t>771121011</t>
  </si>
  <si>
    <t>Nátěr penetrační na podlahu</t>
  </si>
  <si>
    <t>309154862</t>
  </si>
  <si>
    <t>70</t>
  </si>
  <si>
    <t>771574112</t>
  </si>
  <si>
    <t>Montáž podlah keramických hladkých lepených flexibilním lepidlem do 12 ks/ m2</t>
  </si>
  <si>
    <t>549904188</t>
  </si>
  <si>
    <t>"dle skladby P1"</t>
  </si>
  <si>
    <t>"koupelny" 3*(2,8*2++0,93*0,125)</t>
  </si>
  <si>
    <t>71</t>
  </si>
  <si>
    <t>597610161</t>
  </si>
  <si>
    <t>dlažba keramická dle knihy specifikací AR262.0002</t>
  </si>
  <si>
    <t>1970442073</t>
  </si>
  <si>
    <t>P1*1,1</t>
  </si>
  <si>
    <t>72</t>
  </si>
  <si>
    <t>771591112</t>
  </si>
  <si>
    <t>Izolace pod dlažbu nátěrem nebo stěrkou ve dvou vrstvách</t>
  </si>
  <si>
    <t>-2131969114</t>
  </si>
  <si>
    <t>Poznámka k položce:
dle knihy specifikací AR211.1001</t>
  </si>
  <si>
    <t>73</t>
  </si>
  <si>
    <t>771591115</t>
  </si>
  <si>
    <t>Podlahy spárování silikonem</t>
  </si>
  <si>
    <t>-934355522</t>
  </si>
  <si>
    <t>"přechod dlažba-obklad"</t>
  </si>
  <si>
    <t>3*((2+2,8)*2-0,9)</t>
  </si>
  <si>
    <t>74</t>
  </si>
  <si>
    <t>771591264</t>
  </si>
  <si>
    <t>Izolace těsnícími pásy mezi podlahou a stěnou</t>
  </si>
  <si>
    <t>-495525966</t>
  </si>
  <si>
    <t>"koupelny"</t>
  </si>
  <si>
    <t>75</t>
  </si>
  <si>
    <t>998771201</t>
  </si>
  <si>
    <t>Přesun hmot procentní pro podlahy z dlaždic v objektech v do 6 m</t>
  </si>
  <si>
    <t>-2036620432</t>
  </si>
  <si>
    <t>776</t>
  </si>
  <si>
    <t>Podlahy povlakové</t>
  </si>
  <si>
    <t>76</t>
  </si>
  <si>
    <t>776001</t>
  </si>
  <si>
    <t>Kompl. dod. + mtž. sokl k vinylové podlaze</t>
  </si>
  <si>
    <t>189314224</t>
  </si>
  <si>
    <t>"dle knihy specifikací"</t>
  </si>
  <si>
    <t>"pokoje" 4*20,6</t>
  </si>
  <si>
    <t>"předsíNě"  3*7,3</t>
  </si>
  <si>
    <t>77</t>
  </si>
  <si>
    <t>776121111</t>
  </si>
  <si>
    <t>Vodou ředitelná penetrace savého podkladu povlakových podlah ředěná v poměru 1:3</t>
  </si>
  <si>
    <t>-109387791</t>
  </si>
  <si>
    <t>78</t>
  </si>
  <si>
    <t>776141111</t>
  </si>
  <si>
    <t>Vyrovnání podkladu povlakových podlah stěrkou pevnosti 20 MPa tl 3 mm</t>
  </si>
  <si>
    <t>2051825062</t>
  </si>
  <si>
    <t>79</t>
  </si>
  <si>
    <t>776201811</t>
  </si>
  <si>
    <t>Demontáž lepených povlakových podlah bez podložky ručně</t>
  </si>
  <si>
    <t>-622283737</t>
  </si>
  <si>
    <t>7,4*6,7</t>
  </si>
  <si>
    <t>7,2*6,7*2</t>
  </si>
  <si>
    <t>80</t>
  </si>
  <si>
    <t>776241111</t>
  </si>
  <si>
    <t>Lepení hladkých (bez vzoru) pásů ze sametového vinylu</t>
  </si>
  <si>
    <t>-2010120372</t>
  </si>
  <si>
    <t>"dle knihy místností"</t>
  </si>
  <si>
    <t>23,8+23,7+23,3+23,3+23,3+23,3</t>
  </si>
  <si>
    <t>"předsíně dle skladby P2"</t>
  </si>
  <si>
    <t>3,5*3</t>
  </si>
  <si>
    <t>81</t>
  </si>
  <si>
    <t>284110681</t>
  </si>
  <si>
    <t>vinyl dle knihy specifikací AR263.0003</t>
  </si>
  <si>
    <t>-964046726</t>
  </si>
  <si>
    <t>vinyl*1,1</t>
  </si>
  <si>
    <t>82</t>
  </si>
  <si>
    <t>776410811</t>
  </si>
  <si>
    <t>Odstranění soklíků a lišt pryžových nebo plastových</t>
  </si>
  <si>
    <t>376298410</t>
  </si>
  <si>
    <t>(7,4+6,7)*2-1,1</t>
  </si>
  <si>
    <t>((7,2+6,7)*2-1,1)*2</t>
  </si>
  <si>
    <t>83</t>
  </si>
  <si>
    <t>998776201</t>
  </si>
  <si>
    <t>Přesun hmot procentní pro podlahy povlakové v objektech v do 6 m</t>
  </si>
  <si>
    <t>1622804845</t>
  </si>
  <si>
    <t>781</t>
  </si>
  <si>
    <t>Dokončovací práce - obklady</t>
  </si>
  <si>
    <t>84</t>
  </si>
  <si>
    <t>781121011</t>
  </si>
  <si>
    <t>Nátěr penetrační na stěnu</t>
  </si>
  <si>
    <t>-175153294</t>
  </si>
  <si>
    <t>85</t>
  </si>
  <si>
    <t>781131112</t>
  </si>
  <si>
    <t>Izolace pod obklad nátěrem nebo stěrkou ve dvou vrstvách</t>
  </si>
  <si>
    <t>492549075</t>
  </si>
  <si>
    <t>86</t>
  </si>
  <si>
    <t>781131232</t>
  </si>
  <si>
    <t>Izolace pod obklad těsnícími pásy pro styčné nebo dilatační spáry</t>
  </si>
  <si>
    <t>1721957621</t>
  </si>
  <si>
    <t>3*(5*2,02+1,3)</t>
  </si>
  <si>
    <t>87</t>
  </si>
  <si>
    <t>781474113</t>
  </si>
  <si>
    <t>Montáž obkladů vnitřních keramických hladkých do 19 ks/m2 lepených flexibilním lepidlem</t>
  </si>
  <si>
    <t>321273667</t>
  </si>
  <si>
    <t>3*(((2+2,8)*2-0,9)*2,02)</t>
  </si>
  <si>
    <t>3*(0,93+2*2)*0,125</t>
  </si>
  <si>
    <t>88</t>
  </si>
  <si>
    <t>597610711</t>
  </si>
  <si>
    <t>obklad keramický dle knohy specifikací AR273.0001</t>
  </si>
  <si>
    <t>-2092774963</t>
  </si>
  <si>
    <t>obklad*1,1</t>
  </si>
  <si>
    <t>89</t>
  </si>
  <si>
    <t>781495115</t>
  </si>
  <si>
    <t>Spárování vnitřních obkladů silikonem</t>
  </si>
  <si>
    <t>450839885</t>
  </si>
  <si>
    <t>90</t>
  </si>
  <si>
    <t>998781201</t>
  </si>
  <si>
    <t>Přesun hmot procentní pro obklady keramické v objektech v do 6 m</t>
  </si>
  <si>
    <t>826966219</t>
  </si>
  <si>
    <t>784</t>
  </si>
  <si>
    <t>Dokončovací práce - malby a tapety</t>
  </si>
  <si>
    <t>91</t>
  </si>
  <si>
    <t>784181101</t>
  </si>
  <si>
    <t>Základní akrylátová jednonásobná bezbarvá penetrace podkladu v místnostech výšky do 3,80 m</t>
  </si>
  <si>
    <t>1456277248</t>
  </si>
  <si>
    <t>92</t>
  </si>
  <si>
    <t>784211101</t>
  </si>
  <si>
    <t>Dvojnásobné bílé malby ze směsí za mokra výborně otěruvzdorných v místnostech výšky do 3,80 m</t>
  </si>
  <si>
    <t>754520463</t>
  </si>
  <si>
    <t>stěnynové+stěnystáv</t>
  </si>
  <si>
    <t>HZS</t>
  </si>
  <si>
    <t>Hodinové zúčtovací sazby</t>
  </si>
  <si>
    <t>93</t>
  </si>
  <si>
    <t>Ostatní drobné konstrukce a práce (průrazy, začištění apod.)</t>
  </si>
  <si>
    <t>512</t>
  </si>
  <si>
    <t>-216166016</t>
  </si>
  <si>
    <t>OST</t>
  </si>
  <si>
    <t>Ostatní</t>
  </si>
  <si>
    <t>94</t>
  </si>
  <si>
    <t>Zakrývání konstrukcí</t>
  </si>
  <si>
    <t>1109256133</t>
  </si>
  <si>
    <t>Poznámka k položce:
ochrana a zakrýtí stávajících konstrukcí, které se nebudou upravovat</t>
  </si>
  <si>
    <t>002 - Zdravotně technické instalace</t>
  </si>
  <si>
    <t xml:space="preserve"> </t>
  </si>
  <si>
    <t>D1 - 713: Izolace tepelné</t>
  </si>
  <si>
    <t>D2 - 721: Vnitřní kanalizace</t>
  </si>
  <si>
    <t xml:space="preserve">D3 - </t>
  </si>
  <si>
    <t>D4 - 722: Vnitřní vodovod</t>
  </si>
  <si>
    <t>D5 - 725: Zařizovací předměty</t>
  </si>
  <si>
    <t>D6 - 726: Instalační prefabrikáty</t>
  </si>
  <si>
    <t>D1</t>
  </si>
  <si>
    <t>713: Izolace tepelné</t>
  </si>
  <si>
    <t>722181211</t>
  </si>
  <si>
    <t>Ochrana vodovodního potrubí přilepenými tepelně izolačními trubicemi z PE tl do 6 mm DN do 22 mm - Kód ZT411.0001 dle knihy specifikací</t>
  </si>
  <si>
    <t>722181221</t>
  </si>
  <si>
    <t>Ochrana vodovodního potrubí přilepenými tepelně izolačními trubicemi z PE tl do 10 mm DN do 22 mm - Kód ZT411.0001 dle knihy specifikací</t>
  </si>
  <si>
    <t>998713203</t>
  </si>
  <si>
    <t>Přesun hmot procentní pro izolace tepelné v objektech v do 24 m</t>
  </si>
  <si>
    <t>D2</t>
  </si>
  <si>
    <t>721: Vnitřní kanalizace</t>
  </si>
  <si>
    <t>D3</t>
  </si>
  <si>
    <t>721171904</t>
  </si>
  <si>
    <t>Potrubí z PP vsazení odbočky hrdlové DN 75</t>
  </si>
  <si>
    <t>721171905</t>
  </si>
  <si>
    <t>Potrubí z PP vsazení odbočky hrdlové DN 110</t>
  </si>
  <si>
    <t>721171906</t>
  </si>
  <si>
    <t>Potrubí z PP vsazení odbočky hrdlové DN 125</t>
  </si>
  <si>
    <t>721174042</t>
  </si>
  <si>
    <t>Potrubí kanalizační z PP připojovací systém HT DN 40 - Kód ZT412.0201 dle knihy specifikací</t>
  </si>
  <si>
    <t>721174044</t>
  </si>
  <si>
    <t>Potrubí kanalizační z PP připojovací systém HT DN 70 - Kód ZT412.0201 dle knihy specifikací</t>
  </si>
  <si>
    <t>721174045</t>
  </si>
  <si>
    <t>Potrubí kanalizační z PP připojovací systém HT DN 100 - Kód ZT412.0201 dle knihy specifikací</t>
  </si>
  <si>
    <t>721194104</t>
  </si>
  <si>
    <t>Vyvedení a upevnění odpadních výpustek DN 40</t>
  </si>
  <si>
    <t>721194109</t>
  </si>
  <si>
    <t>Vyvedení a upevnění odpadních výpustek DN 100</t>
  </si>
  <si>
    <t>721210794</t>
  </si>
  <si>
    <t>Podlahová vpust DN 50/75/110, se svislým odtokem, včetně nástavce a izolační soupravy - Kód ZT412.0207 dle knihy specifikací</t>
  </si>
  <si>
    <t>soubor</t>
  </si>
  <si>
    <t>Průměrná tržní cena v roce 2021</t>
  </si>
  <si>
    <t>721211912</t>
  </si>
  <si>
    <t>Montáž vpustí podlahových DN 50/75 ostatní typ</t>
  </si>
  <si>
    <t>727121105</t>
  </si>
  <si>
    <t>Protipožární manžeta do D 75 mm z jedné strany dělící konstrukce požární odolnost EI 90 - Kód ZT412.0600 dle knihy specifikací</t>
  </si>
  <si>
    <t>727121107</t>
  </si>
  <si>
    <t>Protipožární manžeta D 110 mm z jedné strany dělící konstrukce požární odolnost EI 90 - Kód ZT412.0600 dle knihy specifikací</t>
  </si>
  <si>
    <t>998721203</t>
  </si>
  <si>
    <t>Přesun hmot procentní pro vnitřní kanalizace v objektech v do 24 m</t>
  </si>
  <si>
    <t>D4</t>
  </si>
  <si>
    <t>722: Vnitřní vodovod</t>
  </si>
  <si>
    <t>722174002</t>
  </si>
  <si>
    <t>Potrubí vodovodní plastové PP-RCT S4/SDR9 svar polyfuze D 20 x 2,3 mm</t>
  </si>
  <si>
    <t>722171913</t>
  </si>
  <si>
    <t>Potrubí plastové odříznutí trubky D do 25 mm</t>
  </si>
  <si>
    <t>722220111</t>
  </si>
  <si>
    <t>Nástěnka pro výtokový ventil G 1/2 s jedním závitem</t>
  </si>
  <si>
    <t>722220121</t>
  </si>
  <si>
    <t>Nástěnka pro baterii G 1/2 s jedním závitem</t>
  </si>
  <si>
    <t>pár</t>
  </si>
  <si>
    <t>722290226</t>
  </si>
  <si>
    <t>Zkouška těsnosti vodovodního potrubí závitového do DN 50</t>
  </si>
  <si>
    <t>722290234</t>
  </si>
  <si>
    <t>Proplach a dezinfekce vodovodního potrubí do DN 80</t>
  </si>
  <si>
    <t>998722203</t>
  </si>
  <si>
    <t>Přesun hmot procentní pro vnitřní vodovod v objektech v do 24 m</t>
  </si>
  <si>
    <t>D5</t>
  </si>
  <si>
    <t>725: Zařizovací předměty</t>
  </si>
  <si>
    <t>725112165</t>
  </si>
  <si>
    <t>Klozet keramický závěsný s hlubokým splachováním, odpad vodorovný, včetně sedátka - Kód ZT415.0002 dle knihy specifikací</t>
  </si>
  <si>
    <t>725112167</t>
  </si>
  <si>
    <t>Ovládací tlačítko pro 2 množství splachování, bílé plastové - Kód ZT415.0029 dle knihy specifikací</t>
  </si>
  <si>
    <t>725119125</t>
  </si>
  <si>
    <t>Montáž klozetových mís závěsných</t>
  </si>
  <si>
    <t>725212212</t>
  </si>
  <si>
    <t>Umyvadlo 550 mm, keramické bílé, připevněné na stěnu šrouby, bez krytu na sifon - Kód ZT415.0038 dle knihy specifikací</t>
  </si>
  <si>
    <t>725219102</t>
  </si>
  <si>
    <t>Montáž umyvadla připevněného na šrouby do zdiva</t>
  </si>
  <si>
    <t>725813111</t>
  </si>
  <si>
    <t>Ventil rohový bez připojovací trubičky nebo flexi hadičky G 1/2</t>
  </si>
  <si>
    <t>725822672</t>
  </si>
  <si>
    <t>Baterie směšovací stojánková umyvadlová, páková chromovaná s odtokovou soupravou - Kód ZT415.0501 dle knihy specifikací</t>
  </si>
  <si>
    <t>725822680</t>
  </si>
  <si>
    <t>Baterie směšovací nástěnná sprchová, páková chromovaná - Kód ZT415.0620 dle knihy specifikací</t>
  </si>
  <si>
    <t>725822681</t>
  </si>
  <si>
    <t>Sprchový komplet s tyčí, chromovaný - Kód ZT415.0630 dle knihy specifikací</t>
  </si>
  <si>
    <t>725829131</t>
  </si>
  <si>
    <t>Montáž baterie umyvadlové stojánkové G 1/2</t>
  </si>
  <si>
    <t>725849411</t>
  </si>
  <si>
    <t>Montáž baterie sprchové nástěnné s nastavitelnou výškou sprchy</t>
  </si>
  <si>
    <t>725861101</t>
  </si>
  <si>
    <t>Zápachová uzávěrka pro umyvadla DN 32 - Kód ZT415.0100 dle knihy specifikací</t>
  </si>
  <si>
    <t>998725203</t>
  </si>
  <si>
    <t>Přesun hmot procentní pro zařizovací předměty v objektech v do 24 m</t>
  </si>
  <si>
    <t>D6</t>
  </si>
  <si>
    <t>726: Instalační prefabrikáty</t>
  </si>
  <si>
    <t>726131045</t>
  </si>
  <si>
    <t>Montážní prvek pro závěsné WC pro montáž do masivní zděné konstrukce výška 1080 mm - Kód ZT415.0022 dle knihy specifikací</t>
  </si>
  <si>
    <t>726111204</t>
  </si>
  <si>
    <t>Instalační předstěna - montáž klozetu do masivní zděné konstrukce</t>
  </si>
  <si>
    <t>998726213</t>
  </si>
  <si>
    <t>Přesun hmot procentní pro instalační prefabrikáty v objektech v do 24 m</t>
  </si>
  <si>
    <t>003 - Ústřední vytápění</t>
  </si>
  <si>
    <t>D2 - 733: Rozvodné potrubí</t>
  </si>
  <si>
    <t>D3 - 734: Armatury</t>
  </si>
  <si>
    <t>D4 - 735: Otopná tělesa</t>
  </si>
  <si>
    <t>D5 - 783: Nátěry</t>
  </si>
  <si>
    <t>733811211</t>
  </si>
  <si>
    <t>Ochrana potrubí ústředního vytápění termoizolačními trubicemi z PE tl do 6 mm DN do 22 mm</t>
  </si>
  <si>
    <t>CS ÚRS 2021/I</t>
  </si>
  <si>
    <t>733: Rozvodné potrubí</t>
  </si>
  <si>
    <t>733111102</t>
  </si>
  <si>
    <t>Potrubí ocelové závitové bezešvé běžné nízkotlaké DN 10</t>
  </si>
  <si>
    <t>733190107</t>
  </si>
  <si>
    <t>Zkouška těsnosti potrubí ocelové závitové do DN 40</t>
  </si>
  <si>
    <t>733191922</t>
  </si>
  <si>
    <t>Navaření odbočky na potrubí ocelové závitové DN 10</t>
  </si>
  <si>
    <t>998733201</t>
  </si>
  <si>
    <t>Přesun hmot procentní pro rozvody potrubí v objektech v do 6 m</t>
  </si>
  <si>
    <t>734: Armatury</t>
  </si>
  <si>
    <t>734261402</t>
  </si>
  <si>
    <t>Ventil závitový termostatický rohový G 3/8 PN 16 do 110°C s ruční hlavou chromovaný</t>
  </si>
  <si>
    <t>734261416</t>
  </si>
  <si>
    <t>Šroubení regulační radiátorové rohové G 3/8 s vypouštěním</t>
  </si>
  <si>
    <t>998734201</t>
  </si>
  <si>
    <t>Přesun hmot procentní pro armatury v objektech v do 6 m</t>
  </si>
  <si>
    <t>735: Otopná tělesa</t>
  </si>
  <si>
    <t>735164640</t>
  </si>
  <si>
    <t>Koupelnový topný žebřík, výška 900 mm, šířka 745 mm, spodní připojení z dola dolů, nejvyšší provozní teplota 110°C, zkušební přetlak 1,3 Mpa - Kód ÚT515.0001 dle knihy specifikací</t>
  </si>
  <si>
    <t>735164511</t>
  </si>
  <si>
    <t>Montáž otopného tělesa trubkového na stěnu výšky tělesa do 1500 mm</t>
  </si>
  <si>
    <t>998735201</t>
  </si>
  <si>
    <t>Přesun hmot procentní pro otopná tělesa v objektech v do 6 m</t>
  </si>
  <si>
    <t>783: Nátěry</t>
  </si>
  <si>
    <t>783614651</t>
  </si>
  <si>
    <t>Základní antikorozní jednonásobný syntetický potrubí DN do 50 mm</t>
  </si>
  <si>
    <t>783617611</t>
  </si>
  <si>
    <t>Krycí dvojnásobný syntetický nátěr potrubí DN do 50 mm</t>
  </si>
  <si>
    <t>004 - Vzduchotechnika</t>
  </si>
  <si>
    <t>D1 - Zařízení č. 16 - Změna 1NP - úprava pokojů</t>
  </si>
  <si>
    <t>D2 - Doplňkový materiál</t>
  </si>
  <si>
    <t>Zařízení č. 16 - Změna 1NP - úprava pokojů</t>
  </si>
  <si>
    <t>Pol6</t>
  </si>
  <si>
    <t>Odvodní talířový ventil kovový pr. 125</t>
  </si>
  <si>
    <t>Pol7</t>
  </si>
  <si>
    <t>Stěnová mřížka 600x100 uzavřená, horizontální, rozteč lamel 12,5mm</t>
  </si>
  <si>
    <t>Pol8</t>
  </si>
  <si>
    <t>Ohebná Al laminátová hadice s tepelnou a hlukovou izolací pr. 127</t>
  </si>
  <si>
    <t>Pol9</t>
  </si>
  <si>
    <t>Kruhové potrubí SPIRO z pozink. plechu pr. 125/50% tvarovek</t>
  </si>
  <si>
    <t>bm</t>
  </si>
  <si>
    <t>Pol10</t>
  </si>
  <si>
    <t>Kruhové potrubí SPIRO z pozink. plechu pr. 125/100% tvarovek</t>
  </si>
  <si>
    <t>Doplňkový materiál</t>
  </si>
  <si>
    <t>Pol11</t>
  </si>
  <si>
    <t>otvory do potrubí</t>
  </si>
  <si>
    <t>Pol12</t>
  </si>
  <si>
    <t>tmel</t>
  </si>
  <si>
    <t>bal.</t>
  </si>
  <si>
    <t>Pol13</t>
  </si>
  <si>
    <t>samolepící páska</t>
  </si>
  <si>
    <t>Pol14</t>
  </si>
  <si>
    <t>závěs s objímkou</t>
  </si>
  <si>
    <t>Pol15</t>
  </si>
  <si>
    <t>spojka vnitřní SV</t>
  </si>
  <si>
    <t>Pol16</t>
  </si>
  <si>
    <t>Páska QIP</t>
  </si>
  <si>
    <t>Pol17</t>
  </si>
  <si>
    <t>mimostaveništní doprava</t>
  </si>
  <si>
    <t>Pol18</t>
  </si>
  <si>
    <t>přesun hmot</t>
  </si>
  <si>
    <t>Pol19</t>
  </si>
  <si>
    <t>seřízení, zaregulování, uvedení do provozu</t>
  </si>
  <si>
    <t>Pol20</t>
  </si>
  <si>
    <t>dokumentace skutečného provedení</t>
  </si>
  <si>
    <t>005 - Silnoproud</t>
  </si>
  <si>
    <t>D1 - 310. Elektroinstalační úložný materiál</t>
  </si>
  <si>
    <t>D2 - 320. Kabely a vodiče</t>
  </si>
  <si>
    <t>D3 - 340. Domovní elektroinstalační materiál</t>
  </si>
  <si>
    <t>D4 - 350. Svítidla a osvětlovací zařízení</t>
  </si>
  <si>
    <t>D5 - Montáže, zkoušky a revize</t>
  </si>
  <si>
    <t>D6 - Zemní a pomocné stavební práce</t>
  </si>
  <si>
    <t>310. Elektroinstalační úložný materiál</t>
  </si>
  <si>
    <t>741 11-2063</t>
  </si>
  <si>
    <t>Přístrojová krabice, pro přístroje s roztečí 71mm, čtvercový tvar - kód EL311.001 dle knihy specifikací</t>
  </si>
  <si>
    <t>CS ÚRS 2020 01</t>
  </si>
  <si>
    <t>741 11-2101</t>
  </si>
  <si>
    <t>Krabice odbočná s víčkem a svorkovnicí Ø73,5mm, hloubka 43mm - kód EL311.030 dle knihy specifikací</t>
  </si>
  <si>
    <t>320. Kabely a vodiče</t>
  </si>
  <si>
    <t>741 12-0002</t>
  </si>
  <si>
    <t>Vodič instalační CY 6 zel/žl, pod omítku</t>
  </si>
  <si>
    <t>741 12-2011</t>
  </si>
  <si>
    <t>Kabel instalační, izolace PVC, CYKY-O 2x1,5, pod omítku</t>
  </si>
  <si>
    <t>741 12-2015</t>
  </si>
  <si>
    <t>Kabel instalační, izolace PVC, CYKY-O 3x1,5, pod omítku</t>
  </si>
  <si>
    <t>741 12-2015.1</t>
  </si>
  <si>
    <t>Kabel instalační, izolace PVC, CYKY-J 3x1,5, pod omítku</t>
  </si>
  <si>
    <t>741 12-2016</t>
  </si>
  <si>
    <t>Kabel instalační, izolace PVC, CYKY-J 3x2,5, pod omítku</t>
  </si>
  <si>
    <t>Pol21</t>
  </si>
  <si>
    <t>Pásek uzemňovací Cu - 10m, 0,3x15mm</t>
  </si>
  <si>
    <t>Průměrná tržní cena v roce 2019</t>
  </si>
  <si>
    <t>741 42-0031</t>
  </si>
  <si>
    <t>Zemnící svorka ZSA 16, pro zemnící pásek</t>
  </si>
  <si>
    <t>340. Domovní elektroinstalační materiál</t>
  </si>
  <si>
    <t>741 31-0101</t>
  </si>
  <si>
    <t>Spínač jednopólový; řazení 1; pro vícenásobný rámeček; komplet (přístroj + kryt + rámeček); barva bílá, bezšroubové svorky - kód EL341.001 dle knihy specifikací</t>
  </si>
  <si>
    <t>741 31-0122</t>
  </si>
  <si>
    <t>Přepínač střídavý; řazení 6; pro vícenásobný rámeček; komplet (přístroj + kryt + rámeček); barva bílá, bezšroubové svorky - kód EL341.003 dle knihy specifikací</t>
  </si>
  <si>
    <t>741 31-0102</t>
  </si>
  <si>
    <t>Spínač dvojpólový; řazení 2; barva bílá, komplet (přístroj + kryt + rámeček), bezšroubové svorky - kód EL341.002 dle knihy specifikací</t>
  </si>
  <si>
    <t>741 31-3001</t>
  </si>
  <si>
    <t>Zásuvka jednonásobná s ochraným kolíkem; řazení 2P+PE; pro vícenásobný rámeček; barva bílá; bezšroubové svorky - kód EL342.001 dle knihy specifikací</t>
  </si>
  <si>
    <t>741 31-3005</t>
  </si>
  <si>
    <t>Zásuvka jednonásobná s ochraným kolíkem; řazení 2P+PE; pro vícenásobný rámeček; barva bílá; bezšroubové svorky; ochrana proti přepětí - kód EL342.051 dle knihy specifikací</t>
  </si>
  <si>
    <t>741 31-0201</t>
  </si>
  <si>
    <t>Kryt zaslepovací s plastovým upevňovacím třmenem, bílá - kód EL344.101 dle knihy specifikací</t>
  </si>
  <si>
    <t>350. Svítidla a osvětlovací zařízení</t>
  </si>
  <si>
    <t>741 37-2051</t>
  </si>
  <si>
    <t>LED svítidlo "A1", přisazené kruhové, ø300x58mm, 16W, 1850 lm, 4000K, včetně recykl poplatků - kód EL351.011 dle knihy specifikací</t>
  </si>
  <si>
    <t>741 37-2062</t>
  </si>
  <si>
    <t>LED svítidlo "B1", downlight,  ø220, 17W, 2090lm, včetně recykl poplatků - kód EL351.131 dle knihy specifikací</t>
  </si>
  <si>
    <t>741 37-2051.1</t>
  </si>
  <si>
    <t>LED svítidlo "Y1", přisazené kruhové, ø300x58mm, 12W, 1400 lm, 4000K, včetně recykl poplatků - kód EL351.010 dle knihy specifikací</t>
  </si>
  <si>
    <t>Montáže, zkoušky a revize</t>
  </si>
  <si>
    <t>741 81-0001</t>
  </si>
  <si>
    <t>Celková prohlídka a vyhotovení revizní zprávy pro objem prací do 100 tis. Kč</t>
  </si>
  <si>
    <t>741 36-0432</t>
  </si>
  <si>
    <t>Montáž ventilátorů, klapek, čidel VZT, apod.</t>
  </si>
  <si>
    <t>741 31-1803</t>
  </si>
  <si>
    <t>Demontáž spínačů bez zachování funkčnosti</t>
  </si>
  <si>
    <t>741 31-5823</t>
  </si>
  <si>
    <t>Demontáž zásuvek bez zachování funkčnosti</t>
  </si>
  <si>
    <t>741 37-1843</t>
  </si>
  <si>
    <t>Demontáž svítiel přisazených</t>
  </si>
  <si>
    <t>Pol22</t>
  </si>
  <si>
    <t>Úprava stávajících rozvodů</t>
  </si>
  <si>
    <t>hod</t>
  </si>
  <si>
    <t>Pol23</t>
  </si>
  <si>
    <t>Podružný materiál - 5% z dodávky materiálu</t>
  </si>
  <si>
    <t>Zemní a pomocné stavební práce</t>
  </si>
  <si>
    <t>460 68-0162</t>
  </si>
  <si>
    <t>Vybourání otvoru ve zdivu cihelném, plochy do 0,0225m2 a tloušťky přes 15 do 30 cm</t>
  </si>
  <si>
    <t>460 68-0402</t>
  </si>
  <si>
    <t>Vysekání kapes nebo výklenků ve zdivu pro osazení krabic, velikosti 10x10x8cm</t>
  </si>
  <si>
    <t>460 68-0592</t>
  </si>
  <si>
    <t>Vysekání rýh pro montáž trubek a kabelů v cihelných zdech, hloubky přes 3 do 5cm a šířky do 5cm</t>
  </si>
  <si>
    <t>006 - Slaboproud</t>
  </si>
  <si>
    <t>D3 - 376. Společná televizní anténa</t>
  </si>
  <si>
    <t>D4 - 378. Dorozumívací zařízení</t>
  </si>
  <si>
    <t>D5 - 381. Místní rozhlas</t>
  </si>
  <si>
    <t>D6 - Montáže, zkoušky a revize</t>
  </si>
  <si>
    <t>D7 - Zemní a pomocné stavební práce</t>
  </si>
  <si>
    <t>Přístrojová krabice, pro přístroje s roztečí 71mm, - kód SL311.002 dle knihy specifikací</t>
  </si>
  <si>
    <t>CS ÚRS 2018 01</t>
  </si>
  <si>
    <t>741 11-2001</t>
  </si>
  <si>
    <t>Krabice univerzální Ø73,5mm, hloubka 43mm - kód SL311.019 dle knihy specifikací</t>
  </si>
  <si>
    <t>741 11-2001.1</t>
  </si>
  <si>
    <t>Krabice odbočná s víčkem Ø73,5mm, hloubka 43mm - kód SL311.020 dle knihy specifikací</t>
  </si>
  <si>
    <t>741 11-0041</t>
  </si>
  <si>
    <t>Trubka elektroinstalační, ohebná, PVC, se střední mechanickou odolností 750N, vnější Ø16mm -  kód SL312.001 dle knihy specifikací</t>
  </si>
  <si>
    <t>741 11-0042</t>
  </si>
  <si>
    <t>Trubka elektroinstalační, ohebná, PVC, se střední mechanickou odolností 750N, vnější Ø25mm -  kód SL312.002 dle knihy specifikací</t>
  </si>
  <si>
    <t>742 12-1001</t>
  </si>
  <si>
    <t>Drát zvonkový U3x0,5, zatažení</t>
  </si>
  <si>
    <t>742 12-1001.1</t>
  </si>
  <si>
    <t>Kabel sdělovací SYKY 5x2x0,5, zatažení</t>
  </si>
  <si>
    <t>742 12-1001.2</t>
  </si>
  <si>
    <t>Koaxiální kabel 75Ω, plášť PVC, 1x 1mm, Ø6,8, zatažení</t>
  </si>
  <si>
    <t>741 12-2601</t>
  </si>
  <si>
    <t>Kabel sdělovací JYTY-O 4x1, pevně</t>
  </si>
  <si>
    <t>741 13-0001</t>
  </si>
  <si>
    <t>Ukončení vodičů izolovaných s označením a zapojením v rozvaděči, průřezu žíly do 2,5 mm2</t>
  </si>
  <si>
    <t>376. Společná televizní anténa</t>
  </si>
  <si>
    <t>742 42-0121</t>
  </si>
  <si>
    <t>Montáž zásuvky STA</t>
  </si>
  <si>
    <t>742 42-0121.1</t>
  </si>
  <si>
    <t>Demontáž zásuvky STA</t>
  </si>
  <si>
    <t>Kryt zaslepovací s plastovým upevňovacím třmenem, bílá - kód SL344.101 dle knihy specifikací</t>
  </si>
  <si>
    <t>378. Dorozumívací zařízení</t>
  </si>
  <si>
    <t>742 36-0131</t>
  </si>
  <si>
    <t>Pokojová skříňka hovorová, kompatibilní se stávajícím systémem</t>
  </si>
  <si>
    <t>742 36-0162</t>
  </si>
  <si>
    <t>Táhlo nouzového volání s tlačítkem, kompatibilní se stávajícím systémem</t>
  </si>
  <si>
    <t>742 36-0421</t>
  </si>
  <si>
    <t>Kontrola a otestování rozvodného vedení</t>
  </si>
  <si>
    <t>381. Místní rozhlas</t>
  </si>
  <si>
    <t>742 41-0063</t>
  </si>
  <si>
    <t>Reproduktor nástěnný, 6W/100V, 92 dB, 130 - 17 000HZ, bílý - kód SL381.101 dle knihy specifikací</t>
  </si>
  <si>
    <t>742 41-0121</t>
  </si>
  <si>
    <t>Regulátor hlasitosti, 100V, 0-5W, bílá, včetně rámečku - kód SL381.110 dle knihy specifikací</t>
  </si>
  <si>
    <t>742 41-0301</t>
  </si>
  <si>
    <t>Měření impedance rozhlasové ústředny</t>
  </si>
  <si>
    <t>741 81-0003</t>
  </si>
  <si>
    <t>Pol25</t>
  </si>
  <si>
    <t>Pol26</t>
  </si>
  <si>
    <t>Úprava stávajícího zařízení</t>
  </si>
  <si>
    <t>D7</t>
  </si>
  <si>
    <t>007 - EPS</t>
  </si>
  <si>
    <t>D1 - 320. Kabely a vodiče</t>
  </si>
  <si>
    <t>D2 - 380. Elektrická požární signalizace</t>
  </si>
  <si>
    <t>D3 - Montáže, zkoušky a revize</t>
  </si>
  <si>
    <t>D4 - Zemní a pomocné stavební práce</t>
  </si>
  <si>
    <t>Kabel samozhášecí, odolný číření plamene J-Y(St)Y 1x2x0,8, pevně</t>
  </si>
  <si>
    <t>380. Elektrická požární signalizace</t>
  </si>
  <si>
    <t>742 21-0121</t>
  </si>
  <si>
    <t>Multisenzorový hlásič opticko - kouřový, kompatibilní se stávajícím systémem</t>
  </si>
  <si>
    <t>742 21-0421</t>
  </si>
  <si>
    <t>Oživení systému na jeden detektor</t>
  </si>
  <si>
    <t>742 21-0503</t>
  </si>
  <si>
    <t>Koordinační funkční zkouška EPS</t>
  </si>
  <si>
    <t>742 21-0521</t>
  </si>
  <si>
    <t>Výchozí revize EPS na jeden detektor</t>
  </si>
  <si>
    <t>742 21-0121.1</t>
  </si>
  <si>
    <t>Montáž hlásiče</t>
  </si>
  <si>
    <t>742 21-0131</t>
  </si>
  <si>
    <t>Montáž soklu hlásiče</t>
  </si>
  <si>
    <t>742 21-0821</t>
  </si>
  <si>
    <t>Demontáž hlásiče</t>
  </si>
  <si>
    <t>742 21-0861</t>
  </si>
  <si>
    <t>Demontáž soklu hlásiče</t>
  </si>
  <si>
    <t>Pol24</t>
  </si>
  <si>
    <t>008 - Kolejnicový systém</t>
  </si>
  <si>
    <t>Přesná specifikace kolejnicového systému v PD</t>
  </si>
  <si>
    <t>Pol1</t>
  </si>
  <si>
    <t>Kolejnicový systém dle specifkikace v PD</t>
  </si>
  <si>
    <t>Pol2</t>
  </si>
  <si>
    <t>Dvourychlostní zvedací jednotka se dvěma aktivními popruhy, s tříbodovým zavěšením asistenčního vaku a volitelnou šířkou závěsného ramene pro zvedání klientů do 220 kg</t>
  </si>
  <si>
    <t>Pol3</t>
  </si>
  <si>
    <t>Závěs pro transport, různé velikosti</t>
  </si>
  <si>
    <t>Pol4</t>
  </si>
  <si>
    <t>Závěs pro sprchování, různé velikosti</t>
  </si>
  <si>
    <t>Pol5</t>
  </si>
  <si>
    <t>Závěs pro použití toalety, různé velikosti</t>
  </si>
  <si>
    <t>SEZNAM FIGUR</t>
  </si>
  <si>
    <t>Výměra</t>
  </si>
  <si>
    <t xml:space="preserve"> 001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</si>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</sst>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000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6" fillId="0" borderId="0" xfId="0" applyFont="1" applyAlignment="1">
      <alignment horizontal="left"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50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51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52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53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52</v>
      </c>
      <c r="AI60" s="43"/>
      <c r="AJ60" s="43"/>
      <c r="AK60" s="43"/>
      <c r="AL60" s="43"/>
      <c r="AM60" s="65" t="s">
        <v>53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54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55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52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53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52</v>
      </c>
      <c r="AI75" s="43"/>
      <c r="AJ75" s="43"/>
      <c r="AK75" s="43"/>
      <c r="AL75" s="43"/>
      <c r="AM75" s="65" t="s">
        <v>53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56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210503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DD Humlův dvůr- úprava pokojů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Trutnov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14. 6. 2021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Trutnov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ATIP a.s., Trutnov</v>
      </c>
      <c r="AN89" s="72"/>
      <c r="AO89" s="72"/>
      <c r="AP89" s="72"/>
      <c r="AQ89" s="41"/>
      <c r="AR89" s="45"/>
      <c r="AS89" s="82" t="s">
        <v>57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Ing. Lenka Kasperová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58</v>
      </c>
      <c r="D92" s="95"/>
      <c r="E92" s="95"/>
      <c r="F92" s="95"/>
      <c r="G92" s="95"/>
      <c r="H92" s="96"/>
      <c r="I92" s="97" t="s">
        <v>59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60</v>
      </c>
      <c r="AH92" s="95"/>
      <c r="AI92" s="95"/>
      <c r="AJ92" s="95"/>
      <c r="AK92" s="95"/>
      <c r="AL92" s="95"/>
      <c r="AM92" s="95"/>
      <c r="AN92" s="97" t="s">
        <v>61</v>
      </c>
      <c r="AO92" s="95"/>
      <c r="AP92" s="99"/>
      <c r="AQ92" s="100" t="s">
        <v>62</v>
      </c>
      <c r="AR92" s="45"/>
      <c r="AS92" s="101" t="s">
        <v>63</v>
      </c>
      <c r="AT92" s="102" t="s">
        <v>64</v>
      </c>
      <c r="AU92" s="102" t="s">
        <v>65</v>
      </c>
      <c r="AV92" s="102" t="s">
        <v>66</v>
      </c>
      <c r="AW92" s="102" t="s">
        <v>67</v>
      </c>
      <c r="AX92" s="102" t="s">
        <v>68</v>
      </c>
      <c r="AY92" s="102" t="s">
        <v>69</v>
      </c>
      <c r="AZ92" s="102" t="s">
        <v>70</v>
      </c>
      <c r="BA92" s="102" t="s">
        <v>71</v>
      </c>
      <c r="BB92" s="102" t="s">
        <v>72</v>
      </c>
      <c r="BC92" s="102" t="s">
        <v>73</v>
      </c>
      <c r="BD92" s="103" t="s">
        <v>74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75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ROUND(SUM(AG95:AG103),2)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ROUND(SUM(AS95:AS103),2)</f>
        <v>0</v>
      </c>
      <c r="AT94" s="115">
        <f>ROUND(SUM(AV94:AW94),2)</f>
        <v>0</v>
      </c>
      <c r="AU94" s="116">
        <f>ROUND(SUM(AU95:AU103),5)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ROUND(SUM(AZ95:AZ103),2)</f>
        <v>0</v>
      </c>
      <c r="BA94" s="115">
        <f>ROUND(SUM(BA95:BA103),2)</f>
        <v>0</v>
      </c>
      <c r="BB94" s="115">
        <f>ROUND(SUM(BB95:BB103),2)</f>
        <v>0</v>
      </c>
      <c r="BC94" s="115">
        <f>ROUND(SUM(BC95:BC103),2)</f>
        <v>0</v>
      </c>
      <c r="BD94" s="117">
        <f>ROUND(SUM(BD95:BD103),2)</f>
        <v>0</v>
      </c>
      <c r="BE94" s="6"/>
      <c r="BS94" s="118" t="s">
        <v>76</v>
      </c>
      <c r="BT94" s="118" t="s">
        <v>77</v>
      </c>
      <c r="BU94" s="119" t="s">
        <v>78</v>
      </c>
      <c r="BV94" s="118" t="s">
        <v>79</v>
      </c>
      <c r="BW94" s="118" t="s">
        <v>5</v>
      </c>
      <c r="BX94" s="118" t="s">
        <v>80</v>
      </c>
      <c r="CL94" s="118" t="s">
        <v>1</v>
      </c>
    </row>
    <row r="95" spans="1:91" s="7" customFormat="1" ht="16.5" customHeight="1">
      <c r="A95" s="120" t="s">
        <v>81</v>
      </c>
      <c r="B95" s="121"/>
      <c r="C95" s="122"/>
      <c r="D95" s="123" t="s">
        <v>82</v>
      </c>
      <c r="E95" s="123"/>
      <c r="F95" s="123"/>
      <c r="G95" s="123"/>
      <c r="H95" s="123"/>
      <c r="I95" s="124"/>
      <c r="J95" s="123" t="s">
        <v>83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'000 - Vedlejší a ostatní 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84</v>
      </c>
      <c r="AR95" s="127"/>
      <c r="AS95" s="128">
        <v>0</v>
      </c>
      <c r="AT95" s="129">
        <f>ROUND(SUM(AV95:AW95),2)</f>
        <v>0</v>
      </c>
      <c r="AU95" s="130">
        <f>'000 - Vedlejší a ostatní ...'!P119</f>
        <v>0</v>
      </c>
      <c r="AV95" s="129">
        <f>'000 - Vedlejší a ostatní ...'!J33</f>
        <v>0</v>
      </c>
      <c r="AW95" s="129">
        <f>'000 - Vedlejší a ostatní ...'!J34</f>
        <v>0</v>
      </c>
      <c r="AX95" s="129">
        <f>'000 - Vedlejší a ostatní ...'!J35</f>
        <v>0</v>
      </c>
      <c r="AY95" s="129">
        <f>'000 - Vedlejší a ostatní ...'!J36</f>
        <v>0</v>
      </c>
      <c r="AZ95" s="129">
        <f>'000 - Vedlejší a ostatní ...'!F33</f>
        <v>0</v>
      </c>
      <c r="BA95" s="129">
        <f>'000 - Vedlejší a ostatní ...'!F34</f>
        <v>0</v>
      </c>
      <c r="BB95" s="129">
        <f>'000 - Vedlejší a ostatní ...'!F35</f>
        <v>0</v>
      </c>
      <c r="BC95" s="129">
        <f>'000 - Vedlejší a ostatní ...'!F36</f>
        <v>0</v>
      </c>
      <c r="BD95" s="131">
        <f>'000 - Vedlejší a ostatní ...'!F37</f>
        <v>0</v>
      </c>
      <c r="BE95" s="7"/>
      <c r="BT95" s="132" t="s">
        <v>85</v>
      </c>
      <c r="BV95" s="132" t="s">
        <v>79</v>
      </c>
      <c r="BW95" s="132" t="s">
        <v>86</v>
      </c>
      <c r="BX95" s="132" t="s">
        <v>5</v>
      </c>
      <c r="CL95" s="132" t="s">
        <v>1</v>
      </c>
      <c r="CM95" s="132" t="s">
        <v>87</v>
      </c>
    </row>
    <row r="96" spans="1:91" s="7" customFormat="1" ht="16.5" customHeight="1">
      <c r="A96" s="120" t="s">
        <v>81</v>
      </c>
      <c r="B96" s="121"/>
      <c r="C96" s="122"/>
      <c r="D96" s="123" t="s">
        <v>88</v>
      </c>
      <c r="E96" s="123"/>
      <c r="F96" s="123"/>
      <c r="G96" s="123"/>
      <c r="H96" s="123"/>
      <c r="I96" s="124"/>
      <c r="J96" s="123" t="s">
        <v>89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'001 - Stavební část'!J30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90</v>
      </c>
      <c r="AR96" s="127"/>
      <c r="AS96" s="128">
        <v>0</v>
      </c>
      <c r="AT96" s="129">
        <f>ROUND(SUM(AV96:AW96),2)</f>
        <v>0</v>
      </c>
      <c r="AU96" s="130">
        <f>'001 - Stavební část'!P134</f>
        <v>0</v>
      </c>
      <c r="AV96" s="129">
        <f>'001 - Stavební část'!J33</f>
        <v>0</v>
      </c>
      <c r="AW96" s="129">
        <f>'001 - Stavební část'!J34</f>
        <v>0</v>
      </c>
      <c r="AX96" s="129">
        <f>'001 - Stavební část'!J35</f>
        <v>0</v>
      </c>
      <c r="AY96" s="129">
        <f>'001 - Stavební část'!J36</f>
        <v>0</v>
      </c>
      <c r="AZ96" s="129">
        <f>'001 - Stavební část'!F33</f>
        <v>0</v>
      </c>
      <c r="BA96" s="129">
        <f>'001 - Stavební část'!F34</f>
        <v>0</v>
      </c>
      <c r="BB96" s="129">
        <f>'001 - Stavební část'!F35</f>
        <v>0</v>
      </c>
      <c r="BC96" s="129">
        <f>'001 - Stavební část'!F36</f>
        <v>0</v>
      </c>
      <c r="BD96" s="131">
        <f>'001 - Stavební část'!F37</f>
        <v>0</v>
      </c>
      <c r="BE96" s="7"/>
      <c r="BT96" s="132" t="s">
        <v>85</v>
      </c>
      <c r="BV96" s="132" t="s">
        <v>79</v>
      </c>
      <c r="BW96" s="132" t="s">
        <v>91</v>
      </c>
      <c r="BX96" s="132" t="s">
        <v>5</v>
      </c>
      <c r="CL96" s="132" t="s">
        <v>1</v>
      </c>
      <c r="CM96" s="132" t="s">
        <v>87</v>
      </c>
    </row>
    <row r="97" spans="1:91" s="7" customFormat="1" ht="16.5" customHeight="1">
      <c r="A97" s="120" t="s">
        <v>81</v>
      </c>
      <c r="B97" s="121"/>
      <c r="C97" s="122"/>
      <c r="D97" s="123" t="s">
        <v>92</v>
      </c>
      <c r="E97" s="123"/>
      <c r="F97" s="123"/>
      <c r="G97" s="123"/>
      <c r="H97" s="123"/>
      <c r="I97" s="124"/>
      <c r="J97" s="123" t="s">
        <v>93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'002 - Zdravotně technické...'!J30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90</v>
      </c>
      <c r="AR97" s="127"/>
      <c r="AS97" s="128">
        <v>0</v>
      </c>
      <c r="AT97" s="129">
        <f>ROUND(SUM(AV97:AW97),2)</f>
        <v>0</v>
      </c>
      <c r="AU97" s="130">
        <f>'002 - Zdravotně technické...'!P122</f>
        <v>0</v>
      </c>
      <c r="AV97" s="129">
        <f>'002 - Zdravotně technické...'!J33</f>
        <v>0</v>
      </c>
      <c r="AW97" s="129">
        <f>'002 - Zdravotně technické...'!J34</f>
        <v>0</v>
      </c>
      <c r="AX97" s="129">
        <f>'002 - Zdravotně technické...'!J35</f>
        <v>0</v>
      </c>
      <c r="AY97" s="129">
        <f>'002 - Zdravotně technické...'!J36</f>
        <v>0</v>
      </c>
      <c r="AZ97" s="129">
        <f>'002 - Zdravotně technické...'!F33</f>
        <v>0</v>
      </c>
      <c r="BA97" s="129">
        <f>'002 - Zdravotně technické...'!F34</f>
        <v>0</v>
      </c>
      <c r="BB97" s="129">
        <f>'002 - Zdravotně technické...'!F35</f>
        <v>0</v>
      </c>
      <c r="BC97" s="129">
        <f>'002 - Zdravotně technické...'!F36</f>
        <v>0</v>
      </c>
      <c r="BD97" s="131">
        <f>'002 - Zdravotně technické...'!F37</f>
        <v>0</v>
      </c>
      <c r="BE97" s="7"/>
      <c r="BT97" s="132" t="s">
        <v>85</v>
      </c>
      <c r="BV97" s="132" t="s">
        <v>79</v>
      </c>
      <c r="BW97" s="132" t="s">
        <v>94</v>
      </c>
      <c r="BX97" s="132" t="s">
        <v>5</v>
      </c>
      <c r="CL97" s="132" t="s">
        <v>1</v>
      </c>
      <c r="CM97" s="132" t="s">
        <v>87</v>
      </c>
    </row>
    <row r="98" spans="1:91" s="7" customFormat="1" ht="16.5" customHeight="1">
      <c r="A98" s="120" t="s">
        <v>81</v>
      </c>
      <c r="B98" s="121"/>
      <c r="C98" s="122"/>
      <c r="D98" s="123" t="s">
        <v>95</v>
      </c>
      <c r="E98" s="123"/>
      <c r="F98" s="123"/>
      <c r="G98" s="123"/>
      <c r="H98" s="123"/>
      <c r="I98" s="124"/>
      <c r="J98" s="123" t="s">
        <v>96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'003 - Ústřední vytápění'!J30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90</v>
      </c>
      <c r="AR98" s="127"/>
      <c r="AS98" s="128">
        <v>0</v>
      </c>
      <c r="AT98" s="129">
        <f>ROUND(SUM(AV98:AW98),2)</f>
        <v>0</v>
      </c>
      <c r="AU98" s="130">
        <f>'003 - Ústřední vytápění'!P121</f>
        <v>0</v>
      </c>
      <c r="AV98" s="129">
        <f>'003 - Ústřední vytápění'!J33</f>
        <v>0</v>
      </c>
      <c r="AW98" s="129">
        <f>'003 - Ústřední vytápění'!J34</f>
        <v>0</v>
      </c>
      <c r="AX98" s="129">
        <f>'003 - Ústřední vytápění'!J35</f>
        <v>0</v>
      </c>
      <c r="AY98" s="129">
        <f>'003 - Ústřední vytápění'!J36</f>
        <v>0</v>
      </c>
      <c r="AZ98" s="129">
        <f>'003 - Ústřední vytápění'!F33</f>
        <v>0</v>
      </c>
      <c r="BA98" s="129">
        <f>'003 - Ústřední vytápění'!F34</f>
        <v>0</v>
      </c>
      <c r="BB98" s="129">
        <f>'003 - Ústřední vytápění'!F35</f>
        <v>0</v>
      </c>
      <c r="BC98" s="129">
        <f>'003 - Ústřední vytápění'!F36</f>
        <v>0</v>
      </c>
      <c r="BD98" s="131">
        <f>'003 - Ústřední vytápění'!F37</f>
        <v>0</v>
      </c>
      <c r="BE98" s="7"/>
      <c r="BT98" s="132" t="s">
        <v>85</v>
      </c>
      <c r="BV98" s="132" t="s">
        <v>79</v>
      </c>
      <c r="BW98" s="132" t="s">
        <v>97</v>
      </c>
      <c r="BX98" s="132" t="s">
        <v>5</v>
      </c>
      <c r="CL98" s="132" t="s">
        <v>1</v>
      </c>
      <c r="CM98" s="132" t="s">
        <v>87</v>
      </c>
    </row>
    <row r="99" spans="1:91" s="7" customFormat="1" ht="16.5" customHeight="1">
      <c r="A99" s="120" t="s">
        <v>81</v>
      </c>
      <c r="B99" s="121"/>
      <c r="C99" s="122"/>
      <c r="D99" s="123" t="s">
        <v>98</v>
      </c>
      <c r="E99" s="123"/>
      <c r="F99" s="123"/>
      <c r="G99" s="123"/>
      <c r="H99" s="123"/>
      <c r="I99" s="124"/>
      <c r="J99" s="123" t="s">
        <v>99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'004 - Vzduchotechnika'!J30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90</v>
      </c>
      <c r="AR99" s="127"/>
      <c r="AS99" s="128">
        <v>0</v>
      </c>
      <c r="AT99" s="129">
        <f>ROUND(SUM(AV99:AW99),2)</f>
        <v>0</v>
      </c>
      <c r="AU99" s="130">
        <f>'004 - Vzduchotechnika'!P118</f>
        <v>0</v>
      </c>
      <c r="AV99" s="129">
        <f>'004 - Vzduchotechnika'!J33</f>
        <v>0</v>
      </c>
      <c r="AW99" s="129">
        <f>'004 - Vzduchotechnika'!J34</f>
        <v>0</v>
      </c>
      <c r="AX99" s="129">
        <f>'004 - Vzduchotechnika'!J35</f>
        <v>0</v>
      </c>
      <c r="AY99" s="129">
        <f>'004 - Vzduchotechnika'!J36</f>
        <v>0</v>
      </c>
      <c r="AZ99" s="129">
        <f>'004 - Vzduchotechnika'!F33</f>
        <v>0</v>
      </c>
      <c r="BA99" s="129">
        <f>'004 - Vzduchotechnika'!F34</f>
        <v>0</v>
      </c>
      <c r="BB99" s="129">
        <f>'004 - Vzduchotechnika'!F35</f>
        <v>0</v>
      </c>
      <c r="BC99" s="129">
        <f>'004 - Vzduchotechnika'!F36</f>
        <v>0</v>
      </c>
      <c r="BD99" s="131">
        <f>'004 - Vzduchotechnika'!F37</f>
        <v>0</v>
      </c>
      <c r="BE99" s="7"/>
      <c r="BT99" s="132" t="s">
        <v>85</v>
      </c>
      <c r="BV99" s="132" t="s">
        <v>79</v>
      </c>
      <c r="BW99" s="132" t="s">
        <v>100</v>
      </c>
      <c r="BX99" s="132" t="s">
        <v>5</v>
      </c>
      <c r="CL99" s="132" t="s">
        <v>1</v>
      </c>
      <c r="CM99" s="132" t="s">
        <v>87</v>
      </c>
    </row>
    <row r="100" spans="1:91" s="7" customFormat="1" ht="16.5" customHeight="1">
      <c r="A100" s="120" t="s">
        <v>81</v>
      </c>
      <c r="B100" s="121"/>
      <c r="C100" s="122"/>
      <c r="D100" s="123" t="s">
        <v>101</v>
      </c>
      <c r="E100" s="123"/>
      <c r="F100" s="123"/>
      <c r="G100" s="123"/>
      <c r="H100" s="123"/>
      <c r="I100" s="124"/>
      <c r="J100" s="123" t="s">
        <v>102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'005 - Silnoproud'!J30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90</v>
      </c>
      <c r="AR100" s="127"/>
      <c r="AS100" s="128">
        <v>0</v>
      </c>
      <c r="AT100" s="129">
        <f>ROUND(SUM(AV100:AW100),2)</f>
        <v>0</v>
      </c>
      <c r="AU100" s="130">
        <f>'005 - Silnoproud'!P122</f>
        <v>0</v>
      </c>
      <c r="AV100" s="129">
        <f>'005 - Silnoproud'!J33</f>
        <v>0</v>
      </c>
      <c r="AW100" s="129">
        <f>'005 - Silnoproud'!J34</f>
        <v>0</v>
      </c>
      <c r="AX100" s="129">
        <f>'005 - Silnoproud'!J35</f>
        <v>0</v>
      </c>
      <c r="AY100" s="129">
        <f>'005 - Silnoproud'!J36</f>
        <v>0</v>
      </c>
      <c r="AZ100" s="129">
        <f>'005 - Silnoproud'!F33</f>
        <v>0</v>
      </c>
      <c r="BA100" s="129">
        <f>'005 - Silnoproud'!F34</f>
        <v>0</v>
      </c>
      <c r="BB100" s="129">
        <f>'005 - Silnoproud'!F35</f>
        <v>0</v>
      </c>
      <c r="BC100" s="129">
        <f>'005 - Silnoproud'!F36</f>
        <v>0</v>
      </c>
      <c r="BD100" s="131">
        <f>'005 - Silnoproud'!F37</f>
        <v>0</v>
      </c>
      <c r="BE100" s="7"/>
      <c r="BT100" s="132" t="s">
        <v>85</v>
      </c>
      <c r="BV100" s="132" t="s">
        <v>79</v>
      </c>
      <c r="BW100" s="132" t="s">
        <v>103</v>
      </c>
      <c r="BX100" s="132" t="s">
        <v>5</v>
      </c>
      <c r="CL100" s="132" t="s">
        <v>1</v>
      </c>
      <c r="CM100" s="132" t="s">
        <v>87</v>
      </c>
    </row>
    <row r="101" spans="1:91" s="7" customFormat="1" ht="16.5" customHeight="1">
      <c r="A101" s="120" t="s">
        <v>81</v>
      </c>
      <c r="B101" s="121"/>
      <c r="C101" s="122"/>
      <c r="D101" s="123" t="s">
        <v>104</v>
      </c>
      <c r="E101" s="123"/>
      <c r="F101" s="123"/>
      <c r="G101" s="123"/>
      <c r="H101" s="123"/>
      <c r="I101" s="124"/>
      <c r="J101" s="123" t="s">
        <v>105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'006 - Slaboproud'!J30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90</v>
      </c>
      <c r="AR101" s="127"/>
      <c r="AS101" s="128">
        <v>0</v>
      </c>
      <c r="AT101" s="129">
        <f>ROUND(SUM(AV101:AW101),2)</f>
        <v>0</v>
      </c>
      <c r="AU101" s="130">
        <f>'006 - Slaboproud'!P123</f>
        <v>0</v>
      </c>
      <c r="AV101" s="129">
        <f>'006 - Slaboproud'!J33</f>
        <v>0</v>
      </c>
      <c r="AW101" s="129">
        <f>'006 - Slaboproud'!J34</f>
        <v>0</v>
      </c>
      <c r="AX101" s="129">
        <f>'006 - Slaboproud'!J35</f>
        <v>0</v>
      </c>
      <c r="AY101" s="129">
        <f>'006 - Slaboproud'!J36</f>
        <v>0</v>
      </c>
      <c r="AZ101" s="129">
        <f>'006 - Slaboproud'!F33</f>
        <v>0</v>
      </c>
      <c r="BA101" s="129">
        <f>'006 - Slaboproud'!F34</f>
        <v>0</v>
      </c>
      <c r="BB101" s="129">
        <f>'006 - Slaboproud'!F35</f>
        <v>0</v>
      </c>
      <c r="BC101" s="129">
        <f>'006 - Slaboproud'!F36</f>
        <v>0</v>
      </c>
      <c r="BD101" s="131">
        <f>'006 - Slaboproud'!F37</f>
        <v>0</v>
      </c>
      <c r="BE101" s="7"/>
      <c r="BT101" s="132" t="s">
        <v>85</v>
      </c>
      <c r="BV101" s="132" t="s">
        <v>79</v>
      </c>
      <c r="BW101" s="132" t="s">
        <v>106</v>
      </c>
      <c r="BX101" s="132" t="s">
        <v>5</v>
      </c>
      <c r="CL101" s="132" t="s">
        <v>1</v>
      </c>
      <c r="CM101" s="132" t="s">
        <v>87</v>
      </c>
    </row>
    <row r="102" spans="1:91" s="7" customFormat="1" ht="16.5" customHeight="1">
      <c r="A102" s="120" t="s">
        <v>81</v>
      </c>
      <c r="B102" s="121"/>
      <c r="C102" s="122"/>
      <c r="D102" s="123" t="s">
        <v>107</v>
      </c>
      <c r="E102" s="123"/>
      <c r="F102" s="123"/>
      <c r="G102" s="123"/>
      <c r="H102" s="123"/>
      <c r="I102" s="124"/>
      <c r="J102" s="123" t="s">
        <v>108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5">
        <f>'007 - EPS'!J30</f>
        <v>0</v>
      </c>
      <c r="AH102" s="124"/>
      <c r="AI102" s="124"/>
      <c r="AJ102" s="124"/>
      <c r="AK102" s="124"/>
      <c r="AL102" s="124"/>
      <c r="AM102" s="124"/>
      <c r="AN102" s="125">
        <f>SUM(AG102,AT102)</f>
        <v>0</v>
      </c>
      <c r="AO102" s="124"/>
      <c r="AP102" s="124"/>
      <c r="AQ102" s="126" t="s">
        <v>90</v>
      </c>
      <c r="AR102" s="127"/>
      <c r="AS102" s="128">
        <v>0</v>
      </c>
      <c r="AT102" s="129">
        <f>ROUND(SUM(AV102:AW102),2)</f>
        <v>0</v>
      </c>
      <c r="AU102" s="130">
        <f>'007 - EPS'!P120</f>
        <v>0</v>
      </c>
      <c r="AV102" s="129">
        <f>'007 - EPS'!J33</f>
        <v>0</v>
      </c>
      <c r="AW102" s="129">
        <f>'007 - EPS'!J34</f>
        <v>0</v>
      </c>
      <c r="AX102" s="129">
        <f>'007 - EPS'!J35</f>
        <v>0</v>
      </c>
      <c r="AY102" s="129">
        <f>'007 - EPS'!J36</f>
        <v>0</v>
      </c>
      <c r="AZ102" s="129">
        <f>'007 - EPS'!F33</f>
        <v>0</v>
      </c>
      <c r="BA102" s="129">
        <f>'007 - EPS'!F34</f>
        <v>0</v>
      </c>
      <c r="BB102" s="129">
        <f>'007 - EPS'!F35</f>
        <v>0</v>
      </c>
      <c r="BC102" s="129">
        <f>'007 - EPS'!F36</f>
        <v>0</v>
      </c>
      <c r="BD102" s="131">
        <f>'007 - EPS'!F37</f>
        <v>0</v>
      </c>
      <c r="BE102" s="7"/>
      <c r="BT102" s="132" t="s">
        <v>85</v>
      </c>
      <c r="BV102" s="132" t="s">
        <v>79</v>
      </c>
      <c r="BW102" s="132" t="s">
        <v>109</v>
      </c>
      <c r="BX102" s="132" t="s">
        <v>5</v>
      </c>
      <c r="CL102" s="132" t="s">
        <v>1</v>
      </c>
      <c r="CM102" s="132" t="s">
        <v>87</v>
      </c>
    </row>
    <row r="103" spans="1:91" s="7" customFormat="1" ht="16.5" customHeight="1">
      <c r="A103" s="120" t="s">
        <v>81</v>
      </c>
      <c r="B103" s="121"/>
      <c r="C103" s="122"/>
      <c r="D103" s="123" t="s">
        <v>110</v>
      </c>
      <c r="E103" s="123"/>
      <c r="F103" s="123"/>
      <c r="G103" s="123"/>
      <c r="H103" s="123"/>
      <c r="I103" s="124"/>
      <c r="J103" s="123" t="s">
        <v>111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5">
        <f>'008 - Kolejnicový systém'!J30</f>
        <v>0</v>
      </c>
      <c r="AH103" s="124"/>
      <c r="AI103" s="124"/>
      <c r="AJ103" s="124"/>
      <c r="AK103" s="124"/>
      <c r="AL103" s="124"/>
      <c r="AM103" s="124"/>
      <c r="AN103" s="125">
        <f>SUM(AG103,AT103)</f>
        <v>0</v>
      </c>
      <c r="AO103" s="124"/>
      <c r="AP103" s="124"/>
      <c r="AQ103" s="126" t="s">
        <v>90</v>
      </c>
      <c r="AR103" s="127"/>
      <c r="AS103" s="133">
        <v>0</v>
      </c>
      <c r="AT103" s="134">
        <f>ROUND(SUM(AV103:AW103),2)</f>
        <v>0</v>
      </c>
      <c r="AU103" s="135">
        <f>'008 - Kolejnicový systém'!P117</f>
        <v>0</v>
      </c>
      <c r="AV103" s="134">
        <f>'008 - Kolejnicový systém'!J33</f>
        <v>0</v>
      </c>
      <c r="AW103" s="134">
        <f>'008 - Kolejnicový systém'!J34</f>
        <v>0</v>
      </c>
      <c r="AX103" s="134">
        <f>'008 - Kolejnicový systém'!J35</f>
        <v>0</v>
      </c>
      <c r="AY103" s="134">
        <f>'008 - Kolejnicový systém'!J36</f>
        <v>0</v>
      </c>
      <c r="AZ103" s="134">
        <f>'008 - Kolejnicový systém'!F33</f>
        <v>0</v>
      </c>
      <c r="BA103" s="134">
        <f>'008 - Kolejnicový systém'!F34</f>
        <v>0</v>
      </c>
      <c r="BB103" s="134">
        <f>'008 - Kolejnicový systém'!F35</f>
        <v>0</v>
      </c>
      <c r="BC103" s="134">
        <f>'008 - Kolejnicový systém'!F36</f>
        <v>0</v>
      </c>
      <c r="BD103" s="136">
        <f>'008 - Kolejnicový systém'!F37</f>
        <v>0</v>
      </c>
      <c r="BE103" s="7"/>
      <c r="BT103" s="132" t="s">
        <v>85</v>
      </c>
      <c r="BV103" s="132" t="s">
        <v>79</v>
      </c>
      <c r="BW103" s="132" t="s">
        <v>112</v>
      </c>
      <c r="BX103" s="132" t="s">
        <v>5</v>
      </c>
      <c r="CL103" s="132" t="s">
        <v>1</v>
      </c>
      <c r="CM103" s="132" t="s">
        <v>85</v>
      </c>
    </row>
    <row r="104" spans="1:57" s="2" customFormat="1" ht="30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5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45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</sheetData>
  <sheetProtection password="CC35" sheet="1" objects="1" scenarios="1" formatColumns="0" formatRows="0"/>
  <mergeCells count="7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102:AP102"/>
    <mergeCell ref="AG102:AM102"/>
    <mergeCell ref="D102:H102"/>
    <mergeCell ref="J102:AF102"/>
    <mergeCell ref="AN103:AP103"/>
    <mergeCell ref="AG103:AM103"/>
    <mergeCell ref="D103:H103"/>
    <mergeCell ref="J103:AF103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00 - Vedlejší a ostatní ...'!C2" display="/"/>
    <hyperlink ref="A96" location="'001 - Stavební část'!C2" display="/"/>
    <hyperlink ref="A97" location="'002 - Zdravotně technické...'!C2" display="/"/>
    <hyperlink ref="A98" location="'003 - Ústřední vytápění'!C2" display="/"/>
    <hyperlink ref="A99" location="'004 - Vzduchotechnika'!C2" display="/"/>
    <hyperlink ref="A100" location="'005 - Silnoproud'!C2" display="/"/>
    <hyperlink ref="A101" location="'006 - Slaboproud'!C2" display="/"/>
    <hyperlink ref="A102" location="'007 - EPS'!C2" display="/"/>
    <hyperlink ref="A103" location="'008 - Kolejnicový systém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85</v>
      </c>
    </row>
    <row r="4" spans="2:46" s="1" customFormat="1" ht="24.95" customHeight="1">
      <c r="B4" s="21"/>
      <c r="D4" s="139" t="s">
        <v>113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DD Humlův dvůr- úprava pokojů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1029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710</v>
      </c>
      <c r="G12" s="39"/>
      <c r="H12" s="39"/>
      <c r="I12" s="141" t="s">
        <v>22</v>
      </c>
      <c r="J12" s="145" t="str">
        <f>'Rekapitulace stavby'!AN8</f>
        <v>14. 6. 2021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Město Trutnov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ATIP a.s., Trutnov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Ing. Lenka Kasperová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1030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ROUND(J117,2)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ROUND((SUM(BE117:BE123)),2)</f>
        <v>0</v>
      </c>
      <c r="G33" s="39"/>
      <c r="H33" s="39"/>
      <c r="I33" s="156">
        <v>0.21</v>
      </c>
      <c r="J33" s="155">
        <f>ROUND(((SUM(BE117:BE123))*I33),2)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ROUND((SUM(BF117:BF123)),2)</f>
        <v>0</v>
      </c>
      <c r="G34" s="39"/>
      <c r="H34" s="39"/>
      <c r="I34" s="156">
        <v>0.15</v>
      </c>
      <c r="J34" s="155">
        <f>ROUND(((SUM(BF117:BF123))*I34),2)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ROUND((SUM(BG117:BG123)),2)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ROUND((SUM(BH117:BH123)),2)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ROUND((SUM(BI117:BI123)),2)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DD Humlův dvůr- úprava pokojů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008 - Kolejnicový systém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14. 6. 2021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ATIP a.s., Trutnov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Lenka Kasperová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117</v>
      </c>
      <c r="D94" s="177"/>
      <c r="E94" s="177"/>
      <c r="F94" s="177"/>
      <c r="G94" s="177"/>
      <c r="H94" s="177"/>
      <c r="I94" s="177"/>
      <c r="J94" s="178" t="s">
        <v>118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119</v>
      </c>
      <c r="D96" s="41"/>
      <c r="E96" s="41"/>
      <c r="F96" s="41"/>
      <c r="G96" s="41"/>
      <c r="H96" s="41"/>
      <c r="I96" s="41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120</v>
      </c>
    </row>
    <row r="97" spans="1:31" s="9" customFormat="1" ht="24.95" customHeight="1">
      <c r="A97" s="9"/>
      <c r="B97" s="180"/>
      <c r="C97" s="181"/>
      <c r="D97" s="182" t="s">
        <v>189</v>
      </c>
      <c r="E97" s="183"/>
      <c r="F97" s="183"/>
      <c r="G97" s="183"/>
      <c r="H97" s="183"/>
      <c r="I97" s="183"/>
      <c r="J97" s="184">
        <f>J118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3" spans="1:31" s="2" customFormat="1" ht="6.95" customHeight="1">
      <c r="A103" s="39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4.95" customHeight="1">
      <c r="A104" s="39"/>
      <c r="B104" s="40"/>
      <c r="C104" s="24" t="s">
        <v>124</v>
      </c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3" t="s">
        <v>16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6.5" customHeight="1">
      <c r="A107" s="39"/>
      <c r="B107" s="40"/>
      <c r="C107" s="41"/>
      <c r="D107" s="41"/>
      <c r="E107" s="175" t="str">
        <f>E7</f>
        <v>DD Humlův dvůr- úprava pokojů</v>
      </c>
      <c r="F107" s="33"/>
      <c r="G107" s="33"/>
      <c r="H107" s="33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114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77" t="str">
        <f>E9</f>
        <v>008 - Kolejnicový systém</v>
      </c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20</v>
      </c>
      <c r="D111" s="41"/>
      <c r="E111" s="41"/>
      <c r="F111" s="28" t="str">
        <f>F12</f>
        <v xml:space="preserve"> </v>
      </c>
      <c r="G111" s="41"/>
      <c r="H111" s="41"/>
      <c r="I111" s="33" t="s">
        <v>22</v>
      </c>
      <c r="J111" s="80" t="str">
        <f>IF(J12="","",J12)</f>
        <v>14. 6. 2021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5.15" customHeight="1">
      <c r="A113" s="39"/>
      <c r="B113" s="40"/>
      <c r="C113" s="33" t="s">
        <v>24</v>
      </c>
      <c r="D113" s="41"/>
      <c r="E113" s="41"/>
      <c r="F113" s="28" t="str">
        <f>E15</f>
        <v>Město Trutnov</v>
      </c>
      <c r="G113" s="41"/>
      <c r="H113" s="41"/>
      <c r="I113" s="33" t="s">
        <v>30</v>
      </c>
      <c r="J113" s="37" t="str">
        <f>E21</f>
        <v>ATIP a.s., Trutnov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28</v>
      </c>
      <c r="D114" s="41"/>
      <c r="E114" s="41"/>
      <c r="F114" s="28" t="str">
        <f>IF(E18="","",E18)</f>
        <v>Vyplň údaj</v>
      </c>
      <c r="G114" s="41"/>
      <c r="H114" s="41"/>
      <c r="I114" s="33" t="s">
        <v>33</v>
      </c>
      <c r="J114" s="37" t="str">
        <f>E24</f>
        <v>Ing. Lenka Kasperová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0.3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1" customFormat="1" ht="29.25" customHeight="1">
      <c r="A116" s="192"/>
      <c r="B116" s="193"/>
      <c r="C116" s="194" t="s">
        <v>125</v>
      </c>
      <c r="D116" s="195" t="s">
        <v>62</v>
      </c>
      <c r="E116" s="195" t="s">
        <v>58</v>
      </c>
      <c r="F116" s="195" t="s">
        <v>59</v>
      </c>
      <c r="G116" s="195" t="s">
        <v>126</v>
      </c>
      <c r="H116" s="195" t="s">
        <v>127</v>
      </c>
      <c r="I116" s="195" t="s">
        <v>128</v>
      </c>
      <c r="J116" s="195" t="s">
        <v>118</v>
      </c>
      <c r="K116" s="196" t="s">
        <v>129</v>
      </c>
      <c r="L116" s="197"/>
      <c r="M116" s="101" t="s">
        <v>1</v>
      </c>
      <c r="N116" s="102" t="s">
        <v>41</v>
      </c>
      <c r="O116" s="102" t="s">
        <v>130</v>
      </c>
      <c r="P116" s="102" t="s">
        <v>131</v>
      </c>
      <c r="Q116" s="102" t="s">
        <v>132</v>
      </c>
      <c r="R116" s="102" t="s">
        <v>133</v>
      </c>
      <c r="S116" s="102" t="s">
        <v>134</v>
      </c>
      <c r="T116" s="103" t="s">
        <v>135</v>
      </c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</row>
    <row r="117" spans="1:63" s="2" customFormat="1" ht="22.8" customHeight="1">
      <c r="A117" s="39"/>
      <c r="B117" s="40"/>
      <c r="C117" s="108" t="s">
        <v>136</v>
      </c>
      <c r="D117" s="41"/>
      <c r="E117" s="41"/>
      <c r="F117" s="41"/>
      <c r="G117" s="41"/>
      <c r="H117" s="41"/>
      <c r="I117" s="41"/>
      <c r="J117" s="198">
        <f>BK117</f>
        <v>0</v>
      </c>
      <c r="K117" s="41"/>
      <c r="L117" s="45"/>
      <c r="M117" s="104"/>
      <c r="N117" s="199"/>
      <c r="O117" s="105"/>
      <c r="P117" s="200">
        <f>P118</f>
        <v>0</v>
      </c>
      <c r="Q117" s="105"/>
      <c r="R117" s="200">
        <f>R118</f>
        <v>0</v>
      </c>
      <c r="S117" s="105"/>
      <c r="T117" s="201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76</v>
      </c>
      <c r="AU117" s="18" t="s">
        <v>120</v>
      </c>
      <c r="BK117" s="202">
        <f>BK118</f>
        <v>0</v>
      </c>
    </row>
    <row r="118" spans="1:63" s="12" customFormat="1" ht="25.9" customHeight="1">
      <c r="A118" s="12"/>
      <c r="B118" s="203"/>
      <c r="C118" s="204"/>
      <c r="D118" s="205" t="s">
        <v>76</v>
      </c>
      <c r="E118" s="206" t="s">
        <v>703</v>
      </c>
      <c r="F118" s="206" t="s">
        <v>704</v>
      </c>
      <c r="G118" s="204"/>
      <c r="H118" s="204"/>
      <c r="I118" s="207"/>
      <c r="J118" s="208">
        <f>BK118</f>
        <v>0</v>
      </c>
      <c r="K118" s="204"/>
      <c r="L118" s="209"/>
      <c r="M118" s="210"/>
      <c r="N118" s="211"/>
      <c r="O118" s="211"/>
      <c r="P118" s="212">
        <f>SUM(P119:P123)</f>
        <v>0</v>
      </c>
      <c r="Q118" s="211"/>
      <c r="R118" s="212">
        <f>SUM(R119:R123)</f>
        <v>0</v>
      </c>
      <c r="S118" s="211"/>
      <c r="T118" s="213">
        <f>SUM(T119:T123)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4" t="s">
        <v>197</v>
      </c>
      <c r="AT118" s="215" t="s">
        <v>76</v>
      </c>
      <c r="AU118" s="215" t="s">
        <v>77</v>
      </c>
      <c r="AY118" s="214" t="s">
        <v>140</v>
      </c>
      <c r="BK118" s="216">
        <f>SUM(BK119:BK123)</f>
        <v>0</v>
      </c>
    </row>
    <row r="119" spans="1:65" s="2" customFormat="1" ht="14.4" customHeight="1">
      <c r="A119" s="39"/>
      <c r="B119" s="40"/>
      <c r="C119" s="219" t="s">
        <v>85</v>
      </c>
      <c r="D119" s="219" t="s">
        <v>143</v>
      </c>
      <c r="E119" s="220" t="s">
        <v>1031</v>
      </c>
      <c r="F119" s="221" t="s">
        <v>1032</v>
      </c>
      <c r="G119" s="222" t="s">
        <v>146</v>
      </c>
      <c r="H119" s="223">
        <v>1</v>
      </c>
      <c r="I119" s="224"/>
      <c r="J119" s="225">
        <f>ROUND(I119*H119,2)</f>
        <v>0</v>
      </c>
      <c r="K119" s="221" t="s">
        <v>1</v>
      </c>
      <c r="L119" s="45"/>
      <c r="M119" s="226" t="s">
        <v>1</v>
      </c>
      <c r="N119" s="227" t="s">
        <v>43</v>
      </c>
      <c r="O119" s="92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0" t="s">
        <v>197</v>
      </c>
      <c r="AT119" s="230" t="s">
        <v>143</v>
      </c>
      <c r="AU119" s="230" t="s">
        <v>85</v>
      </c>
      <c r="AY119" s="18" t="s">
        <v>140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8" t="s">
        <v>87</v>
      </c>
      <c r="BK119" s="231">
        <f>ROUND(I119*H119,2)</f>
        <v>0</v>
      </c>
      <c r="BL119" s="18" t="s">
        <v>197</v>
      </c>
      <c r="BM119" s="230" t="s">
        <v>87</v>
      </c>
    </row>
    <row r="120" spans="1:65" s="2" customFormat="1" ht="49.05" customHeight="1">
      <c r="A120" s="39"/>
      <c r="B120" s="40"/>
      <c r="C120" s="219" t="s">
        <v>87</v>
      </c>
      <c r="D120" s="219" t="s">
        <v>143</v>
      </c>
      <c r="E120" s="220" t="s">
        <v>1033</v>
      </c>
      <c r="F120" s="221" t="s">
        <v>1034</v>
      </c>
      <c r="G120" s="222" t="s">
        <v>146</v>
      </c>
      <c r="H120" s="223">
        <v>3</v>
      </c>
      <c r="I120" s="224"/>
      <c r="J120" s="225">
        <f>ROUND(I120*H120,2)</f>
        <v>0</v>
      </c>
      <c r="K120" s="221" t="s">
        <v>1</v>
      </c>
      <c r="L120" s="45"/>
      <c r="M120" s="226" t="s">
        <v>1</v>
      </c>
      <c r="N120" s="227" t="s">
        <v>43</v>
      </c>
      <c r="O120" s="92"/>
      <c r="P120" s="228">
        <f>O120*H120</f>
        <v>0</v>
      </c>
      <c r="Q120" s="228">
        <v>0</v>
      </c>
      <c r="R120" s="228">
        <f>Q120*H120</f>
        <v>0</v>
      </c>
      <c r="S120" s="228">
        <v>0</v>
      </c>
      <c r="T120" s="229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30" t="s">
        <v>197</v>
      </c>
      <c r="AT120" s="230" t="s">
        <v>143</v>
      </c>
      <c r="AU120" s="230" t="s">
        <v>85</v>
      </c>
      <c r="AY120" s="18" t="s">
        <v>140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18" t="s">
        <v>87</v>
      </c>
      <c r="BK120" s="231">
        <f>ROUND(I120*H120,2)</f>
        <v>0</v>
      </c>
      <c r="BL120" s="18" t="s">
        <v>197</v>
      </c>
      <c r="BM120" s="230" t="s">
        <v>197</v>
      </c>
    </row>
    <row r="121" spans="1:65" s="2" customFormat="1" ht="14.4" customHeight="1">
      <c r="A121" s="39"/>
      <c r="B121" s="40"/>
      <c r="C121" s="219" t="s">
        <v>192</v>
      </c>
      <c r="D121" s="219" t="s">
        <v>143</v>
      </c>
      <c r="E121" s="220" t="s">
        <v>1035</v>
      </c>
      <c r="F121" s="221" t="s">
        <v>1036</v>
      </c>
      <c r="G121" s="222" t="s">
        <v>146</v>
      </c>
      <c r="H121" s="223">
        <v>6</v>
      </c>
      <c r="I121" s="224"/>
      <c r="J121" s="225">
        <f>ROUND(I121*H121,2)</f>
        <v>0</v>
      </c>
      <c r="K121" s="221" t="s">
        <v>1</v>
      </c>
      <c r="L121" s="45"/>
      <c r="M121" s="226" t="s">
        <v>1</v>
      </c>
      <c r="N121" s="227" t="s">
        <v>43</v>
      </c>
      <c r="O121" s="92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0" t="s">
        <v>197</v>
      </c>
      <c r="AT121" s="230" t="s">
        <v>143</v>
      </c>
      <c r="AU121" s="230" t="s">
        <v>85</v>
      </c>
      <c r="AY121" s="18" t="s">
        <v>140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8" t="s">
        <v>87</v>
      </c>
      <c r="BK121" s="231">
        <f>ROUND(I121*H121,2)</f>
        <v>0</v>
      </c>
      <c r="BL121" s="18" t="s">
        <v>197</v>
      </c>
      <c r="BM121" s="230" t="s">
        <v>223</v>
      </c>
    </row>
    <row r="122" spans="1:65" s="2" customFormat="1" ht="14.4" customHeight="1">
      <c r="A122" s="39"/>
      <c r="B122" s="40"/>
      <c r="C122" s="219" t="s">
        <v>197</v>
      </c>
      <c r="D122" s="219" t="s">
        <v>143</v>
      </c>
      <c r="E122" s="220" t="s">
        <v>1037</v>
      </c>
      <c r="F122" s="221" t="s">
        <v>1038</v>
      </c>
      <c r="G122" s="222" t="s">
        <v>146</v>
      </c>
      <c r="H122" s="223">
        <v>6</v>
      </c>
      <c r="I122" s="224"/>
      <c r="J122" s="225">
        <f>ROUND(I122*H122,2)</f>
        <v>0</v>
      </c>
      <c r="K122" s="221" t="s">
        <v>1</v>
      </c>
      <c r="L122" s="45"/>
      <c r="M122" s="226" t="s">
        <v>1</v>
      </c>
      <c r="N122" s="227" t="s">
        <v>43</v>
      </c>
      <c r="O122" s="92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0" t="s">
        <v>197</v>
      </c>
      <c r="AT122" s="230" t="s">
        <v>143</v>
      </c>
      <c r="AU122" s="230" t="s">
        <v>85</v>
      </c>
      <c r="AY122" s="18" t="s">
        <v>140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8" t="s">
        <v>87</v>
      </c>
      <c r="BK122" s="231">
        <f>ROUND(I122*H122,2)</f>
        <v>0</v>
      </c>
      <c r="BL122" s="18" t="s">
        <v>197</v>
      </c>
      <c r="BM122" s="230" t="s">
        <v>237</v>
      </c>
    </row>
    <row r="123" spans="1:65" s="2" customFormat="1" ht="14.4" customHeight="1">
      <c r="A123" s="39"/>
      <c r="B123" s="40"/>
      <c r="C123" s="219" t="s">
        <v>139</v>
      </c>
      <c r="D123" s="219" t="s">
        <v>143</v>
      </c>
      <c r="E123" s="220" t="s">
        <v>1039</v>
      </c>
      <c r="F123" s="221" t="s">
        <v>1040</v>
      </c>
      <c r="G123" s="222" t="s">
        <v>146</v>
      </c>
      <c r="H123" s="223">
        <v>6</v>
      </c>
      <c r="I123" s="224"/>
      <c r="J123" s="225">
        <f>ROUND(I123*H123,2)</f>
        <v>0</v>
      </c>
      <c r="K123" s="221" t="s">
        <v>1</v>
      </c>
      <c r="L123" s="45"/>
      <c r="M123" s="232" t="s">
        <v>1</v>
      </c>
      <c r="N123" s="233" t="s">
        <v>43</v>
      </c>
      <c r="O123" s="234"/>
      <c r="P123" s="235">
        <f>O123*H123</f>
        <v>0</v>
      </c>
      <c r="Q123" s="235">
        <v>0</v>
      </c>
      <c r="R123" s="235">
        <f>Q123*H123</f>
        <v>0</v>
      </c>
      <c r="S123" s="235">
        <v>0</v>
      </c>
      <c r="T123" s="236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0" t="s">
        <v>197</v>
      </c>
      <c r="AT123" s="230" t="s">
        <v>143</v>
      </c>
      <c r="AU123" s="230" t="s">
        <v>85</v>
      </c>
      <c r="AY123" s="18" t="s">
        <v>140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8" t="s">
        <v>87</v>
      </c>
      <c r="BK123" s="231">
        <f>ROUND(I123*H123,2)</f>
        <v>0</v>
      </c>
      <c r="BL123" s="18" t="s">
        <v>197</v>
      </c>
      <c r="BM123" s="230" t="s">
        <v>263</v>
      </c>
    </row>
    <row r="124" spans="1:31" s="2" customFormat="1" ht="6.95" customHeight="1">
      <c r="A124" s="39"/>
      <c r="B124" s="67"/>
      <c r="C124" s="68"/>
      <c r="D124" s="68"/>
      <c r="E124" s="68"/>
      <c r="F124" s="68"/>
      <c r="G124" s="68"/>
      <c r="H124" s="68"/>
      <c r="I124" s="68"/>
      <c r="J124" s="68"/>
      <c r="K124" s="68"/>
      <c r="L124" s="45"/>
      <c r="M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</sheetData>
  <sheetProtection password="CC35" sheet="1" objects="1" scenarios="1" formatColumns="0" formatRows="0" autoFilter="0"/>
  <autoFilter ref="C116:K123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7"/>
      <c r="C3" s="138"/>
      <c r="D3" s="138"/>
      <c r="E3" s="138"/>
      <c r="F3" s="138"/>
      <c r="G3" s="138"/>
      <c r="H3" s="21"/>
    </row>
    <row r="4" spans="2:8" s="1" customFormat="1" ht="24.95" customHeight="1">
      <c r="B4" s="21"/>
      <c r="C4" s="139" t="s">
        <v>1041</v>
      </c>
      <c r="H4" s="21"/>
    </row>
    <row r="5" spans="2:8" s="1" customFormat="1" ht="12" customHeight="1">
      <c r="B5" s="21"/>
      <c r="C5" s="300" t="s">
        <v>13</v>
      </c>
      <c r="D5" s="148" t="s">
        <v>14</v>
      </c>
      <c r="E5" s="1"/>
      <c r="F5" s="1"/>
      <c r="H5" s="21"/>
    </row>
    <row r="6" spans="2:8" s="1" customFormat="1" ht="36.95" customHeight="1">
      <c r="B6" s="21"/>
      <c r="C6" s="301" t="s">
        <v>16</v>
      </c>
      <c r="D6" s="302" t="s">
        <v>17</v>
      </c>
      <c r="E6" s="1"/>
      <c r="F6" s="1"/>
      <c r="H6" s="21"/>
    </row>
    <row r="7" spans="2:8" s="1" customFormat="1" ht="16.5" customHeight="1">
      <c r="B7" s="21"/>
      <c r="C7" s="141" t="s">
        <v>22</v>
      </c>
      <c r="D7" s="145" t="str">
        <f>'Rekapitulace stavby'!AN8</f>
        <v>14. 6. 2021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92"/>
      <c r="B9" s="303"/>
      <c r="C9" s="304" t="s">
        <v>58</v>
      </c>
      <c r="D9" s="305" t="s">
        <v>59</v>
      </c>
      <c r="E9" s="305" t="s">
        <v>126</v>
      </c>
      <c r="F9" s="306" t="s">
        <v>1042</v>
      </c>
      <c r="G9" s="192"/>
      <c r="H9" s="303"/>
    </row>
    <row r="10" spans="1:8" s="2" customFormat="1" ht="26.4" customHeight="1">
      <c r="A10" s="39"/>
      <c r="B10" s="45"/>
      <c r="C10" s="307" t="s">
        <v>1043</v>
      </c>
      <c r="D10" s="307" t="s">
        <v>89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08" t="s">
        <v>163</v>
      </c>
      <c r="D11" s="309" t="s">
        <v>1</v>
      </c>
      <c r="E11" s="310" t="s">
        <v>1</v>
      </c>
      <c r="F11" s="311">
        <v>528.958</v>
      </c>
      <c r="G11" s="39"/>
      <c r="H11" s="45"/>
    </row>
    <row r="12" spans="1:8" s="2" customFormat="1" ht="16.8" customHeight="1">
      <c r="A12" s="39"/>
      <c r="B12" s="45"/>
      <c r="C12" s="312" t="s">
        <v>1</v>
      </c>
      <c r="D12" s="312" t="s">
        <v>161</v>
      </c>
      <c r="E12" s="18" t="s">
        <v>1</v>
      </c>
      <c r="F12" s="313">
        <v>151.3</v>
      </c>
      <c r="G12" s="39"/>
      <c r="H12" s="45"/>
    </row>
    <row r="13" spans="1:8" s="2" customFormat="1" ht="16.8" customHeight="1">
      <c r="A13" s="39"/>
      <c r="B13" s="45"/>
      <c r="C13" s="312" t="s">
        <v>1</v>
      </c>
      <c r="D13" s="312" t="s">
        <v>696</v>
      </c>
      <c r="E13" s="18" t="s">
        <v>1</v>
      </c>
      <c r="F13" s="313">
        <v>377.658</v>
      </c>
      <c r="G13" s="39"/>
      <c r="H13" s="45"/>
    </row>
    <row r="14" spans="1:8" s="2" customFormat="1" ht="16.8" customHeight="1">
      <c r="A14" s="39"/>
      <c r="B14" s="45"/>
      <c r="C14" s="312" t="s">
        <v>163</v>
      </c>
      <c r="D14" s="312" t="s">
        <v>204</v>
      </c>
      <c r="E14" s="18" t="s">
        <v>1</v>
      </c>
      <c r="F14" s="313">
        <v>528.958</v>
      </c>
      <c r="G14" s="39"/>
      <c r="H14" s="45"/>
    </row>
    <row r="15" spans="1:8" s="2" customFormat="1" ht="16.8" customHeight="1">
      <c r="A15" s="39"/>
      <c r="B15" s="45"/>
      <c r="C15" s="314" t="s">
        <v>1044</v>
      </c>
      <c r="D15" s="39"/>
      <c r="E15" s="39"/>
      <c r="F15" s="39"/>
      <c r="G15" s="39"/>
      <c r="H15" s="45"/>
    </row>
    <row r="16" spans="1:8" s="2" customFormat="1" ht="12">
      <c r="A16" s="39"/>
      <c r="B16" s="45"/>
      <c r="C16" s="312" t="s">
        <v>693</v>
      </c>
      <c r="D16" s="312" t="s">
        <v>694</v>
      </c>
      <c r="E16" s="18" t="s">
        <v>196</v>
      </c>
      <c r="F16" s="313">
        <v>528.958</v>
      </c>
      <c r="G16" s="39"/>
      <c r="H16" s="45"/>
    </row>
    <row r="17" spans="1:8" s="2" customFormat="1" ht="12">
      <c r="A17" s="39"/>
      <c r="B17" s="45"/>
      <c r="C17" s="312" t="s">
        <v>689</v>
      </c>
      <c r="D17" s="312" t="s">
        <v>690</v>
      </c>
      <c r="E17" s="18" t="s">
        <v>196</v>
      </c>
      <c r="F17" s="313">
        <v>528.958</v>
      </c>
      <c r="G17" s="39"/>
      <c r="H17" s="45"/>
    </row>
    <row r="18" spans="1:8" s="2" customFormat="1" ht="16.8" customHeight="1">
      <c r="A18" s="39"/>
      <c r="B18" s="45"/>
      <c r="C18" s="308" t="s">
        <v>155</v>
      </c>
      <c r="D18" s="309" t="s">
        <v>1</v>
      </c>
      <c r="E18" s="310" t="s">
        <v>1</v>
      </c>
      <c r="F18" s="311">
        <v>54.571</v>
      </c>
      <c r="G18" s="39"/>
      <c r="H18" s="45"/>
    </row>
    <row r="19" spans="1:8" s="2" customFormat="1" ht="16.8" customHeight="1">
      <c r="A19" s="39"/>
      <c r="B19" s="45"/>
      <c r="C19" s="312" t="s">
        <v>1</v>
      </c>
      <c r="D19" s="312" t="s">
        <v>601</v>
      </c>
      <c r="E19" s="18" t="s">
        <v>1</v>
      </c>
      <c r="F19" s="313">
        <v>0</v>
      </c>
      <c r="G19" s="39"/>
      <c r="H19" s="45"/>
    </row>
    <row r="20" spans="1:8" s="2" customFormat="1" ht="16.8" customHeight="1">
      <c r="A20" s="39"/>
      <c r="B20" s="45"/>
      <c r="C20" s="312" t="s">
        <v>1</v>
      </c>
      <c r="D20" s="312" t="s">
        <v>671</v>
      </c>
      <c r="E20" s="18" t="s">
        <v>1</v>
      </c>
      <c r="F20" s="313">
        <v>52.722</v>
      </c>
      <c r="G20" s="39"/>
      <c r="H20" s="45"/>
    </row>
    <row r="21" spans="1:8" s="2" customFormat="1" ht="16.8" customHeight="1">
      <c r="A21" s="39"/>
      <c r="B21" s="45"/>
      <c r="C21" s="312" t="s">
        <v>1</v>
      </c>
      <c r="D21" s="312" t="s">
        <v>672</v>
      </c>
      <c r="E21" s="18" t="s">
        <v>1</v>
      </c>
      <c r="F21" s="313">
        <v>1.849</v>
      </c>
      <c r="G21" s="39"/>
      <c r="H21" s="45"/>
    </row>
    <row r="22" spans="1:8" s="2" customFormat="1" ht="16.8" customHeight="1">
      <c r="A22" s="39"/>
      <c r="B22" s="45"/>
      <c r="C22" s="312" t="s">
        <v>155</v>
      </c>
      <c r="D22" s="312" t="s">
        <v>204</v>
      </c>
      <c r="E22" s="18" t="s">
        <v>1</v>
      </c>
      <c r="F22" s="313">
        <v>54.571</v>
      </c>
      <c r="G22" s="39"/>
      <c r="H22" s="45"/>
    </row>
    <row r="23" spans="1:8" s="2" customFormat="1" ht="16.8" customHeight="1">
      <c r="A23" s="39"/>
      <c r="B23" s="45"/>
      <c r="C23" s="314" t="s">
        <v>1044</v>
      </c>
      <c r="D23" s="39"/>
      <c r="E23" s="39"/>
      <c r="F23" s="39"/>
      <c r="G23" s="39"/>
      <c r="H23" s="45"/>
    </row>
    <row r="24" spans="1:8" s="2" customFormat="1" ht="16.8" customHeight="1">
      <c r="A24" s="39"/>
      <c r="B24" s="45"/>
      <c r="C24" s="312" t="s">
        <v>668</v>
      </c>
      <c r="D24" s="312" t="s">
        <v>669</v>
      </c>
      <c r="E24" s="18" t="s">
        <v>196</v>
      </c>
      <c r="F24" s="313">
        <v>54.571</v>
      </c>
      <c r="G24" s="39"/>
      <c r="H24" s="45"/>
    </row>
    <row r="25" spans="1:8" s="2" customFormat="1" ht="16.8" customHeight="1">
      <c r="A25" s="39"/>
      <c r="B25" s="45"/>
      <c r="C25" s="312" t="s">
        <v>264</v>
      </c>
      <c r="D25" s="312" t="s">
        <v>265</v>
      </c>
      <c r="E25" s="18" t="s">
        <v>196</v>
      </c>
      <c r="F25" s="313">
        <v>193.132</v>
      </c>
      <c r="G25" s="39"/>
      <c r="H25" s="45"/>
    </row>
    <row r="26" spans="1:8" s="2" customFormat="1" ht="16.8" customHeight="1">
      <c r="A26" s="39"/>
      <c r="B26" s="45"/>
      <c r="C26" s="312" t="s">
        <v>655</v>
      </c>
      <c r="D26" s="312" t="s">
        <v>656</v>
      </c>
      <c r="E26" s="18" t="s">
        <v>196</v>
      </c>
      <c r="F26" s="313">
        <v>54.571</v>
      </c>
      <c r="G26" s="39"/>
      <c r="H26" s="45"/>
    </row>
    <row r="27" spans="1:8" s="2" customFormat="1" ht="16.8" customHeight="1">
      <c r="A27" s="39"/>
      <c r="B27" s="45"/>
      <c r="C27" s="312" t="s">
        <v>659</v>
      </c>
      <c r="D27" s="312" t="s">
        <v>660</v>
      </c>
      <c r="E27" s="18" t="s">
        <v>196</v>
      </c>
      <c r="F27" s="313">
        <v>54.571</v>
      </c>
      <c r="G27" s="39"/>
      <c r="H27" s="45"/>
    </row>
    <row r="28" spans="1:8" s="2" customFormat="1" ht="16.8" customHeight="1">
      <c r="A28" s="39"/>
      <c r="B28" s="45"/>
      <c r="C28" s="312" t="s">
        <v>674</v>
      </c>
      <c r="D28" s="312" t="s">
        <v>675</v>
      </c>
      <c r="E28" s="18" t="s">
        <v>196</v>
      </c>
      <c r="F28" s="313">
        <v>60.028</v>
      </c>
      <c r="G28" s="39"/>
      <c r="H28" s="45"/>
    </row>
    <row r="29" spans="1:8" s="2" customFormat="1" ht="16.8" customHeight="1">
      <c r="A29" s="39"/>
      <c r="B29" s="45"/>
      <c r="C29" s="308" t="s">
        <v>165</v>
      </c>
      <c r="D29" s="309" t="s">
        <v>1</v>
      </c>
      <c r="E29" s="310" t="s">
        <v>1</v>
      </c>
      <c r="F29" s="311">
        <v>17.149</v>
      </c>
      <c r="G29" s="39"/>
      <c r="H29" s="45"/>
    </row>
    <row r="30" spans="1:8" s="2" customFormat="1" ht="16.8" customHeight="1">
      <c r="A30" s="39"/>
      <c r="B30" s="45"/>
      <c r="C30" s="312" t="s">
        <v>1</v>
      </c>
      <c r="D30" s="312" t="s">
        <v>579</v>
      </c>
      <c r="E30" s="18" t="s">
        <v>1</v>
      </c>
      <c r="F30" s="313">
        <v>0</v>
      </c>
      <c r="G30" s="39"/>
      <c r="H30" s="45"/>
    </row>
    <row r="31" spans="1:8" s="2" customFormat="1" ht="16.8" customHeight="1">
      <c r="A31" s="39"/>
      <c r="B31" s="45"/>
      <c r="C31" s="312" t="s">
        <v>1</v>
      </c>
      <c r="D31" s="312" t="s">
        <v>580</v>
      </c>
      <c r="E31" s="18" t="s">
        <v>1</v>
      </c>
      <c r="F31" s="313">
        <v>17.149</v>
      </c>
      <c r="G31" s="39"/>
      <c r="H31" s="45"/>
    </row>
    <row r="32" spans="1:8" s="2" customFormat="1" ht="16.8" customHeight="1">
      <c r="A32" s="39"/>
      <c r="B32" s="45"/>
      <c r="C32" s="312" t="s">
        <v>165</v>
      </c>
      <c r="D32" s="312" t="s">
        <v>204</v>
      </c>
      <c r="E32" s="18" t="s">
        <v>1</v>
      </c>
      <c r="F32" s="313">
        <v>17.149</v>
      </c>
      <c r="G32" s="39"/>
      <c r="H32" s="45"/>
    </row>
    <row r="33" spans="1:8" s="2" customFormat="1" ht="16.8" customHeight="1">
      <c r="A33" s="39"/>
      <c r="B33" s="45"/>
      <c r="C33" s="314" t="s">
        <v>1044</v>
      </c>
      <c r="D33" s="39"/>
      <c r="E33" s="39"/>
      <c r="F33" s="39"/>
      <c r="G33" s="39"/>
      <c r="H33" s="45"/>
    </row>
    <row r="34" spans="1:8" s="2" customFormat="1" ht="16.8" customHeight="1">
      <c r="A34" s="39"/>
      <c r="B34" s="45"/>
      <c r="C34" s="312" t="s">
        <v>576</v>
      </c>
      <c r="D34" s="312" t="s">
        <v>577</v>
      </c>
      <c r="E34" s="18" t="s">
        <v>196</v>
      </c>
      <c r="F34" s="313">
        <v>17.149</v>
      </c>
      <c r="G34" s="39"/>
      <c r="H34" s="45"/>
    </row>
    <row r="35" spans="1:8" s="2" customFormat="1" ht="16.8" customHeight="1">
      <c r="A35" s="39"/>
      <c r="B35" s="45"/>
      <c r="C35" s="312" t="s">
        <v>272</v>
      </c>
      <c r="D35" s="312" t="s">
        <v>273</v>
      </c>
      <c r="E35" s="18" t="s">
        <v>274</v>
      </c>
      <c r="F35" s="313">
        <v>0.806</v>
      </c>
      <c r="G35" s="39"/>
      <c r="H35" s="45"/>
    </row>
    <row r="36" spans="1:8" s="2" customFormat="1" ht="16.8" customHeight="1">
      <c r="A36" s="39"/>
      <c r="B36" s="45"/>
      <c r="C36" s="312" t="s">
        <v>278</v>
      </c>
      <c r="D36" s="312" t="s">
        <v>279</v>
      </c>
      <c r="E36" s="18" t="s">
        <v>274</v>
      </c>
      <c r="F36" s="313">
        <v>0.806</v>
      </c>
      <c r="G36" s="39"/>
      <c r="H36" s="45"/>
    </row>
    <row r="37" spans="1:8" s="2" customFormat="1" ht="16.8" customHeight="1">
      <c r="A37" s="39"/>
      <c r="B37" s="45"/>
      <c r="C37" s="312" t="s">
        <v>282</v>
      </c>
      <c r="D37" s="312" t="s">
        <v>283</v>
      </c>
      <c r="E37" s="18" t="s">
        <v>284</v>
      </c>
      <c r="F37" s="313">
        <v>0.061</v>
      </c>
      <c r="G37" s="39"/>
      <c r="H37" s="45"/>
    </row>
    <row r="38" spans="1:8" s="2" customFormat="1" ht="16.8" customHeight="1">
      <c r="A38" s="39"/>
      <c r="B38" s="45"/>
      <c r="C38" s="312" t="s">
        <v>298</v>
      </c>
      <c r="D38" s="312" t="s">
        <v>299</v>
      </c>
      <c r="E38" s="18" t="s">
        <v>196</v>
      </c>
      <c r="F38" s="313">
        <v>31.309</v>
      </c>
      <c r="G38" s="39"/>
      <c r="H38" s="45"/>
    </row>
    <row r="39" spans="1:8" s="2" customFormat="1" ht="16.8" customHeight="1">
      <c r="A39" s="39"/>
      <c r="B39" s="45"/>
      <c r="C39" s="312" t="s">
        <v>429</v>
      </c>
      <c r="D39" s="312" t="s">
        <v>430</v>
      </c>
      <c r="E39" s="18" t="s">
        <v>196</v>
      </c>
      <c r="F39" s="313">
        <v>31.309</v>
      </c>
      <c r="G39" s="39"/>
      <c r="H39" s="45"/>
    </row>
    <row r="40" spans="1:8" s="2" customFormat="1" ht="16.8" customHeight="1">
      <c r="A40" s="39"/>
      <c r="B40" s="45"/>
      <c r="C40" s="312" t="s">
        <v>572</v>
      </c>
      <c r="D40" s="312" t="s">
        <v>573</v>
      </c>
      <c r="E40" s="18" t="s">
        <v>196</v>
      </c>
      <c r="F40" s="313">
        <v>17.149</v>
      </c>
      <c r="G40" s="39"/>
      <c r="H40" s="45"/>
    </row>
    <row r="41" spans="1:8" s="2" customFormat="1" ht="16.8" customHeight="1">
      <c r="A41" s="39"/>
      <c r="B41" s="45"/>
      <c r="C41" s="312" t="s">
        <v>587</v>
      </c>
      <c r="D41" s="312" t="s">
        <v>588</v>
      </c>
      <c r="E41" s="18" t="s">
        <v>196</v>
      </c>
      <c r="F41" s="313">
        <v>17.149</v>
      </c>
      <c r="G41" s="39"/>
      <c r="H41" s="45"/>
    </row>
    <row r="42" spans="1:8" s="2" customFormat="1" ht="16.8" customHeight="1">
      <c r="A42" s="39"/>
      <c r="B42" s="45"/>
      <c r="C42" s="312" t="s">
        <v>582</v>
      </c>
      <c r="D42" s="312" t="s">
        <v>583</v>
      </c>
      <c r="E42" s="18" t="s">
        <v>196</v>
      </c>
      <c r="F42" s="313">
        <v>18.864</v>
      </c>
      <c r="G42" s="39"/>
      <c r="H42" s="45"/>
    </row>
    <row r="43" spans="1:8" s="2" customFormat="1" ht="16.8" customHeight="1">
      <c r="A43" s="39"/>
      <c r="B43" s="45"/>
      <c r="C43" s="308" t="s">
        <v>170</v>
      </c>
      <c r="D43" s="309" t="s">
        <v>1</v>
      </c>
      <c r="E43" s="310" t="s">
        <v>1</v>
      </c>
      <c r="F43" s="311">
        <v>10.5</v>
      </c>
      <c r="G43" s="39"/>
      <c r="H43" s="45"/>
    </row>
    <row r="44" spans="1:8" s="2" customFormat="1" ht="16.8" customHeight="1">
      <c r="A44" s="39"/>
      <c r="B44" s="45"/>
      <c r="C44" s="312" t="s">
        <v>1</v>
      </c>
      <c r="D44" s="312" t="s">
        <v>635</v>
      </c>
      <c r="E44" s="18" t="s">
        <v>1</v>
      </c>
      <c r="F44" s="313">
        <v>0</v>
      </c>
      <c r="G44" s="39"/>
      <c r="H44" s="45"/>
    </row>
    <row r="45" spans="1:8" s="2" customFormat="1" ht="16.8" customHeight="1">
      <c r="A45" s="39"/>
      <c r="B45" s="45"/>
      <c r="C45" s="312" t="s">
        <v>1</v>
      </c>
      <c r="D45" s="312" t="s">
        <v>636</v>
      </c>
      <c r="E45" s="18" t="s">
        <v>1</v>
      </c>
      <c r="F45" s="313">
        <v>10.5</v>
      </c>
      <c r="G45" s="39"/>
      <c r="H45" s="45"/>
    </row>
    <row r="46" spans="1:8" s="2" customFormat="1" ht="16.8" customHeight="1">
      <c r="A46" s="39"/>
      <c r="B46" s="45"/>
      <c r="C46" s="312" t="s">
        <v>170</v>
      </c>
      <c r="D46" s="312" t="s">
        <v>250</v>
      </c>
      <c r="E46" s="18" t="s">
        <v>1</v>
      </c>
      <c r="F46" s="313">
        <v>10.5</v>
      </c>
      <c r="G46" s="39"/>
      <c r="H46" s="45"/>
    </row>
    <row r="47" spans="1:8" s="2" customFormat="1" ht="16.8" customHeight="1">
      <c r="A47" s="39"/>
      <c r="B47" s="45"/>
      <c r="C47" s="314" t="s">
        <v>1044</v>
      </c>
      <c r="D47" s="39"/>
      <c r="E47" s="39"/>
      <c r="F47" s="39"/>
      <c r="G47" s="39"/>
      <c r="H47" s="45"/>
    </row>
    <row r="48" spans="1:8" s="2" customFormat="1" ht="16.8" customHeight="1">
      <c r="A48" s="39"/>
      <c r="B48" s="45"/>
      <c r="C48" s="312" t="s">
        <v>630</v>
      </c>
      <c r="D48" s="312" t="s">
        <v>631</v>
      </c>
      <c r="E48" s="18" t="s">
        <v>196</v>
      </c>
      <c r="F48" s="313">
        <v>151.2</v>
      </c>
      <c r="G48" s="39"/>
      <c r="H48" s="45"/>
    </row>
    <row r="49" spans="1:8" s="2" customFormat="1" ht="16.8" customHeight="1">
      <c r="A49" s="39"/>
      <c r="B49" s="45"/>
      <c r="C49" s="312" t="s">
        <v>288</v>
      </c>
      <c r="D49" s="312" t="s">
        <v>289</v>
      </c>
      <c r="E49" s="18" t="s">
        <v>196</v>
      </c>
      <c r="F49" s="313">
        <v>10.5</v>
      </c>
      <c r="G49" s="39"/>
      <c r="H49" s="45"/>
    </row>
    <row r="50" spans="1:8" s="2" customFormat="1" ht="16.8" customHeight="1">
      <c r="A50" s="39"/>
      <c r="B50" s="45"/>
      <c r="C50" s="312" t="s">
        <v>298</v>
      </c>
      <c r="D50" s="312" t="s">
        <v>299</v>
      </c>
      <c r="E50" s="18" t="s">
        <v>196</v>
      </c>
      <c r="F50" s="313">
        <v>31.309</v>
      </c>
      <c r="G50" s="39"/>
      <c r="H50" s="45"/>
    </row>
    <row r="51" spans="1:8" s="2" customFormat="1" ht="16.8" customHeight="1">
      <c r="A51" s="39"/>
      <c r="B51" s="45"/>
      <c r="C51" s="312" t="s">
        <v>429</v>
      </c>
      <c r="D51" s="312" t="s">
        <v>430</v>
      </c>
      <c r="E51" s="18" t="s">
        <v>196</v>
      </c>
      <c r="F51" s="313">
        <v>31.309</v>
      </c>
      <c r="G51" s="39"/>
      <c r="H51" s="45"/>
    </row>
    <row r="52" spans="1:8" s="2" customFormat="1" ht="16.8" customHeight="1">
      <c r="A52" s="39"/>
      <c r="B52" s="45"/>
      <c r="C52" s="308" t="s">
        <v>157</v>
      </c>
      <c r="D52" s="309" t="s">
        <v>1</v>
      </c>
      <c r="E52" s="310" t="s">
        <v>1</v>
      </c>
      <c r="F52" s="311">
        <v>138.561</v>
      </c>
      <c r="G52" s="39"/>
      <c r="H52" s="45"/>
    </row>
    <row r="53" spans="1:8" s="2" customFormat="1" ht="16.8" customHeight="1">
      <c r="A53" s="39"/>
      <c r="B53" s="45"/>
      <c r="C53" s="312" t="s">
        <v>1</v>
      </c>
      <c r="D53" s="312" t="s">
        <v>245</v>
      </c>
      <c r="E53" s="18" t="s">
        <v>1</v>
      </c>
      <c r="F53" s="313">
        <v>0</v>
      </c>
      <c r="G53" s="39"/>
      <c r="H53" s="45"/>
    </row>
    <row r="54" spans="1:8" s="2" customFormat="1" ht="16.8" customHeight="1">
      <c r="A54" s="39"/>
      <c r="B54" s="45"/>
      <c r="C54" s="312" t="s">
        <v>1</v>
      </c>
      <c r="D54" s="312" t="s">
        <v>246</v>
      </c>
      <c r="E54" s="18" t="s">
        <v>1</v>
      </c>
      <c r="F54" s="313">
        <v>3.3</v>
      </c>
      <c r="G54" s="39"/>
      <c r="H54" s="45"/>
    </row>
    <row r="55" spans="1:8" s="2" customFormat="1" ht="16.8" customHeight="1">
      <c r="A55" s="39"/>
      <c r="B55" s="45"/>
      <c r="C55" s="312" t="s">
        <v>1</v>
      </c>
      <c r="D55" s="312" t="s">
        <v>247</v>
      </c>
      <c r="E55" s="18" t="s">
        <v>1</v>
      </c>
      <c r="F55" s="313">
        <v>14.481</v>
      </c>
      <c r="G55" s="39"/>
      <c r="H55" s="45"/>
    </row>
    <row r="56" spans="1:8" s="2" customFormat="1" ht="16.8" customHeight="1">
      <c r="A56" s="39"/>
      <c r="B56" s="45"/>
      <c r="C56" s="312" t="s">
        <v>1</v>
      </c>
      <c r="D56" s="312" t="s">
        <v>248</v>
      </c>
      <c r="E56" s="18" t="s">
        <v>1</v>
      </c>
      <c r="F56" s="313">
        <v>10.98</v>
      </c>
      <c r="G56" s="39"/>
      <c r="H56" s="45"/>
    </row>
    <row r="57" spans="1:8" s="2" customFormat="1" ht="16.8" customHeight="1">
      <c r="A57" s="39"/>
      <c r="B57" s="45"/>
      <c r="C57" s="312" t="s">
        <v>1</v>
      </c>
      <c r="D57" s="312" t="s">
        <v>249</v>
      </c>
      <c r="E57" s="18" t="s">
        <v>1</v>
      </c>
      <c r="F57" s="313">
        <v>109.8</v>
      </c>
      <c r="G57" s="39"/>
      <c r="H57" s="45"/>
    </row>
    <row r="58" spans="1:8" s="2" customFormat="1" ht="16.8" customHeight="1">
      <c r="A58" s="39"/>
      <c r="B58" s="45"/>
      <c r="C58" s="312" t="s">
        <v>157</v>
      </c>
      <c r="D58" s="312" t="s">
        <v>250</v>
      </c>
      <c r="E58" s="18" t="s">
        <v>1</v>
      </c>
      <c r="F58" s="313">
        <v>138.561</v>
      </c>
      <c r="G58" s="39"/>
      <c r="H58" s="45"/>
    </row>
    <row r="59" spans="1:8" s="2" customFormat="1" ht="16.8" customHeight="1">
      <c r="A59" s="39"/>
      <c r="B59" s="45"/>
      <c r="C59" s="314" t="s">
        <v>1044</v>
      </c>
      <c r="D59" s="39"/>
      <c r="E59" s="39"/>
      <c r="F59" s="39"/>
      <c r="G59" s="39"/>
      <c r="H59" s="45"/>
    </row>
    <row r="60" spans="1:8" s="2" customFormat="1" ht="16.8" customHeight="1">
      <c r="A60" s="39"/>
      <c r="B60" s="45"/>
      <c r="C60" s="312" t="s">
        <v>242</v>
      </c>
      <c r="D60" s="312" t="s">
        <v>243</v>
      </c>
      <c r="E60" s="18" t="s">
        <v>196</v>
      </c>
      <c r="F60" s="313">
        <v>377.658</v>
      </c>
      <c r="G60" s="39"/>
      <c r="H60" s="45"/>
    </row>
    <row r="61" spans="1:8" s="2" customFormat="1" ht="16.8" customHeight="1">
      <c r="A61" s="39"/>
      <c r="B61" s="45"/>
      <c r="C61" s="312" t="s">
        <v>264</v>
      </c>
      <c r="D61" s="312" t="s">
        <v>265</v>
      </c>
      <c r="E61" s="18" t="s">
        <v>196</v>
      </c>
      <c r="F61" s="313">
        <v>193.132</v>
      </c>
      <c r="G61" s="39"/>
      <c r="H61" s="45"/>
    </row>
    <row r="62" spans="1:8" s="2" customFormat="1" ht="12">
      <c r="A62" s="39"/>
      <c r="B62" s="45"/>
      <c r="C62" s="312" t="s">
        <v>693</v>
      </c>
      <c r="D62" s="312" t="s">
        <v>694</v>
      </c>
      <c r="E62" s="18" t="s">
        <v>196</v>
      </c>
      <c r="F62" s="313">
        <v>528.958</v>
      </c>
      <c r="G62" s="39"/>
      <c r="H62" s="45"/>
    </row>
    <row r="63" spans="1:8" s="2" customFormat="1" ht="16.8" customHeight="1">
      <c r="A63" s="39"/>
      <c r="B63" s="45"/>
      <c r="C63" s="308" t="s">
        <v>159</v>
      </c>
      <c r="D63" s="309" t="s">
        <v>1</v>
      </c>
      <c r="E63" s="310" t="s">
        <v>1</v>
      </c>
      <c r="F63" s="311">
        <v>239.097</v>
      </c>
      <c r="G63" s="39"/>
      <c r="H63" s="45"/>
    </row>
    <row r="64" spans="1:8" s="2" customFormat="1" ht="16.8" customHeight="1">
      <c r="A64" s="39"/>
      <c r="B64" s="45"/>
      <c r="C64" s="312" t="s">
        <v>1</v>
      </c>
      <c r="D64" s="312" t="s">
        <v>251</v>
      </c>
      <c r="E64" s="18" t="s">
        <v>1</v>
      </c>
      <c r="F64" s="313">
        <v>0</v>
      </c>
      <c r="G64" s="39"/>
      <c r="H64" s="45"/>
    </row>
    <row r="65" spans="1:8" s="2" customFormat="1" ht="16.8" customHeight="1">
      <c r="A65" s="39"/>
      <c r="B65" s="45"/>
      <c r="C65" s="312" t="s">
        <v>1</v>
      </c>
      <c r="D65" s="312" t="s">
        <v>252</v>
      </c>
      <c r="E65" s="18" t="s">
        <v>1</v>
      </c>
      <c r="F65" s="313">
        <v>11.1</v>
      </c>
      <c r="G65" s="39"/>
      <c r="H65" s="45"/>
    </row>
    <row r="66" spans="1:8" s="2" customFormat="1" ht="16.8" customHeight="1">
      <c r="A66" s="39"/>
      <c r="B66" s="45"/>
      <c r="C66" s="312" t="s">
        <v>1</v>
      </c>
      <c r="D66" s="312" t="s">
        <v>253</v>
      </c>
      <c r="E66" s="18" t="s">
        <v>1</v>
      </c>
      <c r="F66" s="313">
        <v>20.499</v>
      </c>
      <c r="G66" s="39"/>
      <c r="H66" s="45"/>
    </row>
    <row r="67" spans="1:8" s="2" customFormat="1" ht="16.8" customHeight="1">
      <c r="A67" s="39"/>
      <c r="B67" s="45"/>
      <c r="C67" s="312" t="s">
        <v>1</v>
      </c>
      <c r="D67" s="312" t="s">
        <v>254</v>
      </c>
      <c r="E67" s="18" t="s">
        <v>1</v>
      </c>
      <c r="F67" s="313">
        <v>0</v>
      </c>
      <c r="G67" s="39"/>
      <c r="H67" s="45"/>
    </row>
    <row r="68" spans="1:8" s="2" customFormat="1" ht="16.8" customHeight="1">
      <c r="A68" s="39"/>
      <c r="B68" s="45"/>
      <c r="C68" s="312" t="s">
        <v>1</v>
      </c>
      <c r="D68" s="312" t="s">
        <v>255</v>
      </c>
      <c r="E68" s="18" t="s">
        <v>1</v>
      </c>
      <c r="F68" s="313">
        <v>83.4</v>
      </c>
      <c r="G68" s="39"/>
      <c r="H68" s="45"/>
    </row>
    <row r="69" spans="1:8" s="2" customFormat="1" ht="16.8" customHeight="1">
      <c r="A69" s="39"/>
      <c r="B69" s="45"/>
      <c r="C69" s="312" t="s">
        <v>1</v>
      </c>
      <c r="D69" s="312" t="s">
        <v>256</v>
      </c>
      <c r="E69" s="18" t="s">
        <v>1</v>
      </c>
      <c r="F69" s="313">
        <v>-4.334</v>
      </c>
      <c r="G69" s="39"/>
      <c r="H69" s="45"/>
    </row>
    <row r="70" spans="1:8" s="2" customFormat="1" ht="16.8" customHeight="1">
      <c r="A70" s="39"/>
      <c r="B70" s="45"/>
      <c r="C70" s="312" t="s">
        <v>1</v>
      </c>
      <c r="D70" s="312" t="s">
        <v>257</v>
      </c>
      <c r="E70" s="18" t="s">
        <v>1</v>
      </c>
      <c r="F70" s="313">
        <v>-12.42</v>
      </c>
      <c r="G70" s="39"/>
      <c r="H70" s="45"/>
    </row>
    <row r="71" spans="1:8" s="2" customFormat="1" ht="16.8" customHeight="1">
      <c r="A71" s="39"/>
      <c r="B71" s="45"/>
      <c r="C71" s="312" t="s">
        <v>1</v>
      </c>
      <c r="D71" s="312" t="s">
        <v>258</v>
      </c>
      <c r="E71" s="18" t="s">
        <v>1</v>
      </c>
      <c r="F71" s="313">
        <v>3.32</v>
      </c>
      <c r="G71" s="39"/>
      <c r="H71" s="45"/>
    </row>
    <row r="72" spans="1:8" s="2" customFormat="1" ht="16.8" customHeight="1">
      <c r="A72" s="39"/>
      <c r="B72" s="45"/>
      <c r="C72" s="312" t="s">
        <v>1</v>
      </c>
      <c r="D72" s="312" t="s">
        <v>259</v>
      </c>
      <c r="E72" s="18" t="s">
        <v>1</v>
      </c>
      <c r="F72" s="313">
        <v>164.4</v>
      </c>
      <c r="G72" s="39"/>
      <c r="H72" s="45"/>
    </row>
    <row r="73" spans="1:8" s="2" customFormat="1" ht="16.8" customHeight="1">
      <c r="A73" s="39"/>
      <c r="B73" s="45"/>
      <c r="C73" s="312" t="s">
        <v>1</v>
      </c>
      <c r="D73" s="312" t="s">
        <v>260</v>
      </c>
      <c r="E73" s="18" t="s">
        <v>1</v>
      </c>
      <c r="F73" s="313">
        <v>-8.668</v>
      </c>
      <c r="G73" s="39"/>
      <c r="H73" s="45"/>
    </row>
    <row r="74" spans="1:8" s="2" customFormat="1" ht="16.8" customHeight="1">
      <c r="A74" s="39"/>
      <c r="B74" s="45"/>
      <c r="C74" s="312" t="s">
        <v>1</v>
      </c>
      <c r="D74" s="312" t="s">
        <v>261</v>
      </c>
      <c r="E74" s="18" t="s">
        <v>1</v>
      </c>
      <c r="F74" s="313">
        <v>-24.84</v>
      </c>
      <c r="G74" s="39"/>
      <c r="H74" s="45"/>
    </row>
    <row r="75" spans="1:8" s="2" customFormat="1" ht="16.8" customHeight="1">
      <c r="A75" s="39"/>
      <c r="B75" s="45"/>
      <c r="C75" s="312" t="s">
        <v>1</v>
      </c>
      <c r="D75" s="312" t="s">
        <v>262</v>
      </c>
      <c r="E75" s="18" t="s">
        <v>1</v>
      </c>
      <c r="F75" s="313">
        <v>6.64</v>
      </c>
      <c r="G75" s="39"/>
      <c r="H75" s="45"/>
    </row>
    <row r="76" spans="1:8" s="2" customFormat="1" ht="16.8" customHeight="1">
      <c r="A76" s="39"/>
      <c r="B76" s="45"/>
      <c r="C76" s="312" t="s">
        <v>159</v>
      </c>
      <c r="D76" s="312" t="s">
        <v>250</v>
      </c>
      <c r="E76" s="18" t="s">
        <v>1</v>
      </c>
      <c r="F76" s="313">
        <v>239.097</v>
      </c>
      <c r="G76" s="39"/>
      <c r="H76" s="45"/>
    </row>
    <row r="77" spans="1:8" s="2" customFormat="1" ht="16.8" customHeight="1">
      <c r="A77" s="39"/>
      <c r="B77" s="45"/>
      <c r="C77" s="314" t="s">
        <v>1044</v>
      </c>
      <c r="D77" s="39"/>
      <c r="E77" s="39"/>
      <c r="F77" s="39"/>
      <c r="G77" s="39"/>
      <c r="H77" s="45"/>
    </row>
    <row r="78" spans="1:8" s="2" customFormat="1" ht="16.8" customHeight="1">
      <c r="A78" s="39"/>
      <c r="B78" s="45"/>
      <c r="C78" s="312" t="s">
        <v>242</v>
      </c>
      <c r="D78" s="312" t="s">
        <v>243</v>
      </c>
      <c r="E78" s="18" t="s">
        <v>196</v>
      </c>
      <c r="F78" s="313">
        <v>377.658</v>
      </c>
      <c r="G78" s="39"/>
      <c r="H78" s="45"/>
    </row>
    <row r="79" spans="1:8" s="2" customFormat="1" ht="16.8" customHeight="1">
      <c r="A79" s="39"/>
      <c r="B79" s="45"/>
      <c r="C79" s="312" t="s">
        <v>268</v>
      </c>
      <c r="D79" s="312" t="s">
        <v>269</v>
      </c>
      <c r="E79" s="18" t="s">
        <v>196</v>
      </c>
      <c r="F79" s="313">
        <v>239.097</v>
      </c>
      <c r="G79" s="39"/>
      <c r="H79" s="45"/>
    </row>
    <row r="80" spans="1:8" s="2" customFormat="1" ht="12">
      <c r="A80" s="39"/>
      <c r="B80" s="45"/>
      <c r="C80" s="312" t="s">
        <v>693</v>
      </c>
      <c r="D80" s="312" t="s">
        <v>694</v>
      </c>
      <c r="E80" s="18" t="s">
        <v>196</v>
      </c>
      <c r="F80" s="313">
        <v>528.958</v>
      </c>
      <c r="G80" s="39"/>
      <c r="H80" s="45"/>
    </row>
    <row r="81" spans="1:8" s="2" customFormat="1" ht="16.8" customHeight="1">
      <c r="A81" s="39"/>
      <c r="B81" s="45"/>
      <c r="C81" s="308" t="s">
        <v>161</v>
      </c>
      <c r="D81" s="309" t="s">
        <v>1</v>
      </c>
      <c r="E81" s="310" t="s">
        <v>1</v>
      </c>
      <c r="F81" s="311">
        <v>151.3</v>
      </c>
      <c r="G81" s="39"/>
      <c r="H81" s="45"/>
    </row>
    <row r="82" spans="1:8" s="2" customFormat="1" ht="16.8" customHeight="1">
      <c r="A82" s="39"/>
      <c r="B82" s="45"/>
      <c r="C82" s="312" t="s">
        <v>1</v>
      </c>
      <c r="D82" s="312" t="s">
        <v>234</v>
      </c>
      <c r="E82" s="18" t="s">
        <v>1</v>
      </c>
      <c r="F82" s="313">
        <v>10.5</v>
      </c>
      <c r="G82" s="39"/>
      <c r="H82" s="45"/>
    </row>
    <row r="83" spans="1:8" s="2" customFormat="1" ht="16.8" customHeight="1">
      <c r="A83" s="39"/>
      <c r="B83" s="45"/>
      <c r="C83" s="312" t="s">
        <v>1</v>
      </c>
      <c r="D83" s="312" t="s">
        <v>235</v>
      </c>
      <c r="E83" s="18" t="s">
        <v>1</v>
      </c>
      <c r="F83" s="313">
        <v>47.6</v>
      </c>
      <c r="G83" s="39"/>
      <c r="H83" s="45"/>
    </row>
    <row r="84" spans="1:8" s="2" customFormat="1" ht="16.8" customHeight="1">
      <c r="A84" s="39"/>
      <c r="B84" s="45"/>
      <c r="C84" s="312" t="s">
        <v>1</v>
      </c>
      <c r="D84" s="312" t="s">
        <v>236</v>
      </c>
      <c r="E84" s="18" t="s">
        <v>1</v>
      </c>
      <c r="F84" s="313">
        <v>93.2</v>
      </c>
      <c r="G84" s="39"/>
      <c r="H84" s="45"/>
    </row>
    <row r="85" spans="1:8" s="2" customFormat="1" ht="16.8" customHeight="1">
      <c r="A85" s="39"/>
      <c r="B85" s="45"/>
      <c r="C85" s="312" t="s">
        <v>161</v>
      </c>
      <c r="D85" s="312" t="s">
        <v>204</v>
      </c>
      <c r="E85" s="18" t="s">
        <v>1</v>
      </c>
      <c r="F85" s="313">
        <v>151.3</v>
      </c>
      <c r="G85" s="39"/>
      <c r="H85" s="45"/>
    </row>
    <row r="86" spans="1:8" s="2" customFormat="1" ht="16.8" customHeight="1">
      <c r="A86" s="39"/>
      <c r="B86" s="45"/>
      <c r="C86" s="314" t="s">
        <v>1044</v>
      </c>
      <c r="D86" s="39"/>
      <c r="E86" s="39"/>
      <c r="F86" s="39"/>
      <c r="G86" s="39"/>
      <c r="H86" s="45"/>
    </row>
    <row r="87" spans="1:8" s="2" customFormat="1" ht="16.8" customHeight="1">
      <c r="A87" s="39"/>
      <c r="B87" s="45"/>
      <c r="C87" s="312" t="s">
        <v>231</v>
      </c>
      <c r="D87" s="312" t="s">
        <v>232</v>
      </c>
      <c r="E87" s="18" t="s">
        <v>196</v>
      </c>
      <c r="F87" s="313">
        <v>151.3</v>
      </c>
      <c r="G87" s="39"/>
      <c r="H87" s="45"/>
    </row>
    <row r="88" spans="1:8" s="2" customFormat="1" ht="16.8" customHeight="1">
      <c r="A88" s="39"/>
      <c r="B88" s="45"/>
      <c r="C88" s="312" t="s">
        <v>238</v>
      </c>
      <c r="D88" s="312" t="s">
        <v>239</v>
      </c>
      <c r="E88" s="18" t="s">
        <v>196</v>
      </c>
      <c r="F88" s="313">
        <v>151.3</v>
      </c>
      <c r="G88" s="39"/>
      <c r="H88" s="45"/>
    </row>
    <row r="89" spans="1:8" s="2" customFormat="1" ht="12">
      <c r="A89" s="39"/>
      <c r="B89" s="45"/>
      <c r="C89" s="312" t="s">
        <v>693</v>
      </c>
      <c r="D89" s="312" t="s">
        <v>694</v>
      </c>
      <c r="E89" s="18" t="s">
        <v>196</v>
      </c>
      <c r="F89" s="313">
        <v>528.958</v>
      </c>
      <c r="G89" s="39"/>
      <c r="H89" s="45"/>
    </row>
    <row r="90" spans="1:8" s="2" customFormat="1" ht="16.8" customHeight="1">
      <c r="A90" s="39"/>
      <c r="B90" s="45"/>
      <c r="C90" s="308" t="s">
        <v>167</v>
      </c>
      <c r="D90" s="309" t="s">
        <v>1</v>
      </c>
      <c r="E90" s="310" t="s">
        <v>1</v>
      </c>
      <c r="F90" s="311">
        <v>151.2</v>
      </c>
      <c r="G90" s="39"/>
      <c r="H90" s="45"/>
    </row>
    <row r="91" spans="1:8" s="2" customFormat="1" ht="16.8" customHeight="1">
      <c r="A91" s="39"/>
      <c r="B91" s="45"/>
      <c r="C91" s="312" t="s">
        <v>1</v>
      </c>
      <c r="D91" s="312" t="s">
        <v>633</v>
      </c>
      <c r="E91" s="18" t="s">
        <v>1</v>
      </c>
      <c r="F91" s="313">
        <v>0</v>
      </c>
      <c r="G91" s="39"/>
      <c r="H91" s="45"/>
    </row>
    <row r="92" spans="1:8" s="2" customFormat="1" ht="16.8" customHeight="1">
      <c r="A92" s="39"/>
      <c r="B92" s="45"/>
      <c r="C92" s="312" t="s">
        <v>1</v>
      </c>
      <c r="D92" s="312" t="s">
        <v>254</v>
      </c>
      <c r="E92" s="18" t="s">
        <v>1</v>
      </c>
      <c r="F92" s="313">
        <v>0</v>
      </c>
      <c r="G92" s="39"/>
      <c r="H92" s="45"/>
    </row>
    <row r="93" spans="1:8" s="2" customFormat="1" ht="16.8" customHeight="1">
      <c r="A93" s="39"/>
      <c r="B93" s="45"/>
      <c r="C93" s="312" t="s">
        <v>1</v>
      </c>
      <c r="D93" s="312" t="s">
        <v>634</v>
      </c>
      <c r="E93" s="18" t="s">
        <v>1</v>
      </c>
      <c r="F93" s="313">
        <v>140.7</v>
      </c>
      <c r="G93" s="39"/>
      <c r="H93" s="45"/>
    </row>
    <row r="94" spans="1:8" s="2" customFormat="1" ht="16.8" customHeight="1">
      <c r="A94" s="39"/>
      <c r="B94" s="45"/>
      <c r="C94" s="312" t="s">
        <v>1</v>
      </c>
      <c r="D94" s="312" t="s">
        <v>635</v>
      </c>
      <c r="E94" s="18" t="s">
        <v>1</v>
      </c>
      <c r="F94" s="313">
        <v>0</v>
      </c>
      <c r="G94" s="39"/>
      <c r="H94" s="45"/>
    </row>
    <row r="95" spans="1:8" s="2" customFormat="1" ht="16.8" customHeight="1">
      <c r="A95" s="39"/>
      <c r="B95" s="45"/>
      <c r="C95" s="312" t="s">
        <v>1</v>
      </c>
      <c r="D95" s="312" t="s">
        <v>636</v>
      </c>
      <c r="E95" s="18" t="s">
        <v>1</v>
      </c>
      <c r="F95" s="313">
        <v>10.5</v>
      </c>
      <c r="G95" s="39"/>
      <c r="H95" s="45"/>
    </row>
    <row r="96" spans="1:8" s="2" customFormat="1" ht="16.8" customHeight="1">
      <c r="A96" s="39"/>
      <c r="B96" s="45"/>
      <c r="C96" s="312" t="s">
        <v>167</v>
      </c>
      <c r="D96" s="312" t="s">
        <v>204</v>
      </c>
      <c r="E96" s="18" t="s">
        <v>1</v>
      </c>
      <c r="F96" s="313">
        <v>151.2</v>
      </c>
      <c r="G96" s="39"/>
      <c r="H96" s="45"/>
    </row>
    <row r="97" spans="1:8" s="2" customFormat="1" ht="16.8" customHeight="1">
      <c r="A97" s="39"/>
      <c r="B97" s="45"/>
      <c r="C97" s="314" t="s">
        <v>1044</v>
      </c>
      <c r="D97" s="39"/>
      <c r="E97" s="39"/>
      <c r="F97" s="39"/>
      <c r="G97" s="39"/>
      <c r="H97" s="45"/>
    </row>
    <row r="98" spans="1:8" s="2" customFormat="1" ht="16.8" customHeight="1">
      <c r="A98" s="39"/>
      <c r="B98" s="45"/>
      <c r="C98" s="312" t="s">
        <v>630</v>
      </c>
      <c r="D98" s="312" t="s">
        <v>631</v>
      </c>
      <c r="E98" s="18" t="s">
        <v>196</v>
      </c>
      <c r="F98" s="313">
        <v>151.2</v>
      </c>
      <c r="G98" s="39"/>
      <c r="H98" s="45"/>
    </row>
    <row r="99" spans="1:8" s="2" customFormat="1" ht="16.8" customHeight="1">
      <c r="A99" s="39"/>
      <c r="B99" s="45"/>
      <c r="C99" s="312" t="s">
        <v>616</v>
      </c>
      <c r="D99" s="312" t="s">
        <v>617</v>
      </c>
      <c r="E99" s="18" t="s">
        <v>196</v>
      </c>
      <c r="F99" s="313">
        <v>151.2</v>
      </c>
      <c r="G99" s="39"/>
      <c r="H99" s="45"/>
    </row>
    <row r="100" spans="1:8" s="2" customFormat="1" ht="16.8" customHeight="1">
      <c r="A100" s="39"/>
      <c r="B100" s="45"/>
      <c r="C100" s="312" t="s">
        <v>620</v>
      </c>
      <c r="D100" s="312" t="s">
        <v>621</v>
      </c>
      <c r="E100" s="18" t="s">
        <v>196</v>
      </c>
      <c r="F100" s="313">
        <v>151.2</v>
      </c>
      <c r="G100" s="39"/>
      <c r="H100" s="45"/>
    </row>
    <row r="101" spans="1:8" s="2" customFormat="1" ht="16.8" customHeight="1">
      <c r="A101" s="39"/>
      <c r="B101" s="45"/>
      <c r="C101" s="312" t="s">
        <v>638</v>
      </c>
      <c r="D101" s="312" t="s">
        <v>639</v>
      </c>
      <c r="E101" s="18" t="s">
        <v>196</v>
      </c>
      <c r="F101" s="313">
        <v>166.32</v>
      </c>
      <c r="G101" s="39"/>
      <c r="H101" s="45"/>
    </row>
    <row r="102" spans="1:8" s="2" customFormat="1" ht="7.4" customHeight="1">
      <c r="A102" s="39"/>
      <c r="B102" s="171"/>
      <c r="C102" s="172"/>
      <c r="D102" s="172"/>
      <c r="E102" s="172"/>
      <c r="F102" s="172"/>
      <c r="G102" s="172"/>
      <c r="H102" s="45"/>
    </row>
    <row r="103" spans="1:8" s="2" customFormat="1" ht="12">
      <c r="A103" s="39"/>
      <c r="B103" s="39"/>
      <c r="C103" s="39"/>
      <c r="D103" s="39"/>
      <c r="E103" s="39"/>
      <c r="F103" s="39"/>
      <c r="G103" s="39"/>
      <c r="H103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>
      <c r="B4" s="21"/>
      <c r="D4" s="139" t="s">
        <v>113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DD Humlův dvůr- úprava pokojů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115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14. 6. 2021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ROUND(J119,2)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ROUND((SUM(BE119:BE124)),2)</f>
        <v>0</v>
      </c>
      <c r="G33" s="39"/>
      <c r="H33" s="39"/>
      <c r="I33" s="156">
        <v>0.21</v>
      </c>
      <c r="J33" s="155">
        <f>ROUND(((SUM(BE119:BE124))*I33),2)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ROUND((SUM(BF119:BF124)),2)</f>
        <v>0</v>
      </c>
      <c r="G34" s="39"/>
      <c r="H34" s="39"/>
      <c r="I34" s="156">
        <v>0.15</v>
      </c>
      <c r="J34" s="155">
        <f>ROUND(((SUM(BF119:BF124))*I34),2)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ROUND((SUM(BG119:BG124)),2)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ROUND((SUM(BH119:BH124)),2)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ROUND((SUM(BI119:BI124)),2)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DD Humlův dvůr- úprava pokojů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000 - Vedlejší a ostatní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Trutnov</v>
      </c>
      <c r="G89" s="41"/>
      <c r="H89" s="41"/>
      <c r="I89" s="33" t="s">
        <v>22</v>
      </c>
      <c r="J89" s="80" t="str">
        <f>IF(J12="","",J12)</f>
        <v>14. 6. 2021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ATIP a.s., Trutnov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Lenka Kasperová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117</v>
      </c>
      <c r="D94" s="177"/>
      <c r="E94" s="177"/>
      <c r="F94" s="177"/>
      <c r="G94" s="177"/>
      <c r="H94" s="177"/>
      <c r="I94" s="177"/>
      <c r="J94" s="178" t="s">
        <v>118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119</v>
      </c>
      <c r="D96" s="41"/>
      <c r="E96" s="41"/>
      <c r="F96" s="41"/>
      <c r="G96" s="41"/>
      <c r="H96" s="41"/>
      <c r="I96" s="41"/>
      <c r="J96" s="111">
        <f>J119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120</v>
      </c>
    </row>
    <row r="97" spans="1:31" s="9" customFormat="1" ht="24.95" customHeight="1">
      <c r="A97" s="9"/>
      <c r="B97" s="180"/>
      <c r="C97" s="181"/>
      <c r="D97" s="182" t="s">
        <v>121</v>
      </c>
      <c r="E97" s="183"/>
      <c r="F97" s="183"/>
      <c r="G97" s="183"/>
      <c r="H97" s="183"/>
      <c r="I97" s="183"/>
      <c r="J97" s="184">
        <f>J120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122</v>
      </c>
      <c r="E98" s="189"/>
      <c r="F98" s="189"/>
      <c r="G98" s="189"/>
      <c r="H98" s="189"/>
      <c r="I98" s="189"/>
      <c r="J98" s="190">
        <f>J121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123</v>
      </c>
      <c r="E99" s="189"/>
      <c r="F99" s="189"/>
      <c r="G99" s="189"/>
      <c r="H99" s="189"/>
      <c r="I99" s="189"/>
      <c r="J99" s="190">
        <f>J123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5" spans="1:31" s="2" customFormat="1" ht="6.95" customHeight="1">
      <c r="A105" s="39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4.95" customHeight="1">
      <c r="A106" s="39"/>
      <c r="B106" s="40"/>
      <c r="C106" s="24" t="s">
        <v>124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175" t="str">
        <f>E7</f>
        <v>DD Humlův dvůr- úprava pokojů</v>
      </c>
      <c r="F109" s="33"/>
      <c r="G109" s="33"/>
      <c r="H109" s="33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114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77" t="str">
        <f>E9</f>
        <v>000 - Vedlejší a ostatní náklady</v>
      </c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20</v>
      </c>
      <c r="D113" s="41"/>
      <c r="E113" s="41"/>
      <c r="F113" s="28" t="str">
        <f>F12</f>
        <v>Trutnov</v>
      </c>
      <c r="G113" s="41"/>
      <c r="H113" s="41"/>
      <c r="I113" s="33" t="s">
        <v>22</v>
      </c>
      <c r="J113" s="80" t="str">
        <f>IF(J12="","",J12)</f>
        <v>14. 6. 2021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24</v>
      </c>
      <c r="D115" s="41"/>
      <c r="E115" s="41"/>
      <c r="F115" s="28" t="str">
        <f>E15</f>
        <v>Město Trutnov</v>
      </c>
      <c r="G115" s="41"/>
      <c r="H115" s="41"/>
      <c r="I115" s="33" t="s">
        <v>30</v>
      </c>
      <c r="J115" s="37" t="str">
        <f>E21</f>
        <v>ATIP a.s., Trutnov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28</v>
      </c>
      <c r="D116" s="41"/>
      <c r="E116" s="41"/>
      <c r="F116" s="28" t="str">
        <f>IF(E18="","",E18)</f>
        <v>Vyplň údaj</v>
      </c>
      <c r="G116" s="41"/>
      <c r="H116" s="41"/>
      <c r="I116" s="33" t="s">
        <v>33</v>
      </c>
      <c r="J116" s="37" t="str">
        <f>E24</f>
        <v>Ing. Lenka Kasperová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0.3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11" customFormat="1" ht="29.25" customHeight="1">
      <c r="A118" s="192"/>
      <c r="B118" s="193"/>
      <c r="C118" s="194" t="s">
        <v>125</v>
      </c>
      <c r="D118" s="195" t="s">
        <v>62</v>
      </c>
      <c r="E118" s="195" t="s">
        <v>58</v>
      </c>
      <c r="F118" s="195" t="s">
        <v>59</v>
      </c>
      <c r="G118" s="195" t="s">
        <v>126</v>
      </c>
      <c r="H118" s="195" t="s">
        <v>127</v>
      </c>
      <c r="I118" s="195" t="s">
        <v>128</v>
      </c>
      <c r="J118" s="195" t="s">
        <v>118</v>
      </c>
      <c r="K118" s="196" t="s">
        <v>129</v>
      </c>
      <c r="L118" s="197"/>
      <c r="M118" s="101" t="s">
        <v>1</v>
      </c>
      <c r="N118" s="102" t="s">
        <v>41</v>
      </c>
      <c r="O118" s="102" t="s">
        <v>130</v>
      </c>
      <c r="P118" s="102" t="s">
        <v>131</v>
      </c>
      <c r="Q118" s="102" t="s">
        <v>132</v>
      </c>
      <c r="R118" s="102" t="s">
        <v>133</v>
      </c>
      <c r="S118" s="102" t="s">
        <v>134</v>
      </c>
      <c r="T118" s="103" t="s">
        <v>135</v>
      </c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</row>
    <row r="119" spans="1:63" s="2" customFormat="1" ht="22.8" customHeight="1">
      <c r="A119" s="39"/>
      <c r="B119" s="40"/>
      <c r="C119" s="108" t="s">
        <v>136</v>
      </c>
      <c r="D119" s="41"/>
      <c r="E119" s="41"/>
      <c r="F119" s="41"/>
      <c r="G119" s="41"/>
      <c r="H119" s="41"/>
      <c r="I119" s="41"/>
      <c r="J119" s="198">
        <f>BK119</f>
        <v>0</v>
      </c>
      <c r="K119" s="41"/>
      <c r="L119" s="45"/>
      <c r="M119" s="104"/>
      <c r="N119" s="199"/>
      <c r="O119" s="105"/>
      <c r="P119" s="200">
        <f>P120</f>
        <v>0</v>
      </c>
      <c r="Q119" s="105"/>
      <c r="R119" s="200">
        <f>R120</f>
        <v>0</v>
      </c>
      <c r="S119" s="105"/>
      <c r="T119" s="201">
        <f>T120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76</v>
      </c>
      <c r="AU119" s="18" t="s">
        <v>120</v>
      </c>
      <c r="BK119" s="202">
        <f>BK120</f>
        <v>0</v>
      </c>
    </row>
    <row r="120" spans="1:63" s="12" customFormat="1" ht="25.9" customHeight="1">
      <c r="A120" s="12"/>
      <c r="B120" s="203"/>
      <c r="C120" s="204"/>
      <c r="D120" s="205" t="s">
        <v>76</v>
      </c>
      <c r="E120" s="206" t="s">
        <v>137</v>
      </c>
      <c r="F120" s="206" t="s">
        <v>138</v>
      </c>
      <c r="G120" s="204"/>
      <c r="H120" s="204"/>
      <c r="I120" s="207"/>
      <c r="J120" s="208">
        <f>BK120</f>
        <v>0</v>
      </c>
      <c r="K120" s="204"/>
      <c r="L120" s="209"/>
      <c r="M120" s="210"/>
      <c r="N120" s="211"/>
      <c r="O120" s="211"/>
      <c r="P120" s="212">
        <f>P121+P123</f>
        <v>0</v>
      </c>
      <c r="Q120" s="211"/>
      <c r="R120" s="212">
        <f>R121+R123</f>
        <v>0</v>
      </c>
      <c r="S120" s="211"/>
      <c r="T120" s="213">
        <f>T121+T123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139</v>
      </c>
      <c r="AT120" s="215" t="s">
        <v>76</v>
      </c>
      <c r="AU120" s="215" t="s">
        <v>77</v>
      </c>
      <c r="AY120" s="214" t="s">
        <v>140</v>
      </c>
      <c r="BK120" s="216">
        <f>BK121+BK123</f>
        <v>0</v>
      </c>
    </row>
    <row r="121" spans="1:63" s="12" customFormat="1" ht="22.8" customHeight="1">
      <c r="A121" s="12"/>
      <c r="B121" s="203"/>
      <c r="C121" s="204"/>
      <c r="D121" s="205" t="s">
        <v>76</v>
      </c>
      <c r="E121" s="217" t="s">
        <v>141</v>
      </c>
      <c r="F121" s="217" t="s">
        <v>142</v>
      </c>
      <c r="G121" s="204"/>
      <c r="H121" s="204"/>
      <c r="I121" s="207"/>
      <c r="J121" s="218">
        <f>BK121</f>
        <v>0</v>
      </c>
      <c r="K121" s="204"/>
      <c r="L121" s="209"/>
      <c r="M121" s="210"/>
      <c r="N121" s="211"/>
      <c r="O121" s="211"/>
      <c r="P121" s="212">
        <f>P122</f>
        <v>0</v>
      </c>
      <c r="Q121" s="211"/>
      <c r="R121" s="212">
        <f>R122</f>
        <v>0</v>
      </c>
      <c r="S121" s="211"/>
      <c r="T121" s="213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139</v>
      </c>
      <c r="AT121" s="215" t="s">
        <v>76</v>
      </c>
      <c r="AU121" s="215" t="s">
        <v>85</v>
      </c>
      <c r="AY121" s="214" t="s">
        <v>140</v>
      </c>
      <c r="BK121" s="216">
        <f>BK122</f>
        <v>0</v>
      </c>
    </row>
    <row r="122" spans="1:65" s="2" customFormat="1" ht="14.4" customHeight="1">
      <c r="A122" s="39"/>
      <c r="B122" s="40"/>
      <c r="C122" s="219" t="s">
        <v>85</v>
      </c>
      <c r="D122" s="219" t="s">
        <v>143</v>
      </c>
      <c r="E122" s="220" t="s">
        <v>144</v>
      </c>
      <c r="F122" s="221" t="s">
        <v>145</v>
      </c>
      <c r="G122" s="222" t="s">
        <v>146</v>
      </c>
      <c r="H122" s="223">
        <v>1</v>
      </c>
      <c r="I122" s="224"/>
      <c r="J122" s="225">
        <f>ROUND(I122*H122,2)</f>
        <v>0</v>
      </c>
      <c r="K122" s="221" t="s">
        <v>147</v>
      </c>
      <c r="L122" s="45"/>
      <c r="M122" s="226" t="s">
        <v>1</v>
      </c>
      <c r="N122" s="227" t="s">
        <v>42</v>
      </c>
      <c r="O122" s="92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0" t="s">
        <v>148</v>
      </c>
      <c r="AT122" s="230" t="s">
        <v>143</v>
      </c>
      <c r="AU122" s="230" t="s">
        <v>87</v>
      </c>
      <c r="AY122" s="18" t="s">
        <v>140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8" t="s">
        <v>85</v>
      </c>
      <c r="BK122" s="231">
        <f>ROUND(I122*H122,2)</f>
        <v>0</v>
      </c>
      <c r="BL122" s="18" t="s">
        <v>148</v>
      </c>
      <c r="BM122" s="230" t="s">
        <v>149</v>
      </c>
    </row>
    <row r="123" spans="1:63" s="12" customFormat="1" ht="22.8" customHeight="1">
      <c r="A123" s="12"/>
      <c r="B123" s="203"/>
      <c r="C123" s="204"/>
      <c r="D123" s="205" t="s">
        <v>76</v>
      </c>
      <c r="E123" s="217" t="s">
        <v>150</v>
      </c>
      <c r="F123" s="217" t="s">
        <v>151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P124</f>
        <v>0</v>
      </c>
      <c r="Q123" s="211"/>
      <c r="R123" s="212">
        <f>R124</f>
        <v>0</v>
      </c>
      <c r="S123" s="211"/>
      <c r="T123" s="213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139</v>
      </c>
      <c r="AT123" s="215" t="s">
        <v>76</v>
      </c>
      <c r="AU123" s="215" t="s">
        <v>85</v>
      </c>
      <c r="AY123" s="214" t="s">
        <v>140</v>
      </c>
      <c r="BK123" s="216">
        <f>BK124</f>
        <v>0</v>
      </c>
    </row>
    <row r="124" spans="1:65" s="2" customFormat="1" ht="14.4" customHeight="1">
      <c r="A124" s="39"/>
      <c r="B124" s="40"/>
      <c r="C124" s="219" t="s">
        <v>87</v>
      </c>
      <c r="D124" s="219" t="s">
        <v>143</v>
      </c>
      <c r="E124" s="220" t="s">
        <v>152</v>
      </c>
      <c r="F124" s="221" t="s">
        <v>151</v>
      </c>
      <c r="G124" s="222" t="s">
        <v>153</v>
      </c>
      <c r="H124" s="223">
        <v>1</v>
      </c>
      <c r="I124" s="224"/>
      <c r="J124" s="225">
        <f>ROUND(I124*H124,2)</f>
        <v>0</v>
      </c>
      <c r="K124" s="221" t="s">
        <v>147</v>
      </c>
      <c r="L124" s="45"/>
      <c r="M124" s="232" t="s">
        <v>1</v>
      </c>
      <c r="N124" s="233" t="s">
        <v>42</v>
      </c>
      <c r="O124" s="234"/>
      <c r="P124" s="235">
        <f>O124*H124</f>
        <v>0</v>
      </c>
      <c r="Q124" s="235">
        <v>0</v>
      </c>
      <c r="R124" s="235">
        <f>Q124*H124</f>
        <v>0</v>
      </c>
      <c r="S124" s="235">
        <v>0</v>
      </c>
      <c r="T124" s="236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148</v>
      </c>
      <c r="AT124" s="230" t="s">
        <v>143</v>
      </c>
      <c r="AU124" s="230" t="s">
        <v>87</v>
      </c>
      <c r="AY124" s="18" t="s">
        <v>140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85</v>
      </c>
      <c r="BK124" s="231">
        <f>ROUND(I124*H124,2)</f>
        <v>0</v>
      </c>
      <c r="BL124" s="18" t="s">
        <v>148</v>
      </c>
      <c r="BM124" s="230" t="s">
        <v>154</v>
      </c>
    </row>
    <row r="125" spans="1:31" s="2" customFormat="1" ht="6.95" customHeight="1">
      <c r="A125" s="39"/>
      <c r="B125" s="67"/>
      <c r="C125" s="68"/>
      <c r="D125" s="68"/>
      <c r="E125" s="68"/>
      <c r="F125" s="68"/>
      <c r="G125" s="68"/>
      <c r="H125" s="68"/>
      <c r="I125" s="68"/>
      <c r="J125" s="68"/>
      <c r="K125" s="68"/>
      <c r="L125" s="45"/>
      <c r="M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</sheetData>
  <sheetProtection password="CC35" sheet="1" objects="1" scenarios="1" formatColumns="0" formatRows="0" autoFilter="0"/>
  <autoFilter ref="C118:K124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  <c r="AZ2" s="237" t="s">
        <v>155</v>
      </c>
      <c r="BA2" s="237" t="s">
        <v>1</v>
      </c>
      <c r="BB2" s="237" t="s">
        <v>1</v>
      </c>
      <c r="BC2" s="237" t="s">
        <v>156</v>
      </c>
      <c r="BD2" s="237" t="s">
        <v>87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  <c r="AZ3" s="237" t="s">
        <v>157</v>
      </c>
      <c r="BA3" s="237" t="s">
        <v>1</v>
      </c>
      <c r="BB3" s="237" t="s">
        <v>1</v>
      </c>
      <c r="BC3" s="237" t="s">
        <v>158</v>
      </c>
      <c r="BD3" s="237" t="s">
        <v>87</v>
      </c>
    </row>
    <row r="4" spans="2:56" s="1" customFormat="1" ht="24.95" customHeight="1">
      <c r="B4" s="21"/>
      <c r="D4" s="139" t="s">
        <v>113</v>
      </c>
      <c r="L4" s="21"/>
      <c r="M4" s="140" t="s">
        <v>10</v>
      </c>
      <c r="AT4" s="18" t="s">
        <v>4</v>
      </c>
      <c r="AZ4" s="237" t="s">
        <v>159</v>
      </c>
      <c r="BA4" s="237" t="s">
        <v>1</v>
      </c>
      <c r="BB4" s="237" t="s">
        <v>1</v>
      </c>
      <c r="BC4" s="237" t="s">
        <v>160</v>
      </c>
      <c r="BD4" s="237" t="s">
        <v>87</v>
      </c>
    </row>
    <row r="5" spans="2:56" s="1" customFormat="1" ht="6.95" customHeight="1">
      <c r="B5" s="21"/>
      <c r="L5" s="21"/>
      <c r="AZ5" s="237" t="s">
        <v>161</v>
      </c>
      <c r="BA5" s="237" t="s">
        <v>1</v>
      </c>
      <c r="BB5" s="237" t="s">
        <v>1</v>
      </c>
      <c r="BC5" s="237" t="s">
        <v>162</v>
      </c>
      <c r="BD5" s="237" t="s">
        <v>87</v>
      </c>
    </row>
    <row r="6" spans="2:56" s="1" customFormat="1" ht="12" customHeight="1">
      <c r="B6" s="21"/>
      <c r="D6" s="141" t="s">
        <v>16</v>
      </c>
      <c r="L6" s="21"/>
      <c r="AZ6" s="237" t="s">
        <v>163</v>
      </c>
      <c r="BA6" s="237" t="s">
        <v>1</v>
      </c>
      <c r="BB6" s="237" t="s">
        <v>1</v>
      </c>
      <c r="BC6" s="237" t="s">
        <v>164</v>
      </c>
      <c r="BD6" s="237" t="s">
        <v>87</v>
      </c>
    </row>
    <row r="7" spans="2:56" s="1" customFormat="1" ht="16.5" customHeight="1">
      <c r="B7" s="21"/>
      <c r="E7" s="142" t="str">
        <f>'Rekapitulace stavby'!K6</f>
        <v>DD Humlův dvůr- úprava pokojů</v>
      </c>
      <c r="F7" s="141"/>
      <c r="G7" s="141"/>
      <c r="H7" s="141"/>
      <c r="L7" s="21"/>
      <c r="AZ7" s="237" t="s">
        <v>165</v>
      </c>
      <c r="BA7" s="237" t="s">
        <v>1</v>
      </c>
      <c r="BB7" s="237" t="s">
        <v>1</v>
      </c>
      <c r="BC7" s="237" t="s">
        <v>166</v>
      </c>
      <c r="BD7" s="237" t="s">
        <v>87</v>
      </c>
    </row>
    <row r="8" spans="1:56" s="2" customFormat="1" ht="12" customHeight="1">
      <c r="A8" s="39"/>
      <c r="B8" s="45"/>
      <c r="C8" s="39"/>
      <c r="D8" s="141" t="s">
        <v>114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237" t="s">
        <v>167</v>
      </c>
      <c r="BA8" s="237" t="s">
        <v>1</v>
      </c>
      <c r="BB8" s="237" t="s">
        <v>1</v>
      </c>
      <c r="BC8" s="237" t="s">
        <v>168</v>
      </c>
      <c r="BD8" s="237" t="s">
        <v>87</v>
      </c>
    </row>
    <row r="9" spans="1:56" s="2" customFormat="1" ht="16.5" customHeight="1">
      <c r="A9" s="39"/>
      <c r="B9" s="45"/>
      <c r="C9" s="39"/>
      <c r="D9" s="39"/>
      <c r="E9" s="143" t="s">
        <v>169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237" t="s">
        <v>170</v>
      </c>
      <c r="BA9" s="237" t="s">
        <v>1</v>
      </c>
      <c r="BB9" s="237" t="s">
        <v>1</v>
      </c>
      <c r="BC9" s="237" t="s">
        <v>171</v>
      </c>
      <c r="BD9" s="237" t="s">
        <v>87</v>
      </c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14. 6. 2021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ROUND(J134,2)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ROUND((SUM(BE134:BE425)),2)</f>
        <v>0</v>
      </c>
      <c r="G33" s="39"/>
      <c r="H33" s="39"/>
      <c r="I33" s="156">
        <v>0.21</v>
      </c>
      <c r="J33" s="155">
        <f>ROUND(((SUM(BE134:BE425))*I33),2)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ROUND((SUM(BF134:BF425)),2)</f>
        <v>0</v>
      </c>
      <c r="G34" s="39"/>
      <c r="H34" s="39"/>
      <c r="I34" s="156">
        <v>0.15</v>
      </c>
      <c r="J34" s="155">
        <f>ROUND(((SUM(BF134:BF425))*I34),2)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ROUND((SUM(BG134:BG425)),2)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ROUND((SUM(BH134:BH425)),2)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ROUND((SUM(BI134:BI425)),2)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DD Humlův dvůr- úprava pokojů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001 - Stavební část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Trutnov</v>
      </c>
      <c r="G89" s="41"/>
      <c r="H89" s="41"/>
      <c r="I89" s="33" t="s">
        <v>22</v>
      </c>
      <c r="J89" s="80" t="str">
        <f>IF(J12="","",J12)</f>
        <v>14. 6. 2021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ATIP a.s., Trutnov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Lenka Kasperová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117</v>
      </c>
      <c r="D94" s="177"/>
      <c r="E94" s="177"/>
      <c r="F94" s="177"/>
      <c r="G94" s="177"/>
      <c r="H94" s="177"/>
      <c r="I94" s="177"/>
      <c r="J94" s="178" t="s">
        <v>118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119</v>
      </c>
      <c r="D96" s="41"/>
      <c r="E96" s="41"/>
      <c r="F96" s="41"/>
      <c r="G96" s="41"/>
      <c r="H96" s="41"/>
      <c r="I96" s="41"/>
      <c r="J96" s="111">
        <f>J134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120</v>
      </c>
    </row>
    <row r="97" spans="1:31" s="9" customFormat="1" ht="24.95" customHeight="1">
      <c r="A97" s="9"/>
      <c r="B97" s="180"/>
      <c r="C97" s="181"/>
      <c r="D97" s="182" t="s">
        <v>172</v>
      </c>
      <c r="E97" s="183"/>
      <c r="F97" s="183"/>
      <c r="G97" s="183"/>
      <c r="H97" s="183"/>
      <c r="I97" s="183"/>
      <c r="J97" s="184">
        <f>J135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173</v>
      </c>
      <c r="E98" s="189"/>
      <c r="F98" s="189"/>
      <c r="G98" s="189"/>
      <c r="H98" s="189"/>
      <c r="I98" s="189"/>
      <c r="J98" s="190">
        <f>J136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174</v>
      </c>
      <c r="E99" s="189"/>
      <c r="F99" s="189"/>
      <c r="G99" s="189"/>
      <c r="H99" s="189"/>
      <c r="I99" s="189"/>
      <c r="J99" s="190">
        <f>J155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175</v>
      </c>
      <c r="E100" s="189"/>
      <c r="F100" s="189"/>
      <c r="G100" s="189"/>
      <c r="H100" s="189"/>
      <c r="I100" s="189"/>
      <c r="J100" s="190">
        <f>J208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176</v>
      </c>
      <c r="E101" s="189"/>
      <c r="F101" s="189"/>
      <c r="G101" s="189"/>
      <c r="H101" s="189"/>
      <c r="I101" s="189"/>
      <c r="J101" s="190">
        <f>J263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177</v>
      </c>
      <c r="E102" s="189"/>
      <c r="F102" s="189"/>
      <c r="G102" s="189"/>
      <c r="H102" s="189"/>
      <c r="I102" s="189"/>
      <c r="J102" s="190">
        <f>J269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0"/>
      <c r="C103" s="181"/>
      <c r="D103" s="182" t="s">
        <v>178</v>
      </c>
      <c r="E103" s="183"/>
      <c r="F103" s="183"/>
      <c r="G103" s="183"/>
      <c r="H103" s="183"/>
      <c r="I103" s="183"/>
      <c r="J103" s="184">
        <f>J271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6"/>
      <c r="C104" s="187"/>
      <c r="D104" s="188" t="s">
        <v>179</v>
      </c>
      <c r="E104" s="189"/>
      <c r="F104" s="189"/>
      <c r="G104" s="189"/>
      <c r="H104" s="189"/>
      <c r="I104" s="189"/>
      <c r="J104" s="190">
        <f>J272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180</v>
      </c>
      <c r="E105" s="189"/>
      <c r="F105" s="189"/>
      <c r="G105" s="189"/>
      <c r="H105" s="189"/>
      <c r="I105" s="189"/>
      <c r="J105" s="190">
        <f>J289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181</v>
      </c>
      <c r="E106" s="189"/>
      <c r="F106" s="189"/>
      <c r="G106" s="189"/>
      <c r="H106" s="189"/>
      <c r="I106" s="189"/>
      <c r="J106" s="190">
        <f>J309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182</v>
      </c>
      <c r="E107" s="189"/>
      <c r="F107" s="189"/>
      <c r="G107" s="189"/>
      <c r="H107" s="189"/>
      <c r="I107" s="189"/>
      <c r="J107" s="190">
        <f>J325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183</v>
      </c>
      <c r="E108" s="189"/>
      <c r="F108" s="189"/>
      <c r="G108" s="189"/>
      <c r="H108" s="189"/>
      <c r="I108" s="189"/>
      <c r="J108" s="190">
        <f>J327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184</v>
      </c>
      <c r="E109" s="189"/>
      <c r="F109" s="189"/>
      <c r="G109" s="189"/>
      <c r="H109" s="189"/>
      <c r="I109" s="189"/>
      <c r="J109" s="190">
        <f>J347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185</v>
      </c>
      <c r="E110" s="189"/>
      <c r="F110" s="189"/>
      <c r="G110" s="189"/>
      <c r="H110" s="189"/>
      <c r="I110" s="189"/>
      <c r="J110" s="190">
        <f>J367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186</v>
      </c>
      <c r="E111" s="189"/>
      <c r="F111" s="189"/>
      <c r="G111" s="189"/>
      <c r="H111" s="189"/>
      <c r="I111" s="189"/>
      <c r="J111" s="190">
        <f>J397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187</v>
      </c>
      <c r="E112" s="189"/>
      <c r="F112" s="189"/>
      <c r="G112" s="189"/>
      <c r="H112" s="189"/>
      <c r="I112" s="189"/>
      <c r="J112" s="190">
        <f>J414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180"/>
      <c r="C113" s="181"/>
      <c r="D113" s="182" t="s">
        <v>188</v>
      </c>
      <c r="E113" s="183"/>
      <c r="F113" s="183"/>
      <c r="G113" s="183"/>
      <c r="H113" s="183"/>
      <c r="I113" s="183"/>
      <c r="J113" s="184">
        <f>J421</f>
        <v>0</v>
      </c>
      <c r="K113" s="181"/>
      <c r="L113" s="185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9" customFormat="1" ht="24.95" customHeight="1">
      <c r="A114" s="9"/>
      <c r="B114" s="180"/>
      <c r="C114" s="181"/>
      <c r="D114" s="182" t="s">
        <v>189</v>
      </c>
      <c r="E114" s="183"/>
      <c r="F114" s="183"/>
      <c r="G114" s="183"/>
      <c r="H114" s="183"/>
      <c r="I114" s="183"/>
      <c r="J114" s="184">
        <f>J423</f>
        <v>0</v>
      </c>
      <c r="K114" s="181"/>
      <c r="L114" s="185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2" customFormat="1" ht="21.8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67"/>
      <c r="C116" s="68"/>
      <c r="D116" s="68"/>
      <c r="E116" s="68"/>
      <c r="F116" s="68"/>
      <c r="G116" s="68"/>
      <c r="H116" s="68"/>
      <c r="I116" s="68"/>
      <c r="J116" s="68"/>
      <c r="K116" s="68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20" spans="1:31" s="2" customFormat="1" ht="6.95" customHeight="1">
      <c r="A120" s="39"/>
      <c r="B120" s="69"/>
      <c r="C120" s="70"/>
      <c r="D120" s="70"/>
      <c r="E120" s="70"/>
      <c r="F120" s="70"/>
      <c r="G120" s="70"/>
      <c r="H120" s="70"/>
      <c r="I120" s="70"/>
      <c r="J120" s="70"/>
      <c r="K120" s="70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4.95" customHeight="1">
      <c r="A121" s="39"/>
      <c r="B121" s="40"/>
      <c r="C121" s="24" t="s">
        <v>124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16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175" t="str">
        <f>E7</f>
        <v>DD Humlův dvůr- úprava pokojů</v>
      </c>
      <c r="F124" s="33"/>
      <c r="G124" s="33"/>
      <c r="H124" s="33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114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6.5" customHeight="1">
      <c r="A126" s="39"/>
      <c r="B126" s="40"/>
      <c r="C126" s="41"/>
      <c r="D126" s="41"/>
      <c r="E126" s="77" t="str">
        <f>E9</f>
        <v>001 - Stavební část</v>
      </c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2" customHeight="1">
      <c r="A128" s="39"/>
      <c r="B128" s="40"/>
      <c r="C128" s="33" t="s">
        <v>20</v>
      </c>
      <c r="D128" s="41"/>
      <c r="E128" s="41"/>
      <c r="F128" s="28" t="str">
        <f>F12</f>
        <v>Trutnov</v>
      </c>
      <c r="G128" s="41"/>
      <c r="H128" s="41"/>
      <c r="I128" s="33" t="s">
        <v>22</v>
      </c>
      <c r="J128" s="80" t="str">
        <f>IF(J12="","",J12)</f>
        <v>14. 6. 2021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5.15" customHeight="1">
      <c r="A130" s="39"/>
      <c r="B130" s="40"/>
      <c r="C130" s="33" t="s">
        <v>24</v>
      </c>
      <c r="D130" s="41"/>
      <c r="E130" s="41"/>
      <c r="F130" s="28" t="str">
        <f>E15</f>
        <v>Město Trutnov</v>
      </c>
      <c r="G130" s="41"/>
      <c r="H130" s="41"/>
      <c r="I130" s="33" t="s">
        <v>30</v>
      </c>
      <c r="J130" s="37" t="str">
        <f>E21</f>
        <v>ATIP a.s., Trutnov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5.15" customHeight="1">
      <c r="A131" s="39"/>
      <c r="B131" s="40"/>
      <c r="C131" s="33" t="s">
        <v>28</v>
      </c>
      <c r="D131" s="41"/>
      <c r="E131" s="41"/>
      <c r="F131" s="28" t="str">
        <f>IF(E18="","",E18)</f>
        <v>Vyplň údaj</v>
      </c>
      <c r="G131" s="41"/>
      <c r="H131" s="41"/>
      <c r="I131" s="33" t="s">
        <v>33</v>
      </c>
      <c r="J131" s="37" t="str">
        <f>E24</f>
        <v>Ing. Lenka Kasperová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0.3" customHeight="1">
      <c r="A132" s="39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11" customFormat="1" ht="29.25" customHeight="1">
      <c r="A133" s="192"/>
      <c r="B133" s="193"/>
      <c r="C133" s="194" t="s">
        <v>125</v>
      </c>
      <c r="D133" s="195" t="s">
        <v>62</v>
      </c>
      <c r="E133" s="195" t="s">
        <v>58</v>
      </c>
      <c r="F133" s="195" t="s">
        <v>59</v>
      </c>
      <c r="G133" s="195" t="s">
        <v>126</v>
      </c>
      <c r="H133" s="195" t="s">
        <v>127</v>
      </c>
      <c r="I133" s="195" t="s">
        <v>128</v>
      </c>
      <c r="J133" s="195" t="s">
        <v>118</v>
      </c>
      <c r="K133" s="196" t="s">
        <v>129</v>
      </c>
      <c r="L133" s="197"/>
      <c r="M133" s="101" t="s">
        <v>1</v>
      </c>
      <c r="N133" s="102" t="s">
        <v>41</v>
      </c>
      <c r="O133" s="102" t="s">
        <v>130</v>
      </c>
      <c r="P133" s="102" t="s">
        <v>131</v>
      </c>
      <c r="Q133" s="102" t="s">
        <v>132</v>
      </c>
      <c r="R133" s="102" t="s">
        <v>133</v>
      </c>
      <c r="S133" s="102" t="s">
        <v>134</v>
      </c>
      <c r="T133" s="103" t="s">
        <v>135</v>
      </c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</row>
    <row r="134" spans="1:63" s="2" customFormat="1" ht="22.8" customHeight="1">
      <c r="A134" s="39"/>
      <c r="B134" s="40"/>
      <c r="C134" s="108" t="s">
        <v>136</v>
      </c>
      <c r="D134" s="41"/>
      <c r="E134" s="41"/>
      <c r="F134" s="41"/>
      <c r="G134" s="41"/>
      <c r="H134" s="41"/>
      <c r="I134" s="41"/>
      <c r="J134" s="198">
        <f>BK134</f>
        <v>0</v>
      </c>
      <c r="K134" s="41"/>
      <c r="L134" s="45"/>
      <c r="M134" s="104"/>
      <c r="N134" s="199"/>
      <c r="O134" s="105"/>
      <c r="P134" s="200">
        <f>P135+P271+P421+P423</f>
        <v>0</v>
      </c>
      <c r="Q134" s="105"/>
      <c r="R134" s="200">
        <f>R135+R271+R421+R423</f>
        <v>41.29546030999999</v>
      </c>
      <c r="S134" s="105"/>
      <c r="T134" s="201">
        <f>T135+T271+T421+T423</f>
        <v>11.5096621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76</v>
      </c>
      <c r="AU134" s="18" t="s">
        <v>120</v>
      </c>
      <c r="BK134" s="202">
        <f>BK135+BK271+BK421+BK423</f>
        <v>0</v>
      </c>
    </row>
    <row r="135" spans="1:63" s="12" customFormat="1" ht="25.9" customHeight="1">
      <c r="A135" s="12"/>
      <c r="B135" s="203"/>
      <c r="C135" s="204"/>
      <c r="D135" s="205" t="s">
        <v>76</v>
      </c>
      <c r="E135" s="206" t="s">
        <v>190</v>
      </c>
      <c r="F135" s="206" t="s">
        <v>191</v>
      </c>
      <c r="G135" s="204"/>
      <c r="H135" s="204"/>
      <c r="I135" s="207"/>
      <c r="J135" s="208">
        <f>BK135</f>
        <v>0</v>
      </c>
      <c r="K135" s="204"/>
      <c r="L135" s="209"/>
      <c r="M135" s="210"/>
      <c r="N135" s="211"/>
      <c r="O135" s="211"/>
      <c r="P135" s="212">
        <f>P136+P155+P208+P263+P269</f>
        <v>0</v>
      </c>
      <c r="Q135" s="211"/>
      <c r="R135" s="212">
        <f>R136+R155+R208+R263+R269</f>
        <v>37.86412837999999</v>
      </c>
      <c r="S135" s="211"/>
      <c r="T135" s="213">
        <f>T136+T155+T208+T263+T269</f>
        <v>10.864524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85</v>
      </c>
      <c r="AT135" s="215" t="s">
        <v>76</v>
      </c>
      <c r="AU135" s="215" t="s">
        <v>77</v>
      </c>
      <c r="AY135" s="214" t="s">
        <v>140</v>
      </c>
      <c r="BK135" s="216">
        <f>BK136+BK155+BK208+BK263+BK269</f>
        <v>0</v>
      </c>
    </row>
    <row r="136" spans="1:63" s="12" customFormat="1" ht="22.8" customHeight="1">
      <c r="A136" s="12"/>
      <c r="B136" s="203"/>
      <c r="C136" s="204"/>
      <c r="D136" s="205" t="s">
        <v>76</v>
      </c>
      <c r="E136" s="217" t="s">
        <v>192</v>
      </c>
      <c r="F136" s="217" t="s">
        <v>193</v>
      </c>
      <c r="G136" s="204"/>
      <c r="H136" s="204"/>
      <c r="I136" s="207"/>
      <c r="J136" s="218">
        <f>BK136</f>
        <v>0</v>
      </c>
      <c r="K136" s="204"/>
      <c r="L136" s="209"/>
      <c r="M136" s="210"/>
      <c r="N136" s="211"/>
      <c r="O136" s="211"/>
      <c r="P136" s="212">
        <f>SUM(P137:P154)</f>
        <v>0</v>
      </c>
      <c r="Q136" s="211"/>
      <c r="R136" s="212">
        <f>SUM(R137:R154)</f>
        <v>21.754486899999996</v>
      </c>
      <c r="S136" s="211"/>
      <c r="T136" s="213">
        <f>SUM(T137:T154)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85</v>
      </c>
      <c r="AT136" s="215" t="s">
        <v>76</v>
      </c>
      <c r="AU136" s="215" t="s">
        <v>85</v>
      </c>
      <c r="AY136" s="214" t="s">
        <v>140</v>
      </c>
      <c r="BK136" s="216">
        <f>SUM(BK137:BK154)</f>
        <v>0</v>
      </c>
    </row>
    <row r="137" spans="1:65" s="2" customFormat="1" ht="24.15" customHeight="1">
      <c r="A137" s="39"/>
      <c r="B137" s="40"/>
      <c r="C137" s="219" t="s">
        <v>85</v>
      </c>
      <c r="D137" s="219" t="s">
        <v>143</v>
      </c>
      <c r="E137" s="220" t="s">
        <v>194</v>
      </c>
      <c r="F137" s="221" t="s">
        <v>195</v>
      </c>
      <c r="G137" s="222" t="s">
        <v>196</v>
      </c>
      <c r="H137" s="223">
        <v>62.05</v>
      </c>
      <c r="I137" s="224"/>
      <c r="J137" s="225">
        <f>ROUND(I137*H137,2)</f>
        <v>0</v>
      </c>
      <c r="K137" s="221" t="s">
        <v>147</v>
      </c>
      <c r="L137" s="45"/>
      <c r="M137" s="226" t="s">
        <v>1</v>
      </c>
      <c r="N137" s="227" t="s">
        <v>42</v>
      </c>
      <c r="O137" s="92"/>
      <c r="P137" s="228">
        <f>O137*H137</f>
        <v>0</v>
      </c>
      <c r="Q137" s="228">
        <v>0.29951</v>
      </c>
      <c r="R137" s="228">
        <f>Q137*H137</f>
        <v>18.5845955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197</v>
      </c>
      <c r="AT137" s="230" t="s">
        <v>143</v>
      </c>
      <c r="AU137" s="230" t="s">
        <v>87</v>
      </c>
      <c r="AY137" s="18" t="s">
        <v>140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85</v>
      </c>
      <c r="BK137" s="231">
        <f>ROUND(I137*H137,2)</f>
        <v>0</v>
      </c>
      <c r="BL137" s="18" t="s">
        <v>197</v>
      </c>
      <c r="BM137" s="230" t="s">
        <v>198</v>
      </c>
    </row>
    <row r="138" spans="1:47" s="2" customFormat="1" ht="12">
      <c r="A138" s="39"/>
      <c r="B138" s="40"/>
      <c r="C138" s="41"/>
      <c r="D138" s="238" t="s">
        <v>199</v>
      </c>
      <c r="E138" s="41"/>
      <c r="F138" s="239" t="s">
        <v>200</v>
      </c>
      <c r="G138" s="41"/>
      <c r="H138" s="41"/>
      <c r="I138" s="240"/>
      <c r="J138" s="41"/>
      <c r="K138" s="41"/>
      <c r="L138" s="45"/>
      <c r="M138" s="241"/>
      <c r="N138" s="242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199</v>
      </c>
      <c r="AU138" s="18" t="s">
        <v>87</v>
      </c>
    </row>
    <row r="139" spans="1:51" s="13" customFormat="1" ht="12">
      <c r="A139" s="13"/>
      <c r="B139" s="243"/>
      <c r="C139" s="244"/>
      <c r="D139" s="238" t="s">
        <v>201</v>
      </c>
      <c r="E139" s="245" t="s">
        <v>1</v>
      </c>
      <c r="F139" s="246" t="s">
        <v>202</v>
      </c>
      <c r="G139" s="244"/>
      <c r="H139" s="247">
        <v>56.73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3" t="s">
        <v>201</v>
      </c>
      <c r="AU139" s="253" t="s">
        <v>87</v>
      </c>
      <c r="AV139" s="13" t="s">
        <v>87</v>
      </c>
      <c r="AW139" s="13" t="s">
        <v>32</v>
      </c>
      <c r="AX139" s="13" t="s">
        <v>77</v>
      </c>
      <c r="AY139" s="253" t="s">
        <v>140</v>
      </c>
    </row>
    <row r="140" spans="1:51" s="13" customFormat="1" ht="12">
      <c r="A140" s="13"/>
      <c r="B140" s="243"/>
      <c r="C140" s="244"/>
      <c r="D140" s="238" t="s">
        <v>201</v>
      </c>
      <c r="E140" s="245" t="s">
        <v>1</v>
      </c>
      <c r="F140" s="246" t="s">
        <v>203</v>
      </c>
      <c r="G140" s="244"/>
      <c r="H140" s="247">
        <v>5.32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3" t="s">
        <v>201</v>
      </c>
      <c r="AU140" s="253" t="s">
        <v>87</v>
      </c>
      <c r="AV140" s="13" t="s">
        <v>87</v>
      </c>
      <c r="AW140" s="13" t="s">
        <v>32</v>
      </c>
      <c r="AX140" s="13" t="s">
        <v>77</v>
      </c>
      <c r="AY140" s="253" t="s">
        <v>140</v>
      </c>
    </row>
    <row r="141" spans="1:51" s="14" customFormat="1" ht="12">
      <c r="A141" s="14"/>
      <c r="B141" s="254"/>
      <c r="C141" s="255"/>
      <c r="D141" s="238" t="s">
        <v>201</v>
      </c>
      <c r="E141" s="256" t="s">
        <v>1</v>
      </c>
      <c r="F141" s="257" t="s">
        <v>204</v>
      </c>
      <c r="G141" s="255"/>
      <c r="H141" s="258">
        <v>62.05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4" t="s">
        <v>201</v>
      </c>
      <c r="AU141" s="264" t="s">
        <v>87</v>
      </c>
      <c r="AV141" s="14" t="s">
        <v>197</v>
      </c>
      <c r="AW141" s="14" t="s">
        <v>32</v>
      </c>
      <c r="AX141" s="14" t="s">
        <v>85</v>
      </c>
      <c r="AY141" s="264" t="s">
        <v>140</v>
      </c>
    </row>
    <row r="142" spans="1:65" s="2" customFormat="1" ht="14.4" customHeight="1">
      <c r="A142" s="39"/>
      <c r="B142" s="40"/>
      <c r="C142" s="219" t="s">
        <v>87</v>
      </c>
      <c r="D142" s="219" t="s">
        <v>143</v>
      </c>
      <c r="E142" s="220" t="s">
        <v>205</v>
      </c>
      <c r="F142" s="221" t="s">
        <v>206</v>
      </c>
      <c r="G142" s="222" t="s">
        <v>207</v>
      </c>
      <c r="H142" s="223">
        <v>6</v>
      </c>
      <c r="I142" s="224"/>
      <c r="J142" s="225">
        <f>ROUND(I142*H142,2)</f>
        <v>0</v>
      </c>
      <c r="K142" s="221" t="s">
        <v>147</v>
      </c>
      <c r="L142" s="45"/>
      <c r="M142" s="226" t="s">
        <v>1</v>
      </c>
      <c r="N142" s="227" t="s">
        <v>42</v>
      </c>
      <c r="O142" s="92"/>
      <c r="P142" s="228">
        <f>O142*H142</f>
        <v>0</v>
      </c>
      <c r="Q142" s="228">
        <v>0.02278</v>
      </c>
      <c r="R142" s="228">
        <f>Q142*H142</f>
        <v>0.13668000000000002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197</v>
      </c>
      <c r="AT142" s="230" t="s">
        <v>143</v>
      </c>
      <c r="AU142" s="230" t="s">
        <v>87</v>
      </c>
      <c r="AY142" s="18" t="s">
        <v>140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85</v>
      </c>
      <c r="BK142" s="231">
        <f>ROUND(I142*H142,2)</f>
        <v>0</v>
      </c>
      <c r="BL142" s="18" t="s">
        <v>197</v>
      </c>
      <c r="BM142" s="230" t="s">
        <v>208</v>
      </c>
    </row>
    <row r="143" spans="1:51" s="13" customFormat="1" ht="12">
      <c r="A143" s="13"/>
      <c r="B143" s="243"/>
      <c r="C143" s="244"/>
      <c r="D143" s="238" t="s">
        <v>201</v>
      </c>
      <c r="E143" s="245" t="s">
        <v>1</v>
      </c>
      <c r="F143" s="246" t="s">
        <v>209</v>
      </c>
      <c r="G143" s="244"/>
      <c r="H143" s="247">
        <v>6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3" t="s">
        <v>201</v>
      </c>
      <c r="AU143" s="253" t="s">
        <v>87</v>
      </c>
      <c r="AV143" s="13" t="s">
        <v>87</v>
      </c>
      <c r="AW143" s="13" t="s">
        <v>32</v>
      </c>
      <c r="AX143" s="13" t="s">
        <v>85</v>
      </c>
      <c r="AY143" s="253" t="s">
        <v>140</v>
      </c>
    </row>
    <row r="144" spans="1:65" s="2" customFormat="1" ht="14.4" customHeight="1">
      <c r="A144" s="39"/>
      <c r="B144" s="40"/>
      <c r="C144" s="219" t="s">
        <v>192</v>
      </c>
      <c r="D144" s="219" t="s">
        <v>143</v>
      </c>
      <c r="E144" s="220" t="s">
        <v>210</v>
      </c>
      <c r="F144" s="221" t="s">
        <v>211</v>
      </c>
      <c r="G144" s="222" t="s">
        <v>207</v>
      </c>
      <c r="H144" s="223">
        <v>1</v>
      </c>
      <c r="I144" s="224"/>
      <c r="J144" s="225">
        <f>ROUND(I144*H144,2)</f>
        <v>0</v>
      </c>
      <c r="K144" s="221" t="s">
        <v>147</v>
      </c>
      <c r="L144" s="45"/>
      <c r="M144" s="226" t="s">
        <v>1</v>
      </c>
      <c r="N144" s="227" t="s">
        <v>42</v>
      </c>
      <c r="O144" s="92"/>
      <c r="P144" s="228">
        <f>O144*H144</f>
        <v>0</v>
      </c>
      <c r="Q144" s="228">
        <v>0.02711</v>
      </c>
      <c r="R144" s="228">
        <f>Q144*H144</f>
        <v>0.02711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197</v>
      </c>
      <c r="AT144" s="230" t="s">
        <v>143</v>
      </c>
      <c r="AU144" s="230" t="s">
        <v>87</v>
      </c>
      <c r="AY144" s="18" t="s">
        <v>140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85</v>
      </c>
      <c r="BK144" s="231">
        <f>ROUND(I144*H144,2)</f>
        <v>0</v>
      </c>
      <c r="BL144" s="18" t="s">
        <v>197</v>
      </c>
      <c r="BM144" s="230" t="s">
        <v>212</v>
      </c>
    </row>
    <row r="145" spans="1:51" s="13" customFormat="1" ht="12">
      <c r="A145" s="13"/>
      <c r="B145" s="243"/>
      <c r="C145" s="244"/>
      <c r="D145" s="238" t="s">
        <v>201</v>
      </c>
      <c r="E145" s="245" t="s">
        <v>1</v>
      </c>
      <c r="F145" s="246" t="s">
        <v>213</v>
      </c>
      <c r="G145" s="244"/>
      <c r="H145" s="247">
        <v>1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3" t="s">
        <v>201</v>
      </c>
      <c r="AU145" s="253" t="s">
        <v>87</v>
      </c>
      <c r="AV145" s="13" t="s">
        <v>87</v>
      </c>
      <c r="AW145" s="13" t="s">
        <v>32</v>
      </c>
      <c r="AX145" s="13" t="s">
        <v>85</v>
      </c>
      <c r="AY145" s="253" t="s">
        <v>140</v>
      </c>
    </row>
    <row r="146" spans="1:65" s="2" customFormat="1" ht="14.4" customHeight="1">
      <c r="A146" s="39"/>
      <c r="B146" s="40"/>
      <c r="C146" s="219" t="s">
        <v>197</v>
      </c>
      <c r="D146" s="219" t="s">
        <v>143</v>
      </c>
      <c r="E146" s="220" t="s">
        <v>214</v>
      </c>
      <c r="F146" s="221" t="s">
        <v>215</v>
      </c>
      <c r="G146" s="222" t="s">
        <v>207</v>
      </c>
      <c r="H146" s="223">
        <v>6</v>
      </c>
      <c r="I146" s="224"/>
      <c r="J146" s="225">
        <f>ROUND(I146*H146,2)</f>
        <v>0</v>
      </c>
      <c r="K146" s="221" t="s">
        <v>147</v>
      </c>
      <c r="L146" s="45"/>
      <c r="M146" s="226" t="s">
        <v>1</v>
      </c>
      <c r="N146" s="227" t="s">
        <v>42</v>
      </c>
      <c r="O146" s="92"/>
      <c r="P146" s="228">
        <f>O146*H146</f>
        <v>0</v>
      </c>
      <c r="Q146" s="228">
        <v>0.05455</v>
      </c>
      <c r="R146" s="228">
        <f>Q146*H146</f>
        <v>0.32730000000000004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197</v>
      </c>
      <c r="AT146" s="230" t="s">
        <v>143</v>
      </c>
      <c r="AU146" s="230" t="s">
        <v>87</v>
      </c>
      <c r="AY146" s="18" t="s">
        <v>140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85</v>
      </c>
      <c r="BK146" s="231">
        <f>ROUND(I146*H146,2)</f>
        <v>0</v>
      </c>
      <c r="BL146" s="18" t="s">
        <v>197</v>
      </c>
      <c r="BM146" s="230" t="s">
        <v>216</v>
      </c>
    </row>
    <row r="147" spans="1:51" s="13" customFormat="1" ht="12">
      <c r="A147" s="13"/>
      <c r="B147" s="243"/>
      <c r="C147" s="244"/>
      <c r="D147" s="238" t="s">
        <v>201</v>
      </c>
      <c r="E147" s="245" t="s">
        <v>1</v>
      </c>
      <c r="F147" s="246" t="s">
        <v>217</v>
      </c>
      <c r="G147" s="244"/>
      <c r="H147" s="247">
        <v>6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3" t="s">
        <v>201</v>
      </c>
      <c r="AU147" s="253" t="s">
        <v>87</v>
      </c>
      <c r="AV147" s="13" t="s">
        <v>87</v>
      </c>
      <c r="AW147" s="13" t="s">
        <v>32</v>
      </c>
      <c r="AX147" s="13" t="s">
        <v>85</v>
      </c>
      <c r="AY147" s="253" t="s">
        <v>140</v>
      </c>
    </row>
    <row r="148" spans="1:65" s="2" customFormat="1" ht="24.15" customHeight="1">
      <c r="A148" s="39"/>
      <c r="B148" s="40"/>
      <c r="C148" s="219" t="s">
        <v>139</v>
      </c>
      <c r="D148" s="219" t="s">
        <v>143</v>
      </c>
      <c r="E148" s="220" t="s">
        <v>218</v>
      </c>
      <c r="F148" s="221" t="s">
        <v>219</v>
      </c>
      <c r="G148" s="222" t="s">
        <v>196</v>
      </c>
      <c r="H148" s="223">
        <v>3.6</v>
      </c>
      <c r="I148" s="224"/>
      <c r="J148" s="225">
        <f>ROUND(I148*H148,2)</f>
        <v>0</v>
      </c>
      <c r="K148" s="221" t="s">
        <v>147</v>
      </c>
      <c r="L148" s="45"/>
      <c r="M148" s="226" t="s">
        <v>1</v>
      </c>
      <c r="N148" s="227" t="s">
        <v>42</v>
      </c>
      <c r="O148" s="92"/>
      <c r="P148" s="228">
        <f>O148*H148</f>
        <v>0</v>
      </c>
      <c r="Q148" s="228">
        <v>0.12624</v>
      </c>
      <c r="R148" s="228">
        <f>Q148*H148</f>
        <v>0.454464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197</v>
      </c>
      <c r="AT148" s="230" t="s">
        <v>143</v>
      </c>
      <c r="AU148" s="230" t="s">
        <v>87</v>
      </c>
      <c r="AY148" s="18" t="s">
        <v>140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85</v>
      </c>
      <c r="BK148" s="231">
        <f>ROUND(I148*H148,2)</f>
        <v>0</v>
      </c>
      <c r="BL148" s="18" t="s">
        <v>197</v>
      </c>
      <c r="BM148" s="230" t="s">
        <v>220</v>
      </c>
    </row>
    <row r="149" spans="1:51" s="15" customFormat="1" ht="12">
      <c r="A149" s="15"/>
      <c r="B149" s="265"/>
      <c r="C149" s="266"/>
      <c r="D149" s="238" t="s">
        <v>201</v>
      </c>
      <c r="E149" s="267" t="s">
        <v>1</v>
      </c>
      <c r="F149" s="268" t="s">
        <v>221</v>
      </c>
      <c r="G149" s="266"/>
      <c r="H149" s="267" t="s">
        <v>1</v>
      </c>
      <c r="I149" s="269"/>
      <c r="J149" s="266"/>
      <c r="K149" s="266"/>
      <c r="L149" s="270"/>
      <c r="M149" s="271"/>
      <c r="N149" s="272"/>
      <c r="O149" s="272"/>
      <c r="P149" s="272"/>
      <c r="Q149" s="272"/>
      <c r="R149" s="272"/>
      <c r="S149" s="272"/>
      <c r="T149" s="273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4" t="s">
        <v>201</v>
      </c>
      <c r="AU149" s="274" t="s">
        <v>87</v>
      </c>
      <c r="AV149" s="15" t="s">
        <v>85</v>
      </c>
      <c r="AW149" s="15" t="s">
        <v>32</v>
      </c>
      <c r="AX149" s="15" t="s">
        <v>77</v>
      </c>
      <c r="AY149" s="274" t="s">
        <v>140</v>
      </c>
    </row>
    <row r="150" spans="1:51" s="13" customFormat="1" ht="12">
      <c r="A150" s="13"/>
      <c r="B150" s="243"/>
      <c r="C150" s="244"/>
      <c r="D150" s="238" t="s">
        <v>201</v>
      </c>
      <c r="E150" s="245" t="s">
        <v>1</v>
      </c>
      <c r="F150" s="246" t="s">
        <v>222</v>
      </c>
      <c r="G150" s="244"/>
      <c r="H150" s="247">
        <v>3.6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3" t="s">
        <v>201</v>
      </c>
      <c r="AU150" s="253" t="s">
        <v>87</v>
      </c>
      <c r="AV150" s="13" t="s">
        <v>87</v>
      </c>
      <c r="AW150" s="13" t="s">
        <v>32</v>
      </c>
      <c r="AX150" s="13" t="s">
        <v>85</v>
      </c>
      <c r="AY150" s="253" t="s">
        <v>140</v>
      </c>
    </row>
    <row r="151" spans="1:65" s="2" customFormat="1" ht="24.15" customHeight="1">
      <c r="A151" s="39"/>
      <c r="B151" s="40"/>
      <c r="C151" s="219" t="s">
        <v>223</v>
      </c>
      <c r="D151" s="219" t="s">
        <v>143</v>
      </c>
      <c r="E151" s="220" t="s">
        <v>224</v>
      </c>
      <c r="F151" s="221" t="s">
        <v>225</v>
      </c>
      <c r="G151" s="222" t="s">
        <v>196</v>
      </c>
      <c r="H151" s="223">
        <v>19.26</v>
      </c>
      <c r="I151" s="224"/>
      <c r="J151" s="225">
        <f>ROUND(I151*H151,2)</f>
        <v>0</v>
      </c>
      <c r="K151" s="221" t="s">
        <v>147</v>
      </c>
      <c r="L151" s="45"/>
      <c r="M151" s="226" t="s">
        <v>1</v>
      </c>
      <c r="N151" s="227" t="s">
        <v>42</v>
      </c>
      <c r="O151" s="92"/>
      <c r="P151" s="228">
        <f>O151*H151</f>
        <v>0</v>
      </c>
      <c r="Q151" s="228">
        <v>0.11549</v>
      </c>
      <c r="R151" s="228">
        <f>Q151*H151</f>
        <v>2.2243374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197</v>
      </c>
      <c r="AT151" s="230" t="s">
        <v>143</v>
      </c>
      <c r="AU151" s="230" t="s">
        <v>87</v>
      </c>
      <c r="AY151" s="18" t="s">
        <v>140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85</v>
      </c>
      <c r="BK151" s="231">
        <f>ROUND(I151*H151,2)</f>
        <v>0</v>
      </c>
      <c r="BL151" s="18" t="s">
        <v>197</v>
      </c>
      <c r="BM151" s="230" t="s">
        <v>226</v>
      </c>
    </row>
    <row r="152" spans="1:51" s="13" customFormat="1" ht="12">
      <c r="A152" s="13"/>
      <c r="B152" s="243"/>
      <c r="C152" s="244"/>
      <c r="D152" s="238" t="s">
        <v>201</v>
      </c>
      <c r="E152" s="245" t="s">
        <v>1</v>
      </c>
      <c r="F152" s="246" t="s">
        <v>227</v>
      </c>
      <c r="G152" s="244"/>
      <c r="H152" s="247">
        <v>15.06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201</v>
      </c>
      <c r="AU152" s="253" t="s">
        <v>87</v>
      </c>
      <c r="AV152" s="13" t="s">
        <v>87</v>
      </c>
      <c r="AW152" s="13" t="s">
        <v>32</v>
      </c>
      <c r="AX152" s="13" t="s">
        <v>77</v>
      </c>
      <c r="AY152" s="253" t="s">
        <v>140</v>
      </c>
    </row>
    <row r="153" spans="1:51" s="13" customFormat="1" ht="12">
      <c r="A153" s="13"/>
      <c r="B153" s="243"/>
      <c r="C153" s="244"/>
      <c r="D153" s="238" t="s">
        <v>201</v>
      </c>
      <c r="E153" s="245" t="s">
        <v>1</v>
      </c>
      <c r="F153" s="246" t="s">
        <v>228</v>
      </c>
      <c r="G153" s="244"/>
      <c r="H153" s="247">
        <v>4.2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3" t="s">
        <v>201</v>
      </c>
      <c r="AU153" s="253" t="s">
        <v>87</v>
      </c>
      <c r="AV153" s="13" t="s">
        <v>87</v>
      </c>
      <c r="AW153" s="13" t="s">
        <v>32</v>
      </c>
      <c r="AX153" s="13" t="s">
        <v>77</v>
      </c>
      <c r="AY153" s="253" t="s">
        <v>140</v>
      </c>
    </row>
    <row r="154" spans="1:51" s="14" customFormat="1" ht="12">
      <c r="A154" s="14"/>
      <c r="B154" s="254"/>
      <c r="C154" s="255"/>
      <c r="D154" s="238" t="s">
        <v>201</v>
      </c>
      <c r="E154" s="256" t="s">
        <v>1</v>
      </c>
      <c r="F154" s="257" t="s">
        <v>204</v>
      </c>
      <c r="G154" s="255"/>
      <c r="H154" s="258">
        <v>19.26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4" t="s">
        <v>201</v>
      </c>
      <c r="AU154" s="264" t="s">
        <v>87</v>
      </c>
      <c r="AV154" s="14" t="s">
        <v>197</v>
      </c>
      <c r="AW154" s="14" t="s">
        <v>32</v>
      </c>
      <c r="AX154" s="14" t="s">
        <v>85</v>
      </c>
      <c r="AY154" s="264" t="s">
        <v>140</v>
      </c>
    </row>
    <row r="155" spans="1:63" s="12" customFormat="1" ht="22.8" customHeight="1">
      <c r="A155" s="12"/>
      <c r="B155" s="203"/>
      <c r="C155" s="204"/>
      <c r="D155" s="205" t="s">
        <v>76</v>
      </c>
      <c r="E155" s="217" t="s">
        <v>223</v>
      </c>
      <c r="F155" s="217" t="s">
        <v>229</v>
      </c>
      <c r="G155" s="204"/>
      <c r="H155" s="204"/>
      <c r="I155" s="207"/>
      <c r="J155" s="218">
        <f>BK155</f>
        <v>0</v>
      </c>
      <c r="K155" s="204"/>
      <c r="L155" s="209"/>
      <c r="M155" s="210"/>
      <c r="N155" s="211"/>
      <c r="O155" s="211"/>
      <c r="P155" s="212">
        <f>SUM(P156:P207)</f>
        <v>0</v>
      </c>
      <c r="Q155" s="211"/>
      <c r="R155" s="212">
        <f>SUM(R156:R207)</f>
        <v>16.07954148</v>
      </c>
      <c r="S155" s="211"/>
      <c r="T155" s="213">
        <f>SUM(T156:T207)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4" t="s">
        <v>85</v>
      </c>
      <c r="AT155" s="215" t="s">
        <v>76</v>
      </c>
      <c r="AU155" s="215" t="s">
        <v>85</v>
      </c>
      <c r="AY155" s="214" t="s">
        <v>140</v>
      </c>
      <c r="BK155" s="216">
        <f>SUM(BK156:BK207)</f>
        <v>0</v>
      </c>
    </row>
    <row r="156" spans="1:65" s="2" customFormat="1" ht="14.4" customHeight="1">
      <c r="A156" s="39"/>
      <c r="B156" s="40"/>
      <c r="C156" s="219" t="s">
        <v>230</v>
      </c>
      <c r="D156" s="219" t="s">
        <v>143</v>
      </c>
      <c r="E156" s="220" t="s">
        <v>231</v>
      </c>
      <c r="F156" s="221" t="s">
        <v>232</v>
      </c>
      <c r="G156" s="222" t="s">
        <v>196</v>
      </c>
      <c r="H156" s="223">
        <v>151.3</v>
      </c>
      <c r="I156" s="224"/>
      <c r="J156" s="225">
        <f>ROUND(I156*H156,2)</f>
        <v>0</v>
      </c>
      <c r="K156" s="221" t="s">
        <v>1</v>
      </c>
      <c r="L156" s="45"/>
      <c r="M156" s="226" t="s">
        <v>1</v>
      </c>
      <c r="N156" s="227" t="s">
        <v>42</v>
      </c>
      <c r="O156" s="92"/>
      <c r="P156" s="228">
        <f>O156*H156</f>
        <v>0</v>
      </c>
      <c r="Q156" s="228">
        <v>0.0065</v>
      </c>
      <c r="R156" s="228">
        <f>Q156*H156</f>
        <v>0.98345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197</v>
      </c>
      <c r="AT156" s="230" t="s">
        <v>143</v>
      </c>
      <c r="AU156" s="230" t="s">
        <v>87</v>
      </c>
      <c r="AY156" s="18" t="s">
        <v>140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85</v>
      </c>
      <c r="BK156" s="231">
        <f>ROUND(I156*H156,2)</f>
        <v>0</v>
      </c>
      <c r="BL156" s="18" t="s">
        <v>197</v>
      </c>
      <c r="BM156" s="230" t="s">
        <v>233</v>
      </c>
    </row>
    <row r="157" spans="1:51" s="13" customFormat="1" ht="12">
      <c r="A157" s="13"/>
      <c r="B157" s="243"/>
      <c r="C157" s="244"/>
      <c r="D157" s="238" t="s">
        <v>201</v>
      </c>
      <c r="E157" s="245" t="s">
        <v>1</v>
      </c>
      <c r="F157" s="246" t="s">
        <v>234</v>
      </c>
      <c r="G157" s="244"/>
      <c r="H157" s="247">
        <v>10.5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3" t="s">
        <v>201</v>
      </c>
      <c r="AU157" s="253" t="s">
        <v>87</v>
      </c>
      <c r="AV157" s="13" t="s">
        <v>87</v>
      </c>
      <c r="AW157" s="13" t="s">
        <v>32</v>
      </c>
      <c r="AX157" s="13" t="s">
        <v>77</v>
      </c>
      <c r="AY157" s="253" t="s">
        <v>140</v>
      </c>
    </row>
    <row r="158" spans="1:51" s="13" customFormat="1" ht="12">
      <c r="A158" s="13"/>
      <c r="B158" s="243"/>
      <c r="C158" s="244"/>
      <c r="D158" s="238" t="s">
        <v>201</v>
      </c>
      <c r="E158" s="245" t="s">
        <v>1</v>
      </c>
      <c r="F158" s="246" t="s">
        <v>235</v>
      </c>
      <c r="G158" s="244"/>
      <c r="H158" s="247">
        <v>47.6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3" t="s">
        <v>201</v>
      </c>
      <c r="AU158" s="253" t="s">
        <v>87</v>
      </c>
      <c r="AV158" s="13" t="s">
        <v>87</v>
      </c>
      <c r="AW158" s="13" t="s">
        <v>32</v>
      </c>
      <c r="AX158" s="13" t="s">
        <v>77</v>
      </c>
      <c r="AY158" s="253" t="s">
        <v>140</v>
      </c>
    </row>
    <row r="159" spans="1:51" s="13" customFormat="1" ht="12">
      <c r="A159" s="13"/>
      <c r="B159" s="243"/>
      <c r="C159" s="244"/>
      <c r="D159" s="238" t="s">
        <v>201</v>
      </c>
      <c r="E159" s="245" t="s">
        <v>1</v>
      </c>
      <c r="F159" s="246" t="s">
        <v>236</v>
      </c>
      <c r="G159" s="244"/>
      <c r="H159" s="247">
        <v>93.2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3" t="s">
        <v>201</v>
      </c>
      <c r="AU159" s="253" t="s">
        <v>87</v>
      </c>
      <c r="AV159" s="13" t="s">
        <v>87</v>
      </c>
      <c r="AW159" s="13" t="s">
        <v>32</v>
      </c>
      <c r="AX159" s="13" t="s">
        <v>77</v>
      </c>
      <c r="AY159" s="253" t="s">
        <v>140</v>
      </c>
    </row>
    <row r="160" spans="1:51" s="14" customFormat="1" ht="12">
      <c r="A160" s="14"/>
      <c r="B160" s="254"/>
      <c r="C160" s="255"/>
      <c r="D160" s="238" t="s">
        <v>201</v>
      </c>
      <c r="E160" s="256" t="s">
        <v>161</v>
      </c>
      <c r="F160" s="257" t="s">
        <v>204</v>
      </c>
      <c r="G160" s="255"/>
      <c r="H160" s="258">
        <v>151.3</v>
      </c>
      <c r="I160" s="259"/>
      <c r="J160" s="255"/>
      <c r="K160" s="255"/>
      <c r="L160" s="260"/>
      <c r="M160" s="261"/>
      <c r="N160" s="262"/>
      <c r="O160" s="262"/>
      <c r="P160" s="262"/>
      <c r="Q160" s="262"/>
      <c r="R160" s="262"/>
      <c r="S160" s="262"/>
      <c r="T160" s="26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4" t="s">
        <v>201</v>
      </c>
      <c r="AU160" s="264" t="s">
        <v>87</v>
      </c>
      <c r="AV160" s="14" t="s">
        <v>197</v>
      </c>
      <c r="AW160" s="14" t="s">
        <v>32</v>
      </c>
      <c r="AX160" s="14" t="s">
        <v>85</v>
      </c>
      <c r="AY160" s="264" t="s">
        <v>140</v>
      </c>
    </row>
    <row r="161" spans="1:65" s="2" customFormat="1" ht="24.15" customHeight="1">
      <c r="A161" s="39"/>
      <c r="B161" s="40"/>
      <c r="C161" s="219" t="s">
        <v>237</v>
      </c>
      <c r="D161" s="219" t="s">
        <v>143</v>
      </c>
      <c r="E161" s="220" t="s">
        <v>238</v>
      </c>
      <c r="F161" s="221" t="s">
        <v>239</v>
      </c>
      <c r="G161" s="222" t="s">
        <v>196</v>
      </c>
      <c r="H161" s="223">
        <v>151.3</v>
      </c>
      <c r="I161" s="224"/>
      <c r="J161" s="225">
        <f>ROUND(I161*H161,2)</f>
        <v>0</v>
      </c>
      <c r="K161" s="221" t="s">
        <v>147</v>
      </c>
      <c r="L161" s="45"/>
      <c r="M161" s="226" t="s">
        <v>1</v>
      </c>
      <c r="N161" s="227" t="s">
        <v>42</v>
      </c>
      <c r="O161" s="92"/>
      <c r="P161" s="228">
        <f>O161*H161</f>
        <v>0</v>
      </c>
      <c r="Q161" s="228">
        <v>0.0169</v>
      </c>
      <c r="R161" s="228">
        <f>Q161*H161</f>
        <v>2.5569699999999997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197</v>
      </c>
      <c r="AT161" s="230" t="s">
        <v>143</v>
      </c>
      <c r="AU161" s="230" t="s">
        <v>87</v>
      </c>
      <c r="AY161" s="18" t="s">
        <v>140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85</v>
      </c>
      <c r="BK161" s="231">
        <f>ROUND(I161*H161,2)</f>
        <v>0</v>
      </c>
      <c r="BL161" s="18" t="s">
        <v>197</v>
      </c>
      <c r="BM161" s="230" t="s">
        <v>240</v>
      </c>
    </row>
    <row r="162" spans="1:51" s="13" customFormat="1" ht="12">
      <c r="A162" s="13"/>
      <c r="B162" s="243"/>
      <c r="C162" s="244"/>
      <c r="D162" s="238" t="s">
        <v>201</v>
      </c>
      <c r="E162" s="245" t="s">
        <v>1</v>
      </c>
      <c r="F162" s="246" t="s">
        <v>161</v>
      </c>
      <c r="G162" s="244"/>
      <c r="H162" s="247">
        <v>151.3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3" t="s">
        <v>201</v>
      </c>
      <c r="AU162" s="253" t="s">
        <v>87</v>
      </c>
      <c r="AV162" s="13" t="s">
        <v>87</v>
      </c>
      <c r="AW162" s="13" t="s">
        <v>32</v>
      </c>
      <c r="AX162" s="13" t="s">
        <v>85</v>
      </c>
      <c r="AY162" s="253" t="s">
        <v>140</v>
      </c>
    </row>
    <row r="163" spans="1:65" s="2" customFormat="1" ht="14.4" customHeight="1">
      <c r="A163" s="39"/>
      <c r="B163" s="40"/>
      <c r="C163" s="219" t="s">
        <v>241</v>
      </c>
      <c r="D163" s="219" t="s">
        <v>143</v>
      </c>
      <c r="E163" s="220" t="s">
        <v>242</v>
      </c>
      <c r="F163" s="221" t="s">
        <v>243</v>
      </c>
      <c r="G163" s="222" t="s">
        <v>196</v>
      </c>
      <c r="H163" s="223">
        <v>377.658</v>
      </c>
      <c r="I163" s="224"/>
      <c r="J163" s="225">
        <f>ROUND(I163*H163,2)</f>
        <v>0</v>
      </c>
      <c r="K163" s="221" t="s">
        <v>1</v>
      </c>
      <c r="L163" s="45"/>
      <c r="M163" s="226" t="s">
        <v>1</v>
      </c>
      <c r="N163" s="227" t="s">
        <v>42</v>
      </c>
      <c r="O163" s="92"/>
      <c r="P163" s="228">
        <f>O163*H163</f>
        <v>0</v>
      </c>
      <c r="Q163" s="228">
        <v>0.0065</v>
      </c>
      <c r="R163" s="228">
        <f>Q163*H163</f>
        <v>2.454777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197</v>
      </c>
      <c r="AT163" s="230" t="s">
        <v>143</v>
      </c>
      <c r="AU163" s="230" t="s">
        <v>87</v>
      </c>
      <c r="AY163" s="18" t="s">
        <v>140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85</v>
      </c>
      <c r="BK163" s="231">
        <f>ROUND(I163*H163,2)</f>
        <v>0</v>
      </c>
      <c r="BL163" s="18" t="s">
        <v>197</v>
      </c>
      <c r="BM163" s="230" t="s">
        <v>244</v>
      </c>
    </row>
    <row r="164" spans="1:51" s="15" customFormat="1" ht="12">
      <c r="A164" s="15"/>
      <c r="B164" s="265"/>
      <c r="C164" s="266"/>
      <c r="D164" s="238" t="s">
        <v>201</v>
      </c>
      <c r="E164" s="267" t="s">
        <v>1</v>
      </c>
      <c r="F164" s="268" t="s">
        <v>245</v>
      </c>
      <c r="G164" s="266"/>
      <c r="H164" s="267" t="s">
        <v>1</v>
      </c>
      <c r="I164" s="269"/>
      <c r="J164" s="266"/>
      <c r="K164" s="266"/>
      <c r="L164" s="270"/>
      <c r="M164" s="271"/>
      <c r="N164" s="272"/>
      <c r="O164" s="272"/>
      <c r="P164" s="272"/>
      <c r="Q164" s="272"/>
      <c r="R164" s="272"/>
      <c r="S164" s="272"/>
      <c r="T164" s="273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74" t="s">
        <v>201</v>
      </c>
      <c r="AU164" s="274" t="s">
        <v>87</v>
      </c>
      <c r="AV164" s="15" t="s">
        <v>85</v>
      </c>
      <c r="AW164" s="15" t="s">
        <v>32</v>
      </c>
      <c r="AX164" s="15" t="s">
        <v>77</v>
      </c>
      <c r="AY164" s="274" t="s">
        <v>140</v>
      </c>
    </row>
    <row r="165" spans="1:51" s="13" customFormat="1" ht="12">
      <c r="A165" s="13"/>
      <c r="B165" s="243"/>
      <c r="C165" s="244"/>
      <c r="D165" s="238" t="s">
        <v>201</v>
      </c>
      <c r="E165" s="245" t="s">
        <v>1</v>
      </c>
      <c r="F165" s="246" t="s">
        <v>246</v>
      </c>
      <c r="G165" s="244"/>
      <c r="H165" s="247">
        <v>3.3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3" t="s">
        <v>201</v>
      </c>
      <c r="AU165" s="253" t="s">
        <v>87</v>
      </c>
      <c r="AV165" s="13" t="s">
        <v>87</v>
      </c>
      <c r="AW165" s="13" t="s">
        <v>32</v>
      </c>
      <c r="AX165" s="13" t="s">
        <v>77</v>
      </c>
      <c r="AY165" s="253" t="s">
        <v>140</v>
      </c>
    </row>
    <row r="166" spans="1:51" s="13" customFormat="1" ht="12">
      <c r="A166" s="13"/>
      <c r="B166" s="243"/>
      <c r="C166" s="244"/>
      <c r="D166" s="238" t="s">
        <v>201</v>
      </c>
      <c r="E166" s="245" t="s">
        <v>1</v>
      </c>
      <c r="F166" s="246" t="s">
        <v>247</v>
      </c>
      <c r="G166" s="244"/>
      <c r="H166" s="247">
        <v>14.481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3" t="s">
        <v>201</v>
      </c>
      <c r="AU166" s="253" t="s">
        <v>87</v>
      </c>
      <c r="AV166" s="13" t="s">
        <v>87</v>
      </c>
      <c r="AW166" s="13" t="s">
        <v>32</v>
      </c>
      <c r="AX166" s="13" t="s">
        <v>77</v>
      </c>
      <c r="AY166" s="253" t="s">
        <v>140</v>
      </c>
    </row>
    <row r="167" spans="1:51" s="13" customFormat="1" ht="12">
      <c r="A167" s="13"/>
      <c r="B167" s="243"/>
      <c r="C167" s="244"/>
      <c r="D167" s="238" t="s">
        <v>201</v>
      </c>
      <c r="E167" s="245" t="s">
        <v>1</v>
      </c>
      <c r="F167" s="246" t="s">
        <v>248</v>
      </c>
      <c r="G167" s="244"/>
      <c r="H167" s="247">
        <v>10.98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3" t="s">
        <v>201</v>
      </c>
      <c r="AU167" s="253" t="s">
        <v>87</v>
      </c>
      <c r="AV167" s="13" t="s">
        <v>87</v>
      </c>
      <c r="AW167" s="13" t="s">
        <v>32</v>
      </c>
      <c r="AX167" s="13" t="s">
        <v>77</v>
      </c>
      <c r="AY167" s="253" t="s">
        <v>140</v>
      </c>
    </row>
    <row r="168" spans="1:51" s="13" customFormat="1" ht="12">
      <c r="A168" s="13"/>
      <c r="B168" s="243"/>
      <c r="C168" s="244"/>
      <c r="D168" s="238" t="s">
        <v>201</v>
      </c>
      <c r="E168" s="245" t="s">
        <v>1</v>
      </c>
      <c r="F168" s="246" t="s">
        <v>249</v>
      </c>
      <c r="G168" s="244"/>
      <c r="H168" s="247">
        <v>109.8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3" t="s">
        <v>201</v>
      </c>
      <c r="AU168" s="253" t="s">
        <v>87</v>
      </c>
      <c r="AV168" s="13" t="s">
        <v>87</v>
      </c>
      <c r="AW168" s="13" t="s">
        <v>32</v>
      </c>
      <c r="AX168" s="13" t="s">
        <v>77</v>
      </c>
      <c r="AY168" s="253" t="s">
        <v>140</v>
      </c>
    </row>
    <row r="169" spans="1:51" s="16" customFormat="1" ht="12">
      <c r="A169" s="16"/>
      <c r="B169" s="275"/>
      <c r="C169" s="276"/>
      <c r="D169" s="238" t="s">
        <v>201</v>
      </c>
      <c r="E169" s="277" t="s">
        <v>157</v>
      </c>
      <c r="F169" s="278" t="s">
        <v>250</v>
      </c>
      <c r="G169" s="276"/>
      <c r="H169" s="279">
        <v>138.561</v>
      </c>
      <c r="I169" s="280"/>
      <c r="J169" s="276"/>
      <c r="K169" s="276"/>
      <c r="L169" s="281"/>
      <c r="M169" s="282"/>
      <c r="N169" s="283"/>
      <c r="O169" s="283"/>
      <c r="P169" s="283"/>
      <c r="Q169" s="283"/>
      <c r="R169" s="283"/>
      <c r="S169" s="283"/>
      <c r="T169" s="284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T169" s="285" t="s">
        <v>201</v>
      </c>
      <c r="AU169" s="285" t="s">
        <v>87</v>
      </c>
      <c r="AV169" s="16" t="s">
        <v>192</v>
      </c>
      <c r="AW169" s="16" t="s">
        <v>32</v>
      </c>
      <c r="AX169" s="16" t="s">
        <v>77</v>
      </c>
      <c r="AY169" s="285" t="s">
        <v>140</v>
      </c>
    </row>
    <row r="170" spans="1:51" s="15" customFormat="1" ht="12">
      <c r="A170" s="15"/>
      <c r="B170" s="265"/>
      <c r="C170" s="266"/>
      <c r="D170" s="238" t="s">
        <v>201</v>
      </c>
      <c r="E170" s="267" t="s">
        <v>1</v>
      </c>
      <c r="F170" s="268" t="s">
        <v>251</v>
      </c>
      <c r="G170" s="266"/>
      <c r="H170" s="267" t="s">
        <v>1</v>
      </c>
      <c r="I170" s="269"/>
      <c r="J170" s="266"/>
      <c r="K170" s="266"/>
      <c r="L170" s="270"/>
      <c r="M170" s="271"/>
      <c r="N170" s="272"/>
      <c r="O170" s="272"/>
      <c r="P170" s="272"/>
      <c r="Q170" s="272"/>
      <c r="R170" s="272"/>
      <c r="S170" s="272"/>
      <c r="T170" s="273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74" t="s">
        <v>201</v>
      </c>
      <c r="AU170" s="274" t="s">
        <v>87</v>
      </c>
      <c r="AV170" s="15" t="s">
        <v>85</v>
      </c>
      <c r="AW170" s="15" t="s">
        <v>32</v>
      </c>
      <c r="AX170" s="15" t="s">
        <v>77</v>
      </c>
      <c r="AY170" s="274" t="s">
        <v>140</v>
      </c>
    </row>
    <row r="171" spans="1:51" s="13" customFormat="1" ht="12">
      <c r="A171" s="13"/>
      <c r="B171" s="243"/>
      <c r="C171" s="244"/>
      <c r="D171" s="238" t="s">
        <v>201</v>
      </c>
      <c r="E171" s="245" t="s">
        <v>1</v>
      </c>
      <c r="F171" s="246" t="s">
        <v>252</v>
      </c>
      <c r="G171" s="244"/>
      <c r="H171" s="247">
        <v>11.1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3" t="s">
        <v>201</v>
      </c>
      <c r="AU171" s="253" t="s">
        <v>87</v>
      </c>
      <c r="AV171" s="13" t="s">
        <v>87</v>
      </c>
      <c r="AW171" s="13" t="s">
        <v>32</v>
      </c>
      <c r="AX171" s="13" t="s">
        <v>77</v>
      </c>
      <c r="AY171" s="253" t="s">
        <v>140</v>
      </c>
    </row>
    <row r="172" spans="1:51" s="13" customFormat="1" ht="12">
      <c r="A172" s="13"/>
      <c r="B172" s="243"/>
      <c r="C172" s="244"/>
      <c r="D172" s="238" t="s">
        <v>201</v>
      </c>
      <c r="E172" s="245" t="s">
        <v>1</v>
      </c>
      <c r="F172" s="246" t="s">
        <v>253</v>
      </c>
      <c r="G172" s="244"/>
      <c r="H172" s="247">
        <v>20.499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3" t="s">
        <v>201</v>
      </c>
      <c r="AU172" s="253" t="s">
        <v>87</v>
      </c>
      <c r="AV172" s="13" t="s">
        <v>87</v>
      </c>
      <c r="AW172" s="13" t="s">
        <v>32</v>
      </c>
      <c r="AX172" s="13" t="s">
        <v>77</v>
      </c>
      <c r="AY172" s="253" t="s">
        <v>140</v>
      </c>
    </row>
    <row r="173" spans="1:51" s="15" customFormat="1" ht="12">
      <c r="A173" s="15"/>
      <c r="B173" s="265"/>
      <c r="C173" s="266"/>
      <c r="D173" s="238" t="s">
        <v>201</v>
      </c>
      <c r="E173" s="267" t="s">
        <v>1</v>
      </c>
      <c r="F173" s="268" t="s">
        <v>254</v>
      </c>
      <c r="G173" s="266"/>
      <c r="H173" s="267" t="s">
        <v>1</v>
      </c>
      <c r="I173" s="269"/>
      <c r="J173" s="266"/>
      <c r="K173" s="266"/>
      <c r="L173" s="270"/>
      <c r="M173" s="271"/>
      <c r="N173" s="272"/>
      <c r="O173" s="272"/>
      <c r="P173" s="272"/>
      <c r="Q173" s="272"/>
      <c r="R173" s="272"/>
      <c r="S173" s="272"/>
      <c r="T173" s="273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74" t="s">
        <v>201</v>
      </c>
      <c r="AU173" s="274" t="s">
        <v>87</v>
      </c>
      <c r="AV173" s="15" t="s">
        <v>85</v>
      </c>
      <c r="AW173" s="15" t="s">
        <v>32</v>
      </c>
      <c r="AX173" s="15" t="s">
        <v>77</v>
      </c>
      <c r="AY173" s="274" t="s">
        <v>140</v>
      </c>
    </row>
    <row r="174" spans="1:51" s="13" customFormat="1" ht="12">
      <c r="A174" s="13"/>
      <c r="B174" s="243"/>
      <c r="C174" s="244"/>
      <c r="D174" s="238" t="s">
        <v>201</v>
      </c>
      <c r="E174" s="245" t="s">
        <v>1</v>
      </c>
      <c r="F174" s="246" t="s">
        <v>255</v>
      </c>
      <c r="G174" s="244"/>
      <c r="H174" s="247">
        <v>83.4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3" t="s">
        <v>201</v>
      </c>
      <c r="AU174" s="253" t="s">
        <v>87</v>
      </c>
      <c r="AV174" s="13" t="s">
        <v>87</v>
      </c>
      <c r="AW174" s="13" t="s">
        <v>32</v>
      </c>
      <c r="AX174" s="13" t="s">
        <v>77</v>
      </c>
      <c r="AY174" s="253" t="s">
        <v>140</v>
      </c>
    </row>
    <row r="175" spans="1:51" s="13" customFormat="1" ht="12">
      <c r="A175" s="13"/>
      <c r="B175" s="243"/>
      <c r="C175" s="244"/>
      <c r="D175" s="238" t="s">
        <v>201</v>
      </c>
      <c r="E175" s="245" t="s">
        <v>1</v>
      </c>
      <c r="F175" s="246" t="s">
        <v>256</v>
      </c>
      <c r="G175" s="244"/>
      <c r="H175" s="247">
        <v>-4.334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3" t="s">
        <v>201</v>
      </c>
      <c r="AU175" s="253" t="s">
        <v>87</v>
      </c>
      <c r="AV175" s="13" t="s">
        <v>87</v>
      </c>
      <c r="AW175" s="13" t="s">
        <v>32</v>
      </c>
      <c r="AX175" s="13" t="s">
        <v>77</v>
      </c>
      <c r="AY175" s="253" t="s">
        <v>140</v>
      </c>
    </row>
    <row r="176" spans="1:51" s="13" customFormat="1" ht="12">
      <c r="A176" s="13"/>
      <c r="B176" s="243"/>
      <c r="C176" s="244"/>
      <c r="D176" s="238" t="s">
        <v>201</v>
      </c>
      <c r="E176" s="245" t="s">
        <v>1</v>
      </c>
      <c r="F176" s="246" t="s">
        <v>257</v>
      </c>
      <c r="G176" s="244"/>
      <c r="H176" s="247">
        <v>-12.42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3" t="s">
        <v>201</v>
      </c>
      <c r="AU176" s="253" t="s">
        <v>87</v>
      </c>
      <c r="AV176" s="13" t="s">
        <v>87</v>
      </c>
      <c r="AW176" s="13" t="s">
        <v>32</v>
      </c>
      <c r="AX176" s="13" t="s">
        <v>77</v>
      </c>
      <c r="AY176" s="253" t="s">
        <v>140</v>
      </c>
    </row>
    <row r="177" spans="1:51" s="13" customFormat="1" ht="12">
      <c r="A177" s="13"/>
      <c r="B177" s="243"/>
      <c r="C177" s="244"/>
      <c r="D177" s="238" t="s">
        <v>201</v>
      </c>
      <c r="E177" s="245" t="s">
        <v>1</v>
      </c>
      <c r="F177" s="246" t="s">
        <v>258</v>
      </c>
      <c r="G177" s="244"/>
      <c r="H177" s="247">
        <v>3.32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3" t="s">
        <v>201</v>
      </c>
      <c r="AU177" s="253" t="s">
        <v>87</v>
      </c>
      <c r="AV177" s="13" t="s">
        <v>87</v>
      </c>
      <c r="AW177" s="13" t="s">
        <v>32</v>
      </c>
      <c r="AX177" s="13" t="s">
        <v>77</v>
      </c>
      <c r="AY177" s="253" t="s">
        <v>140</v>
      </c>
    </row>
    <row r="178" spans="1:51" s="13" customFormat="1" ht="12">
      <c r="A178" s="13"/>
      <c r="B178" s="243"/>
      <c r="C178" s="244"/>
      <c r="D178" s="238" t="s">
        <v>201</v>
      </c>
      <c r="E178" s="245" t="s">
        <v>1</v>
      </c>
      <c r="F178" s="246" t="s">
        <v>259</v>
      </c>
      <c r="G178" s="244"/>
      <c r="H178" s="247">
        <v>164.4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3" t="s">
        <v>201</v>
      </c>
      <c r="AU178" s="253" t="s">
        <v>87</v>
      </c>
      <c r="AV178" s="13" t="s">
        <v>87</v>
      </c>
      <c r="AW178" s="13" t="s">
        <v>32</v>
      </c>
      <c r="AX178" s="13" t="s">
        <v>77</v>
      </c>
      <c r="AY178" s="253" t="s">
        <v>140</v>
      </c>
    </row>
    <row r="179" spans="1:51" s="13" customFormat="1" ht="12">
      <c r="A179" s="13"/>
      <c r="B179" s="243"/>
      <c r="C179" s="244"/>
      <c r="D179" s="238" t="s">
        <v>201</v>
      </c>
      <c r="E179" s="245" t="s">
        <v>1</v>
      </c>
      <c r="F179" s="246" t="s">
        <v>260</v>
      </c>
      <c r="G179" s="244"/>
      <c r="H179" s="247">
        <v>-8.668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3" t="s">
        <v>201</v>
      </c>
      <c r="AU179" s="253" t="s">
        <v>87</v>
      </c>
      <c r="AV179" s="13" t="s">
        <v>87</v>
      </c>
      <c r="AW179" s="13" t="s">
        <v>32</v>
      </c>
      <c r="AX179" s="13" t="s">
        <v>77</v>
      </c>
      <c r="AY179" s="253" t="s">
        <v>140</v>
      </c>
    </row>
    <row r="180" spans="1:51" s="13" customFormat="1" ht="12">
      <c r="A180" s="13"/>
      <c r="B180" s="243"/>
      <c r="C180" s="244"/>
      <c r="D180" s="238" t="s">
        <v>201</v>
      </c>
      <c r="E180" s="245" t="s">
        <v>1</v>
      </c>
      <c r="F180" s="246" t="s">
        <v>261</v>
      </c>
      <c r="G180" s="244"/>
      <c r="H180" s="247">
        <v>-24.84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3" t="s">
        <v>201</v>
      </c>
      <c r="AU180" s="253" t="s">
        <v>87</v>
      </c>
      <c r="AV180" s="13" t="s">
        <v>87</v>
      </c>
      <c r="AW180" s="13" t="s">
        <v>32</v>
      </c>
      <c r="AX180" s="13" t="s">
        <v>77</v>
      </c>
      <c r="AY180" s="253" t="s">
        <v>140</v>
      </c>
    </row>
    <row r="181" spans="1:51" s="13" customFormat="1" ht="12">
      <c r="A181" s="13"/>
      <c r="B181" s="243"/>
      <c r="C181" s="244"/>
      <c r="D181" s="238" t="s">
        <v>201</v>
      </c>
      <c r="E181" s="245" t="s">
        <v>1</v>
      </c>
      <c r="F181" s="246" t="s">
        <v>262</v>
      </c>
      <c r="G181" s="244"/>
      <c r="H181" s="247">
        <v>6.64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3" t="s">
        <v>201</v>
      </c>
      <c r="AU181" s="253" t="s">
        <v>87</v>
      </c>
      <c r="AV181" s="13" t="s">
        <v>87</v>
      </c>
      <c r="AW181" s="13" t="s">
        <v>32</v>
      </c>
      <c r="AX181" s="13" t="s">
        <v>77</v>
      </c>
      <c r="AY181" s="253" t="s">
        <v>140</v>
      </c>
    </row>
    <row r="182" spans="1:51" s="16" customFormat="1" ht="12">
      <c r="A182" s="16"/>
      <c r="B182" s="275"/>
      <c r="C182" s="276"/>
      <c r="D182" s="238" t="s">
        <v>201</v>
      </c>
      <c r="E182" s="277" t="s">
        <v>159</v>
      </c>
      <c r="F182" s="278" t="s">
        <v>250</v>
      </c>
      <c r="G182" s="276"/>
      <c r="H182" s="279">
        <v>239.097</v>
      </c>
      <c r="I182" s="280"/>
      <c r="J182" s="276"/>
      <c r="K182" s="276"/>
      <c r="L182" s="281"/>
      <c r="M182" s="282"/>
      <c r="N182" s="283"/>
      <c r="O182" s="283"/>
      <c r="P182" s="283"/>
      <c r="Q182" s="283"/>
      <c r="R182" s="283"/>
      <c r="S182" s="283"/>
      <c r="T182" s="284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T182" s="285" t="s">
        <v>201</v>
      </c>
      <c r="AU182" s="285" t="s">
        <v>87</v>
      </c>
      <c r="AV182" s="16" t="s">
        <v>192</v>
      </c>
      <c r="AW182" s="16" t="s">
        <v>32</v>
      </c>
      <c r="AX182" s="16" t="s">
        <v>77</v>
      </c>
      <c r="AY182" s="285" t="s">
        <v>140</v>
      </c>
    </row>
    <row r="183" spans="1:51" s="14" customFormat="1" ht="12">
      <c r="A183" s="14"/>
      <c r="B183" s="254"/>
      <c r="C183" s="255"/>
      <c r="D183" s="238" t="s">
        <v>201</v>
      </c>
      <c r="E183" s="256" t="s">
        <v>1</v>
      </c>
      <c r="F183" s="257" t="s">
        <v>204</v>
      </c>
      <c r="G183" s="255"/>
      <c r="H183" s="258">
        <v>377.658</v>
      </c>
      <c r="I183" s="259"/>
      <c r="J183" s="255"/>
      <c r="K183" s="255"/>
      <c r="L183" s="260"/>
      <c r="M183" s="261"/>
      <c r="N183" s="262"/>
      <c r="O183" s="262"/>
      <c r="P183" s="262"/>
      <c r="Q183" s="262"/>
      <c r="R183" s="262"/>
      <c r="S183" s="262"/>
      <c r="T183" s="26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4" t="s">
        <v>201</v>
      </c>
      <c r="AU183" s="264" t="s">
        <v>87</v>
      </c>
      <c r="AV183" s="14" t="s">
        <v>197</v>
      </c>
      <c r="AW183" s="14" t="s">
        <v>32</v>
      </c>
      <c r="AX183" s="14" t="s">
        <v>85</v>
      </c>
      <c r="AY183" s="264" t="s">
        <v>140</v>
      </c>
    </row>
    <row r="184" spans="1:65" s="2" customFormat="1" ht="24.15" customHeight="1">
      <c r="A184" s="39"/>
      <c r="B184" s="40"/>
      <c r="C184" s="219" t="s">
        <v>263</v>
      </c>
      <c r="D184" s="219" t="s">
        <v>143</v>
      </c>
      <c r="E184" s="220" t="s">
        <v>264</v>
      </c>
      <c r="F184" s="221" t="s">
        <v>265</v>
      </c>
      <c r="G184" s="222" t="s">
        <v>196</v>
      </c>
      <c r="H184" s="223">
        <v>193.132</v>
      </c>
      <c r="I184" s="224"/>
      <c r="J184" s="225">
        <f>ROUND(I184*H184,2)</f>
        <v>0</v>
      </c>
      <c r="K184" s="221" t="s">
        <v>147</v>
      </c>
      <c r="L184" s="45"/>
      <c r="M184" s="226" t="s">
        <v>1</v>
      </c>
      <c r="N184" s="227" t="s">
        <v>42</v>
      </c>
      <c r="O184" s="92"/>
      <c r="P184" s="228">
        <f>O184*H184</f>
        <v>0</v>
      </c>
      <c r="Q184" s="228">
        <v>0.0154</v>
      </c>
      <c r="R184" s="228">
        <f>Q184*H184</f>
        <v>2.9742328000000002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197</v>
      </c>
      <c r="AT184" s="230" t="s">
        <v>143</v>
      </c>
      <c r="AU184" s="230" t="s">
        <v>87</v>
      </c>
      <c r="AY184" s="18" t="s">
        <v>140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85</v>
      </c>
      <c r="BK184" s="231">
        <f>ROUND(I184*H184,2)</f>
        <v>0</v>
      </c>
      <c r="BL184" s="18" t="s">
        <v>197</v>
      </c>
      <c r="BM184" s="230" t="s">
        <v>266</v>
      </c>
    </row>
    <row r="185" spans="1:51" s="13" customFormat="1" ht="12">
      <c r="A185" s="13"/>
      <c r="B185" s="243"/>
      <c r="C185" s="244"/>
      <c r="D185" s="238" t="s">
        <v>201</v>
      </c>
      <c r="E185" s="245" t="s">
        <v>1</v>
      </c>
      <c r="F185" s="246" t="s">
        <v>155</v>
      </c>
      <c r="G185" s="244"/>
      <c r="H185" s="247">
        <v>54.571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3" t="s">
        <v>201</v>
      </c>
      <c r="AU185" s="253" t="s">
        <v>87</v>
      </c>
      <c r="AV185" s="13" t="s">
        <v>87</v>
      </c>
      <c r="AW185" s="13" t="s">
        <v>32</v>
      </c>
      <c r="AX185" s="13" t="s">
        <v>77</v>
      </c>
      <c r="AY185" s="253" t="s">
        <v>140</v>
      </c>
    </row>
    <row r="186" spans="1:51" s="13" customFormat="1" ht="12">
      <c r="A186" s="13"/>
      <c r="B186" s="243"/>
      <c r="C186" s="244"/>
      <c r="D186" s="238" t="s">
        <v>201</v>
      </c>
      <c r="E186" s="245" t="s">
        <v>1</v>
      </c>
      <c r="F186" s="246" t="s">
        <v>157</v>
      </c>
      <c r="G186" s="244"/>
      <c r="H186" s="247">
        <v>138.561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3" t="s">
        <v>201</v>
      </c>
      <c r="AU186" s="253" t="s">
        <v>87</v>
      </c>
      <c r="AV186" s="13" t="s">
        <v>87</v>
      </c>
      <c r="AW186" s="13" t="s">
        <v>32</v>
      </c>
      <c r="AX186" s="13" t="s">
        <v>77</v>
      </c>
      <c r="AY186" s="253" t="s">
        <v>140</v>
      </c>
    </row>
    <row r="187" spans="1:51" s="14" customFormat="1" ht="12">
      <c r="A187" s="14"/>
      <c r="B187" s="254"/>
      <c r="C187" s="255"/>
      <c r="D187" s="238" t="s">
        <v>201</v>
      </c>
      <c r="E187" s="256" t="s">
        <v>1</v>
      </c>
      <c r="F187" s="257" t="s">
        <v>204</v>
      </c>
      <c r="G187" s="255"/>
      <c r="H187" s="258">
        <v>193.132</v>
      </c>
      <c r="I187" s="259"/>
      <c r="J187" s="255"/>
      <c r="K187" s="255"/>
      <c r="L187" s="260"/>
      <c r="M187" s="261"/>
      <c r="N187" s="262"/>
      <c r="O187" s="262"/>
      <c r="P187" s="262"/>
      <c r="Q187" s="262"/>
      <c r="R187" s="262"/>
      <c r="S187" s="262"/>
      <c r="T187" s="26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4" t="s">
        <v>201</v>
      </c>
      <c r="AU187" s="264" t="s">
        <v>87</v>
      </c>
      <c r="AV187" s="14" t="s">
        <v>197</v>
      </c>
      <c r="AW187" s="14" t="s">
        <v>32</v>
      </c>
      <c r="AX187" s="14" t="s">
        <v>85</v>
      </c>
      <c r="AY187" s="264" t="s">
        <v>140</v>
      </c>
    </row>
    <row r="188" spans="1:65" s="2" customFormat="1" ht="24.15" customHeight="1">
      <c r="A188" s="39"/>
      <c r="B188" s="40"/>
      <c r="C188" s="219" t="s">
        <v>267</v>
      </c>
      <c r="D188" s="219" t="s">
        <v>143</v>
      </c>
      <c r="E188" s="220" t="s">
        <v>268</v>
      </c>
      <c r="F188" s="221" t="s">
        <v>269</v>
      </c>
      <c r="G188" s="222" t="s">
        <v>196</v>
      </c>
      <c r="H188" s="223">
        <v>239.097</v>
      </c>
      <c r="I188" s="224"/>
      <c r="J188" s="225">
        <f>ROUND(I188*H188,2)</f>
        <v>0</v>
      </c>
      <c r="K188" s="221" t="s">
        <v>147</v>
      </c>
      <c r="L188" s="45"/>
      <c r="M188" s="226" t="s">
        <v>1</v>
      </c>
      <c r="N188" s="227" t="s">
        <v>42</v>
      </c>
      <c r="O188" s="92"/>
      <c r="P188" s="228">
        <f>O188*H188</f>
        <v>0</v>
      </c>
      <c r="Q188" s="228">
        <v>0.0156</v>
      </c>
      <c r="R188" s="228">
        <f>Q188*H188</f>
        <v>3.7299132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197</v>
      </c>
      <c r="AT188" s="230" t="s">
        <v>143</v>
      </c>
      <c r="AU188" s="230" t="s">
        <v>87</v>
      </c>
      <c r="AY188" s="18" t="s">
        <v>140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85</v>
      </c>
      <c r="BK188" s="231">
        <f>ROUND(I188*H188,2)</f>
        <v>0</v>
      </c>
      <c r="BL188" s="18" t="s">
        <v>197</v>
      </c>
      <c r="BM188" s="230" t="s">
        <v>270</v>
      </c>
    </row>
    <row r="189" spans="1:51" s="13" customFormat="1" ht="12">
      <c r="A189" s="13"/>
      <c r="B189" s="243"/>
      <c r="C189" s="244"/>
      <c r="D189" s="238" t="s">
        <v>201</v>
      </c>
      <c r="E189" s="245" t="s">
        <v>1</v>
      </c>
      <c r="F189" s="246" t="s">
        <v>159</v>
      </c>
      <c r="G189" s="244"/>
      <c r="H189" s="247">
        <v>239.097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3" t="s">
        <v>201</v>
      </c>
      <c r="AU189" s="253" t="s">
        <v>87</v>
      </c>
      <c r="AV189" s="13" t="s">
        <v>87</v>
      </c>
      <c r="AW189" s="13" t="s">
        <v>32</v>
      </c>
      <c r="AX189" s="13" t="s">
        <v>85</v>
      </c>
      <c r="AY189" s="253" t="s">
        <v>140</v>
      </c>
    </row>
    <row r="190" spans="1:65" s="2" customFormat="1" ht="24.15" customHeight="1">
      <c r="A190" s="39"/>
      <c r="B190" s="40"/>
      <c r="C190" s="219" t="s">
        <v>271</v>
      </c>
      <c r="D190" s="219" t="s">
        <v>143</v>
      </c>
      <c r="E190" s="220" t="s">
        <v>272</v>
      </c>
      <c r="F190" s="221" t="s">
        <v>273</v>
      </c>
      <c r="G190" s="222" t="s">
        <v>274</v>
      </c>
      <c r="H190" s="223">
        <v>0.806</v>
      </c>
      <c r="I190" s="224"/>
      <c r="J190" s="225">
        <f>ROUND(I190*H190,2)</f>
        <v>0</v>
      </c>
      <c r="K190" s="221" t="s">
        <v>147</v>
      </c>
      <c r="L190" s="45"/>
      <c r="M190" s="226" t="s">
        <v>1</v>
      </c>
      <c r="N190" s="227" t="s">
        <v>42</v>
      </c>
      <c r="O190" s="92"/>
      <c r="P190" s="228">
        <f>O190*H190</f>
        <v>0</v>
      </c>
      <c r="Q190" s="228">
        <v>2.45329</v>
      </c>
      <c r="R190" s="228">
        <f>Q190*H190</f>
        <v>1.97735174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197</v>
      </c>
      <c r="AT190" s="230" t="s">
        <v>143</v>
      </c>
      <c r="AU190" s="230" t="s">
        <v>87</v>
      </c>
      <c r="AY190" s="18" t="s">
        <v>140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85</v>
      </c>
      <c r="BK190" s="231">
        <f>ROUND(I190*H190,2)</f>
        <v>0</v>
      </c>
      <c r="BL190" s="18" t="s">
        <v>197</v>
      </c>
      <c r="BM190" s="230" t="s">
        <v>275</v>
      </c>
    </row>
    <row r="191" spans="1:51" s="13" customFormat="1" ht="12">
      <c r="A191" s="13"/>
      <c r="B191" s="243"/>
      <c r="C191" s="244"/>
      <c r="D191" s="238" t="s">
        <v>201</v>
      </c>
      <c r="E191" s="245" t="s">
        <v>1</v>
      </c>
      <c r="F191" s="246" t="s">
        <v>276</v>
      </c>
      <c r="G191" s="244"/>
      <c r="H191" s="247">
        <v>0.806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3" t="s">
        <v>201</v>
      </c>
      <c r="AU191" s="253" t="s">
        <v>87</v>
      </c>
      <c r="AV191" s="13" t="s">
        <v>87</v>
      </c>
      <c r="AW191" s="13" t="s">
        <v>32</v>
      </c>
      <c r="AX191" s="13" t="s">
        <v>85</v>
      </c>
      <c r="AY191" s="253" t="s">
        <v>140</v>
      </c>
    </row>
    <row r="192" spans="1:65" s="2" customFormat="1" ht="24.15" customHeight="1">
      <c r="A192" s="39"/>
      <c r="B192" s="40"/>
      <c r="C192" s="219" t="s">
        <v>277</v>
      </c>
      <c r="D192" s="219" t="s">
        <v>143</v>
      </c>
      <c r="E192" s="220" t="s">
        <v>278</v>
      </c>
      <c r="F192" s="221" t="s">
        <v>279</v>
      </c>
      <c r="G192" s="222" t="s">
        <v>274</v>
      </c>
      <c r="H192" s="223">
        <v>0.806</v>
      </c>
      <c r="I192" s="224"/>
      <c r="J192" s="225">
        <f>ROUND(I192*H192,2)</f>
        <v>0</v>
      </c>
      <c r="K192" s="221" t="s">
        <v>147</v>
      </c>
      <c r="L192" s="45"/>
      <c r="M192" s="226" t="s">
        <v>1</v>
      </c>
      <c r="N192" s="227" t="s">
        <v>42</v>
      </c>
      <c r="O192" s="92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197</v>
      </c>
      <c r="AT192" s="230" t="s">
        <v>143</v>
      </c>
      <c r="AU192" s="230" t="s">
        <v>87</v>
      </c>
      <c r="AY192" s="18" t="s">
        <v>140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85</v>
      </c>
      <c r="BK192" s="231">
        <f>ROUND(I192*H192,2)</f>
        <v>0</v>
      </c>
      <c r="BL192" s="18" t="s">
        <v>197</v>
      </c>
      <c r="BM192" s="230" t="s">
        <v>280</v>
      </c>
    </row>
    <row r="193" spans="1:51" s="13" customFormat="1" ht="12">
      <c r="A193" s="13"/>
      <c r="B193" s="243"/>
      <c r="C193" s="244"/>
      <c r="D193" s="238" t="s">
        <v>201</v>
      </c>
      <c r="E193" s="245" t="s">
        <v>1</v>
      </c>
      <c r="F193" s="246" t="s">
        <v>276</v>
      </c>
      <c r="G193" s="244"/>
      <c r="H193" s="247">
        <v>0.806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3" t="s">
        <v>201</v>
      </c>
      <c r="AU193" s="253" t="s">
        <v>87</v>
      </c>
      <c r="AV193" s="13" t="s">
        <v>87</v>
      </c>
      <c r="AW193" s="13" t="s">
        <v>32</v>
      </c>
      <c r="AX193" s="13" t="s">
        <v>85</v>
      </c>
      <c r="AY193" s="253" t="s">
        <v>140</v>
      </c>
    </row>
    <row r="194" spans="1:65" s="2" customFormat="1" ht="14.4" customHeight="1">
      <c r="A194" s="39"/>
      <c r="B194" s="40"/>
      <c r="C194" s="219" t="s">
        <v>281</v>
      </c>
      <c r="D194" s="219" t="s">
        <v>143</v>
      </c>
      <c r="E194" s="220" t="s">
        <v>282</v>
      </c>
      <c r="F194" s="221" t="s">
        <v>283</v>
      </c>
      <c r="G194" s="222" t="s">
        <v>284</v>
      </c>
      <c r="H194" s="223">
        <v>0.061</v>
      </c>
      <c r="I194" s="224"/>
      <c r="J194" s="225">
        <f>ROUND(I194*H194,2)</f>
        <v>0</v>
      </c>
      <c r="K194" s="221" t="s">
        <v>147</v>
      </c>
      <c r="L194" s="45"/>
      <c r="M194" s="226" t="s">
        <v>1</v>
      </c>
      <c r="N194" s="227" t="s">
        <v>42</v>
      </c>
      <c r="O194" s="92"/>
      <c r="P194" s="228">
        <f>O194*H194</f>
        <v>0</v>
      </c>
      <c r="Q194" s="228">
        <v>1.06277</v>
      </c>
      <c r="R194" s="228">
        <f>Q194*H194</f>
        <v>0.06482897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197</v>
      </c>
      <c r="AT194" s="230" t="s">
        <v>143</v>
      </c>
      <c r="AU194" s="230" t="s">
        <v>87</v>
      </c>
      <c r="AY194" s="18" t="s">
        <v>140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85</v>
      </c>
      <c r="BK194" s="231">
        <f>ROUND(I194*H194,2)</f>
        <v>0</v>
      </c>
      <c r="BL194" s="18" t="s">
        <v>197</v>
      </c>
      <c r="BM194" s="230" t="s">
        <v>285</v>
      </c>
    </row>
    <row r="195" spans="1:51" s="15" customFormat="1" ht="12">
      <c r="A195" s="15"/>
      <c r="B195" s="265"/>
      <c r="C195" s="266"/>
      <c r="D195" s="238" t="s">
        <v>201</v>
      </c>
      <c r="E195" s="267" t="s">
        <v>1</v>
      </c>
      <c r="F195" s="268" t="s">
        <v>286</v>
      </c>
      <c r="G195" s="266"/>
      <c r="H195" s="267" t="s">
        <v>1</v>
      </c>
      <c r="I195" s="269"/>
      <c r="J195" s="266"/>
      <c r="K195" s="266"/>
      <c r="L195" s="270"/>
      <c r="M195" s="271"/>
      <c r="N195" s="272"/>
      <c r="O195" s="272"/>
      <c r="P195" s="272"/>
      <c r="Q195" s="272"/>
      <c r="R195" s="272"/>
      <c r="S195" s="272"/>
      <c r="T195" s="273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74" t="s">
        <v>201</v>
      </c>
      <c r="AU195" s="274" t="s">
        <v>87</v>
      </c>
      <c r="AV195" s="15" t="s">
        <v>85</v>
      </c>
      <c r="AW195" s="15" t="s">
        <v>32</v>
      </c>
      <c r="AX195" s="15" t="s">
        <v>77</v>
      </c>
      <c r="AY195" s="274" t="s">
        <v>140</v>
      </c>
    </row>
    <row r="196" spans="1:51" s="13" customFormat="1" ht="12">
      <c r="A196" s="13"/>
      <c r="B196" s="243"/>
      <c r="C196" s="244"/>
      <c r="D196" s="238" t="s">
        <v>201</v>
      </c>
      <c r="E196" s="245" t="s">
        <v>1</v>
      </c>
      <c r="F196" s="246" t="s">
        <v>287</v>
      </c>
      <c r="G196" s="244"/>
      <c r="H196" s="247">
        <v>0.061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3" t="s">
        <v>201</v>
      </c>
      <c r="AU196" s="253" t="s">
        <v>87</v>
      </c>
      <c r="AV196" s="13" t="s">
        <v>87</v>
      </c>
      <c r="AW196" s="13" t="s">
        <v>32</v>
      </c>
      <c r="AX196" s="13" t="s">
        <v>85</v>
      </c>
      <c r="AY196" s="253" t="s">
        <v>140</v>
      </c>
    </row>
    <row r="197" spans="1:65" s="2" customFormat="1" ht="24.15" customHeight="1">
      <c r="A197" s="39"/>
      <c r="B197" s="40"/>
      <c r="C197" s="219" t="s">
        <v>8</v>
      </c>
      <c r="D197" s="219" t="s">
        <v>143</v>
      </c>
      <c r="E197" s="220" t="s">
        <v>288</v>
      </c>
      <c r="F197" s="221" t="s">
        <v>289</v>
      </c>
      <c r="G197" s="222" t="s">
        <v>196</v>
      </c>
      <c r="H197" s="223">
        <v>10.5</v>
      </c>
      <c r="I197" s="224"/>
      <c r="J197" s="225">
        <f>ROUND(I197*H197,2)</f>
        <v>0</v>
      </c>
      <c r="K197" s="221" t="s">
        <v>1</v>
      </c>
      <c r="L197" s="45"/>
      <c r="M197" s="226" t="s">
        <v>1</v>
      </c>
      <c r="N197" s="227" t="s">
        <v>42</v>
      </c>
      <c r="O197" s="92"/>
      <c r="P197" s="228">
        <f>O197*H197</f>
        <v>0</v>
      </c>
      <c r="Q197" s="228">
        <v>0.0945</v>
      </c>
      <c r="R197" s="228">
        <f>Q197*H197</f>
        <v>0.99225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197</v>
      </c>
      <c r="AT197" s="230" t="s">
        <v>143</v>
      </c>
      <c r="AU197" s="230" t="s">
        <v>87</v>
      </c>
      <c r="AY197" s="18" t="s">
        <v>140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85</v>
      </c>
      <c r="BK197" s="231">
        <f>ROUND(I197*H197,2)</f>
        <v>0</v>
      </c>
      <c r="BL197" s="18" t="s">
        <v>197</v>
      </c>
      <c r="BM197" s="230" t="s">
        <v>290</v>
      </c>
    </row>
    <row r="198" spans="1:51" s="13" customFormat="1" ht="12">
      <c r="A198" s="13"/>
      <c r="B198" s="243"/>
      <c r="C198" s="244"/>
      <c r="D198" s="238" t="s">
        <v>201</v>
      </c>
      <c r="E198" s="245" t="s">
        <v>1</v>
      </c>
      <c r="F198" s="246" t="s">
        <v>170</v>
      </c>
      <c r="G198" s="244"/>
      <c r="H198" s="247">
        <v>10.5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3" t="s">
        <v>201</v>
      </c>
      <c r="AU198" s="253" t="s">
        <v>87</v>
      </c>
      <c r="AV198" s="13" t="s">
        <v>87</v>
      </c>
      <c r="AW198" s="13" t="s">
        <v>32</v>
      </c>
      <c r="AX198" s="13" t="s">
        <v>85</v>
      </c>
      <c r="AY198" s="253" t="s">
        <v>140</v>
      </c>
    </row>
    <row r="199" spans="1:65" s="2" customFormat="1" ht="14.4" customHeight="1">
      <c r="A199" s="39"/>
      <c r="B199" s="40"/>
      <c r="C199" s="219" t="s">
        <v>291</v>
      </c>
      <c r="D199" s="219" t="s">
        <v>143</v>
      </c>
      <c r="E199" s="220" t="s">
        <v>292</v>
      </c>
      <c r="F199" s="221" t="s">
        <v>293</v>
      </c>
      <c r="G199" s="222" t="s">
        <v>196</v>
      </c>
      <c r="H199" s="223">
        <v>3.66</v>
      </c>
      <c r="I199" s="224"/>
      <c r="J199" s="225">
        <f>ROUND(I199*H199,2)</f>
        <v>0</v>
      </c>
      <c r="K199" s="221" t="s">
        <v>1</v>
      </c>
      <c r="L199" s="45"/>
      <c r="M199" s="226" t="s">
        <v>1</v>
      </c>
      <c r="N199" s="227" t="s">
        <v>42</v>
      </c>
      <c r="O199" s="92"/>
      <c r="P199" s="228">
        <f>O199*H199</f>
        <v>0</v>
      </c>
      <c r="Q199" s="228">
        <v>0.09336</v>
      </c>
      <c r="R199" s="228">
        <f>Q199*H199</f>
        <v>0.3416976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197</v>
      </c>
      <c r="AT199" s="230" t="s">
        <v>143</v>
      </c>
      <c r="AU199" s="230" t="s">
        <v>87</v>
      </c>
      <c r="AY199" s="18" t="s">
        <v>140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85</v>
      </c>
      <c r="BK199" s="231">
        <f>ROUND(I199*H199,2)</f>
        <v>0</v>
      </c>
      <c r="BL199" s="18" t="s">
        <v>197</v>
      </c>
      <c r="BM199" s="230" t="s">
        <v>294</v>
      </c>
    </row>
    <row r="200" spans="1:51" s="15" customFormat="1" ht="12">
      <c r="A200" s="15"/>
      <c r="B200" s="265"/>
      <c r="C200" s="266"/>
      <c r="D200" s="238" t="s">
        <v>201</v>
      </c>
      <c r="E200" s="267" t="s">
        <v>1</v>
      </c>
      <c r="F200" s="268" t="s">
        <v>295</v>
      </c>
      <c r="G200" s="266"/>
      <c r="H200" s="267" t="s">
        <v>1</v>
      </c>
      <c r="I200" s="269"/>
      <c r="J200" s="266"/>
      <c r="K200" s="266"/>
      <c r="L200" s="270"/>
      <c r="M200" s="271"/>
      <c r="N200" s="272"/>
      <c r="O200" s="272"/>
      <c r="P200" s="272"/>
      <c r="Q200" s="272"/>
      <c r="R200" s="272"/>
      <c r="S200" s="272"/>
      <c r="T200" s="273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4" t="s">
        <v>201</v>
      </c>
      <c r="AU200" s="274" t="s">
        <v>87</v>
      </c>
      <c r="AV200" s="15" t="s">
        <v>85</v>
      </c>
      <c r="AW200" s="15" t="s">
        <v>32</v>
      </c>
      <c r="AX200" s="15" t="s">
        <v>77</v>
      </c>
      <c r="AY200" s="274" t="s">
        <v>140</v>
      </c>
    </row>
    <row r="201" spans="1:51" s="13" customFormat="1" ht="12">
      <c r="A201" s="13"/>
      <c r="B201" s="243"/>
      <c r="C201" s="244"/>
      <c r="D201" s="238" t="s">
        <v>201</v>
      </c>
      <c r="E201" s="245" t="s">
        <v>1</v>
      </c>
      <c r="F201" s="246" t="s">
        <v>296</v>
      </c>
      <c r="G201" s="244"/>
      <c r="H201" s="247">
        <v>3.66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3" t="s">
        <v>201</v>
      </c>
      <c r="AU201" s="253" t="s">
        <v>87</v>
      </c>
      <c r="AV201" s="13" t="s">
        <v>87</v>
      </c>
      <c r="AW201" s="13" t="s">
        <v>32</v>
      </c>
      <c r="AX201" s="13" t="s">
        <v>77</v>
      </c>
      <c r="AY201" s="253" t="s">
        <v>140</v>
      </c>
    </row>
    <row r="202" spans="1:51" s="14" customFormat="1" ht="12">
      <c r="A202" s="14"/>
      <c r="B202" s="254"/>
      <c r="C202" s="255"/>
      <c r="D202" s="238" t="s">
        <v>201</v>
      </c>
      <c r="E202" s="256" t="s">
        <v>1</v>
      </c>
      <c r="F202" s="257" t="s">
        <v>204</v>
      </c>
      <c r="G202" s="255"/>
      <c r="H202" s="258">
        <v>3.66</v>
      </c>
      <c r="I202" s="259"/>
      <c r="J202" s="255"/>
      <c r="K202" s="255"/>
      <c r="L202" s="260"/>
      <c r="M202" s="261"/>
      <c r="N202" s="262"/>
      <c r="O202" s="262"/>
      <c r="P202" s="262"/>
      <c r="Q202" s="262"/>
      <c r="R202" s="262"/>
      <c r="S202" s="262"/>
      <c r="T202" s="26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4" t="s">
        <v>201</v>
      </c>
      <c r="AU202" s="264" t="s">
        <v>87</v>
      </c>
      <c r="AV202" s="14" t="s">
        <v>197</v>
      </c>
      <c r="AW202" s="14" t="s">
        <v>32</v>
      </c>
      <c r="AX202" s="14" t="s">
        <v>85</v>
      </c>
      <c r="AY202" s="264" t="s">
        <v>140</v>
      </c>
    </row>
    <row r="203" spans="1:65" s="2" customFormat="1" ht="14.4" customHeight="1">
      <c r="A203" s="39"/>
      <c r="B203" s="40"/>
      <c r="C203" s="219" t="s">
        <v>297</v>
      </c>
      <c r="D203" s="219" t="s">
        <v>143</v>
      </c>
      <c r="E203" s="220" t="s">
        <v>298</v>
      </c>
      <c r="F203" s="221" t="s">
        <v>299</v>
      </c>
      <c r="G203" s="222" t="s">
        <v>196</v>
      </c>
      <c r="H203" s="223">
        <v>31.309</v>
      </c>
      <c r="I203" s="224"/>
      <c r="J203" s="225">
        <f>ROUND(I203*H203,2)</f>
        <v>0</v>
      </c>
      <c r="K203" s="221" t="s">
        <v>147</v>
      </c>
      <c r="L203" s="45"/>
      <c r="M203" s="226" t="s">
        <v>1</v>
      </c>
      <c r="N203" s="227" t="s">
        <v>42</v>
      </c>
      <c r="O203" s="92"/>
      <c r="P203" s="228">
        <f>O203*H203</f>
        <v>0</v>
      </c>
      <c r="Q203" s="228">
        <v>0.00013</v>
      </c>
      <c r="R203" s="228">
        <f>Q203*H203</f>
        <v>0.00407017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197</v>
      </c>
      <c r="AT203" s="230" t="s">
        <v>143</v>
      </c>
      <c r="AU203" s="230" t="s">
        <v>87</v>
      </c>
      <c r="AY203" s="18" t="s">
        <v>140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85</v>
      </c>
      <c r="BK203" s="231">
        <f>ROUND(I203*H203,2)</f>
        <v>0</v>
      </c>
      <c r="BL203" s="18" t="s">
        <v>197</v>
      </c>
      <c r="BM203" s="230" t="s">
        <v>300</v>
      </c>
    </row>
    <row r="204" spans="1:51" s="13" customFormat="1" ht="12">
      <c r="A204" s="13"/>
      <c r="B204" s="243"/>
      <c r="C204" s="244"/>
      <c r="D204" s="238" t="s">
        <v>201</v>
      </c>
      <c r="E204" s="245" t="s">
        <v>1</v>
      </c>
      <c r="F204" s="246" t="s">
        <v>301</v>
      </c>
      <c r="G204" s="244"/>
      <c r="H204" s="247">
        <v>27.649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3" t="s">
        <v>201</v>
      </c>
      <c r="AU204" s="253" t="s">
        <v>87</v>
      </c>
      <c r="AV204" s="13" t="s">
        <v>87</v>
      </c>
      <c r="AW204" s="13" t="s">
        <v>32</v>
      </c>
      <c r="AX204" s="13" t="s">
        <v>77</v>
      </c>
      <c r="AY204" s="253" t="s">
        <v>140</v>
      </c>
    </row>
    <row r="205" spans="1:51" s="15" customFormat="1" ht="12">
      <c r="A205" s="15"/>
      <c r="B205" s="265"/>
      <c r="C205" s="266"/>
      <c r="D205" s="238" t="s">
        <v>201</v>
      </c>
      <c r="E205" s="267" t="s">
        <v>1</v>
      </c>
      <c r="F205" s="268" t="s">
        <v>295</v>
      </c>
      <c r="G205" s="266"/>
      <c r="H205" s="267" t="s">
        <v>1</v>
      </c>
      <c r="I205" s="269"/>
      <c r="J205" s="266"/>
      <c r="K205" s="266"/>
      <c r="L205" s="270"/>
      <c r="M205" s="271"/>
      <c r="N205" s="272"/>
      <c r="O205" s="272"/>
      <c r="P205" s="272"/>
      <c r="Q205" s="272"/>
      <c r="R205" s="272"/>
      <c r="S205" s="272"/>
      <c r="T205" s="273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74" t="s">
        <v>201</v>
      </c>
      <c r="AU205" s="274" t="s">
        <v>87</v>
      </c>
      <c r="AV205" s="15" t="s">
        <v>85</v>
      </c>
      <c r="AW205" s="15" t="s">
        <v>32</v>
      </c>
      <c r="AX205" s="15" t="s">
        <v>77</v>
      </c>
      <c r="AY205" s="274" t="s">
        <v>140</v>
      </c>
    </row>
    <row r="206" spans="1:51" s="13" customFormat="1" ht="12">
      <c r="A206" s="13"/>
      <c r="B206" s="243"/>
      <c r="C206" s="244"/>
      <c r="D206" s="238" t="s">
        <v>201</v>
      </c>
      <c r="E206" s="245" t="s">
        <v>1</v>
      </c>
      <c r="F206" s="246" t="s">
        <v>296</v>
      </c>
      <c r="G206" s="244"/>
      <c r="H206" s="247">
        <v>3.66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3" t="s">
        <v>201</v>
      </c>
      <c r="AU206" s="253" t="s">
        <v>87</v>
      </c>
      <c r="AV206" s="13" t="s">
        <v>87</v>
      </c>
      <c r="AW206" s="13" t="s">
        <v>32</v>
      </c>
      <c r="AX206" s="13" t="s">
        <v>77</v>
      </c>
      <c r="AY206" s="253" t="s">
        <v>140</v>
      </c>
    </row>
    <row r="207" spans="1:51" s="14" customFormat="1" ht="12">
      <c r="A207" s="14"/>
      <c r="B207" s="254"/>
      <c r="C207" s="255"/>
      <c r="D207" s="238" t="s">
        <v>201</v>
      </c>
      <c r="E207" s="256" t="s">
        <v>1</v>
      </c>
      <c r="F207" s="257" t="s">
        <v>204</v>
      </c>
      <c r="G207" s="255"/>
      <c r="H207" s="258">
        <v>31.309</v>
      </c>
      <c r="I207" s="259"/>
      <c r="J207" s="255"/>
      <c r="K207" s="255"/>
      <c r="L207" s="260"/>
      <c r="M207" s="261"/>
      <c r="N207" s="262"/>
      <c r="O207" s="262"/>
      <c r="P207" s="262"/>
      <c r="Q207" s="262"/>
      <c r="R207" s="262"/>
      <c r="S207" s="262"/>
      <c r="T207" s="26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4" t="s">
        <v>201</v>
      </c>
      <c r="AU207" s="264" t="s">
        <v>87</v>
      </c>
      <c r="AV207" s="14" t="s">
        <v>197</v>
      </c>
      <c r="AW207" s="14" t="s">
        <v>32</v>
      </c>
      <c r="AX207" s="14" t="s">
        <v>85</v>
      </c>
      <c r="AY207" s="264" t="s">
        <v>140</v>
      </c>
    </row>
    <row r="208" spans="1:63" s="12" customFormat="1" ht="22.8" customHeight="1">
      <c r="A208" s="12"/>
      <c r="B208" s="203"/>
      <c r="C208" s="204"/>
      <c r="D208" s="205" t="s">
        <v>76</v>
      </c>
      <c r="E208" s="217" t="s">
        <v>241</v>
      </c>
      <c r="F208" s="217" t="s">
        <v>302</v>
      </c>
      <c r="G208" s="204"/>
      <c r="H208" s="204"/>
      <c r="I208" s="207"/>
      <c r="J208" s="218">
        <f>BK208</f>
        <v>0</v>
      </c>
      <c r="K208" s="204"/>
      <c r="L208" s="209"/>
      <c r="M208" s="210"/>
      <c r="N208" s="211"/>
      <c r="O208" s="211"/>
      <c r="P208" s="212">
        <f>SUM(P209:P262)</f>
        <v>0</v>
      </c>
      <c r="Q208" s="211"/>
      <c r="R208" s="212">
        <f>SUM(R209:R262)</f>
        <v>0.0301</v>
      </c>
      <c r="S208" s="211"/>
      <c r="T208" s="213">
        <f>SUM(T209:T262)</f>
        <v>10.864524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4" t="s">
        <v>85</v>
      </c>
      <c r="AT208" s="215" t="s">
        <v>76</v>
      </c>
      <c r="AU208" s="215" t="s">
        <v>85</v>
      </c>
      <c r="AY208" s="214" t="s">
        <v>140</v>
      </c>
      <c r="BK208" s="216">
        <f>SUM(BK209:BK262)</f>
        <v>0</v>
      </c>
    </row>
    <row r="209" spans="1:65" s="2" customFormat="1" ht="24.15" customHeight="1">
      <c r="A209" s="39"/>
      <c r="B209" s="40"/>
      <c r="C209" s="219" t="s">
        <v>303</v>
      </c>
      <c r="D209" s="219" t="s">
        <v>143</v>
      </c>
      <c r="E209" s="220" t="s">
        <v>304</v>
      </c>
      <c r="F209" s="221" t="s">
        <v>305</v>
      </c>
      <c r="G209" s="222" t="s">
        <v>196</v>
      </c>
      <c r="H209" s="223">
        <v>170</v>
      </c>
      <c r="I209" s="224"/>
      <c r="J209" s="225">
        <f>ROUND(I209*H209,2)</f>
        <v>0</v>
      </c>
      <c r="K209" s="221" t="s">
        <v>147</v>
      </c>
      <c r="L209" s="45"/>
      <c r="M209" s="226" t="s">
        <v>1</v>
      </c>
      <c r="N209" s="227" t="s">
        <v>42</v>
      </c>
      <c r="O209" s="92"/>
      <c r="P209" s="228">
        <f>O209*H209</f>
        <v>0</v>
      </c>
      <c r="Q209" s="228">
        <v>0.00013</v>
      </c>
      <c r="R209" s="228">
        <f>Q209*H209</f>
        <v>0.022099999999999998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197</v>
      </c>
      <c r="AT209" s="230" t="s">
        <v>143</v>
      </c>
      <c r="AU209" s="230" t="s">
        <v>87</v>
      </c>
      <c r="AY209" s="18" t="s">
        <v>140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85</v>
      </c>
      <c r="BK209" s="231">
        <f>ROUND(I209*H209,2)</f>
        <v>0</v>
      </c>
      <c r="BL209" s="18" t="s">
        <v>197</v>
      </c>
      <c r="BM209" s="230" t="s">
        <v>306</v>
      </c>
    </row>
    <row r="210" spans="1:65" s="2" customFormat="1" ht="24.15" customHeight="1">
      <c r="A210" s="39"/>
      <c r="B210" s="40"/>
      <c r="C210" s="219" t="s">
        <v>307</v>
      </c>
      <c r="D210" s="219" t="s">
        <v>143</v>
      </c>
      <c r="E210" s="220" t="s">
        <v>308</v>
      </c>
      <c r="F210" s="221" t="s">
        <v>309</v>
      </c>
      <c r="G210" s="222" t="s">
        <v>196</v>
      </c>
      <c r="H210" s="223">
        <v>200</v>
      </c>
      <c r="I210" s="224"/>
      <c r="J210" s="225">
        <f>ROUND(I210*H210,2)</f>
        <v>0</v>
      </c>
      <c r="K210" s="221" t="s">
        <v>147</v>
      </c>
      <c r="L210" s="45"/>
      <c r="M210" s="226" t="s">
        <v>1</v>
      </c>
      <c r="N210" s="227" t="s">
        <v>42</v>
      </c>
      <c r="O210" s="92"/>
      <c r="P210" s="228">
        <f>O210*H210</f>
        <v>0</v>
      </c>
      <c r="Q210" s="228">
        <v>4E-05</v>
      </c>
      <c r="R210" s="228">
        <f>Q210*H210</f>
        <v>0.008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197</v>
      </c>
      <c r="AT210" s="230" t="s">
        <v>143</v>
      </c>
      <c r="AU210" s="230" t="s">
        <v>87</v>
      </c>
      <c r="AY210" s="18" t="s">
        <v>140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85</v>
      </c>
      <c r="BK210" s="231">
        <f>ROUND(I210*H210,2)</f>
        <v>0</v>
      </c>
      <c r="BL210" s="18" t="s">
        <v>197</v>
      </c>
      <c r="BM210" s="230" t="s">
        <v>310</v>
      </c>
    </row>
    <row r="211" spans="1:65" s="2" customFormat="1" ht="14.4" customHeight="1">
      <c r="A211" s="39"/>
      <c r="B211" s="40"/>
      <c r="C211" s="219" t="s">
        <v>311</v>
      </c>
      <c r="D211" s="219" t="s">
        <v>143</v>
      </c>
      <c r="E211" s="220" t="s">
        <v>312</v>
      </c>
      <c r="F211" s="221" t="s">
        <v>313</v>
      </c>
      <c r="G211" s="222" t="s">
        <v>196</v>
      </c>
      <c r="H211" s="223">
        <v>35.805</v>
      </c>
      <c r="I211" s="224"/>
      <c r="J211" s="225">
        <f>ROUND(I211*H211,2)</f>
        <v>0</v>
      </c>
      <c r="K211" s="221" t="s">
        <v>147</v>
      </c>
      <c r="L211" s="45"/>
      <c r="M211" s="226" t="s">
        <v>1</v>
      </c>
      <c r="N211" s="227" t="s">
        <v>42</v>
      </c>
      <c r="O211" s="92"/>
      <c r="P211" s="228">
        <f>O211*H211</f>
        <v>0</v>
      </c>
      <c r="Q211" s="228">
        <v>0</v>
      </c>
      <c r="R211" s="228">
        <f>Q211*H211</f>
        <v>0</v>
      </c>
      <c r="S211" s="228">
        <v>0.09</v>
      </c>
      <c r="T211" s="229">
        <f>S211*H211</f>
        <v>3.22245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0" t="s">
        <v>197</v>
      </c>
      <c r="AT211" s="230" t="s">
        <v>143</v>
      </c>
      <c r="AU211" s="230" t="s">
        <v>87</v>
      </c>
      <c r="AY211" s="18" t="s">
        <v>140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8" t="s">
        <v>85</v>
      </c>
      <c r="BK211" s="231">
        <f>ROUND(I211*H211,2)</f>
        <v>0</v>
      </c>
      <c r="BL211" s="18" t="s">
        <v>197</v>
      </c>
      <c r="BM211" s="230" t="s">
        <v>314</v>
      </c>
    </row>
    <row r="212" spans="1:51" s="15" customFormat="1" ht="12">
      <c r="A212" s="15"/>
      <c r="B212" s="265"/>
      <c r="C212" s="266"/>
      <c r="D212" s="238" t="s">
        <v>201</v>
      </c>
      <c r="E212" s="267" t="s">
        <v>1</v>
      </c>
      <c r="F212" s="268" t="s">
        <v>315</v>
      </c>
      <c r="G212" s="266"/>
      <c r="H212" s="267" t="s">
        <v>1</v>
      </c>
      <c r="I212" s="269"/>
      <c r="J212" s="266"/>
      <c r="K212" s="266"/>
      <c r="L212" s="270"/>
      <c r="M212" s="271"/>
      <c r="N212" s="272"/>
      <c r="O212" s="272"/>
      <c r="P212" s="272"/>
      <c r="Q212" s="272"/>
      <c r="R212" s="272"/>
      <c r="S212" s="272"/>
      <c r="T212" s="273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74" t="s">
        <v>201</v>
      </c>
      <c r="AU212" s="274" t="s">
        <v>87</v>
      </c>
      <c r="AV212" s="15" t="s">
        <v>85</v>
      </c>
      <c r="AW212" s="15" t="s">
        <v>32</v>
      </c>
      <c r="AX212" s="15" t="s">
        <v>77</v>
      </c>
      <c r="AY212" s="274" t="s">
        <v>140</v>
      </c>
    </row>
    <row r="213" spans="1:51" s="13" customFormat="1" ht="12">
      <c r="A213" s="13"/>
      <c r="B213" s="243"/>
      <c r="C213" s="244"/>
      <c r="D213" s="238" t="s">
        <v>201</v>
      </c>
      <c r="E213" s="245" t="s">
        <v>1</v>
      </c>
      <c r="F213" s="246" t="s">
        <v>316</v>
      </c>
      <c r="G213" s="244"/>
      <c r="H213" s="247">
        <v>18.51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3" t="s">
        <v>201</v>
      </c>
      <c r="AU213" s="253" t="s">
        <v>87</v>
      </c>
      <c r="AV213" s="13" t="s">
        <v>87</v>
      </c>
      <c r="AW213" s="13" t="s">
        <v>32</v>
      </c>
      <c r="AX213" s="13" t="s">
        <v>77</v>
      </c>
      <c r="AY213" s="253" t="s">
        <v>140</v>
      </c>
    </row>
    <row r="214" spans="1:51" s="13" customFormat="1" ht="12">
      <c r="A214" s="13"/>
      <c r="B214" s="243"/>
      <c r="C214" s="244"/>
      <c r="D214" s="238" t="s">
        <v>201</v>
      </c>
      <c r="E214" s="245" t="s">
        <v>1</v>
      </c>
      <c r="F214" s="246" t="s">
        <v>317</v>
      </c>
      <c r="G214" s="244"/>
      <c r="H214" s="247">
        <v>9.06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3" t="s">
        <v>201</v>
      </c>
      <c r="AU214" s="253" t="s">
        <v>87</v>
      </c>
      <c r="AV214" s="13" t="s">
        <v>87</v>
      </c>
      <c r="AW214" s="13" t="s">
        <v>32</v>
      </c>
      <c r="AX214" s="13" t="s">
        <v>77</v>
      </c>
      <c r="AY214" s="253" t="s">
        <v>140</v>
      </c>
    </row>
    <row r="215" spans="1:51" s="15" customFormat="1" ht="12">
      <c r="A215" s="15"/>
      <c r="B215" s="265"/>
      <c r="C215" s="266"/>
      <c r="D215" s="238" t="s">
        <v>201</v>
      </c>
      <c r="E215" s="267" t="s">
        <v>1</v>
      </c>
      <c r="F215" s="268" t="s">
        <v>318</v>
      </c>
      <c r="G215" s="266"/>
      <c r="H215" s="267" t="s">
        <v>1</v>
      </c>
      <c r="I215" s="269"/>
      <c r="J215" s="266"/>
      <c r="K215" s="266"/>
      <c r="L215" s="270"/>
      <c r="M215" s="271"/>
      <c r="N215" s="272"/>
      <c r="O215" s="272"/>
      <c r="P215" s="272"/>
      <c r="Q215" s="272"/>
      <c r="R215" s="272"/>
      <c r="S215" s="272"/>
      <c r="T215" s="273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74" t="s">
        <v>201</v>
      </c>
      <c r="AU215" s="274" t="s">
        <v>87</v>
      </c>
      <c r="AV215" s="15" t="s">
        <v>85</v>
      </c>
      <c r="AW215" s="15" t="s">
        <v>32</v>
      </c>
      <c r="AX215" s="15" t="s">
        <v>77</v>
      </c>
      <c r="AY215" s="274" t="s">
        <v>140</v>
      </c>
    </row>
    <row r="216" spans="1:51" s="13" customFormat="1" ht="12">
      <c r="A216" s="13"/>
      <c r="B216" s="243"/>
      <c r="C216" s="244"/>
      <c r="D216" s="238" t="s">
        <v>201</v>
      </c>
      <c r="E216" s="245" t="s">
        <v>1</v>
      </c>
      <c r="F216" s="246" t="s">
        <v>319</v>
      </c>
      <c r="G216" s="244"/>
      <c r="H216" s="247">
        <v>8.235</v>
      </c>
      <c r="I216" s="248"/>
      <c r="J216" s="244"/>
      <c r="K216" s="244"/>
      <c r="L216" s="249"/>
      <c r="M216" s="250"/>
      <c r="N216" s="251"/>
      <c r="O216" s="251"/>
      <c r="P216" s="251"/>
      <c r="Q216" s="251"/>
      <c r="R216" s="251"/>
      <c r="S216" s="251"/>
      <c r="T216" s="25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3" t="s">
        <v>201</v>
      </c>
      <c r="AU216" s="253" t="s">
        <v>87</v>
      </c>
      <c r="AV216" s="13" t="s">
        <v>87</v>
      </c>
      <c r="AW216" s="13" t="s">
        <v>32</v>
      </c>
      <c r="AX216" s="13" t="s">
        <v>77</v>
      </c>
      <c r="AY216" s="253" t="s">
        <v>140</v>
      </c>
    </row>
    <row r="217" spans="1:51" s="14" customFormat="1" ht="12">
      <c r="A217" s="14"/>
      <c r="B217" s="254"/>
      <c r="C217" s="255"/>
      <c r="D217" s="238" t="s">
        <v>201</v>
      </c>
      <c r="E217" s="256" t="s">
        <v>1</v>
      </c>
      <c r="F217" s="257" t="s">
        <v>204</v>
      </c>
      <c r="G217" s="255"/>
      <c r="H217" s="258">
        <v>35.805</v>
      </c>
      <c r="I217" s="259"/>
      <c r="J217" s="255"/>
      <c r="K217" s="255"/>
      <c r="L217" s="260"/>
      <c r="M217" s="261"/>
      <c r="N217" s="262"/>
      <c r="O217" s="262"/>
      <c r="P217" s="262"/>
      <c r="Q217" s="262"/>
      <c r="R217" s="262"/>
      <c r="S217" s="262"/>
      <c r="T217" s="26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4" t="s">
        <v>201</v>
      </c>
      <c r="AU217" s="264" t="s">
        <v>87</v>
      </c>
      <c r="AV217" s="14" t="s">
        <v>197</v>
      </c>
      <c r="AW217" s="14" t="s">
        <v>32</v>
      </c>
      <c r="AX217" s="14" t="s">
        <v>85</v>
      </c>
      <c r="AY217" s="264" t="s">
        <v>140</v>
      </c>
    </row>
    <row r="218" spans="1:65" s="2" customFormat="1" ht="24.15" customHeight="1">
      <c r="A218" s="39"/>
      <c r="B218" s="40"/>
      <c r="C218" s="219" t="s">
        <v>7</v>
      </c>
      <c r="D218" s="219" t="s">
        <v>143</v>
      </c>
      <c r="E218" s="220" t="s">
        <v>320</v>
      </c>
      <c r="F218" s="221" t="s">
        <v>321</v>
      </c>
      <c r="G218" s="222" t="s">
        <v>196</v>
      </c>
      <c r="H218" s="223">
        <v>27.57</v>
      </c>
      <c r="I218" s="224"/>
      <c r="J218" s="225">
        <f>ROUND(I218*H218,2)</f>
        <v>0</v>
      </c>
      <c r="K218" s="221" t="s">
        <v>147</v>
      </c>
      <c r="L218" s="45"/>
      <c r="M218" s="226" t="s">
        <v>1</v>
      </c>
      <c r="N218" s="227" t="s">
        <v>42</v>
      </c>
      <c r="O218" s="92"/>
      <c r="P218" s="228">
        <f>O218*H218</f>
        <v>0</v>
      </c>
      <c r="Q218" s="228">
        <v>0</v>
      </c>
      <c r="R218" s="228">
        <f>Q218*H218</f>
        <v>0</v>
      </c>
      <c r="S218" s="228">
        <v>0.035</v>
      </c>
      <c r="T218" s="229">
        <f>S218*H218</f>
        <v>0.9649500000000001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197</v>
      </c>
      <c r="AT218" s="230" t="s">
        <v>143</v>
      </c>
      <c r="AU218" s="230" t="s">
        <v>87</v>
      </c>
      <c r="AY218" s="18" t="s">
        <v>140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85</v>
      </c>
      <c r="BK218" s="231">
        <f>ROUND(I218*H218,2)</f>
        <v>0</v>
      </c>
      <c r="BL218" s="18" t="s">
        <v>197</v>
      </c>
      <c r="BM218" s="230" t="s">
        <v>322</v>
      </c>
    </row>
    <row r="219" spans="1:51" s="15" customFormat="1" ht="12">
      <c r="A219" s="15"/>
      <c r="B219" s="265"/>
      <c r="C219" s="266"/>
      <c r="D219" s="238" t="s">
        <v>201</v>
      </c>
      <c r="E219" s="267" t="s">
        <v>1</v>
      </c>
      <c r="F219" s="268" t="s">
        <v>315</v>
      </c>
      <c r="G219" s="266"/>
      <c r="H219" s="267" t="s">
        <v>1</v>
      </c>
      <c r="I219" s="269"/>
      <c r="J219" s="266"/>
      <c r="K219" s="266"/>
      <c r="L219" s="270"/>
      <c r="M219" s="271"/>
      <c r="N219" s="272"/>
      <c r="O219" s="272"/>
      <c r="P219" s="272"/>
      <c r="Q219" s="272"/>
      <c r="R219" s="272"/>
      <c r="S219" s="272"/>
      <c r="T219" s="273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74" t="s">
        <v>201</v>
      </c>
      <c r="AU219" s="274" t="s">
        <v>87</v>
      </c>
      <c r="AV219" s="15" t="s">
        <v>85</v>
      </c>
      <c r="AW219" s="15" t="s">
        <v>32</v>
      </c>
      <c r="AX219" s="15" t="s">
        <v>77</v>
      </c>
      <c r="AY219" s="274" t="s">
        <v>140</v>
      </c>
    </row>
    <row r="220" spans="1:51" s="13" customFormat="1" ht="12">
      <c r="A220" s="13"/>
      <c r="B220" s="243"/>
      <c r="C220" s="244"/>
      <c r="D220" s="238" t="s">
        <v>201</v>
      </c>
      <c r="E220" s="245" t="s">
        <v>1</v>
      </c>
      <c r="F220" s="246" t="s">
        <v>316</v>
      </c>
      <c r="G220" s="244"/>
      <c r="H220" s="247">
        <v>18.51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3" t="s">
        <v>201</v>
      </c>
      <c r="AU220" s="253" t="s">
        <v>87</v>
      </c>
      <c r="AV220" s="13" t="s">
        <v>87</v>
      </c>
      <c r="AW220" s="13" t="s">
        <v>32</v>
      </c>
      <c r="AX220" s="13" t="s">
        <v>77</v>
      </c>
      <c r="AY220" s="253" t="s">
        <v>140</v>
      </c>
    </row>
    <row r="221" spans="1:51" s="13" customFormat="1" ht="12">
      <c r="A221" s="13"/>
      <c r="B221" s="243"/>
      <c r="C221" s="244"/>
      <c r="D221" s="238" t="s">
        <v>201</v>
      </c>
      <c r="E221" s="245" t="s">
        <v>1</v>
      </c>
      <c r="F221" s="246" t="s">
        <v>317</v>
      </c>
      <c r="G221" s="244"/>
      <c r="H221" s="247">
        <v>9.06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3" t="s">
        <v>201</v>
      </c>
      <c r="AU221" s="253" t="s">
        <v>87</v>
      </c>
      <c r="AV221" s="13" t="s">
        <v>87</v>
      </c>
      <c r="AW221" s="13" t="s">
        <v>32</v>
      </c>
      <c r="AX221" s="13" t="s">
        <v>77</v>
      </c>
      <c r="AY221" s="253" t="s">
        <v>140</v>
      </c>
    </row>
    <row r="222" spans="1:51" s="14" customFormat="1" ht="12">
      <c r="A222" s="14"/>
      <c r="B222" s="254"/>
      <c r="C222" s="255"/>
      <c r="D222" s="238" t="s">
        <v>201</v>
      </c>
      <c r="E222" s="256" t="s">
        <v>1</v>
      </c>
      <c r="F222" s="257" t="s">
        <v>204</v>
      </c>
      <c r="G222" s="255"/>
      <c r="H222" s="258">
        <v>27.57</v>
      </c>
      <c r="I222" s="259"/>
      <c r="J222" s="255"/>
      <c r="K222" s="255"/>
      <c r="L222" s="260"/>
      <c r="M222" s="261"/>
      <c r="N222" s="262"/>
      <c r="O222" s="262"/>
      <c r="P222" s="262"/>
      <c r="Q222" s="262"/>
      <c r="R222" s="262"/>
      <c r="S222" s="262"/>
      <c r="T222" s="26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4" t="s">
        <v>201</v>
      </c>
      <c r="AU222" s="264" t="s">
        <v>87</v>
      </c>
      <c r="AV222" s="14" t="s">
        <v>197</v>
      </c>
      <c r="AW222" s="14" t="s">
        <v>32</v>
      </c>
      <c r="AX222" s="14" t="s">
        <v>85</v>
      </c>
      <c r="AY222" s="264" t="s">
        <v>140</v>
      </c>
    </row>
    <row r="223" spans="1:65" s="2" customFormat="1" ht="14.4" customHeight="1">
      <c r="A223" s="39"/>
      <c r="B223" s="40"/>
      <c r="C223" s="219" t="s">
        <v>323</v>
      </c>
      <c r="D223" s="219" t="s">
        <v>143</v>
      </c>
      <c r="E223" s="220" t="s">
        <v>324</v>
      </c>
      <c r="F223" s="221" t="s">
        <v>325</v>
      </c>
      <c r="G223" s="222" t="s">
        <v>326</v>
      </c>
      <c r="H223" s="223">
        <v>31</v>
      </c>
      <c r="I223" s="224"/>
      <c r="J223" s="225">
        <f>ROUND(I223*H223,2)</f>
        <v>0</v>
      </c>
      <c r="K223" s="221" t="s">
        <v>147</v>
      </c>
      <c r="L223" s="45"/>
      <c r="M223" s="226" t="s">
        <v>1</v>
      </c>
      <c r="N223" s="227" t="s">
        <v>42</v>
      </c>
      <c r="O223" s="92"/>
      <c r="P223" s="228">
        <f>O223*H223</f>
        <v>0</v>
      </c>
      <c r="Q223" s="228">
        <v>0</v>
      </c>
      <c r="R223" s="228">
        <f>Q223*H223</f>
        <v>0</v>
      </c>
      <c r="S223" s="228">
        <v>0.009</v>
      </c>
      <c r="T223" s="229">
        <f>S223*H223</f>
        <v>0.27899999999999997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197</v>
      </c>
      <c r="AT223" s="230" t="s">
        <v>143</v>
      </c>
      <c r="AU223" s="230" t="s">
        <v>87</v>
      </c>
      <c r="AY223" s="18" t="s">
        <v>140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85</v>
      </c>
      <c r="BK223" s="231">
        <f>ROUND(I223*H223,2)</f>
        <v>0</v>
      </c>
      <c r="BL223" s="18" t="s">
        <v>197</v>
      </c>
      <c r="BM223" s="230" t="s">
        <v>327</v>
      </c>
    </row>
    <row r="224" spans="1:51" s="15" customFormat="1" ht="12">
      <c r="A224" s="15"/>
      <c r="B224" s="265"/>
      <c r="C224" s="266"/>
      <c r="D224" s="238" t="s">
        <v>201</v>
      </c>
      <c r="E224" s="267" t="s">
        <v>1</v>
      </c>
      <c r="F224" s="268" t="s">
        <v>315</v>
      </c>
      <c r="G224" s="266"/>
      <c r="H224" s="267" t="s">
        <v>1</v>
      </c>
      <c r="I224" s="269"/>
      <c r="J224" s="266"/>
      <c r="K224" s="266"/>
      <c r="L224" s="270"/>
      <c r="M224" s="271"/>
      <c r="N224" s="272"/>
      <c r="O224" s="272"/>
      <c r="P224" s="272"/>
      <c r="Q224" s="272"/>
      <c r="R224" s="272"/>
      <c r="S224" s="272"/>
      <c r="T224" s="273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74" t="s">
        <v>201</v>
      </c>
      <c r="AU224" s="274" t="s">
        <v>87</v>
      </c>
      <c r="AV224" s="15" t="s">
        <v>85</v>
      </c>
      <c r="AW224" s="15" t="s">
        <v>32</v>
      </c>
      <c r="AX224" s="15" t="s">
        <v>77</v>
      </c>
      <c r="AY224" s="274" t="s">
        <v>140</v>
      </c>
    </row>
    <row r="225" spans="1:51" s="13" customFormat="1" ht="12">
      <c r="A225" s="13"/>
      <c r="B225" s="243"/>
      <c r="C225" s="244"/>
      <c r="D225" s="238" t="s">
        <v>201</v>
      </c>
      <c r="E225" s="245" t="s">
        <v>1</v>
      </c>
      <c r="F225" s="246" t="s">
        <v>328</v>
      </c>
      <c r="G225" s="244"/>
      <c r="H225" s="247">
        <v>19.3</v>
      </c>
      <c r="I225" s="248"/>
      <c r="J225" s="244"/>
      <c r="K225" s="244"/>
      <c r="L225" s="249"/>
      <c r="M225" s="250"/>
      <c r="N225" s="251"/>
      <c r="O225" s="251"/>
      <c r="P225" s="251"/>
      <c r="Q225" s="251"/>
      <c r="R225" s="251"/>
      <c r="S225" s="251"/>
      <c r="T225" s="25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3" t="s">
        <v>201</v>
      </c>
      <c r="AU225" s="253" t="s">
        <v>87</v>
      </c>
      <c r="AV225" s="13" t="s">
        <v>87</v>
      </c>
      <c r="AW225" s="13" t="s">
        <v>32</v>
      </c>
      <c r="AX225" s="13" t="s">
        <v>77</v>
      </c>
      <c r="AY225" s="253" t="s">
        <v>140</v>
      </c>
    </row>
    <row r="226" spans="1:51" s="13" customFormat="1" ht="12">
      <c r="A226" s="13"/>
      <c r="B226" s="243"/>
      <c r="C226" s="244"/>
      <c r="D226" s="238" t="s">
        <v>201</v>
      </c>
      <c r="E226" s="245" t="s">
        <v>1</v>
      </c>
      <c r="F226" s="246" t="s">
        <v>329</v>
      </c>
      <c r="G226" s="244"/>
      <c r="H226" s="247">
        <v>11.7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3" t="s">
        <v>201</v>
      </c>
      <c r="AU226" s="253" t="s">
        <v>87</v>
      </c>
      <c r="AV226" s="13" t="s">
        <v>87</v>
      </c>
      <c r="AW226" s="13" t="s">
        <v>32</v>
      </c>
      <c r="AX226" s="13" t="s">
        <v>77</v>
      </c>
      <c r="AY226" s="253" t="s">
        <v>140</v>
      </c>
    </row>
    <row r="227" spans="1:51" s="14" customFormat="1" ht="12">
      <c r="A227" s="14"/>
      <c r="B227" s="254"/>
      <c r="C227" s="255"/>
      <c r="D227" s="238" t="s">
        <v>201</v>
      </c>
      <c r="E227" s="256" t="s">
        <v>1</v>
      </c>
      <c r="F227" s="257" t="s">
        <v>204</v>
      </c>
      <c r="G227" s="255"/>
      <c r="H227" s="258">
        <v>31</v>
      </c>
      <c r="I227" s="259"/>
      <c r="J227" s="255"/>
      <c r="K227" s="255"/>
      <c r="L227" s="260"/>
      <c r="M227" s="261"/>
      <c r="N227" s="262"/>
      <c r="O227" s="262"/>
      <c r="P227" s="262"/>
      <c r="Q227" s="262"/>
      <c r="R227" s="262"/>
      <c r="S227" s="262"/>
      <c r="T227" s="26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4" t="s">
        <v>201</v>
      </c>
      <c r="AU227" s="264" t="s">
        <v>87</v>
      </c>
      <c r="AV227" s="14" t="s">
        <v>197</v>
      </c>
      <c r="AW227" s="14" t="s">
        <v>32</v>
      </c>
      <c r="AX227" s="14" t="s">
        <v>85</v>
      </c>
      <c r="AY227" s="264" t="s">
        <v>140</v>
      </c>
    </row>
    <row r="228" spans="1:65" s="2" customFormat="1" ht="24.15" customHeight="1">
      <c r="A228" s="39"/>
      <c r="B228" s="40"/>
      <c r="C228" s="219" t="s">
        <v>330</v>
      </c>
      <c r="D228" s="219" t="s">
        <v>143</v>
      </c>
      <c r="E228" s="220" t="s">
        <v>331</v>
      </c>
      <c r="F228" s="221" t="s">
        <v>332</v>
      </c>
      <c r="G228" s="222" t="s">
        <v>274</v>
      </c>
      <c r="H228" s="223">
        <v>1.323</v>
      </c>
      <c r="I228" s="224"/>
      <c r="J228" s="225">
        <f>ROUND(I228*H228,2)</f>
        <v>0</v>
      </c>
      <c r="K228" s="221" t="s">
        <v>147</v>
      </c>
      <c r="L228" s="45"/>
      <c r="M228" s="226" t="s">
        <v>1</v>
      </c>
      <c r="N228" s="227" t="s">
        <v>42</v>
      </c>
      <c r="O228" s="92"/>
      <c r="P228" s="228">
        <f>O228*H228</f>
        <v>0</v>
      </c>
      <c r="Q228" s="228">
        <v>0</v>
      </c>
      <c r="R228" s="228">
        <f>Q228*H228</f>
        <v>0</v>
      </c>
      <c r="S228" s="228">
        <v>1.8</v>
      </c>
      <c r="T228" s="229">
        <f>S228*H228</f>
        <v>2.3814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197</v>
      </c>
      <c r="AT228" s="230" t="s">
        <v>143</v>
      </c>
      <c r="AU228" s="230" t="s">
        <v>87</v>
      </c>
      <c r="AY228" s="18" t="s">
        <v>140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85</v>
      </c>
      <c r="BK228" s="231">
        <f>ROUND(I228*H228,2)</f>
        <v>0</v>
      </c>
      <c r="BL228" s="18" t="s">
        <v>197</v>
      </c>
      <c r="BM228" s="230" t="s">
        <v>333</v>
      </c>
    </row>
    <row r="229" spans="1:51" s="15" customFormat="1" ht="12">
      <c r="A229" s="15"/>
      <c r="B229" s="265"/>
      <c r="C229" s="266"/>
      <c r="D229" s="238" t="s">
        <v>201</v>
      </c>
      <c r="E229" s="267" t="s">
        <v>1</v>
      </c>
      <c r="F229" s="268" t="s">
        <v>334</v>
      </c>
      <c r="G229" s="266"/>
      <c r="H229" s="267" t="s">
        <v>1</v>
      </c>
      <c r="I229" s="269"/>
      <c r="J229" s="266"/>
      <c r="K229" s="266"/>
      <c r="L229" s="270"/>
      <c r="M229" s="271"/>
      <c r="N229" s="272"/>
      <c r="O229" s="272"/>
      <c r="P229" s="272"/>
      <c r="Q229" s="272"/>
      <c r="R229" s="272"/>
      <c r="S229" s="272"/>
      <c r="T229" s="273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74" t="s">
        <v>201</v>
      </c>
      <c r="AU229" s="274" t="s">
        <v>87</v>
      </c>
      <c r="AV229" s="15" t="s">
        <v>85</v>
      </c>
      <c r="AW229" s="15" t="s">
        <v>32</v>
      </c>
      <c r="AX229" s="15" t="s">
        <v>77</v>
      </c>
      <c r="AY229" s="274" t="s">
        <v>140</v>
      </c>
    </row>
    <row r="230" spans="1:51" s="13" customFormat="1" ht="12">
      <c r="A230" s="13"/>
      <c r="B230" s="243"/>
      <c r="C230" s="244"/>
      <c r="D230" s="238" t="s">
        <v>201</v>
      </c>
      <c r="E230" s="245" t="s">
        <v>1</v>
      </c>
      <c r="F230" s="246" t="s">
        <v>335</v>
      </c>
      <c r="G230" s="244"/>
      <c r="H230" s="247">
        <v>1.323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3" t="s">
        <v>201</v>
      </c>
      <c r="AU230" s="253" t="s">
        <v>87</v>
      </c>
      <c r="AV230" s="13" t="s">
        <v>87</v>
      </c>
      <c r="AW230" s="13" t="s">
        <v>32</v>
      </c>
      <c r="AX230" s="13" t="s">
        <v>85</v>
      </c>
      <c r="AY230" s="253" t="s">
        <v>140</v>
      </c>
    </row>
    <row r="231" spans="1:65" s="2" customFormat="1" ht="24.15" customHeight="1">
      <c r="A231" s="39"/>
      <c r="B231" s="40"/>
      <c r="C231" s="219" t="s">
        <v>336</v>
      </c>
      <c r="D231" s="219" t="s">
        <v>143</v>
      </c>
      <c r="E231" s="220" t="s">
        <v>337</v>
      </c>
      <c r="F231" s="221" t="s">
        <v>338</v>
      </c>
      <c r="G231" s="222" t="s">
        <v>196</v>
      </c>
      <c r="H231" s="223">
        <v>3.6</v>
      </c>
      <c r="I231" s="224"/>
      <c r="J231" s="225">
        <f>ROUND(I231*H231,2)</f>
        <v>0</v>
      </c>
      <c r="K231" s="221" t="s">
        <v>147</v>
      </c>
      <c r="L231" s="45"/>
      <c r="M231" s="226" t="s">
        <v>1</v>
      </c>
      <c r="N231" s="227" t="s">
        <v>42</v>
      </c>
      <c r="O231" s="92"/>
      <c r="P231" s="228">
        <f>O231*H231</f>
        <v>0</v>
      </c>
      <c r="Q231" s="228">
        <v>0</v>
      </c>
      <c r="R231" s="228">
        <f>Q231*H231</f>
        <v>0</v>
      </c>
      <c r="S231" s="228">
        <v>0.117</v>
      </c>
      <c r="T231" s="229">
        <f>S231*H231</f>
        <v>0.4212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197</v>
      </c>
      <c r="AT231" s="230" t="s">
        <v>143</v>
      </c>
      <c r="AU231" s="230" t="s">
        <v>87</v>
      </c>
      <c r="AY231" s="18" t="s">
        <v>140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85</v>
      </c>
      <c r="BK231" s="231">
        <f>ROUND(I231*H231,2)</f>
        <v>0</v>
      </c>
      <c r="BL231" s="18" t="s">
        <v>197</v>
      </c>
      <c r="BM231" s="230" t="s">
        <v>339</v>
      </c>
    </row>
    <row r="232" spans="1:51" s="15" customFormat="1" ht="12">
      <c r="A232" s="15"/>
      <c r="B232" s="265"/>
      <c r="C232" s="266"/>
      <c r="D232" s="238" t="s">
        <v>201</v>
      </c>
      <c r="E232" s="267" t="s">
        <v>1</v>
      </c>
      <c r="F232" s="268" t="s">
        <v>340</v>
      </c>
      <c r="G232" s="266"/>
      <c r="H232" s="267" t="s">
        <v>1</v>
      </c>
      <c r="I232" s="269"/>
      <c r="J232" s="266"/>
      <c r="K232" s="266"/>
      <c r="L232" s="270"/>
      <c r="M232" s="271"/>
      <c r="N232" s="272"/>
      <c r="O232" s="272"/>
      <c r="P232" s="272"/>
      <c r="Q232" s="272"/>
      <c r="R232" s="272"/>
      <c r="S232" s="272"/>
      <c r="T232" s="273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74" t="s">
        <v>201</v>
      </c>
      <c r="AU232" s="274" t="s">
        <v>87</v>
      </c>
      <c r="AV232" s="15" t="s">
        <v>85</v>
      </c>
      <c r="AW232" s="15" t="s">
        <v>32</v>
      </c>
      <c r="AX232" s="15" t="s">
        <v>77</v>
      </c>
      <c r="AY232" s="274" t="s">
        <v>140</v>
      </c>
    </row>
    <row r="233" spans="1:51" s="13" customFormat="1" ht="12">
      <c r="A233" s="13"/>
      <c r="B233" s="243"/>
      <c r="C233" s="244"/>
      <c r="D233" s="238" t="s">
        <v>201</v>
      </c>
      <c r="E233" s="245" t="s">
        <v>1</v>
      </c>
      <c r="F233" s="246" t="s">
        <v>222</v>
      </c>
      <c r="G233" s="244"/>
      <c r="H233" s="247">
        <v>3.6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3" t="s">
        <v>201</v>
      </c>
      <c r="AU233" s="253" t="s">
        <v>87</v>
      </c>
      <c r="AV233" s="13" t="s">
        <v>87</v>
      </c>
      <c r="AW233" s="13" t="s">
        <v>32</v>
      </c>
      <c r="AX233" s="13" t="s">
        <v>85</v>
      </c>
      <c r="AY233" s="253" t="s">
        <v>140</v>
      </c>
    </row>
    <row r="234" spans="1:65" s="2" customFormat="1" ht="24.15" customHeight="1">
      <c r="A234" s="39"/>
      <c r="B234" s="40"/>
      <c r="C234" s="219" t="s">
        <v>341</v>
      </c>
      <c r="D234" s="219" t="s">
        <v>143</v>
      </c>
      <c r="E234" s="220" t="s">
        <v>342</v>
      </c>
      <c r="F234" s="221" t="s">
        <v>343</v>
      </c>
      <c r="G234" s="222" t="s">
        <v>196</v>
      </c>
      <c r="H234" s="223">
        <v>2.52</v>
      </c>
      <c r="I234" s="224"/>
      <c r="J234" s="225">
        <f>ROUND(I234*H234,2)</f>
        <v>0</v>
      </c>
      <c r="K234" s="221" t="s">
        <v>147</v>
      </c>
      <c r="L234" s="45"/>
      <c r="M234" s="226" t="s">
        <v>1</v>
      </c>
      <c r="N234" s="227" t="s">
        <v>42</v>
      </c>
      <c r="O234" s="92"/>
      <c r="P234" s="228">
        <f>O234*H234</f>
        <v>0</v>
      </c>
      <c r="Q234" s="228">
        <v>0</v>
      </c>
      <c r="R234" s="228">
        <f>Q234*H234</f>
        <v>0</v>
      </c>
      <c r="S234" s="228">
        <v>0.165</v>
      </c>
      <c r="T234" s="229">
        <f>S234*H234</f>
        <v>0.4158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0" t="s">
        <v>197</v>
      </c>
      <c r="AT234" s="230" t="s">
        <v>143</v>
      </c>
      <c r="AU234" s="230" t="s">
        <v>87</v>
      </c>
      <c r="AY234" s="18" t="s">
        <v>140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8" t="s">
        <v>85</v>
      </c>
      <c r="BK234" s="231">
        <f>ROUND(I234*H234,2)</f>
        <v>0</v>
      </c>
      <c r="BL234" s="18" t="s">
        <v>197</v>
      </c>
      <c r="BM234" s="230" t="s">
        <v>344</v>
      </c>
    </row>
    <row r="235" spans="1:51" s="15" customFormat="1" ht="12">
      <c r="A235" s="15"/>
      <c r="B235" s="265"/>
      <c r="C235" s="266"/>
      <c r="D235" s="238" t="s">
        <v>201</v>
      </c>
      <c r="E235" s="267" t="s">
        <v>1</v>
      </c>
      <c r="F235" s="268" t="s">
        <v>334</v>
      </c>
      <c r="G235" s="266"/>
      <c r="H235" s="267" t="s">
        <v>1</v>
      </c>
      <c r="I235" s="269"/>
      <c r="J235" s="266"/>
      <c r="K235" s="266"/>
      <c r="L235" s="270"/>
      <c r="M235" s="271"/>
      <c r="N235" s="272"/>
      <c r="O235" s="272"/>
      <c r="P235" s="272"/>
      <c r="Q235" s="272"/>
      <c r="R235" s="272"/>
      <c r="S235" s="272"/>
      <c r="T235" s="273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74" t="s">
        <v>201</v>
      </c>
      <c r="AU235" s="274" t="s">
        <v>87</v>
      </c>
      <c r="AV235" s="15" t="s">
        <v>85</v>
      </c>
      <c r="AW235" s="15" t="s">
        <v>32</v>
      </c>
      <c r="AX235" s="15" t="s">
        <v>77</v>
      </c>
      <c r="AY235" s="274" t="s">
        <v>140</v>
      </c>
    </row>
    <row r="236" spans="1:51" s="13" customFormat="1" ht="12">
      <c r="A236" s="13"/>
      <c r="B236" s="243"/>
      <c r="C236" s="244"/>
      <c r="D236" s="238" t="s">
        <v>201</v>
      </c>
      <c r="E236" s="245" t="s">
        <v>1</v>
      </c>
      <c r="F236" s="246" t="s">
        <v>345</v>
      </c>
      <c r="G236" s="244"/>
      <c r="H236" s="247">
        <v>2.52</v>
      </c>
      <c r="I236" s="248"/>
      <c r="J236" s="244"/>
      <c r="K236" s="244"/>
      <c r="L236" s="249"/>
      <c r="M236" s="250"/>
      <c r="N236" s="251"/>
      <c r="O236" s="251"/>
      <c r="P236" s="251"/>
      <c r="Q236" s="251"/>
      <c r="R236" s="251"/>
      <c r="S236" s="251"/>
      <c r="T236" s="25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3" t="s">
        <v>201</v>
      </c>
      <c r="AU236" s="253" t="s">
        <v>87</v>
      </c>
      <c r="AV236" s="13" t="s">
        <v>87</v>
      </c>
      <c r="AW236" s="13" t="s">
        <v>32</v>
      </c>
      <c r="AX236" s="13" t="s">
        <v>85</v>
      </c>
      <c r="AY236" s="253" t="s">
        <v>140</v>
      </c>
    </row>
    <row r="237" spans="1:65" s="2" customFormat="1" ht="24.15" customHeight="1">
      <c r="A237" s="39"/>
      <c r="B237" s="40"/>
      <c r="C237" s="219" t="s">
        <v>346</v>
      </c>
      <c r="D237" s="219" t="s">
        <v>143</v>
      </c>
      <c r="E237" s="220" t="s">
        <v>347</v>
      </c>
      <c r="F237" s="221" t="s">
        <v>348</v>
      </c>
      <c r="G237" s="222" t="s">
        <v>326</v>
      </c>
      <c r="H237" s="223">
        <v>22.8</v>
      </c>
      <c r="I237" s="224"/>
      <c r="J237" s="225">
        <f>ROUND(I237*H237,2)</f>
        <v>0</v>
      </c>
      <c r="K237" s="221" t="s">
        <v>147</v>
      </c>
      <c r="L237" s="45"/>
      <c r="M237" s="226" t="s">
        <v>1</v>
      </c>
      <c r="N237" s="227" t="s">
        <v>42</v>
      </c>
      <c r="O237" s="92"/>
      <c r="P237" s="228">
        <f>O237*H237</f>
        <v>0</v>
      </c>
      <c r="Q237" s="228">
        <v>0</v>
      </c>
      <c r="R237" s="228">
        <f>Q237*H237</f>
        <v>0</v>
      </c>
      <c r="S237" s="228">
        <v>0.01</v>
      </c>
      <c r="T237" s="229">
        <f>S237*H237</f>
        <v>0.228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0" t="s">
        <v>197</v>
      </c>
      <c r="AT237" s="230" t="s">
        <v>143</v>
      </c>
      <c r="AU237" s="230" t="s">
        <v>87</v>
      </c>
      <c r="AY237" s="18" t="s">
        <v>140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8" t="s">
        <v>85</v>
      </c>
      <c r="BK237" s="231">
        <f>ROUND(I237*H237,2)</f>
        <v>0</v>
      </c>
      <c r="BL237" s="18" t="s">
        <v>197</v>
      </c>
      <c r="BM237" s="230" t="s">
        <v>349</v>
      </c>
    </row>
    <row r="238" spans="1:51" s="13" customFormat="1" ht="12">
      <c r="A238" s="13"/>
      <c r="B238" s="243"/>
      <c r="C238" s="244"/>
      <c r="D238" s="238" t="s">
        <v>201</v>
      </c>
      <c r="E238" s="245" t="s">
        <v>1</v>
      </c>
      <c r="F238" s="246" t="s">
        <v>350</v>
      </c>
      <c r="G238" s="244"/>
      <c r="H238" s="247">
        <v>18.6</v>
      </c>
      <c r="I238" s="248"/>
      <c r="J238" s="244"/>
      <c r="K238" s="244"/>
      <c r="L238" s="249"/>
      <c r="M238" s="250"/>
      <c r="N238" s="251"/>
      <c r="O238" s="251"/>
      <c r="P238" s="251"/>
      <c r="Q238" s="251"/>
      <c r="R238" s="251"/>
      <c r="S238" s="251"/>
      <c r="T238" s="25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3" t="s">
        <v>201</v>
      </c>
      <c r="AU238" s="253" t="s">
        <v>87</v>
      </c>
      <c r="AV238" s="13" t="s">
        <v>87</v>
      </c>
      <c r="AW238" s="13" t="s">
        <v>32</v>
      </c>
      <c r="AX238" s="13" t="s">
        <v>77</v>
      </c>
      <c r="AY238" s="253" t="s">
        <v>140</v>
      </c>
    </row>
    <row r="239" spans="1:51" s="13" customFormat="1" ht="12">
      <c r="A239" s="13"/>
      <c r="B239" s="243"/>
      <c r="C239" s="244"/>
      <c r="D239" s="238" t="s">
        <v>201</v>
      </c>
      <c r="E239" s="245" t="s">
        <v>1</v>
      </c>
      <c r="F239" s="246" t="s">
        <v>351</v>
      </c>
      <c r="G239" s="244"/>
      <c r="H239" s="247">
        <v>4.2</v>
      </c>
      <c r="I239" s="248"/>
      <c r="J239" s="244"/>
      <c r="K239" s="244"/>
      <c r="L239" s="249"/>
      <c r="M239" s="250"/>
      <c r="N239" s="251"/>
      <c r="O239" s="251"/>
      <c r="P239" s="251"/>
      <c r="Q239" s="251"/>
      <c r="R239" s="251"/>
      <c r="S239" s="251"/>
      <c r="T239" s="25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3" t="s">
        <v>201</v>
      </c>
      <c r="AU239" s="253" t="s">
        <v>87</v>
      </c>
      <c r="AV239" s="13" t="s">
        <v>87</v>
      </c>
      <c r="AW239" s="13" t="s">
        <v>32</v>
      </c>
      <c r="AX239" s="13" t="s">
        <v>77</v>
      </c>
      <c r="AY239" s="253" t="s">
        <v>140</v>
      </c>
    </row>
    <row r="240" spans="1:51" s="14" customFormat="1" ht="12">
      <c r="A240" s="14"/>
      <c r="B240" s="254"/>
      <c r="C240" s="255"/>
      <c r="D240" s="238" t="s">
        <v>201</v>
      </c>
      <c r="E240" s="256" t="s">
        <v>1</v>
      </c>
      <c r="F240" s="257" t="s">
        <v>204</v>
      </c>
      <c r="G240" s="255"/>
      <c r="H240" s="258">
        <v>22.8</v>
      </c>
      <c r="I240" s="259"/>
      <c r="J240" s="255"/>
      <c r="K240" s="255"/>
      <c r="L240" s="260"/>
      <c r="M240" s="261"/>
      <c r="N240" s="262"/>
      <c r="O240" s="262"/>
      <c r="P240" s="262"/>
      <c r="Q240" s="262"/>
      <c r="R240" s="262"/>
      <c r="S240" s="262"/>
      <c r="T240" s="26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4" t="s">
        <v>201</v>
      </c>
      <c r="AU240" s="264" t="s">
        <v>87</v>
      </c>
      <c r="AV240" s="14" t="s">
        <v>197</v>
      </c>
      <c r="AW240" s="14" t="s">
        <v>32</v>
      </c>
      <c r="AX240" s="14" t="s">
        <v>85</v>
      </c>
      <c r="AY240" s="264" t="s">
        <v>140</v>
      </c>
    </row>
    <row r="241" spans="1:65" s="2" customFormat="1" ht="24.15" customHeight="1">
      <c r="A241" s="39"/>
      <c r="B241" s="40"/>
      <c r="C241" s="219" t="s">
        <v>352</v>
      </c>
      <c r="D241" s="219" t="s">
        <v>143</v>
      </c>
      <c r="E241" s="220" t="s">
        <v>353</v>
      </c>
      <c r="F241" s="221" t="s">
        <v>354</v>
      </c>
      <c r="G241" s="222" t="s">
        <v>326</v>
      </c>
      <c r="H241" s="223">
        <v>24.2</v>
      </c>
      <c r="I241" s="224"/>
      <c r="J241" s="225">
        <f>ROUND(I241*H241,2)</f>
        <v>0</v>
      </c>
      <c r="K241" s="221" t="s">
        <v>147</v>
      </c>
      <c r="L241" s="45"/>
      <c r="M241" s="226" t="s">
        <v>1</v>
      </c>
      <c r="N241" s="227" t="s">
        <v>42</v>
      </c>
      <c r="O241" s="92"/>
      <c r="P241" s="228">
        <f>O241*H241</f>
        <v>0</v>
      </c>
      <c r="Q241" s="228">
        <v>0</v>
      </c>
      <c r="R241" s="228">
        <f>Q241*H241</f>
        <v>0</v>
      </c>
      <c r="S241" s="228">
        <v>0.012</v>
      </c>
      <c r="T241" s="229">
        <f>S241*H241</f>
        <v>0.2904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0" t="s">
        <v>197</v>
      </c>
      <c r="AT241" s="230" t="s">
        <v>143</v>
      </c>
      <c r="AU241" s="230" t="s">
        <v>87</v>
      </c>
      <c r="AY241" s="18" t="s">
        <v>140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8" t="s">
        <v>85</v>
      </c>
      <c r="BK241" s="231">
        <f>ROUND(I241*H241,2)</f>
        <v>0</v>
      </c>
      <c r="BL241" s="18" t="s">
        <v>197</v>
      </c>
      <c r="BM241" s="230" t="s">
        <v>355</v>
      </c>
    </row>
    <row r="242" spans="1:51" s="13" customFormat="1" ht="12">
      <c r="A242" s="13"/>
      <c r="B242" s="243"/>
      <c r="C242" s="244"/>
      <c r="D242" s="238" t="s">
        <v>201</v>
      </c>
      <c r="E242" s="245" t="s">
        <v>1</v>
      </c>
      <c r="F242" s="246" t="s">
        <v>350</v>
      </c>
      <c r="G242" s="244"/>
      <c r="H242" s="247">
        <v>18.6</v>
      </c>
      <c r="I242" s="248"/>
      <c r="J242" s="244"/>
      <c r="K242" s="244"/>
      <c r="L242" s="249"/>
      <c r="M242" s="250"/>
      <c r="N242" s="251"/>
      <c r="O242" s="251"/>
      <c r="P242" s="251"/>
      <c r="Q242" s="251"/>
      <c r="R242" s="251"/>
      <c r="S242" s="251"/>
      <c r="T242" s="25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3" t="s">
        <v>201</v>
      </c>
      <c r="AU242" s="253" t="s">
        <v>87</v>
      </c>
      <c r="AV242" s="13" t="s">
        <v>87</v>
      </c>
      <c r="AW242" s="13" t="s">
        <v>32</v>
      </c>
      <c r="AX242" s="13" t="s">
        <v>77</v>
      </c>
      <c r="AY242" s="253" t="s">
        <v>140</v>
      </c>
    </row>
    <row r="243" spans="1:51" s="13" customFormat="1" ht="12">
      <c r="A243" s="13"/>
      <c r="B243" s="243"/>
      <c r="C243" s="244"/>
      <c r="D243" s="238" t="s">
        <v>201</v>
      </c>
      <c r="E243" s="245" t="s">
        <v>1</v>
      </c>
      <c r="F243" s="246" t="s">
        <v>356</v>
      </c>
      <c r="G243" s="244"/>
      <c r="H243" s="247">
        <v>5.6</v>
      </c>
      <c r="I243" s="248"/>
      <c r="J243" s="244"/>
      <c r="K243" s="244"/>
      <c r="L243" s="249"/>
      <c r="M243" s="250"/>
      <c r="N243" s="251"/>
      <c r="O243" s="251"/>
      <c r="P243" s="251"/>
      <c r="Q243" s="251"/>
      <c r="R243" s="251"/>
      <c r="S243" s="251"/>
      <c r="T243" s="25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3" t="s">
        <v>201</v>
      </c>
      <c r="AU243" s="253" t="s">
        <v>87</v>
      </c>
      <c r="AV243" s="13" t="s">
        <v>87</v>
      </c>
      <c r="AW243" s="13" t="s">
        <v>32</v>
      </c>
      <c r="AX243" s="13" t="s">
        <v>77</v>
      </c>
      <c r="AY243" s="253" t="s">
        <v>140</v>
      </c>
    </row>
    <row r="244" spans="1:51" s="14" customFormat="1" ht="12">
      <c r="A244" s="14"/>
      <c r="B244" s="254"/>
      <c r="C244" s="255"/>
      <c r="D244" s="238" t="s">
        <v>201</v>
      </c>
      <c r="E244" s="256" t="s">
        <v>1</v>
      </c>
      <c r="F244" s="257" t="s">
        <v>204</v>
      </c>
      <c r="G244" s="255"/>
      <c r="H244" s="258">
        <v>24.2</v>
      </c>
      <c r="I244" s="259"/>
      <c r="J244" s="255"/>
      <c r="K244" s="255"/>
      <c r="L244" s="260"/>
      <c r="M244" s="261"/>
      <c r="N244" s="262"/>
      <c r="O244" s="262"/>
      <c r="P244" s="262"/>
      <c r="Q244" s="262"/>
      <c r="R244" s="262"/>
      <c r="S244" s="262"/>
      <c r="T244" s="26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4" t="s">
        <v>201</v>
      </c>
      <c r="AU244" s="264" t="s">
        <v>87</v>
      </c>
      <c r="AV244" s="14" t="s">
        <v>197</v>
      </c>
      <c r="AW244" s="14" t="s">
        <v>32</v>
      </c>
      <c r="AX244" s="14" t="s">
        <v>85</v>
      </c>
      <c r="AY244" s="264" t="s">
        <v>140</v>
      </c>
    </row>
    <row r="245" spans="1:65" s="2" customFormat="1" ht="24.15" customHeight="1">
      <c r="A245" s="39"/>
      <c r="B245" s="40"/>
      <c r="C245" s="219" t="s">
        <v>357</v>
      </c>
      <c r="D245" s="219" t="s">
        <v>143</v>
      </c>
      <c r="E245" s="220" t="s">
        <v>358</v>
      </c>
      <c r="F245" s="221" t="s">
        <v>359</v>
      </c>
      <c r="G245" s="222" t="s">
        <v>326</v>
      </c>
      <c r="H245" s="223">
        <v>14.25</v>
      </c>
      <c r="I245" s="224"/>
      <c r="J245" s="225">
        <f>ROUND(I245*H245,2)</f>
        <v>0</v>
      </c>
      <c r="K245" s="221" t="s">
        <v>147</v>
      </c>
      <c r="L245" s="45"/>
      <c r="M245" s="226" t="s">
        <v>1</v>
      </c>
      <c r="N245" s="227" t="s">
        <v>42</v>
      </c>
      <c r="O245" s="92"/>
      <c r="P245" s="228">
        <f>O245*H245</f>
        <v>0</v>
      </c>
      <c r="Q245" s="228">
        <v>0</v>
      </c>
      <c r="R245" s="228">
        <f>Q245*H245</f>
        <v>0</v>
      </c>
      <c r="S245" s="228">
        <v>0.042</v>
      </c>
      <c r="T245" s="229">
        <f>S245*H245</f>
        <v>0.5985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0" t="s">
        <v>197</v>
      </c>
      <c r="AT245" s="230" t="s">
        <v>143</v>
      </c>
      <c r="AU245" s="230" t="s">
        <v>87</v>
      </c>
      <c r="AY245" s="18" t="s">
        <v>140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8" t="s">
        <v>85</v>
      </c>
      <c r="BK245" s="231">
        <f>ROUND(I245*H245,2)</f>
        <v>0</v>
      </c>
      <c r="BL245" s="18" t="s">
        <v>197</v>
      </c>
      <c r="BM245" s="230" t="s">
        <v>360</v>
      </c>
    </row>
    <row r="246" spans="1:51" s="15" customFormat="1" ht="12">
      <c r="A246" s="15"/>
      <c r="B246" s="265"/>
      <c r="C246" s="266"/>
      <c r="D246" s="238" t="s">
        <v>201</v>
      </c>
      <c r="E246" s="267" t="s">
        <v>1</v>
      </c>
      <c r="F246" s="268" t="s">
        <v>361</v>
      </c>
      <c r="G246" s="266"/>
      <c r="H246" s="267" t="s">
        <v>1</v>
      </c>
      <c r="I246" s="269"/>
      <c r="J246" s="266"/>
      <c r="K246" s="266"/>
      <c r="L246" s="270"/>
      <c r="M246" s="271"/>
      <c r="N246" s="272"/>
      <c r="O246" s="272"/>
      <c r="P246" s="272"/>
      <c r="Q246" s="272"/>
      <c r="R246" s="272"/>
      <c r="S246" s="272"/>
      <c r="T246" s="273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74" t="s">
        <v>201</v>
      </c>
      <c r="AU246" s="274" t="s">
        <v>87</v>
      </c>
      <c r="AV246" s="15" t="s">
        <v>85</v>
      </c>
      <c r="AW246" s="15" t="s">
        <v>32</v>
      </c>
      <c r="AX246" s="15" t="s">
        <v>77</v>
      </c>
      <c r="AY246" s="274" t="s">
        <v>140</v>
      </c>
    </row>
    <row r="247" spans="1:51" s="13" customFormat="1" ht="12">
      <c r="A247" s="13"/>
      <c r="B247" s="243"/>
      <c r="C247" s="244"/>
      <c r="D247" s="238" t="s">
        <v>201</v>
      </c>
      <c r="E247" s="245" t="s">
        <v>1</v>
      </c>
      <c r="F247" s="246" t="s">
        <v>362</v>
      </c>
      <c r="G247" s="244"/>
      <c r="H247" s="247">
        <v>10.5</v>
      </c>
      <c r="I247" s="248"/>
      <c r="J247" s="244"/>
      <c r="K247" s="244"/>
      <c r="L247" s="249"/>
      <c r="M247" s="250"/>
      <c r="N247" s="251"/>
      <c r="O247" s="251"/>
      <c r="P247" s="251"/>
      <c r="Q247" s="251"/>
      <c r="R247" s="251"/>
      <c r="S247" s="251"/>
      <c r="T247" s="25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3" t="s">
        <v>201</v>
      </c>
      <c r="AU247" s="253" t="s">
        <v>87</v>
      </c>
      <c r="AV247" s="13" t="s">
        <v>87</v>
      </c>
      <c r="AW247" s="13" t="s">
        <v>32</v>
      </c>
      <c r="AX247" s="13" t="s">
        <v>77</v>
      </c>
      <c r="AY247" s="253" t="s">
        <v>140</v>
      </c>
    </row>
    <row r="248" spans="1:51" s="13" customFormat="1" ht="12">
      <c r="A248" s="13"/>
      <c r="B248" s="243"/>
      <c r="C248" s="244"/>
      <c r="D248" s="238" t="s">
        <v>201</v>
      </c>
      <c r="E248" s="245" t="s">
        <v>1</v>
      </c>
      <c r="F248" s="246" t="s">
        <v>363</v>
      </c>
      <c r="G248" s="244"/>
      <c r="H248" s="247">
        <v>3.75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3" t="s">
        <v>201</v>
      </c>
      <c r="AU248" s="253" t="s">
        <v>87</v>
      </c>
      <c r="AV248" s="13" t="s">
        <v>87</v>
      </c>
      <c r="AW248" s="13" t="s">
        <v>32</v>
      </c>
      <c r="AX248" s="13" t="s">
        <v>77</v>
      </c>
      <c r="AY248" s="253" t="s">
        <v>140</v>
      </c>
    </row>
    <row r="249" spans="1:51" s="14" customFormat="1" ht="12">
      <c r="A249" s="14"/>
      <c r="B249" s="254"/>
      <c r="C249" s="255"/>
      <c r="D249" s="238" t="s">
        <v>201</v>
      </c>
      <c r="E249" s="256" t="s">
        <v>1</v>
      </c>
      <c r="F249" s="257" t="s">
        <v>204</v>
      </c>
      <c r="G249" s="255"/>
      <c r="H249" s="258">
        <v>14.25</v>
      </c>
      <c r="I249" s="259"/>
      <c r="J249" s="255"/>
      <c r="K249" s="255"/>
      <c r="L249" s="260"/>
      <c r="M249" s="261"/>
      <c r="N249" s="262"/>
      <c r="O249" s="262"/>
      <c r="P249" s="262"/>
      <c r="Q249" s="262"/>
      <c r="R249" s="262"/>
      <c r="S249" s="262"/>
      <c r="T249" s="26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4" t="s">
        <v>201</v>
      </c>
      <c r="AU249" s="264" t="s">
        <v>87</v>
      </c>
      <c r="AV249" s="14" t="s">
        <v>197</v>
      </c>
      <c r="AW249" s="14" t="s">
        <v>32</v>
      </c>
      <c r="AX249" s="14" t="s">
        <v>85</v>
      </c>
      <c r="AY249" s="264" t="s">
        <v>140</v>
      </c>
    </row>
    <row r="250" spans="1:65" s="2" customFormat="1" ht="24.15" customHeight="1">
      <c r="A250" s="39"/>
      <c r="B250" s="40"/>
      <c r="C250" s="219" t="s">
        <v>364</v>
      </c>
      <c r="D250" s="219" t="s">
        <v>143</v>
      </c>
      <c r="E250" s="220" t="s">
        <v>365</v>
      </c>
      <c r="F250" s="221" t="s">
        <v>366</v>
      </c>
      <c r="G250" s="222" t="s">
        <v>326</v>
      </c>
      <c r="H250" s="223">
        <v>36.6</v>
      </c>
      <c r="I250" s="224"/>
      <c r="J250" s="225">
        <f>ROUND(I250*H250,2)</f>
        <v>0</v>
      </c>
      <c r="K250" s="221" t="s">
        <v>147</v>
      </c>
      <c r="L250" s="45"/>
      <c r="M250" s="226" t="s">
        <v>1</v>
      </c>
      <c r="N250" s="227" t="s">
        <v>42</v>
      </c>
      <c r="O250" s="92"/>
      <c r="P250" s="228">
        <f>O250*H250</f>
        <v>0</v>
      </c>
      <c r="Q250" s="228">
        <v>0</v>
      </c>
      <c r="R250" s="228">
        <f>Q250*H250</f>
        <v>0</v>
      </c>
      <c r="S250" s="228">
        <v>0</v>
      </c>
      <c r="T250" s="22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0" t="s">
        <v>197</v>
      </c>
      <c r="AT250" s="230" t="s">
        <v>143</v>
      </c>
      <c r="AU250" s="230" t="s">
        <v>87</v>
      </c>
      <c r="AY250" s="18" t="s">
        <v>140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8" t="s">
        <v>85</v>
      </c>
      <c r="BK250" s="231">
        <f>ROUND(I250*H250,2)</f>
        <v>0</v>
      </c>
      <c r="BL250" s="18" t="s">
        <v>197</v>
      </c>
      <c r="BM250" s="230" t="s">
        <v>367</v>
      </c>
    </row>
    <row r="251" spans="1:51" s="13" customFormat="1" ht="12">
      <c r="A251" s="13"/>
      <c r="B251" s="243"/>
      <c r="C251" s="244"/>
      <c r="D251" s="238" t="s">
        <v>201</v>
      </c>
      <c r="E251" s="245" t="s">
        <v>1</v>
      </c>
      <c r="F251" s="246" t="s">
        <v>368</v>
      </c>
      <c r="G251" s="244"/>
      <c r="H251" s="247">
        <v>36.6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3" t="s">
        <v>201</v>
      </c>
      <c r="AU251" s="253" t="s">
        <v>87</v>
      </c>
      <c r="AV251" s="13" t="s">
        <v>87</v>
      </c>
      <c r="AW251" s="13" t="s">
        <v>32</v>
      </c>
      <c r="AX251" s="13" t="s">
        <v>85</v>
      </c>
      <c r="AY251" s="253" t="s">
        <v>140</v>
      </c>
    </row>
    <row r="252" spans="1:65" s="2" customFormat="1" ht="24.15" customHeight="1">
      <c r="A252" s="39"/>
      <c r="B252" s="40"/>
      <c r="C252" s="219" t="s">
        <v>369</v>
      </c>
      <c r="D252" s="219" t="s">
        <v>143</v>
      </c>
      <c r="E252" s="220" t="s">
        <v>370</v>
      </c>
      <c r="F252" s="221" t="s">
        <v>371</v>
      </c>
      <c r="G252" s="222" t="s">
        <v>196</v>
      </c>
      <c r="H252" s="223">
        <v>44.844</v>
      </c>
      <c r="I252" s="224"/>
      <c r="J252" s="225">
        <f>ROUND(I252*H252,2)</f>
        <v>0</v>
      </c>
      <c r="K252" s="221" t="s">
        <v>147</v>
      </c>
      <c r="L252" s="45"/>
      <c r="M252" s="226" t="s">
        <v>1</v>
      </c>
      <c r="N252" s="227" t="s">
        <v>42</v>
      </c>
      <c r="O252" s="92"/>
      <c r="P252" s="228">
        <f>O252*H252</f>
        <v>0</v>
      </c>
      <c r="Q252" s="228">
        <v>0</v>
      </c>
      <c r="R252" s="228">
        <f>Q252*H252</f>
        <v>0</v>
      </c>
      <c r="S252" s="228">
        <v>0.046</v>
      </c>
      <c r="T252" s="229">
        <f>S252*H252</f>
        <v>2.062824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0" t="s">
        <v>197</v>
      </c>
      <c r="AT252" s="230" t="s">
        <v>143</v>
      </c>
      <c r="AU252" s="230" t="s">
        <v>87</v>
      </c>
      <c r="AY252" s="18" t="s">
        <v>140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8" t="s">
        <v>85</v>
      </c>
      <c r="BK252" s="231">
        <f>ROUND(I252*H252,2)</f>
        <v>0</v>
      </c>
      <c r="BL252" s="18" t="s">
        <v>197</v>
      </c>
      <c r="BM252" s="230" t="s">
        <v>372</v>
      </c>
    </row>
    <row r="253" spans="1:51" s="15" customFormat="1" ht="12">
      <c r="A253" s="15"/>
      <c r="B253" s="265"/>
      <c r="C253" s="266"/>
      <c r="D253" s="238" t="s">
        <v>201</v>
      </c>
      <c r="E253" s="267" t="s">
        <v>1</v>
      </c>
      <c r="F253" s="268" t="s">
        <v>373</v>
      </c>
      <c r="G253" s="266"/>
      <c r="H253" s="267" t="s">
        <v>1</v>
      </c>
      <c r="I253" s="269"/>
      <c r="J253" s="266"/>
      <c r="K253" s="266"/>
      <c r="L253" s="270"/>
      <c r="M253" s="271"/>
      <c r="N253" s="272"/>
      <c r="O253" s="272"/>
      <c r="P253" s="272"/>
      <c r="Q253" s="272"/>
      <c r="R253" s="272"/>
      <c r="S253" s="272"/>
      <c r="T253" s="273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74" t="s">
        <v>201</v>
      </c>
      <c r="AU253" s="274" t="s">
        <v>87</v>
      </c>
      <c r="AV253" s="15" t="s">
        <v>85</v>
      </c>
      <c r="AW253" s="15" t="s">
        <v>32</v>
      </c>
      <c r="AX253" s="15" t="s">
        <v>77</v>
      </c>
      <c r="AY253" s="274" t="s">
        <v>140</v>
      </c>
    </row>
    <row r="254" spans="1:51" s="13" customFormat="1" ht="12">
      <c r="A254" s="13"/>
      <c r="B254" s="243"/>
      <c r="C254" s="244"/>
      <c r="D254" s="238" t="s">
        <v>201</v>
      </c>
      <c r="E254" s="245" t="s">
        <v>1</v>
      </c>
      <c r="F254" s="246" t="s">
        <v>374</v>
      </c>
      <c r="G254" s="244"/>
      <c r="H254" s="247">
        <v>44.844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3" t="s">
        <v>201</v>
      </c>
      <c r="AU254" s="253" t="s">
        <v>87</v>
      </c>
      <c r="AV254" s="13" t="s">
        <v>87</v>
      </c>
      <c r="AW254" s="13" t="s">
        <v>32</v>
      </c>
      <c r="AX254" s="13" t="s">
        <v>85</v>
      </c>
      <c r="AY254" s="253" t="s">
        <v>140</v>
      </c>
    </row>
    <row r="255" spans="1:65" s="2" customFormat="1" ht="14.4" customHeight="1">
      <c r="A255" s="39"/>
      <c r="B255" s="40"/>
      <c r="C255" s="219" t="s">
        <v>375</v>
      </c>
      <c r="D255" s="219" t="s">
        <v>143</v>
      </c>
      <c r="E255" s="220" t="s">
        <v>376</v>
      </c>
      <c r="F255" s="221" t="s">
        <v>377</v>
      </c>
      <c r="G255" s="222" t="s">
        <v>326</v>
      </c>
      <c r="H255" s="223">
        <v>2.7</v>
      </c>
      <c r="I255" s="224"/>
      <c r="J255" s="225">
        <f>ROUND(I255*H255,2)</f>
        <v>0</v>
      </c>
      <c r="K255" s="221" t="s">
        <v>1</v>
      </c>
      <c r="L255" s="45"/>
      <c r="M255" s="226" t="s">
        <v>1</v>
      </c>
      <c r="N255" s="227" t="s">
        <v>42</v>
      </c>
      <c r="O255" s="92"/>
      <c r="P255" s="228">
        <f>O255*H255</f>
        <v>0</v>
      </c>
      <c r="Q255" s="228">
        <v>0</v>
      </c>
      <c r="R255" s="228">
        <f>Q255*H255</f>
        <v>0</v>
      </c>
      <c r="S255" s="228">
        <v>0</v>
      </c>
      <c r="T255" s="22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0" t="s">
        <v>197</v>
      </c>
      <c r="AT255" s="230" t="s">
        <v>143</v>
      </c>
      <c r="AU255" s="230" t="s">
        <v>87</v>
      </c>
      <c r="AY255" s="18" t="s">
        <v>140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8" t="s">
        <v>85</v>
      </c>
      <c r="BK255" s="231">
        <f>ROUND(I255*H255,2)</f>
        <v>0</v>
      </c>
      <c r="BL255" s="18" t="s">
        <v>197</v>
      </c>
      <c r="BM255" s="230" t="s">
        <v>378</v>
      </c>
    </row>
    <row r="256" spans="1:47" s="2" customFormat="1" ht="12">
      <c r="A256" s="39"/>
      <c r="B256" s="40"/>
      <c r="C256" s="41"/>
      <c r="D256" s="238" t="s">
        <v>199</v>
      </c>
      <c r="E256" s="41"/>
      <c r="F256" s="239" t="s">
        <v>379</v>
      </c>
      <c r="G256" s="41"/>
      <c r="H256" s="41"/>
      <c r="I256" s="240"/>
      <c r="J256" s="41"/>
      <c r="K256" s="41"/>
      <c r="L256" s="45"/>
      <c r="M256" s="241"/>
      <c r="N256" s="242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199</v>
      </c>
      <c r="AU256" s="18" t="s">
        <v>87</v>
      </c>
    </row>
    <row r="257" spans="1:65" s="2" customFormat="1" ht="14.4" customHeight="1">
      <c r="A257" s="39"/>
      <c r="B257" s="40"/>
      <c r="C257" s="219" t="s">
        <v>380</v>
      </c>
      <c r="D257" s="219" t="s">
        <v>143</v>
      </c>
      <c r="E257" s="220" t="s">
        <v>381</v>
      </c>
      <c r="F257" s="221" t="s">
        <v>382</v>
      </c>
      <c r="G257" s="222" t="s">
        <v>326</v>
      </c>
      <c r="H257" s="223">
        <v>8.3</v>
      </c>
      <c r="I257" s="224"/>
      <c r="J257" s="225">
        <f>ROUND(I257*H257,2)</f>
        <v>0</v>
      </c>
      <c r="K257" s="221" t="s">
        <v>1</v>
      </c>
      <c r="L257" s="45"/>
      <c r="M257" s="226" t="s">
        <v>1</v>
      </c>
      <c r="N257" s="227" t="s">
        <v>42</v>
      </c>
      <c r="O257" s="92"/>
      <c r="P257" s="228">
        <f>O257*H257</f>
        <v>0</v>
      </c>
      <c r="Q257" s="228">
        <v>0</v>
      </c>
      <c r="R257" s="228">
        <f>Q257*H257</f>
        <v>0</v>
      </c>
      <c r="S257" s="228">
        <v>0</v>
      </c>
      <c r="T257" s="229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0" t="s">
        <v>197</v>
      </c>
      <c r="AT257" s="230" t="s">
        <v>143</v>
      </c>
      <c r="AU257" s="230" t="s">
        <v>87</v>
      </c>
      <c r="AY257" s="18" t="s">
        <v>140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8" t="s">
        <v>85</v>
      </c>
      <c r="BK257" s="231">
        <f>ROUND(I257*H257,2)</f>
        <v>0</v>
      </c>
      <c r="BL257" s="18" t="s">
        <v>197</v>
      </c>
      <c r="BM257" s="230" t="s">
        <v>383</v>
      </c>
    </row>
    <row r="258" spans="1:47" s="2" customFormat="1" ht="12">
      <c r="A258" s="39"/>
      <c r="B258" s="40"/>
      <c r="C258" s="41"/>
      <c r="D258" s="238" t="s">
        <v>199</v>
      </c>
      <c r="E258" s="41"/>
      <c r="F258" s="239" t="s">
        <v>384</v>
      </c>
      <c r="G258" s="41"/>
      <c r="H258" s="41"/>
      <c r="I258" s="240"/>
      <c r="J258" s="41"/>
      <c r="K258" s="41"/>
      <c r="L258" s="45"/>
      <c r="M258" s="241"/>
      <c r="N258" s="242"/>
      <c r="O258" s="92"/>
      <c r="P258" s="92"/>
      <c r="Q258" s="92"/>
      <c r="R258" s="92"/>
      <c r="S258" s="92"/>
      <c r="T258" s="93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199</v>
      </c>
      <c r="AU258" s="18" t="s">
        <v>87</v>
      </c>
    </row>
    <row r="259" spans="1:65" s="2" customFormat="1" ht="14.4" customHeight="1">
      <c r="A259" s="39"/>
      <c r="B259" s="40"/>
      <c r="C259" s="219" t="s">
        <v>385</v>
      </c>
      <c r="D259" s="219" t="s">
        <v>143</v>
      </c>
      <c r="E259" s="220" t="s">
        <v>386</v>
      </c>
      <c r="F259" s="221" t="s">
        <v>387</v>
      </c>
      <c r="G259" s="222" t="s">
        <v>326</v>
      </c>
      <c r="H259" s="223">
        <v>19.4</v>
      </c>
      <c r="I259" s="224"/>
      <c r="J259" s="225">
        <f>ROUND(I259*H259,2)</f>
        <v>0</v>
      </c>
      <c r="K259" s="221" t="s">
        <v>1</v>
      </c>
      <c r="L259" s="45"/>
      <c r="M259" s="226" t="s">
        <v>1</v>
      </c>
      <c r="N259" s="227" t="s">
        <v>42</v>
      </c>
      <c r="O259" s="92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0" t="s">
        <v>197</v>
      </c>
      <c r="AT259" s="230" t="s">
        <v>143</v>
      </c>
      <c r="AU259" s="230" t="s">
        <v>87</v>
      </c>
      <c r="AY259" s="18" t="s">
        <v>140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8" t="s">
        <v>85</v>
      </c>
      <c r="BK259" s="231">
        <f>ROUND(I259*H259,2)</f>
        <v>0</v>
      </c>
      <c r="BL259" s="18" t="s">
        <v>197</v>
      </c>
      <c r="BM259" s="230" t="s">
        <v>388</v>
      </c>
    </row>
    <row r="260" spans="1:47" s="2" customFormat="1" ht="12">
      <c r="A260" s="39"/>
      <c r="B260" s="40"/>
      <c r="C260" s="41"/>
      <c r="D260" s="238" t="s">
        <v>199</v>
      </c>
      <c r="E260" s="41"/>
      <c r="F260" s="239" t="s">
        <v>389</v>
      </c>
      <c r="G260" s="41"/>
      <c r="H260" s="41"/>
      <c r="I260" s="240"/>
      <c r="J260" s="41"/>
      <c r="K260" s="41"/>
      <c r="L260" s="45"/>
      <c r="M260" s="241"/>
      <c r="N260" s="242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199</v>
      </c>
      <c r="AU260" s="18" t="s">
        <v>87</v>
      </c>
    </row>
    <row r="261" spans="1:65" s="2" customFormat="1" ht="14.4" customHeight="1">
      <c r="A261" s="39"/>
      <c r="B261" s="40"/>
      <c r="C261" s="219" t="s">
        <v>390</v>
      </c>
      <c r="D261" s="219" t="s">
        <v>143</v>
      </c>
      <c r="E261" s="220" t="s">
        <v>391</v>
      </c>
      <c r="F261" s="221" t="s">
        <v>392</v>
      </c>
      <c r="G261" s="222" t="s">
        <v>326</v>
      </c>
      <c r="H261" s="223">
        <v>2.3</v>
      </c>
      <c r="I261" s="224"/>
      <c r="J261" s="225">
        <f>ROUND(I261*H261,2)</f>
        <v>0</v>
      </c>
      <c r="K261" s="221" t="s">
        <v>1</v>
      </c>
      <c r="L261" s="45"/>
      <c r="M261" s="226" t="s">
        <v>1</v>
      </c>
      <c r="N261" s="227" t="s">
        <v>42</v>
      </c>
      <c r="O261" s="92"/>
      <c r="P261" s="228">
        <f>O261*H261</f>
        <v>0</v>
      </c>
      <c r="Q261" s="228">
        <v>0</v>
      </c>
      <c r="R261" s="228">
        <f>Q261*H261</f>
        <v>0</v>
      </c>
      <c r="S261" s="228">
        <v>0</v>
      </c>
      <c r="T261" s="229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0" t="s">
        <v>197</v>
      </c>
      <c r="AT261" s="230" t="s">
        <v>143</v>
      </c>
      <c r="AU261" s="230" t="s">
        <v>87</v>
      </c>
      <c r="AY261" s="18" t="s">
        <v>140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8" t="s">
        <v>85</v>
      </c>
      <c r="BK261" s="231">
        <f>ROUND(I261*H261,2)</f>
        <v>0</v>
      </c>
      <c r="BL261" s="18" t="s">
        <v>197</v>
      </c>
      <c r="BM261" s="230" t="s">
        <v>393</v>
      </c>
    </row>
    <row r="262" spans="1:51" s="13" customFormat="1" ht="12">
      <c r="A262" s="13"/>
      <c r="B262" s="243"/>
      <c r="C262" s="244"/>
      <c r="D262" s="238" t="s">
        <v>201</v>
      </c>
      <c r="E262" s="245" t="s">
        <v>1</v>
      </c>
      <c r="F262" s="246" t="s">
        <v>394</v>
      </c>
      <c r="G262" s="244"/>
      <c r="H262" s="247">
        <v>2.3</v>
      </c>
      <c r="I262" s="248"/>
      <c r="J262" s="244"/>
      <c r="K262" s="244"/>
      <c r="L262" s="249"/>
      <c r="M262" s="250"/>
      <c r="N262" s="251"/>
      <c r="O262" s="251"/>
      <c r="P262" s="251"/>
      <c r="Q262" s="251"/>
      <c r="R262" s="251"/>
      <c r="S262" s="251"/>
      <c r="T262" s="25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3" t="s">
        <v>201</v>
      </c>
      <c r="AU262" s="253" t="s">
        <v>87</v>
      </c>
      <c r="AV262" s="13" t="s">
        <v>87</v>
      </c>
      <c r="AW262" s="13" t="s">
        <v>32</v>
      </c>
      <c r="AX262" s="13" t="s">
        <v>85</v>
      </c>
      <c r="AY262" s="253" t="s">
        <v>140</v>
      </c>
    </row>
    <row r="263" spans="1:63" s="12" customFormat="1" ht="22.8" customHeight="1">
      <c r="A263" s="12"/>
      <c r="B263" s="203"/>
      <c r="C263" s="204"/>
      <c r="D263" s="205" t="s">
        <v>76</v>
      </c>
      <c r="E263" s="217" t="s">
        <v>395</v>
      </c>
      <c r="F263" s="217" t="s">
        <v>396</v>
      </c>
      <c r="G263" s="204"/>
      <c r="H263" s="204"/>
      <c r="I263" s="207"/>
      <c r="J263" s="218">
        <f>BK263</f>
        <v>0</v>
      </c>
      <c r="K263" s="204"/>
      <c r="L263" s="209"/>
      <c r="M263" s="210"/>
      <c r="N263" s="211"/>
      <c r="O263" s="211"/>
      <c r="P263" s="212">
        <f>SUM(P264:P268)</f>
        <v>0</v>
      </c>
      <c r="Q263" s="211"/>
      <c r="R263" s="212">
        <f>SUM(R264:R268)</f>
        <v>0</v>
      </c>
      <c r="S263" s="211"/>
      <c r="T263" s="213">
        <f>SUM(T264:T268)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14" t="s">
        <v>85</v>
      </c>
      <c r="AT263" s="215" t="s">
        <v>76</v>
      </c>
      <c r="AU263" s="215" t="s">
        <v>85</v>
      </c>
      <c r="AY263" s="214" t="s">
        <v>140</v>
      </c>
      <c r="BK263" s="216">
        <f>SUM(BK264:BK268)</f>
        <v>0</v>
      </c>
    </row>
    <row r="264" spans="1:65" s="2" customFormat="1" ht="24.15" customHeight="1">
      <c r="A264" s="39"/>
      <c r="B264" s="40"/>
      <c r="C264" s="219" t="s">
        <v>397</v>
      </c>
      <c r="D264" s="219" t="s">
        <v>143</v>
      </c>
      <c r="E264" s="220" t="s">
        <v>398</v>
      </c>
      <c r="F264" s="221" t="s">
        <v>399</v>
      </c>
      <c r="G264" s="222" t="s">
        <v>284</v>
      </c>
      <c r="H264" s="223">
        <v>11.51</v>
      </c>
      <c r="I264" s="224"/>
      <c r="J264" s="225">
        <f>ROUND(I264*H264,2)</f>
        <v>0</v>
      </c>
      <c r="K264" s="221" t="s">
        <v>147</v>
      </c>
      <c r="L264" s="45"/>
      <c r="M264" s="226" t="s">
        <v>1</v>
      </c>
      <c r="N264" s="227" t="s">
        <v>42</v>
      </c>
      <c r="O264" s="92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0" t="s">
        <v>197</v>
      </c>
      <c r="AT264" s="230" t="s">
        <v>143</v>
      </c>
      <c r="AU264" s="230" t="s">
        <v>87</v>
      </c>
      <c r="AY264" s="18" t="s">
        <v>140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8" t="s">
        <v>85</v>
      </c>
      <c r="BK264" s="231">
        <f>ROUND(I264*H264,2)</f>
        <v>0</v>
      </c>
      <c r="BL264" s="18" t="s">
        <v>197</v>
      </c>
      <c r="BM264" s="230" t="s">
        <v>400</v>
      </c>
    </row>
    <row r="265" spans="1:65" s="2" customFormat="1" ht="24.15" customHeight="1">
      <c r="A265" s="39"/>
      <c r="B265" s="40"/>
      <c r="C265" s="219" t="s">
        <v>401</v>
      </c>
      <c r="D265" s="219" t="s">
        <v>143</v>
      </c>
      <c r="E265" s="220" t="s">
        <v>402</v>
      </c>
      <c r="F265" s="221" t="s">
        <v>403</v>
      </c>
      <c r="G265" s="222" t="s">
        <v>284</v>
      </c>
      <c r="H265" s="223">
        <v>11.51</v>
      </c>
      <c r="I265" s="224"/>
      <c r="J265" s="225">
        <f>ROUND(I265*H265,2)</f>
        <v>0</v>
      </c>
      <c r="K265" s="221" t="s">
        <v>147</v>
      </c>
      <c r="L265" s="45"/>
      <c r="M265" s="226" t="s">
        <v>1</v>
      </c>
      <c r="N265" s="227" t="s">
        <v>42</v>
      </c>
      <c r="O265" s="92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0" t="s">
        <v>197</v>
      </c>
      <c r="AT265" s="230" t="s">
        <v>143</v>
      </c>
      <c r="AU265" s="230" t="s">
        <v>87</v>
      </c>
      <c r="AY265" s="18" t="s">
        <v>140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8" t="s">
        <v>85</v>
      </c>
      <c r="BK265" s="231">
        <f>ROUND(I265*H265,2)</f>
        <v>0</v>
      </c>
      <c r="BL265" s="18" t="s">
        <v>197</v>
      </c>
      <c r="BM265" s="230" t="s">
        <v>404</v>
      </c>
    </row>
    <row r="266" spans="1:65" s="2" customFormat="1" ht="24.15" customHeight="1">
      <c r="A266" s="39"/>
      <c r="B266" s="40"/>
      <c r="C266" s="219" t="s">
        <v>405</v>
      </c>
      <c r="D266" s="219" t="s">
        <v>143</v>
      </c>
      <c r="E266" s="220" t="s">
        <v>406</v>
      </c>
      <c r="F266" s="221" t="s">
        <v>407</v>
      </c>
      <c r="G266" s="222" t="s">
        <v>284</v>
      </c>
      <c r="H266" s="223">
        <v>92.08</v>
      </c>
      <c r="I266" s="224"/>
      <c r="J266" s="225">
        <f>ROUND(I266*H266,2)</f>
        <v>0</v>
      </c>
      <c r="K266" s="221" t="s">
        <v>147</v>
      </c>
      <c r="L266" s="45"/>
      <c r="M266" s="226" t="s">
        <v>1</v>
      </c>
      <c r="N266" s="227" t="s">
        <v>42</v>
      </c>
      <c r="O266" s="92"/>
      <c r="P266" s="228">
        <f>O266*H266</f>
        <v>0</v>
      </c>
      <c r="Q266" s="228">
        <v>0</v>
      </c>
      <c r="R266" s="228">
        <f>Q266*H266</f>
        <v>0</v>
      </c>
      <c r="S266" s="228">
        <v>0</v>
      </c>
      <c r="T266" s="22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197</v>
      </c>
      <c r="AT266" s="230" t="s">
        <v>143</v>
      </c>
      <c r="AU266" s="230" t="s">
        <v>87</v>
      </c>
      <c r="AY266" s="18" t="s">
        <v>140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85</v>
      </c>
      <c r="BK266" s="231">
        <f>ROUND(I266*H266,2)</f>
        <v>0</v>
      </c>
      <c r="BL266" s="18" t="s">
        <v>197</v>
      </c>
      <c r="BM266" s="230" t="s">
        <v>408</v>
      </c>
    </row>
    <row r="267" spans="1:51" s="13" customFormat="1" ht="12">
      <c r="A267" s="13"/>
      <c r="B267" s="243"/>
      <c r="C267" s="244"/>
      <c r="D267" s="238" t="s">
        <v>201</v>
      </c>
      <c r="E267" s="244"/>
      <c r="F267" s="246" t="s">
        <v>409</v>
      </c>
      <c r="G267" s="244"/>
      <c r="H267" s="247">
        <v>92.08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3" t="s">
        <v>201</v>
      </c>
      <c r="AU267" s="253" t="s">
        <v>87</v>
      </c>
      <c r="AV267" s="13" t="s">
        <v>87</v>
      </c>
      <c r="AW267" s="13" t="s">
        <v>4</v>
      </c>
      <c r="AX267" s="13" t="s">
        <v>85</v>
      </c>
      <c r="AY267" s="253" t="s">
        <v>140</v>
      </c>
    </row>
    <row r="268" spans="1:65" s="2" customFormat="1" ht="24.15" customHeight="1">
      <c r="A268" s="39"/>
      <c r="B268" s="40"/>
      <c r="C268" s="219" t="s">
        <v>410</v>
      </c>
      <c r="D268" s="219" t="s">
        <v>143</v>
      </c>
      <c r="E268" s="220" t="s">
        <v>411</v>
      </c>
      <c r="F268" s="221" t="s">
        <v>412</v>
      </c>
      <c r="G268" s="222" t="s">
        <v>284</v>
      </c>
      <c r="H268" s="223">
        <v>11.51</v>
      </c>
      <c r="I268" s="224"/>
      <c r="J268" s="225">
        <f>ROUND(I268*H268,2)</f>
        <v>0</v>
      </c>
      <c r="K268" s="221" t="s">
        <v>1</v>
      </c>
      <c r="L268" s="45"/>
      <c r="M268" s="226" t="s">
        <v>1</v>
      </c>
      <c r="N268" s="227" t="s">
        <v>42</v>
      </c>
      <c r="O268" s="92"/>
      <c r="P268" s="228">
        <f>O268*H268</f>
        <v>0</v>
      </c>
      <c r="Q268" s="228">
        <v>0</v>
      </c>
      <c r="R268" s="228">
        <f>Q268*H268</f>
        <v>0</v>
      </c>
      <c r="S268" s="228">
        <v>0</v>
      </c>
      <c r="T268" s="22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0" t="s">
        <v>197</v>
      </c>
      <c r="AT268" s="230" t="s">
        <v>143</v>
      </c>
      <c r="AU268" s="230" t="s">
        <v>87</v>
      </c>
      <c r="AY268" s="18" t="s">
        <v>140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8" t="s">
        <v>85</v>
      </c>
      <c r="BK268" s="231">
        <f>ROUND(I268*H268,2)</f>
        <v>0</v>
      </c>
      <c r="BL268" s="18" t="s">
        <v>197</v>
      </c>
      <c r="BM268" s="230" t="s">
        <v>413</v>
      </c>
    </row>
    <row r="269" spans="1:63" s="12" customFormat="1" ht="22.8" customHeight="1">
      <c r="A269" s="12"/>
      <c r="B269" s="203"/>
      <c r="C269" s="204"/>
      <c r="D269" s="205" t="s">
        <v>76</v>
      </c>
      <c r="E269" s="217" t="s">
        <v>414</v>
      </c>
      <c r="F269" s="217" t="s">
        <v>415</v>
      </c>
      <c r="G269" s="204"/>
      <c r="H269" s="204"/>
      <c r="I269" s="207"/>
      <c r="J269" s="218">
        <f>BK269</f>
        <v>0</v>
      </c>
      <c r="K269" s="204"/>
      <c r="L269" s="209"/>
      <c r="M269" s="210"/>
      <c r="N269" s="211"/>
      <c r="O269" s="211"/>
      <c r="P269" s="212">
        <f>P270</f>
        <v>0</v>
      </c>
      <c r="Q269" s="211"/>
      <c r="R269" s="212">
        <f>R270</f>
        <v>0</v>
      </c>
      <c r="S269" s="211"/>
      <c r="T269" s="213">
        <f>T270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14" t="s">
        <v>85</v>
      </c>
      <c r="AT269" s="215" t="s">
        <v>76</v>
      </c>
      <c r="AU269" s="215" t="s">
        <v>85</v>
      </c>
      <c r="AY269" s="214" t="s">
        <v>140</v>
      </c>
      <c r="BK269" s="216">
        <f>BK270</f>
        <v>0</v>
      </c>
    </row>
    <row r="270" spans="1:65" s="2" customFormat="1" ht="14.4" customHeight="1">
      <c r="A270" s="39"/>
      <c r="B270" s="40"/>
      <c r="C270" s="219" t="s">
        <v>416</v>
      </c>
      <c r="D270" s="219" t="s">
        <v>143</v>
      </c>
      <c r="E270" s="220" t="s">
        <v>417</v>
      </c>
      <c r="F270" s="221" t="s">
        <v>418</v>
      </c>
      <c r="G270" s="222" t="s">
        <v>284</v>
      </c>
      <c r="H270" s="223">
        <v>37.864</v>
      </c>
      <c r="I270" s="224"/>
      <c r="J270" s="225">
        <f>ROUND(I270*H270,2)</f>
        <v>0</v>
      </c>
      <c r="K270" s="221" t="s">
        <v>147</v>
      </c>
      <c r="L270" s="45"/>
      <c r="M270" s="226" t="s">
        <v>1</v>
      </c>
      <c r="N270" s="227" t="s">
        <v>42</v>
      </c>
      <c r="O270" s="92"/>
      <c r="P270" s="228">
        <f>O270*H270</f>
        <v>0</v>
      </c>
      <c r="Q270" s="228">
        <v>0</v>
      </c>
      <c r="R270" s="228">
        <f>Q270*H270</f>
        <v>0</v>
      </c>
      <c r="S270" s="228">
        <v>0</v>
      </c>
      <c r="T270" s="22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0" t="s">
        <v>197</v>
      </c>
      <c r="AT270" s="230" t="s">
        <v>143</v>
      </c>
      <c r="AU270" s="230" t="s">
        <v>87</v>
      </c>
      <c r="AY270" s="18" t="s">
        <v>140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8" t="s">
        <v>85</v>
      </c>
      <c r="BK270" s="231">
        <f>ROUND(I270*H270,2)</f>
        <v>0</v>
      </c>
      <c r="BL270" s="18" t="s">
        <v>197</v>
      </c>
      <c r="BM270" s="230" t="s">
        <v>419</v>
      </c>
    </row>
    <row r="271" spans="1:63" s="12" customFormat="1" ht="25.9" customHeight="1">
      <c r="A271" s="12"/>
      <c r="B271" s="203"/>
      <c r="C271" s="204"/>
      <c r="D271" s="205" t="s">
        <v>76</v>
      </c>
      <c r="E271" s="206" t="s">
        <v>420</v>
      </c>
      <c r="F271" s="206" t="s">
        <v>421</v>
      </c>
      <c r="G271" s="204"/>
      <c r="H271" s="204"/>
      <c r="I271" s="207"/>
      <c r="J271" s="208">
        <f>BK271</f>
        <v>0</v>
      </c>
      <c r="K271" s="204"/>
      <c r="L271" s="209"/>
      <c r="M271" s="210"/>
      <c r="N271" s="211"/>
      <c r="O271" s="211"/>
      <c r="P271" s="212">
        <f>P272+P289+P309+P325+P327+P347+P367+P397+P414</f>
        <v>0</v>
      </c>
      <c r="Q271" s="211"/>
      <c r="R271" s="212">
        <f>R272+R289+R309+R325+R327+R347+R367+R397+R414</f>
        <v>3.43133193</v>
      </c>
      <c r="S271" s="211"/>
      <c r="T271" s="213">
        <f>T272+T289+T309+T325+T327+T347+T367+T397+T414</f>
        <v>0.6451381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14" t="s">
        <v>87</v>
      </c>
      <c r="AT271" s="215" t="s">
        <v>76</v>
      </c>
      <c r="AU271" s="215" t="s">
        <v>77</v>
      </c>
      <c r="AY271" s="214" t="s">
        <v>140</v>
      </c>
      <c r="BK271" s="216">
        <f>BK272+BK289+BK309+BK325+BK327+BK347+BK367+BK397+BK414</f>
        <v>0</v>
      </c>
    </row>
    <row r="272" spans="1:63" s="12" customFormat="1" ht="22.8" customHeight="1">
      <c r="A272" s="12"/>
      <c r="B272" s="203"/>
      <c r="C272" s="204"/>
      <c r="D272" s="205" t="s">
        <v>76</v>
      </c>
      <c r="E272" s="217" t="s">
        <v>422</v>
      </c>
      <c r="F272" s="217" t="s">
        <v>423</v>
      </c>
      <c r="G272" s="204"/>
      <c r="H272" s="204"/>
      <c r="I272" s="207"/>
      <c r="J272" s="218">
        <f>BK272</f>
        <v>0</v>
      </c>
      <c r="K272" s="204"/>
      <c r="L272" s="209"/>
      <c r="M272" s="210"/>
      <c r="N272" s="211"/>
      <c r="O272" s="211"/>
      <c r="P272" s="212">
        <f>SUM(P273:P288)</f>
        <v>0</v>
      </c>
      <c r="Q272" s="211"/>
      <c r="R272" s="212">
        <f>SUM(R273:R288)</f>
        <v>0.016606199999999998</v>
      </c>
      <c r="S272" s="211"/>
      <c r="T272" s="213">
        <f>SUM(T273:T288)</f>
        <v>0.0150381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14" t="s">
        <v>87</v>
      </c>
      <c r="AT272" s="215" t="s">
        <v>76</v>
      </c>
      <c r="AU272" s="215" t="s">
        <v>85</v>
      </c>
      <c r="AY272" s="214" t="s">
        <v>140</v>
      </c>
      <c r="BK272" s="216">
        <f>SUM(BK273:BK288)</f>
        <v>0</v>
      </c>
    </row>
    <row r="273" spans="1:65" s="2" customFormat="1" ht="24.15" customHeight="1">
      <c r="A273" s="39"/>
      <c r="B273" s="40"/>
      <c r="C273" s="219" t="s">
        <v>424</v>
      </c>
      <c r="D273" s="219" t="s">
        <v>143</v>
      </c>
      <c r="E273" s="220" t="s">
        <v>425</v>
      </c>
      <c r="F273" s="221" t="s">
        <v>426</v>
      </c>
      <c r="G273" s="222" t="s">
        <v>196</v>
      </c>
      <c r="H273" s="223">
        <v>35.805</v>
      </c>
      <c r="I273" s="224"/>
      <c r="J273" s="225">
        <f>ROUND(I273*H273,2)</f>
        <v>0</v>
      </c>
      <c r="K273" s="221" t="s">
        <v>147</v>
      </c>
      <c r="L273" s="45"/>
      <c r="M273" s="226" t="s">
        <v>1</v>
      </c>
      <c r="N273" s="227" t="s">
        <v>42</v>
      </c>
      <c r="O273" s="92"/>
      <c r="P273" s="228">
        <f>O273*H273</f>
        <v>0</v>
      </c>
      <c r="Q273" s="228">
        <v>0</v>
      </c>
      <c r="R273" s="228">
        <f>Q273*H273</f>
        <v>0</v>
      </c>
      <c r="S273" s="228">
        <v>0.00042</v>
      </c>
      <c r="T273" s="229">
        <f>S273*H273</f>
        <v>0.0150381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0" t="s">
        <v>291</v>
      </c>
      <c r="AT273" s="230" t="s">
        <v>143</v>
      </c>
      <c r="AU273" s="230" t="s">
        <v>87</v>
      </c>
      <c r="AY273" s="18" t="s">
        <v>140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8" t="s">
        <v>85</v>
      </c>
      <c r="BK273" s="231">
        <f>ROUND(I273*H273,2)</f>
        <v>0</v>
      </c>
      <c r="BL273" s="18" t="s">
        <v>291</v>
      </c>
      <c r="BM273" s="230" t="s">
        <v>427</v>
      </c>
    </row>
    <row r="274" spans="1:51" s="15" customFormat="1" ht="12">
      <c r="A274" s="15"/>
      <c r="B274" s="265"/>
      <c r="C274" s="266"/>
      <c r="D274" s="238" t="s">
        <v>201</v>
      </c>
      <c r="E274" s="267" t="s">
        <v>1</v>
      </c>
      <c r="F274" s="268" t="s">
        <v>315</v>
      </c>
      <c r="G274" s="266"/>
      <c r="H274" s="267" t="s">
        <v>1</v>
      </c>
      <c r="I274" s="269"/>
      <c r="J274" s="266"/>
      <c r="K274" s="266"/>
      <c r="L274" s="270"/>
      <c r="M274" s="271"/>
      <c r="N274" s="272"/>
      <c r="O274" s="272"/>
      <c r="P274" s="272"/>
      <c r="Q274" s="272"/>
      <c r="R274" s="272"/>
      <c r="S274" s="272"/>
      <c r="T274" s="273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74" t="s">
        <v>201</v>
      </c>
      <c r="AU274" s="274" t="s">
        <v>87</v>
      </c>
      <c r="AV274" s="15" t="s">
        <v>85</v>
      </c>
      <c r="AW274" s="15" t="s">
        <v>32</v>
      </c>
      <c r="AX274" s="15" t="s">
        <v>77</v>
      </c>
      <c r="AY274" s="274" t="s">
        <v>140</v>
      </c>
    </row>
    <row r="275" spans="1:51" s="13" customFormat="1" ht="12">
      <c r="A275" s="13"/>
      <c r="B275" s="243"/>
      <c r="C275" s="244"/>
      <c r="D275" s="238" t="s">
        <v>201</v>
      </c>
      <c r="E275" s="245" t="s">
        <v>1</v>
      </c>
      <c r="F275" s="246" t="s">
        <v>316</v>
      </c>
      <c r="G275" s="244"/>
      <c r="H275" s="247">
        <v>18.51</v>
      </c>
      <c r="I275" s="248"/>
      <c r="J275" s="244"/>
      <c r="K275" s="244"/>
      <c r="L275" s="249"/>
      <c r="M275" s="250"/>
      <c r="N275" s="251"/>
      <c r="O275" s="251"/>
      <c r="P275" s="251"/>
      <c r="Q275" s="251"/>
      <c r="R275" s="251"/>
      <c r="S275" s="251"/>
      <c r="T275" s="25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3" t="s">
        <v>201</v>
      </c>
      <c r="AU275" s="253" t="s">
        <v>87</v>
      </c>
      <c r="AV275" s="13" t="s">
        <v>87</v>
      </c>
      <c r="AW275" s="13" t="s">
        <v>32</v>
      </c>
      <c r="AX275" s="13" t="s">
        <v>77</v>
      </c>
      <c r="AY275" s="253" t="s">
        <v>140</v>
      </c>
    </row>
    <row r="276" spans="1:51" s="13" customFormat="1" ht="12">
      <c r="A276" s="13"/>
      <c r="B276" s="243"/>
      <c r="C276" s="244"/>
      <c r="D276" s="238" t="s">
        <v>201</v>
      </c>
      <c r="E276" s="245" t="s">
        <v>1</v>
      </c>
      <c r="F276" s="246" t="s">
        <v>317</v>
      </c>
      <c r="G276" s="244"/>
      <c r="H276" s="247">
        <v>9.06</v>
      </c>
      <c r="I276" s="248"/>
      <c r="J276" s="244"/>
      <c r="K276" s="244"/>
      <c r="L276" s="249"/>
      <c r="M276" s="250"/>
      <c r="N276" s="251"/>
      <c r="O276" s="251"/>
      <c r="P276" s="251"/>
      <c r="Q276" s="251"/>
      <c r="R276" s="251"/>
      <c r="S276" s="251"/>
      <c r="T276" s="25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3" t="s">
        <v>201</v>
      </c>
      <c r="AU276" s="253" t="s">
        <v>87</v>
      </c>
      <c r="AV276" s="13" t="s">
        <v>87</v>
      </c>
      <c r="AW276" s="13" t="s">
        <v>32</v>
      </c>
      <c r="AX276" s="13" t="s">
        <v>77</v>
      </c>
      <c r="AY276" s="253" t="s">
        <v>140</v>
      </c>
    </row>
    <row r="277" spans="1:51" s="15" customFormat="1" ht="12">
      <c r="A277" s="15"/>
      <c r="B277" s="265"/>
      <c r="C277" s="266"/>
      <c r="D277" s="238" t="s">
        <v>201</v>
      </c>
      <c r="E277" s="267" t="s">
        <v>1</v>
      </c>
      <c r="F277" s="268" t="s">
        <v>318</v>
      </c>
      <c r="G277" s="266"/>
      <c r="H277" s="267" t="s">
        <v>1</v>
      </c>
      <c r="I277" s="269"/>
      <c r="J277" s="266"/>
      <c r="K277" s="266"/>
      <c r="L277" s="270"/>
      <c r="M277" s="271"/>
      <c r="N277" s="272"/>
      <c r="O277" s="272"/>
      <c r="P277" s="272"/>
      <c r="Q277" s="272"/>
      <c r="R277" s="272"/>
      <c r="S277" s="272"/>
      <c r="T277" s="273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74" t="s">
        <v>201</v>
      </c>
      <c r="AU277" s="274" t="s">
        <v>87</v>
      </c>
      <c r="AV277" s="15" t="s">
        <v>85</v>
      </c>
      <c r="AW277" s="15" t="s">
        <v>32</v>
      </c>
      <c r="AX277" s="15" t="s">
        <v>77</v>
      </c>
      <c r="AY277" s="274" t="s">
        <v>140</v>
      </c>
    </row>
    <row r="278" spans="1:51" s="13" customFormat="1" ht="12">
      <c r="A278" s="13"/>
      <c r="B278" s="243"/>
      <c r="C278" s="244"/>
      <c r="D278" s="238" t="s">
        <v>201</v>
      </c>
      <c r="E278" s="245" t="s">
        <v>1</v>
      </c>
      <c r="F278" s="246" t="s">
        <v>319</v>
      </c>
      <c r="G278" s="244"/>
      <c r="H278" s="247">
        <v>8.235</v>
      </c>
      <c r="I278" s="248"/>
      <c r="J278" s="244"/>
      <c r="K278" s="244"/>
      <c r="L278" s="249"/>
      <c r="M278" s="250"/>
      <c r="N278" s="251"/>
      <c r="O278" s="251"/>
      <c r="P278" s="251"/>
      <c r="Q278" s="251"/>
      <c r="R278" s="251"/>
      <c r="S278" s="251"/>
      <c r="T278" s="25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3" t="s">
        <v>201</v>
      </c>
      <c r="AU278" s="253" t="s">
        <v>87</v>
      </c>
      <c r="AV278" s="13" t="s">
        <v>87</v>
      </c>
      <c r="AW278" s="13" t="s">
        <v>32</v>
      </c>
      <c r="AX278" s="13" t="s">
        <v>77</v>
      </c>
      <c r="AY278" s="253" t="s">
        <v>140</v>
      </c>
    </row>
    <row r="279" spans="1:51" s="14" customFormat="1" ht="12">
      <c r="A279" s="14"/>
      <c r="B279" s="254"/>
      <c r="C279" s="255"/>
      <c r="D279" s="238" t="s">
        <v>201</v>
      </c>
      <c r="E279" s="256" t="s">
        <v>1</v>
      </c>
      <c r="F279" s="257" t="s">
        <v>204</v>
      </c>
      <c r="G279" s="255"/>
      <c r="H279" s="258">
        <v>35.805</v>
      </c>
      <c r="I279" s="259"/>
      <c r="J279" s="255"/>
      <c r="K279" s="255"/>
      <c r="L279" s="260"/>
      <c r="M279" s="261"/>
      <c r="N279" s="262"/>
      <c r="O279" s="262"/>
      <c r="P279" s="262"/>
      <c r="Q279" s="262"/>
      <c r="R279" s="262"/>
      <c r="S279" s="262"/>
      <c r="T279" s="26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4" t="s">
        <v>201</v>
      </c>
      <c r="AU279" s="264" t="s">
        <v>87</v>
      </c>
      <c r="AV279" s="14" t="s">
        <v>197</v>
      </c>
      <c r="AW279" s="14" t="s">
        <v>32</v>
      </c>
      <c r="AX279" s="14" t="s">
        <v>85</v>
      </c>
      <c r="AY279" s="264" t="s">
        <v>140</v>
      </c>
    </row>
    <row r="280" spans="1:65" s="2" customFormat="1" ht="24.15" customHeight="1">
      <c r="A280" s="39"/>
      <c r="B280" s="40"/>
      <c r="C280" s="219" t="s">
        <v>428</v>
      </c>
      <c r="D280" s="219" t="s">
        <v>143</v>
      </c>
      <c r="E280" s="220" t="s">
        <v>429</v>
      </c>
      <c r="F280" s="221" t="s">
        <v>430</v>
      </c>
      <c r="G280" s="222" t="s">
        <v>196</v>
      </c>
      <c r="H280" s="223">
        <v>31.309</v>
      </c>
      <c r="I280" s="224"/>
      <c r="J280" s="225">
        <f>ROUND(I280*H280,2)</f>
        <v>0</v>
      </c>
      <c r="K280" s="221" t="s">
        <v>147</v>
      </c>
      <c r="L280" s="45"/>
      <c r="M280" s="226" t="s">
        <v>1</v>
      </c>
      <c r="N280" s="227" t="s">
        <v>42</v>
      </c>
      <c r="O280" s="92"/>
      <c r="P280" s="228">
        <f>O280*H280</f>
        <v>0</v>
      </c>
      <c r="Q280" s="228">
        <v>0</v>
      </c>
      <c r="R280" s="228">
        <f>Q280*H280</f>
        <v>0</v>
      </c>
      <c r="S280" s="228">
        <v>0</v>
      </c>
      <c r="T280" s="22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0" t="s">
        <v>291</v>
      </c>
      <c r="AT280" s="230" t="s">
        <v>143</v>
      </c>
      <c r="AU280" s="230" t="s">
        <v>87</v>
      </c>
      <c r="AY280" s="18" t="s">
        <v>140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8" t="s">
        <v>85</v>
      </c>
      <c r="BK280" s="231">
        <f>ROUND(I280*H280,2)</f>
        <v>0</v>
      </c>
      <c r="BL280" s="18" t="s">
        <v>291</v>
      </c>
      <c r="BM280" s="230" t="s">
        <v>431</v>
      </c>
    </row>
    <row r="281" spans="1:51" s="13" customFormat="1" ht="12">
      <c r="A281" s="13"/>
      <c r="B281" s="243"/>
      <c r="C281" s="244"/>
      <c r="D281" s="238" t="s">
        <v>201</v>
      </c>
      <c r="E281" s="245" t="s">
        <v>1</v>
      </c>
      <c r="F281" s="246" t="s">
        <v>301</v>
      </c>
      <c r="G281" s="244"/>
      <c r="H281" s="247">
        <v>27.649</v>
      </c>
      <c r="I281" s="248"/>
      <c r="J281" s="244"/>
      <c r="K281" s="244"/>
      <c r="L281" s="249"/>
      <c r="M281" s="250"/>
      <c r="N281" s="251"/>
      <c r="O281" s="251"/>
      <c r="P281" s="251"/>
      <c r="Q281" s="251"/>
      <c r="R281" s="251"/>
      <c r="S281" s="251"/>
      <c r="T281" s="25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3" t="s">
        <v>201</v>
      </c>
      <c r="AU281" s="253" t="s">
        <v>87</v>
      </c>
      <c r="AV281" s="13" t="s">
        <v>87</v>
      </c>
      <c r="AW281" s="13" t="s">
        <v>32</v>
      </c>
      <c r="AX281" s="13" t="s">
        <v>77</v>
      </c>
      <c r="AY281" s="253" t="s">
        <v>140</v>
      </c>
    </row>
    <row r="282" spans="1:51" s="15" customFormat="1" ht="12">
      <c r="A282" s="15"/>
      <c r="B282" s="265"/>
      <c r="C282" s="266"/>
      <c r="D282" s="238" t="s">
        <v>201</v>
      </c>
      <c r="E282" s="267" t="s">
        <v>1</v>
      </c>
      <c r="F282" s="268" t="s">
        <v>295</v>
      </c>
      <c r="G282" s="266"/>
      <c r="H282" s="267" t="s">
        <v>1</v>
      </c>
      <c r="I282" s="269"/>
      <c r="J282" s="266"/>
      <c r="K282" s="266"/>
      <c r="L282" s="270"/>
      <c r="M282" s="271"/>
      <c r="N282" s="272"/>
      <c r="O282" s="272"/>
      <c r="P282" s="272"/>
      <c r="Q282" s="272"/>
      <c r="R282" s="272"/>
      <c r="S282" s="272"/>
      <c r="T282" s="273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74" t="s">
        <v>201</v>
      </c>
      <c r="AU282" s="274" t="s">
        <v>87</v>
      </c>
      <c r="AV282" s="15" t="s">
        <v>85</v>
      </c>
      <c r="AW282" s="15" t="s">
        <v>32</v>
      </c>
      <c r="AX282" s="15" t="s">
        <v>77</v>
      </c>
      <c r="AY282" s="274" t="s">
        <v>140</v>
      </c>
    </row>
    <row r="283" spans="1:51" s="13" customFormat="1" ht="12">
      <c r="A283" s="13"/>
      <c r="B283" s="243"/>
      <c r="C283" s="244"/>
      <c r="D283" s="238" t="s">
        <v>201</v>
      </c>
      <c r="E283" s="245" t="s">
        <v>1</v>
      </c>
      <c r="F283" s="246" t="s">
        <v>296</v>
      </c>
      <c r="G283" s="244"/>
      <c r="H283" s="247">
        <v>3.66</v>
      </c>
      <c r="I283" s="248"/>
      <c r="J283" s="244"/>
      <c r="K283" s="244"/>
      <c r="L283" s="249"/>
      <c r="M283" s="250"/>
      <c r="N283" s="251"/>
      <c r="O283" s="251"/>
      <c r="P283" s="251"/>
      <c r="Q283" s="251"/>
      <c r="R283" s="251"/>
      <c r="S283" s="251"/>
      <c r="T283" s="25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3" t="s">
        <v>201</v>
      </c>
      <c r="AU283" s="253" t="s">
        <v>87</v>
      </c>
      <c r="AV283" s="13" t="s">
        <v>87</v>
      </c>
      <c r="AW283" s="13" t="s">
        <v>32</v>
      </c>
      <c r="AX283" s="13" t="s">
        <v>77</v>
      </c>
      <c r="AY283" s="253" t="s">
        <v>140</v>
      </c>
    </row>
    <row r="284" spans="1:51" s="14" customFormat="1" ht="12">
      <c r="A284" s="14"/>
      <c r="B284" s="254"/>
      <c r="C284" s="255"/>
      <c r="D284" s="238" t="s">
        <v>201</v>
      </c>
      <c r="E284" s="256" t="s">
        <v>1</v>
      </c>
      <c r="F284" s="257" t="s">
        <v>204</v>
      </c>
      <c r="G284" s="255"/>
      <c r="H284" s="258">
        <v>31.309</v>
      </c>
      <c r="I284" s="259"/>
      <c r="J284" s="255"/>
      <c r="K284" s="255"/>
      <c r="L284" s="260"/>
      <c r="M284" s="261"/>
      <c r="N284" s="262"/>
      <c r="O284" s="262"/>
      <c r="P284" s="262"/>
      <c r="Q284" s="262"/>
      <c r="R284" s="262"/>
      <c r="S284" s="262"/>
      <c r="T284" s="26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4" t="s">
        <v>201</v>
      </c>
      <c r="AU284" s="264" t="s">
        <v>87</v>
      </c>
      <c r="AV284" s="14" t="s">
        <v>197</v>
      </c>
      <c r="AW284" s="14" t="s">
        <v>32</v>
      </c>
      <c r="AX284" s="14" t="s">
        <v>85</v>
      </c>
      <c r="AY284" s="264" t="s">
        <v>140</v>
      </c>
    </row>
    <row r="285" spans="1:65" s="2" customFormat="1" ht="14.4" customHeight="1">
      <c r="A285" s="39"/>
      <c r="B285" s="40"/>
      <c r="C285" s="286" t="s">
        <v>432</v>
      </c>
      <c r="D285" s="286" t="s">
        <v>433</v>
      </c>
      <c r="E285" s="287" t="s">
        <v>434</v>
      </c>
      <c r="F285" s="288" t="s">
        <v>435</v>
      </c>
      <c r="G285" s="289" t="s">
        <v>196</v>
      </c>
      <c r="H285" s="290">
        <v>31.935</v>
      </c>
      <c r="I285" s="291"/>
      <c r="J285" s="292">
        <f>ROUND(I285*H285,2)</f>
        <v>0</v>
      </c>
      <c r="K285" s="288" t="s">
        <v>147</v>
      </c>
      <c r="L285" s="293"/>
      <c r="M285" s="294" t="s">
        <v>1</v>
      </c>
      <c r="N285" s="295" t="s">
        <v>42</v>
      </c>
      <c r="O285" s="92"/>
      <c r="P285" s="228">
        <f>O285*H285</f>
        <v>0</v>
      </c>
      <c r="Q285" s="228">
        <v>0.00052</v>
      </c>
      <c r="R285" s="228">
        <f>Q285*H285</f>
        <v>0.016606199999999998</v>
      </c>
      <c r="S285" s="228">
        <v>0</v>
      </c>
      <c r="T285" s="22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0" t="s">
        <v>380</v>
      </c>
      <c r="AT285" s="230" t="s">
        <v>433</v>
      </c>
      <c r="AU285" s="230" t="s">
        <v>87</v>
      </c>
      <c r="AY285" s="18" t="s">
        <v>140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8" t="s">
        <v>85</v>
      </c>
      <c r="BK285" s="231">
        <f>ROUND(I285*H285,2)</f>
        <v>0</v>
      </c>
      <c r="BL285" s="18" t="s">
        <v>291</v>
      </c>
      <c r="BM285" s="230" t="s">
        <v>436</v>
      </c>
    </row>
    <row r="286" spans="1:47" s="2" customFormat="1" ht="12">
      <c r="A286" s="39"/>
      <c r="B286" s="40"/>
      <c r="C286" s="41"/>
      <c r="D286" s="238" t="s">
        <v>199</v>
      </c>
      <c r="E286" s="41"/>
      <c r="F286" s="239" t="s">
        <v>437</v>
      </c>
      <c r="G286" s="41"/>
      <c r="H286" s="41"/>
      <c r="I286" s="240"/>
      <c r="J286" s="41"/>
      <c r="K286" s="41"/>
      <c r="L286" s="45"/>
      <c r="M286" s="241"/>
      <c r="N286" s="242"/>
      <c r="O286" s="92"/>
      <c r="P286" s="92"/>
      <c r="Q286" s="92"/>
      <c r="R286" s="92"/>
      <c r="S286" s="92"/>
      <c r="T286" s="93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199</v>
      </c>
      <c r="AU286" s="18" t="s">
        <v>87</v>
      </c>
    </row>
    <row r="287" spans="1:51" s="13" customFormat="1" ht="12">
      <c r="A287" s="13"/>
      <c r="B287" s="243"/>
      <c r="C287" s="244"/>
      <c r="D287" s="238" t="s">
        <v>201</v>
      </c>
      <c r="E287" s="245" t="s">
        <v>1</v>
      </c>
      <c r="F287" s="246" t="s">
        <v>438</v>
      </c>
      <c r="G287" s="244"/>
      <c r="H287" s="247">
        <v>31.935</v>
      </c>
      <c r="I287" s="248"/>
      <c r="J287" s="244"/>
      <c r="K287" s="244"/>
      <c r="L287" s="249"/>
      <c r="M287" s="250"/>
      <c r="N287" s="251"/>
      <c r="O287" s="251"/>
      <c r="P287" s="251"/>
      <c r="Q287" s="251"/>
      <c r="R287" s="251"/>
      <c r="S287" s="251"/>
      <c r="T287" s="25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3" t="s">
        <v>201</v>
      </c>
      <c r="AU287" s="253" t="s">
        <v>87</v>
      </c>
      <c r="AV287" s="13" t="s">
        <v>87</v>
      </c>
      <c r="AW287" s="13" t="s">
        <v>32</v>
      </c>
      <c r="AX287" s="13" t="s">
        <v>85</v>
      </c>
      <c r="AY287" s="253" t="s">
        <v>140</v>
      </c>
    </row>
    <row r="288" spans="1:65" s="2" customFormat="1" ht="24.15" customHeight="1">
      <c r="A288" s="39"/>
      <c r="B288" s="40"/>
      <c r="C288" s="219" t="s">
        <v>439</v>
      </c>
      <c r="D288" s="219" t="s">
        <v>143</v>
      </c>
      <c r="E288" s="220" t="s">
        <v>440</v>
      </c>
      <c r="F288" s="221" t="s">
        <v>441</v>
      </c>
      <c r="G288" s="222" t="s">
        <v>442</v>
      </c>
      <c r="H288" s="296"/>
      <c r="I288" s="224"/>
      <c r="J288" s="225">
        <f>ROUND(I288*H288,2)</f>
        <v>0</v>
      </c>
      <c r="K288" s="221" t="s">
        <v>147</v>
      </c>
      <c r="L288" s="45"/>
      <c r="M288" s="226" t="s">
        <v>1</v>
      </c>
      <c r="N288" s="227" t="s">
        <v>42</v>
      </c>
      <c r="O288" s="92"/>
      <c r="P288" s="228">
        <f>O288*H288</f>
        <v>0</v>
      </c>
      <c r="Q288" s="228">
        <v>0</v>
      </c>
      <c r="R288" s="228">
        <f>Q288*H288</f>
        <v>0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291</v>
      </c>
      <c r="AT288" s="230" t="s">
        <v>143</v>
      </c>
      <c r="AU288" s="230" t="s">
        <v>87</v>
      </c>
      <c r="AY288" s="18" t="s">
        <v>140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85</v>
      </c>
      <c r="BK288" s="231">
        <f>ROUND(I288*H288,2)</f>
        <v>0</v>
      </c>
      <c r="BL288" s="18" t="s">
        <v>291</v>
      </c>
      <c r="BM288" s="230" t="s">
        <v>443</v>
      </c>
    </row>
    <row r="289" spans="1:63" s="12" customFormat="1" ht="22.8" customHeight="1">
      <c r="A289" s="12"/>
      <c r="B289" s="203"/>
      <c r="C289" s="204"/>
      <c r="D289" s="205" t="s">
        <v>76</v>
      </c>
      <c r="E289" s="217" t="s">
        <v>444</v>
      </c>
      <c r="F289" s="217" t="s">
        <v>445</v>
      </c>
      <c r="G289" s="204"/>
      <c r="H289" s="204"/>
      <c r="I289" s="207"/>
      <c r="J289" s="218">
        <f>BK289</f>
        <v>0</v>
      </c>
      <c r="K289" s="204"/>
      <c r="L289" s="209"/>
      <c r="M289" s="210"/>
      <c r="N289" s="211"/>
      <c r="O289" s="211"/>
      <c r="P289" s="212">
        <f>SUM(P290:P308)</f>
        <v>0</v>
      </c>
      <c r="Q289" s="211"/>
      <c r="R289" s="212">
        <f>SUM(R290:R308)</f>
        <v>0.0363</v>
      </c>
      <c r="S289" s="211"/>
      <c r="T289" s="213">
        <f>SUM(T290:T308)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14" t="s">
        <v>87</v>
      </c>
      <c r="AT289" s="215" t="s">
        <v>76</v>
      </c>
      <c r="AU289" s="215" t="s">
        <v>85</v>
      </c>
      <c r="AY289" s="214" t="s">
        <v>140</v>
      </c>
      <c r="BK289" s="216">
        <f>SUM(BK290:BK308)</f>
        <v>0</v>
      </c>
    </row>
    <row r="290" spans="1:65" s="2" customFormat="1" ht="14.4" customHeight="1">
      <c r="A290" s="39"/>
      <c r="B290" s="40"/>
      <c r="C290" s="219" t="s">
        <v>446</v>
      </c>
      <c r="D290" s="219" t="s">
        <v>143</v>
      </c>
      <c r="E290" s="220" t="s">
        <v>447</v>
      </c>
      <c r="F290" s="221" t="s">
        <v>448</v>
      </c>
      <c r="G290" s="222" t="s">
        <v>449</v>
      </c>
      <c r="H290" s="223">
        <v>6</v>
      </c>
      <c r="I290" s="224"/>
      <c r="J290" s="225">
        <f>ROUND(I290*H290,2)</f>
        <v>0</v>
      </c>
      <c r="K290" s="221" t="s">
        <v>1</v>
      </c>
      <c r="L290" s="45"/>
      <c r="M290" s="226" t="s">
        <v>1</v>
      </c>
      <c r="N290" s="227" t="s">
        <v>42</v>
      </c>
      <c r="O290" s="92"/>
      <c r="P290" s="228">
        <f>O290*H290</f>
        <v>0</v>
      </c>
      <c r="Q290" s="228">
        <v>0.0011</v>
      </c>
      <c r="R290" s="228">
        <f>Q290*H290</f>
        <v>0.0066</v>
      </c>
      <c r="S290" s="228">
        <v>0</v>
      </c>
      <c r="T290" s="22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0" t="s">
        <v>291</v>
      </c>
      <c r="AT290" s="230" t="s">
        <v>143</v>
      </c>
      <c r="AU290" s="230" t="s">
        <v>87</v>
      </c>
      <c r="AY290" s="18" t="s">
        <v>140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8" t="s">
        <v>85</v>
      </c>
      <c r="BK290" s="231">
        <f>ROUND(I290*H290,2)</f>
        <v>0</v>
      </c>
      <c r="BL290" s="18" t="s">
        <v>291</v>
      </c>
      <c r="BM290" s="230" t="s">
        <v>450</v>
      </c>
    </row>
    <row r="291" spans="1:47" s="2" customFormat="1" ht="12">
      <c r="A291" s="39"/>
      <c r="B291" s="40"/>
      <c r="C291" s="41"/>
      <c r="D291" s="238" t="s">
        <v>199</v>
      </c>
      <c r="E291" s="41"/>
      <c r="F291" s="239" t="s">
        <v>451</v>
      </c>
      <c r="G291" s="41"/>
      <c r="H291" s="41"/>
      <c r="I291" s="240"/>
      <c r="J291" s="41"/>
      <c r="K291" s="41"/>
      <c r="L291" s="45"/>
      <c r="M291" s="241"/>
      <c r="N291" s="242"/>
      <c r="O291" s="92"/>
      <c r="P291" s="92"/>
      <c r="Q291" s="92"/>
      <c r="R291" s="92"/>
      <c r="S291" s="92"/>
      <c r="T291" s="93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199</v>
      </c>
      <c r="AU291" s="18" t="s">
        <v>87</v>
      </c>
    </row>
    <row r="292" spans="1:65" s="2" customFormat="1" ht="14.4" customHeight="1">
      <c r="A292" s="39"/>
      <c r="B292" s="40"/>
      <c r="C292" s="219" t="s">
        <v>452</v>
      </c>
      <c r="D292" s="219" t="s">
        <v>143</v>
      </c>
      <c r="E292" s="220" t="s">
        <v>453</v>
      </c>
      <c r="F292" s="221" t="s">
        <v>454</v>
      </c>
      <c r="G292" s="222" t="s">
        <v>449</v>
      </c>
      <c r="H292" s="223">
        <v>3</v>
      </c>
      <c r="I292" s="224"/>
      <c r="J292" s="225">
        <f>ROUND(I292*H292,2)</f>
        <v>0</v>
      </c>
      <c r="K292" s="221" t="s">
        <v>1</v>
      </c>
      <c r="L292" s="45"/>
      <c r="M292" s="226" t="s">
        <v>1</v>
      </c>
      <c r="N292" s="227" t="s">
        <v>42</v>
      </c>
      <c r="O292" s="92"/>
      <c r="P292" s="228">
        <f>O292*H292</f>
        <v>0</v>
      </c>
      <c r="Q292" s="228">
        <v>0.0011</v>
      </c>
      <c r="R292" s="228">
        <f>Q292*H292</f>
        <v>0.0033</v>
      </c>
      <c r="S292" s="228">
        <v>0</v>
      </c>
      <c r="T292" s="22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0" t="s">
        <v>291</v>
      </c>
      <c r="AT292" s="230" t="s">
        <v>143</v>
      </c>
      <c r="AU292" s="230" t="s">
        <v>87</v>
      </c>
      <c r="AY292" s="18" t="s">
        <v>140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8" t="s">
        <v>85</v>
      </c>
      <c r="BK292" s="231">
        <f>ROUND(I292*H292,2)</f>
        <v>0</v>
      </c>
      <c r="BL292" s="18" t="s">
        <v>291</v>
      </c>
      <c r="BM292" s="230" t="s">
        <v>455</v>
      </c>
    </row>
    <row r="293" spans="1:47" s="2" customFormat="1" ht="12">
      <c r="A293" s="39"/>
      <c r="B293" s="40"/>
      <c r="C293" s="41"/>
      <c r="D293" s="238" t="s">
        <v>199</v>
      </c>
      <c r="E293" s="41"/>
      <c r="F293" s="239" t="s">
        <v>456</v>
      </c>
      <c r="G293" s="41"/>
      <c r="H293" s="41"/>
      <c r="I293" s="240"/>
      <c r="J293" s="41"/>
      <c r="K293" s="41"/>
      <c r="L293" s="45"/>
      <c r="M293" s="241"/>
      <c r="N293" s="242"/>
      <c r="O293" s="92"/>
      <c r="P293" s="92"/>
      <c r="Q293" s="92"/>
      <c r="R293" s="92"/>
      <c r="S293" s="92"/>
      <c r="T293" s="93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199</v>
      </c>
      <c r="AU293" s="18" t="s">
        <v>87</v>
      </c>
    </row>
    <row r="294" spans="1:65" s="2" customFormat="1" ht="14.4" customHeight="1">
      <c r="A294" s="39"/>
      <c r="B294" s="40"/>
      <c r="C294" s="219" t="s">
        <v>457</v>
      </c>
      <c r="D294" s="219" t="s">
        <v>143</v>
      </c>
      <c r="E294" s="220" t="s">
        <v>458</v>
      </c>
      <c r="F294" s="221" t="s">
        <v>459</v>
      </c>
      <c r="G294" s="222" t="s">
        <v>449</v>
      </c>
      <c r="H294" s="223">
        <v>3</v>
      </c>
      <c r="I294" s="224"/>
      <c r="J294" s="225">
        <f>ROUND(I294*H294,2)</f>
        <v>0</v>
      </c>
      <c r="K294" s="221" t="s">
        <v>1</v>
      </c>
      <c r="L294" s="45"/>
      <c r="M294" s="226" t="s">
        <v>1</v>
      </c>
      <c r="N294" s="227" t="s">
        <v>42</v>
      </c>
      <c r="O294" s="92"/>
      <c r="P294" s="228">
        <f>O294*H294</f>
        <v>0</v>
      </c>
      <c r="Q294" s="228">
        <v>0.0011</v>
      </c>
      <c r="R294" s="228">
        <f>Q294*H294</f>
        <v>0.0033</v>
      </c>
      <c r="S294" s="228">
        <v>0</v>
      </c>
      <c r="T294" s="22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0" t="s">
        <v>291</v>
      </c>
      <c r="AT294" s="230" t="s">
        <v>143</v>
      </c>
      <c r="AU294" s="230" t="s">
        <v>87</v>
      </c>
      <c r="AY294" s="18" t="s">
        <v>140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8" t="s">
        <v>85</v>
      </c>
      <c r="BK294" s="231">
        <f>ROUND(I294*H294,2)</f>
        <v>0</v>
      </c>
      <c r="BL294" s="18" t="s">
        <v>291</v>
      </c>
      <c r="BM294" s="230" t="s">
        <v>460</v>
      </c>
    </row>
    <row r="295" spans="1:47" s="2" customFormat="1" ht="12">
      <c r="A295" s="39"/>
      <c r="B295" s="40"/>
      <c r="C295" s="41"/>
      <c r="D295" s="238" t="s">
        <v>199</v>
      </c>
      <c r="E295" s="41"/>
      <c r="F295" s="239" t="s">
        <v>461</v>
      </c>
      <c r="G295" s="41"/>
      <c r="H295" s="41"/>
      <c r="I295" s="240"/>
      <c r="J295" s="41"/>
      <c r="K295" s="41"/>
      <c r="L295" s="45"/>
      <c r="M295" s="241"/>
      <c r="N295" s="242"/>
      <c r="O295" s="92"/>
      <c r="P295" s="92"/>
      <c r="Q295" s="92"/>
      <c r="R295" s="92"/>
      <c r="S295" s="92"/>
      <c r="T295" s="93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199</v>
      </c>
      <c r="AU295" s="18" t="s">
        <v>87</v>
      </c>
    </row>
    <row r="296" spans="1:65" s="2" customFormat="1" ht="14.4" customHeight="1">
      <c r="A296" s="39"/>
      <c r="B296" s="40"/>
      <c r="C296" s="219" t="s">
        <v>462</v>
      </c>
      <c r="D296" s="219" t="s">
        <v>143</v>
      </c>
      <c r="E296" s="220" t="s">
        <v>463</v>
      </c>
      <c r="F296" s="221" t="s">
        <v>464</v>
      </c>
      <c r="G296" s="222" t="s">
        <v>449</v>
      </c>
      <c r="H296" s="223">
        <v>3</v>
      </c>
      <c r="I296" s="224"/>
      <c r="J296" s="225">
        <f>ROUND(I296*H296,2)</f>
        <v>0</v>
      </c>
      <c r="K296" s="221" t="s">
        <v>1</v>
      </c>
      <c r="L296" s="45"/>
      <c r="M296" s="226" t="s">
        <v>1</v>
      </c>
      <c r="N296" s="227" t="s">
        <v>42</v>
      </c>
      <c r="O296" s="92"/>
      <c r="P296" s="228">
        <f>O296*H296</f>
        <v>0</v>
      </c>
      <c r="Q296" s="228">
        <v>0.0011</v>
      </c>
      <c r="R296" s="228">
        <f>Q296*H296</f>
        <v>0.0033</v>
      </c>
      <c r="S296" s="228">
        <v>0</v>
      </c>
      <c r="T296" s="22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0" t="s">
        <v>291</v>
      </c>
      <c r="AT296" s="230" t="s">
        <v>143</v>
      </c>
      <c r="AU296" s="230" t="s">
        <v>87</v>
      </c>
      <c r="AY296" s="18" t="s">
        <v>140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8" t="s">
        <v>85</v>
      </c>
      <c r="BK296" s="231">
        <f>ROUND(I296*H296,2)</f>
        <v>0</v>
      </c>
      <c r="BL296" s="18" t="s">
        <v>291</v>
      </c>
      <c r="BM296" s="230" t="s">
        <v>465</v>
      </c>
    </row>
    <row r="297" spans="1:47" s="2" customFormat="1" ht="12">
      <c r="A297" s="39"/>
      <c r="B297" s="40"/>
      <c r="C297" s="41"/>
      <c r="D297" s="238" t="s">
        <v>199</v>
      </c>
      <c r="E297" s="41"/>
      <c r="F297" s="239" t="s">
        <v>466</v>
      </c>
      <c r="G297" s="41"/>
      <c r="H297" s="41"/>
      <c r="I297" s="240"/>
      <c r="J297" s="41"/>
      <c r="K297" s="41"/>
      <c r="L297" s="45"/>
      <c r="M297" s="241"/>
      <c r="N297" s="242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199</v>
      </c>
      <c r="AU297" s="18" t="s">
        <v>87</v>
      </c>
    </row>
    <row r="298" spans="1:65" s="2" customFormat="1" ht="14.4" customHeight="1">
      <c r="A298" s="39"/>
      <c r="B298" s="40"/>
      <c r="C298" s="219" t="s">
        <v>467</v>
      </c>
      <c r="D298" s="219" t="s">
        <v>143</v>
      </c>
      <c r="E298" s="220" t="s">
        <v>468</v>
      </c>
      <c r="F298" s="221" t="s">
        <v>469</v>
      </c>
      <c r="G298" s="222" t="s">
        <v>449</v>
      </c>
      <c r="H298" s="223">
        <v>3</v>
      </c>
      <c r="I298" s="224"/>
      <c r="J298" s="225">
        <f>ROUND(I298*H298,2)</f>
        <v>0</v>
      </c>
      <c r="K298" s="221" t="s">
        <v>1</v>
      </c>
      <c r="L298" s="45"/>
      <c r="M298" s="226" t="s">
        <v>1</v>
      </c>
      <c r="N298" s="227" t="s">
        <v>42</v>
      </c>
      <c r="O298" s="92"/>
      <c r="P298" s="228">
        <f>O298*H298</f>
        <v>0</v>
      </c>
      <c r="Q298" s="228">
        <v>0.0011</v>
      </c>
      <c r="R298" s="228">
        <f>Q298*H298</f>
        <v>0.0033</v>
      </c>
      <c r="S298" s="228">
        <v>0</v>
      </c>
      <c r="T298" s="22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0" t="s">
        <v>291</v>
      </c>
      <c r="AT298" s="230" t="s">
        <v>143</v>
      </c>
      <c r="AU298" s="230" t="s">
        <v>87</v>
      </c>
      <c r="AY298" s="18" t="s">
        <v>140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8" t="s">
        <v>85</v>
      </c>
      <c r="BK298" s="231">
        <f>ROUND(I298*H298,2)</f>
        <v>0</v>
      </c>
      <c r="BL298" s="18" t="s">
        <v>291</v>
      </c>
      <c r="BM298" s="230" t="s">
        <v>470</v>
      </c>
    </row>
    <row r="299" spans="1:47" s="2" customFormat="1" ht="12">
      <c r="A299" s="39"/>
      <c r="B299" s="40"/>
      <c r="C299" s="41"/>
      <c r="D299" s="238" t="s">
        <v>199</v>
      </c>
      <c r="E299" s="41"/>
      <c r="F299" s="239" t="s">
        <v>471</v>
      </c>
      <c r="G299" s="41"/>
      <c r="H299" s="41"/>
      <c r="I299" s="240"/>
      <c r="J299" s="41"/>
      <c r="K299" s="41"/>
      <c r="L299" s="45"/>
      <c r="M299" s="241"/>
      <c r="N299" s="242"/>
      <c r="O299" s="92"/>
      <c r="P299" s="92"/>
      <c r="Q299" s="92"/>
      <c r="R299" s="92"/>
      <c r="S299" s="92"/>
      <c r="T299" s="93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199</v>
      </c>
      <c r="AU299" s="18" t="s">
        <v>87</v>
      </c>
    </row>
    <row r="300" spans="1:65" s="2" customFormat="1" ht="14.4" customHeight="1">
      <c r="A300" s="39"/>
      <c r="B300" s="40"/>
      <c r="C300" s="219" t="s">
        <v>472</v>
      </c>
      <c r="D300" s="219" t="s">
        <v>143</v>
      </c>
      <c r="E300" s="220" t="s">
        <v>473</v>
      </c>
      <c r="F300" s="221" t="s">
        <v>474</v>
      </c>
      <c r="G300" s="222" t="s">
        <v>449</v>
      </c>
      <c r="H300" s="223">
        <v>3</v>
      </c>
      <c r="I300" s="224"/>
      <c r="J300" s="225">
        <f>ROUND(I300*H300,2)</f>
        <v>0</v>
      </c>
      <c r="K300" s="221" t="s">
        <v>1</v>
      </c>
      <c r="L300" s="45"/>
      <c r="M300" s="226" t="s">
        <v>1</v>
      </c>
      <c r="N300" s="227" t="s">
        <v>42</v>
      </c>
      <c r="O300" s="92"/>
      <c r="P300" s="228">
        <f>O300*H300</f>
        <v>0</v>
      </c>
      <c r="Q300" s="228">
        <v>0.0011</v>
      </c>
      <c r="R300" s="228">
        <f>Q300*H300</f>
        <v>0.0033</v>
      </c>
      <c r="S300" s="228">
        <v>0</v>
      </c>
      <c r="T300" s="22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0" t="s">
        <v>291</v>
      </c>
      <c r="AT300" s="230" t="s">
        <v>143</v>
      </c>
      <c r="AU300" s="230" t="s">
        <v>87</v>
      </c>
      <c r="AY300" s="18" t="s">
        <v>140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8" t="s">
        <v>85</v>
      </c>
      <c r="BK300" s="231">
        <f>ROUND(I300*H300,2)</f>
        <v>0</v>
      </c>
      <c r="BL300" s="18" t="s">
        <v>291</v>
      </c>
      <c r="BM300" s="230" t="s">
        <v>475</v>
      </c>
    </row>
    <row r="301" spans="1:47" s="2" customFormat="1" ht="12">
      <c r="A301" s="39"/>
      <c r="B301" s="40"/>
      <c r="C301" s="41"/>
      <c r="D301" s="238" t="s">
        <v>199</v>
      </c>
      <c r="E301" s="41"/>
      <c r="F301" s="239" t="s">
        <v>476</v>
      </c>
      <c r="G301" s="41"/>
      <c r="H301" s="41"/>
      <c r="I301" s="240"/>
      <c r="J301" s="41"/>
      <c r="K301" s="41"/>
      <c r="L301" s="45"/>
      <c r="M301" s="241"/>
      <c r="N301" s="242"/>
      <c r="O301" s="92"/>
      <c r="P301" s="92"/>
      <c r="Q301" s="92"/>
      <c r="R301" s="92"/>
      <c r="S301" s="92"/>
      <c r="T301" s="93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199</v>
      </c>
      <c r="AU301" s="18" t="s">
        <v>87</v>
      </c>
    </row>
    <row r="302" spans="1:65" s="2" customFormat="1" ht="14.4" customHeight="1">
      <c r="A302" s="39"/>
      <c r="B302" s="40"/>
      <c r="C302" s="219" t="s">
        <v>477</v>
      </c>
      <c r="D302" s="219" t="s">
        <v>143</v>
      </c>
      <c r="E302" s="220" t="s">
        <v>478</v>
      </c>
      <c r="F302" s="221" t="s">
        <v>479</v>
      </c>
      <c r="G302" s="222" t="s">
        <v>449</v>
      </c>
      <c r="H302" s="223">
        <v>3</v>
      </c>
      <c r="I302" s="224"/>
      <c r="J302" s="225">
        <f>ROUND(I302*H302,2)</f>
        <v>0</v>
      </c>
      <c r="K302" s="221" t="s">
        <v>1</v>
      </c>
      <c r="L302" s="45"/>
      <c r="M302" s="226" t="s">
        <v>1</v>
      </c>
      <c r="N302" s="227" t="s">
        <v>42</v>
      </c>
      <c r="O302" s="92"/>
      <c r="P302" s="228">
        <f>O302*H302</f>
        <v>0</v>
      </c>
      <c r="Q302" s="228">
        <v>0.0011</v>
      </c>
      <c r="R302" s="228">
        <f>Q302*H302</f>
        <v>0.0033</v>
      </c>
      <c r="S302" s="228">
        <v>0</v>
      </c>
      <c r="T302" s="22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0" t="s">
        <v>291</v>
      </c>
      <c r="AT302" s="230" t="s">
        <v>143</v>
      </c>
      <c r="AU302" s="230" t="s">
        <v>87</v>
      </c>
      <c r="AY302" s="18" t="s">
        <v>140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8" t="s">
        <v>85</v>
      </c>
      <c r="BK302" s="231">
        <f>ROUND(I302*H302,2)</f>
        <v>0</v>
      </c>
      <c r="BL302" s="18" t="s">
        <v>291</v>
      </c>
      <c r="BM302" s="230" t="s">
        <v>480</v>
      </c>
    </row>
    <row r="303" spans="1:47" s="2" customFormat="1" ht="12">
      <c r="A303" s="39"/>
      <c r="B303" s="40"/>
      <c r="C303" s="41"/>
      <c r="D303" s="238" t="s">
        <v>199</v>
      </c>
      <c r="E303" s="41"/>
      <c r="F303" s="239" t="s">
        <v>481</v>
      </c>
      <c r="G303" s="41"/>
      <c r="H303" s="41"/>
      <c r="I303" s="240"/>
      <c r="J303" s="41"/>
      <c r="K303" s="41"/>
      <c r="L303" s="45"/>
      <c r="M303" s="241"/>
      <c r="N303" s="242"/>
      <c r="O303" s="92"/>
      <c r="P303" s="92"/>
      <c r="Q303" s="92"/>
      <c r="R303" s="92"/>
      <c r="S303" s="92"/>
      <c r="T303" s="93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199</v>
      </c>
      <c r="AU303" s="18" t="s">
        <v>87</v>
      </c>
    </row>
    <row r="304" spans="1:65" s="2" customFormat="1" ht="14.4" customHeight="1">
      <c r="A304" s="39"/>
      <c r="B304" s="40"/>
      <c r="C304" s="219" t="s">
        <v>482</v>
      </c>
      <c r="D304" s="219" t="s">
        <v>143</v>
      </c>
      <c r="E304" s="220" t="s">
        <v>483</v>
      </c>
      <c r="F304" s="221" t="s">
        <v>484</v>
      </c>
      <c r="G304" s="222" t="s">
        <v>449</v>
      </c>
      <c r="H304" s="223">
        <v>6</v>
      </c>
      <c r="I304" s="224"/>
      <c r="J304" s="225">
        <f>ROUND(I304*H304,2)</f>
        <v>0</v>
      </c>
      <c r="K304" s="221" t="s">
        <v>1</v>
      </c>
      <c r="L304" s="45"/>
      <c r="M304" s="226" t="s">
        <v>1</v>
      </c>
      <c r="N304" s="227" t="s">
        <v>42</v>
      </c>
      <c r="O304" s="92"/>
      <c r="P304" s="228">
        <f>O304*H304</f>
        <v>0</v>
      </c>
      <c r="Q304" s="228">
        <v>0.0011</v>
      </c>
      <c r="R304" s="228">
        <f>Q304*H304</f>
        <v>0.0066</v>
      </c>
      <c r="S304" s="228">
        <v>0</v>
      </c>
      <c r="T304" s="22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0" t="s">
        <v>291</v>
      </c>
      <c r="AT304" s="230" t="s">
        <v>143</v>
      </c>
      <c r="AU304" s="230" t="s">
        <v>87</v>
      </c>
      <c r="AY304" s="18" t="s">
        <v>140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8" t="s">
        <v>85</v>
      </c>
      <c r="BK304" s="231">
        <f>ROUND(I304*H304,2)</f>
        <v>0</v>
      </c>
      <c r="BL304" s="18" t="s">
        <v>291</v>
      </c>
      <c r="BM304" s="230" t="s">
        <v>485</v>
      </c>
    </row>
    <row r="305" spans="1:47" s="2" customFormat="1" ht="12">
      <c r="A305" s="39"/>
      <c r="B305" s="40"/>
      <c r="C305" s="41"/>
      <c r="D305" s="238" t="s">
        <v>199</v>
      </c>
      <c r="E305" s="41"/>
      <c r="F305" s="239" t="s">
        <v>486</v>
      </c>
      <c r="G305" s="41"/>
      <c r="H305" s="41"/>
      <c r="I305" s="240"/>
      <c r="J305" s="41"/>
      <c r="K305" s="41"/>
      <c r="L305" s="45"/>
      <c r="M305" s="241"/>
      <c r="N305" s="242"/>
      <c r="O305" s="92"/>
      <c r="P305" s="92"/>
      <c r="Q305" s="92"/>
      <c r="R305" s="92"/>
      <c r="S305" s="92"/>
      <c r="T305" s="93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199</v>
      </c>
      <c r="AU305" s="18" t="s">
        <v>87</v>
      </c>
    </row>
    <row r="306" spans="1:65" s="2" customFormat="1" ht="24.15" customHeight="1">
      <c r="A306" s="39"/>
      <c r="B306" s="40"/>
      <c r="C306" s="219" t="s">
        <v>487</v>
      </c>
      <c r="D306" s="219" t="s">
        <v>143</v>
      </c>
      <c r="E306" s="220" t="s">
        <v>488</v>
      </c>
      <c r="F306" s="221" t="s">
        <v>489</v>
      </c>
      <c r="G306" s="222" t="s">
        <v>146</v>
      </c>
      <c r="H306" s="223">
        <v>3</v>
      </c>
      <c r="I306" s="224"/>
      <c r="J306" s="225">
        <f>ROUND(I306*H306,2)</f>
        <v>0</v>
      </c>
      <c r="K306" s="221" t="s">
        <v>1</v>
      </c>
      <c r="L306" s="45"/>
      <c r="M306" s="226" t="s">
        <v>1</v>
      </c>
      <c r="N306" s="227" t="s">
        <v>42</v>
      </c>
      <c r="O306" s="92"/>
      <c r="P306" s="228">
        <f>O306*H306</f>
        <v>0</v>
      </c>
      <c r="Q306" s="228">
        <v>0.0011</v>
      </c>
      <c r="R306" s="228">
        <f>Q306*H306</f>
        <v>0.0033</v>
      </c>
      <c r="S306" s="228">
        <v>0</v>
      </c>
      <c r="T306" s="22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0" t="s">
        <v>291</v>
      </c>
      <c r="AT306" s="230" t="s">
        <v>143</v>
      </c>
      <c r="AU306" s="230" t="s">
        <v>87</v>
      </c>
      <c r="AY306" s="18" t="s">
        <v>140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8" t="s">
        <v>85</v>
      </c>
      <c r="BK306" s="231">
        <f>ROUND(I306*H306,2)</f>
        <v>0</v>
      </c>
      <c r="BL306" s="18" t="s">
        <v>291</v>
      </c>
      <c r="BM306" s="230" t="s">
        <v>490</v>
      </c>
    </row>
    <row r="307" spans="1:47" s="2" customFormat="1" ht="12">
      <c r="A307" s="39"/>
      <c r="B307" s="40"/>
      <c r="C307" s="41"/>
      <c r="D307" s="238" t="s">
        <v>199</v>
      </c>
      <c r="E307" s="41"/>
      <c r="F307" s="239" t="s">
        <v>486</v>
      </c>
      <c r="G307" s="41"/>
      <c r="H307" s="41"/>
      <c r="I307" s="240"/>
      <c r="J307" s="41"/>
      <c r="K307" s="41"/>
      <c r="L307" s="45"/>
      <c r="M307" s="241"/>
      <c r="N307" s="242"/>
      <c r="O307" s="92"/>
      <c r="P307" s="92"/>
      <c r="Q307" s="92"/>
      <c r="R307" s="92"/>
      <c r="S307" s="92"/>
      <c r="T307" s="93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199</v>
      </c>
      <c r="AU307" s="18" t="s">
        <v>87</v>
      </c>
    </row>
    <row r="308" spans="1:65" s="2" customFormat="1" ht="24.15" customHeight="1">
      <c r="A308" s="39"/>
      <c r="B308" s="40"/>
      <c r="C308" s="219" t="s">
        <v>491</v>
      </c>
      <c r="D308" s="219" t="s">
        <v>143</v>
      </c>
      <c r="E308" s="220" t="s">
        <v>492</v>
      </c>
      <c r="F308" s="221" t="s">
        <v>493</v>
      </c>
      <c r="G308" s="222" t="s">
        <v>442</v>
      </c>
      <c r="H308" s="296"/>
      <c r="I308" s="224"/>
      <c r="J308" s="225">
        <f>ROUND(I308*H308,2)</f>
        <v>0</v>
      </c>
      <c r="K308" s="221" t="s">
        <v>147</v>
      </c>
      <c r="L308" s="45"/>
      <c r="M308" s="226" t="s">
        <v>1</v>
      </c>
      <c r="N308" s="227" t="s">
        <v>42</v>
      </c>
      <c r="O308" s="92"/>
      <c r="P308" s="228">
        <f>O308*H308</f>
        <v>0</v>
      </c>
      <c r="Q308" s="228">
        <v>0</v>
      </c>
      <c r="R308" s="228">
        <f>Q308*H308</f>
        <v>0</v>
      </c>
      <c r="S308" s="228">
        <v>0</v>
      </c>
      <c r="T308" s="229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0" t="s">
        <v>291</v>
      </c>
      <c r="AT308" s="230" t="s">
        <v>143</v>
      </c>
      <c r="AU308" s="230" t="s">
        <v>87</v>
      </c>
      <c r="AY308" s="18" t="s">
        <v>140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8" t="s">
        <v>85</v>
      </c>
      <c r="BK308" s="231">
        <f>ROUND(I308*H308,2)</f>
        <v>0</v>
      </c>
      <c r="BL308" s="18" t="s">
        <v>291</v>
      </c>
      <c r="BM308" s="230" t="s">
        <v>494</v>
      </c>
    </row>
    <row r="309" spans="1:63" s="12" customFormat="1" ht="22.8" customHeight="1">
      <c r="A309" s="12"/>
      <c r="B309" s="203"/>
      <c r="C309" s="204"/>
      <c r="D309" s="205" t="s">
        <v>76</v>
      </c>
      <c r="E309" s="217" t="s">
        <v>495</v>
      </c>
      <c r="F309" s="217" t="s">
        <v>496</v>
      </c>
      <c r="G309" s="204"/>
      <c r="H309" s="204"/>
      <c r="I309" s="207"/>
      <c r="J309" s="218">
        <f>BK309</f>
        <v>0</v>
      </c>
      <c r="K309" s="204"/>
      <c r="L309" s="209"/>
      <c r="M309" s="210"/>
      <c r="N309" s="211"/>
      <c r="O309" s="211"/>
      <c r="P309" s="212">
        <f>SUM(P310:P324)</f>
        <v>0</v>
      </c>
      <c r="Q309" s="211"/>
      <c r="R309" s="212">
        <f>SUM(R310:R324)</f>
        <v>0.26376</v>
      </c>
      <c r="S309" s="211"/>
      <c r="T309" s="213">
        <f>SUM(T310:T324)</f>
        <v>0.1848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14" t="s">
        <v>87</v>
      </c>
      <c r="AT309" s="215" t="s">
        <v>76</v>
      </c>
      <c r="AU309" s="215" t="s">
        <v>85</v>
      </c>
      <c r="AY309" s="214" t="s">
        <v>140</v>
      </c>
      <c r="BK309" s="216">
        <f>SUM(BK310:BK324)</f>
        <v>0</v>
      </c>
    </row>
    <row r="310" spans="1:65" s="2" customFormat="1" ht="24.15" customHeight="1">
      <c r="A310" s="39"/>
      <c r="B310" s="40"/>
      <c r="C310" s="219" t="s">
        <v>497</v>
      </c>
      <c r="D310" s="219" t="s">
        <v>143</v>
      </c>
      <c r="E310" s="220" t="s">
        <v>498</v>
      </c>
      <c r="F310" s="221" t="s">
        <v>499</v>
      </c>
      <c r="G310" s="222" t="s">
        <v>196</v>
      </c>
      <c r="H310" s="223">
        <v>33.6</v>
      </c>
      <c r="I310" s="224"/>
      <c r="J310" s="225">
        <f>ROUND(I310*H310,2)</f>
        <v>0</v>
      </c>
      <c r="K310" s="221" t="s">
        <v>147</v>
      </c>
      <c r="L310" s="45"/>
      <c r="M310" s="226" t="s">
        <v>1</v>
      </c>
      <c r="N310" s="227" t="s">
        <v>42</v>
      </c>
      <c r="O310" s="92"/>
      <c r="P310" s="228">
        <f>O310*H310</f>
        <v>0</v>
      </c>
      <c r="Q310" s="228">
        <v>0.00125</v>
      </c>
      <c r="R310" s="228">
        <f>Q310*H310</f>
        <v>0.042</v>
      </c>
      <c r="S310" s="228">
        <v>0</v>
      </c>
      <c r="T310" s="229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0" t="s">
        <v>291</v>
      </c>
      <c r="AT310" s="230" t="s">
        <v>143</v>
      </c>
      <c r="AU310" s="230" t="s">
        <v>87</v>
      </c>
      <c r="AY310" s="18" t="s">
        <v>140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8" t="s">
        <v>85</v>
      </c>
      <c r="BK310" s="231">
        <f>ROUND(I310*H310,2)</f>
        <v>0</v>
      </c>
      <c r="BL310" s="18" t="s">
        <v>291</v>
      </c>
      <c r="BM310" s="230" t="s">
        <v>500</v>
      </c>
    </row>
    <row r="311" spans="1:51" s="15" customFormat="1" ht="12">
      <c r="A311" s="15"/>
      <c r="B311" s="265"/>
      <c r="C311" s="266"/>
      <c r="D311" s="238" t="s">
        <v>201</v>
      </c>
      <c r="E311" s="267" t="s">
        <v>1</v>
      </c>
      <c r="F311" s="268" t="s">
        <v>501</v>
      </c>
      <c r="G311" s="266"/>
      <c r="H311" s="267" t="s">
        <v>1</v>
      </c>
      <c r="I311" s="269"/>
      <c r="J311" s="266"/>
      <c r="K311" s="266"/>
      <c r="L311" s="270"/>
      <c r="M311" s="271"/>
      <c r="N311" s="272"/>
      <c r="O311" s="272"/>
      <c r="P311" s="272"/>
      <c r="Q311" s="272"/>
      <c r="R311" s="272"/>
      <c r="S311" s="272"/>
      <c r="T311" s="273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74" t="s">
        <v>201</v>
      </c>
      <c r="AU311" s="274" t="s">
        <v>87</v>
      </c>
      <c r="AV311" s="15" t="s">
        <v>85</v>
      </c>
      <c r="AW311" s="15" t="s">
        <v>32</v>
      </c>
      <c r="AX311" s="15" t="s">
        <v>77</v>
      </c>
      <c r="AY311" s="274" t="s">
        <v>140</v>
      </c>
    </row>
    <row r="312" spans="1:51" s="13" customFormat="1" ht="12">
      <c r="A312" s="13"/>
      <c r="B312" s="243"/>
      <c r="C312" s="244"/>
      <c r="D312" s="238" t="s">
        <v>201</v>
      </c>
      <c r="E312" s="245" t="s">
        <v>1</v>
      </c>
      <c r="F312" s="246" t="s">
        <v>502</v>
      </c>
      <c r="G312" s="244"/>
      <c r="H312" s="247">
        <v>16.8</v>
      </c>
      <c r="I312" s="248"/>
      <c r="J312" s="244"/>
      <c r="K312" s="244"/>
      <c r="L312" s="249"/>
      <c r="M312" s="250"/>
      <c r="N312" s="251"/>
      <c r="O312" s="251"/>
      <c r="P312" s="251"/>
      <c r="Q312" s="251"/>
      <c r="R312" s="251"/>
      <c r="S312" s="251"/>
      <c r="T312" s="25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3" t="s">
        <v>201</v>
      </c>
      <c r="AU312" s="253" t="s">
        <v>87</v>
      </c>
      <c r="AV312" s="13" t="s">
        <v>87</v>
      </c>
      <c r="AW312" s="13" t="s">
        <v>32</v>
      </c>
      <c r="AX312" s="13" t="s">
        <v>77</v>
      </c>
      <c r="AY312" s="253" t="s">
        <v>140</v>
      </c>
    </row>
    <row r="313" spans="1:51" s="15" customFormat="1" ht="12">
      <c r="A313" s="15"/>
      <c r="B313" s="265"/>
      <c r="C313" s="266"/>
      <c r="D313" s="238" t="s">
        <v>201</v>
      </c>
      <c r="E313" s="267" t="s">
        <v>1</v>
      </c>
      <c r="F313" s="268" t="s">
        <v>503</v>
      </c>
      <c r="G313" s="266"/>
      <c r="H313" s="267" t="s">
        <v>1</v>
      </c>
      <c r="I313" s="269"/>
      <c r="J313" s="266"/>
      <c r="K313" s="266"/>
      <c r="L313" s="270"/>
      <c r="M313" s="271"/>
      <c r="N313" s="272"/>
      <c r="O313" s="272"/>
      <c r="P313" s="272"/>
      <c r="Q313" s="272"/>
      <c r="R313" s="272"/>
      <c r="S313" s="272"/>
      <c r="T313" s="273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74" t="s">
        <v>201</v>
      </c>
      <c r="AU313" s="274" t="s">
        <v>87</v>
      </c>
      <c r="AV313" s="15" t="s">
        <v>85</v>
      </c>
      <c r="AW313" s="15" t="s">
        <v>32</v>
      </c>
      <c r="AX313" s="15" t="s">
        <v>77</v>
      </c>
      <c r="AY313" s="274" t="s">
        <v>140</v>
      </c>
    </row>
    <row r="314" spans="1:51" s="13" customFormat="1" ht="12">
      <c r="A314" s="13"/>
      <c r="B314" s="243"/>
      <c r="C314" s="244"/>
      <c r="D314" s="238" t="s">
        <v>201</v>
      </c>
      <c r="E314" s="245" t="s">
        <v>1</v>
      </c>
      <c r="F314" s="246" t="s">
        <v>502</v>
      </c>
      <c r="G314" s="244"/>
      <c r="H314" s="247">
        <v>16.8</v>
      </c>
      <c r="I314" s="248"/>
      <c r="J314" s="244"/>
      <c r="K314" s="244"/>
      <c r="L314" s="249"/>
      <c r="M314" s="250"/>
      <c r="N314" s="251"/>
      <c r="O314" s="251"/>
      <c r="P314" s="251"/>
      <c r="Q314" s="251"/>
      <c r="R314" s="251"/>
      <c r="S314" s="251"/>
      <c r="T314" s="25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3" t="s">
        <v>201</v>
      </c>
      <c r="AU314" s="253" t="s">
        <v>87</v>
      </c>
      <c r="AV314" s="13" t="s">
        <v>87</v>
      </c>
      <c r="AW314" s="13" t="s">
        <v>32</v>
      </c>
      <c r="AX314" s="13" t="s">
        <v>77</v>
      </c>
      <c r="AY314" s="253" t="s">
        <v>140</v>
      </c>
    </row>
    <row r="315" spans="1:51" s="14" customFormat="1" ht="12">
      <c r="A315" s="14"/>
      <c r="B315" s="254"/>
      <c r="C315" s="255"/>
      <c r="D315" s="238" t="s">
        <v>201</v>
      </c>
      <c r="E315" s="256" t="s">
        <v>1</v>
      </c>
      <c r="F315" s="257" t="s">
        <v>204</v>
      </c>
      <c r="G315" s="255"/>
      <c r="H315" s="258">
        <v>33.6</v>
      </c>
      <c r="I315" s="259"/>
      <c r="J315" s="255"/>
      <c r="K315" s="255"/>
      <c r="L315" s="260"/>
      <c r="M315" s="261"/>
      <c r="N315" s="262"/>
      <c r="O315" s="262"/>
      <c r="P315" s="262"/>
      <c r="Q315" s="262"/>
      <c r="R315" s="262"/>
      <c r="S315" s="262"/>
      <c r="T315" s="26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4" t="s">
        <v>201</v>
      </c>
      <c r="AU315" s="264" t="s">
        <v>87</v>
      </c>
      <c r="AV315" s="14" t="s">
        <v>197</v>
      </c>
      <c r="AW315" s="14" t="s">
        <v>32</v>
      </c>
      <c r="AX315" s="14" t="s">
        <v>85</v>
      </c>
      <c r="AY315" s="264" t="s">
        <v>140</v>
      </c>
    </row>
    <row r="316" spans="1:65" s="2" customFormat="1" ht="24.15" customHeight="1">
      <c r="A316" s="39"/>
      <c r="B316" s="40"/>
      <c r="C316" s="286" t="s">
        <v>504</v>
      </c>
      <c r="D316" s="286" t="s">
        <v>433</v>
      </c>
      <c r="E316" s="287" t="s">
        <v>505</v>
      </c>
      <c r="F316" s="288" t="s">
        <v>506</v>
      </c>
      <c r="G316" s="289" t="s">
        <v>196</v>
      </c>
      <c r="H316" s="290">
        <v>27.72</v>
      </c>
      <c r="I316" s="291"/>
      <c r="J316" s="292">
        <f>ROUND(I316*H316,2)</f>
        <v>0</v>
      </c>
      <c r="K316" s="288" t="s">
        <v>147</v>
      </c>
      <c r="L316" s="293"/>
      <c r="M316" s="294" t="s">
        <v>1</v>
      </c>
      <c r="N316" s="295" t="s">
        <v>42</v>
      </c>
      <c r="O316" s="92"/>
      <c r="P316" s="228">
        <f>O316*H316</f>
        <v>0</v>
      </c>
      <c r="Q316" s="228">
        <v>0.008</v>
      </c>
      <c r="R316" s="228">
        <f>Q316*H316</f>
        <v>0.22175999999999998</v>
      </c>
      <c r="S316" s="228">
        <v>0</v>
      </c>
      <c r="T316" s="229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0" t="s">
        <v>380</v>
      </c>
      <c r="AT316" s="230" t="s">
        <v>433</v>
      </c>
      <c r="AU316" s="230" t="s">
        <v>87</v>
      </c>
      <c r="AY316" s="18" t="s">
        <v>140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8" t="s">
        <v>85</v>
      </c>
      <c r="BK316" s="231">
        <f>ROUND(I316*H316,2)</f>
        <v>0</v>
      </c>
      <c r="BL316" s="18" t="s">
        <v>291</v>
      </c>
      <c r="BM316" s="230" t="s">
        <v>507</v>
      </c>
    </row>
    <row r="317" spans="1:47" s="2" customFormat="1" ht="12">
      <c r="A317" s="39"/>
      <c r="B317" s="40"/>
      <c r="C317" s="41"/>
      <c r="D317" s="238" t="s">
        <v>199</v>
      </c>
      <c r="E317" s="41"/>
      <c r="F317" s="239" t="s">
        <v>508</v>
      </c>
      <c r="G317" s="41"/>
      <c r="H317" s="41"/>
      <c r="I317" s="240"/>
      <c r="J317" s="41"/>
      <c r="K317" s="41"/>
      <c r="L317" s="45"/>
      <c r="M317" s="241"/>
      <c r="N317" s="242"/>
      <c r="O317" s="92"/>
      <c r="P317" s="92"/>
      <c r="Q317" s="92"/>
      <c r="R317" s="92"/>
      <c r="S317" s="92"/>
      <c r="T317" s="93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199</v>
      </c>
      <c r="AU317" s="18" t="s">
        <v>87</v>
      </c>
    </row>
    <row r="318" spans="1:51" s="13" customFormat="1" ht="12">
      <c r="A318" s="13"/>
      <c r="B318" s="243"/>
      <c r="C318" s="244"/>
      <c r="D318" s="238" t="s">
        <v>201</v>
      </c>
      <c r="E318" s="245" t="s">
        <v>1</v>
      </c>
      <c r="F318" s="246" t="s">
        <v>509</v>
      </c>
      <c r="G318" s="244"/>
      <c r="H318" s="247">
        <v>17.64</v>
      </c>
      <c r="I318" s="248"/>
      <c r="J318" s="244"/>
      <c r="K318" s="244"/>
      <c r="L318" s="249"/>
      <c r="M318" s="250"/>
      <c r="N318" s="251"/>
      <c r="O318" s="251"/>
      <c r="P318" s="251"/>
      <c r="Q318" s="251"/>
      <c r="R318" s="251"/>
      <c r="S318" s="251"/>
      <c r="T318" s="25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3" t="s">
        <v>201</v>
      </c>
      <c r="AU318" s="253" t="s">
        <v>87</v>
      </c>
      <c r="AV318" s="13" t="s">
        <v>87</v>
      </c>
      <c r="AW318" s="13" t="s">
        <v>32</v>
      </c>
      <c r="AX318" s="13" t="s">
        <v>77</v>
      </c>
      <c r="AY318" s="253" t="s">
        <v>140</v>
      </c>
    </row>
    <row r="319" spans="1:51" s="13" customFormat="1" ht="12">
      <c r="A319" s="13"/>
      <c r="B319" s="243"/>
      <c r="C319" s="244"/>
      <c r="D319" s="238" t="s">
        <v>201</v>
      </c>
      <c r="E319" s="245" t="s">
        <v>1</v>
      </c>
      <c r="F319" s="246" t="s">
        <v>510</v>
      </c>
      <c r="G319" s="244"/>
      <c r="H319" s="247">
        <v>10.08</v>
      </c>
      <c r="I319" s="248"/>
      <c r="J319" s="244"/>
      <c r="K319" s="244"/>
      <c r="L319" s="249"/>
      <c r="M319" s="250"/>
      <c r="N319" s="251"/>
      <c r="O319" s="251"/>
      <c r="P319" s="251"/>
      <c r="Q319" s="251"/>
      <c r="R319" s="251"/>
      <c r="S319" s="251"/>
      <c r="T319" s="25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3" t="s">
        <v>201</v>
      </c>
      <c r="AU319" s="253" t="s">
        <v>87</v>
      </c>
      <c r="AV319" s="13" t="s">
        <v>87</v>
      </c>
      <c r="AW319" s="13" t="s">
        <v>32</v>
      </c>
      <c r="AX319" s="13" t="s">
        <v>77</v>
      </c>
      <c r="AY319" s="253" t="s">
        <v>140</v>
      </c>
    </row>
    <row r="320" spans="1:51" s="14" customFormat="1" ht="12">
      <c r="A320" s="14"/>
      <c r="B320" s="254"/>
      <c r="C320" s="255"/>
      <c r="D320" s="238" t="s">
        <v>201</v>
      </c>
      <c r="E320" s="256" t="s">
        <v>1</v>
      </c>
      <c r="F320" s="257" t="s">
        <v>204</v>
      </c>
      <c r="G320" s="255"/>
      <c r="H320" s="258">
        <v>27.72</v>
      </c>
      <c r="I320" s="259"/>
      <c r="J320" s="255"/>
      <c r="K320" s="255"/>
      <c r="L320" s="260"/>
      <c r="M320" s="261"/>
      <c r="N320" s="262"/>
      <c r="O320" s="262"/>
      <c r="P320" s="262"/>
      <c r="Q320" s="262"/>
      <c r="R320" s="262"/>
      <c r="S320" s="262"/>
      <c r="T320" s="263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4" t="s">
        <v>201</v>
      </c>
      <c r="AU320" s="264" t="s">
        <v>87</v>
      </c>
      <c r="AV320" s="14" t="s">
        <v>197</v>
      </c>
      <c r="AW320" s="14" t="s">
        <v>32</v>
      </c>
      <c r="AX320" s="14" t="s">
        <v>85</v>
      </c>
      <c r="AY320" s="264" t="s">
        <v>140</v>
      </c>
    </row>
    <row r="321" spans="1:65" s="2" customFormat="1" ht="24.15" customHeight="1">
      <c r="A321" s="39"/>
      <c r="B321" s="40"/>
      <c r="C321" s="219" t="s">
        <v>511</v>
      </c>
      <c r="D321" s="219" t="s">
        <v>143</v>
      </c>
      <c r="E321" s="220" t="s">
        <v>512</v>
      </c>
      <c r="F321" s="221" t="s">
        <v>513</v>
      </c>
      <c r="G321" s="222" t="s">
        <v>196</v>
      </c>
      <c r="H321" s="223">
        <v>16.8</v>
      </c>
      <c r="I321" s="224"/>
      <c r="J321" s="225">
        <f>ROUND(I321*H321,2)</f>
        <v>0</v>
      </c>
      <c r="K321" s="221" t="s">
        <v>147</v>
      </c>
      <c r="L321" s="45"/>
      <c r="M321" s="226" t="s">
        <v>1</v>
      </c>
      <c r="N321" s="227" t="s">
        <v>42</v>
      </c>
      <c r="O321" s="92"/>
      <c r="P321" s="228">
        <f>O321*H321</f>
        <v>0</v>
      </c>
      <c r="Q321" s="228">
        <v>0</v>
      </c>
      <c r="R321" s="228">
        <f>Q321*H321</f>
        <v>0</v>
      </c>
      <c r="S321" s="228">
        <v>0.011</v>
      </c>
      <c r="T321" s="229">
        <f>S321*H321</f>
        <v>0.1848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0" t="s">
        <v>291</v>
      </c>
      <c r="AT321" s="230" t="s">
        <v>143</v>
      </c>
      <c r="AU321" s="230" t="s">
        <v>87</v>
      </c>
      <c r="AY321" s="18" t="s">
        <v>140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18" t="s">
        <v>85</v>
      </c>
      <c r="BK321" s="231">
        <f>ROUND(I321*H321,2)</f>
        <v>0</v>
      </c>
      <c r="BL321" s="18" t="s">
        <v>291</v>
      </c>
      <c r="BM321" s="230" t="s">
        <v>514</v>
      </c>
    </row>
    <row r="322" spans="1:51" s="15" customFormat="1" ht="12">
      <c r="A322" s="15"/>
      <c r="B322" s="265"/>
      <c r="C322" s="266"/>
      <c r="D322" s="238" t="s">
        <v>201</v>
      </c>
      <c r="E322" s="267" t="s">
        <v>1</v>
      </c>
      <c r="F322" s="268" t="s">
        <v>515</v>
      </c>
      <c r="G322" s="266"/>
      <c r="H322" s="267" t="s">
        <v>1</v>
      </c>
      <c r="I322" s="269"/>
      <c r="J322" s="266"/>
      <c r="K322" s="266"/>
      <c r="L322" s="270"/>
      <c r="M322" s="271"/>
      <c r="N322" s="272"/>
      <c r="O322" s="272"/>
      <c r="P322" s="272"/>
      <c r="Q322" s="272"/>
      <c r="R322" s="272"/>
      <c r="S322" s="272"/>
      <c r="T322" s="273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74" t="s">
        <v>201</v>
      </c>
      <c r="AU322" s="274" t="s">
        <v>87</v>
      </c>
      <c r="AV322" s="15" t="s">
        <v>85</v>
      </c>
      <c r="AW322" s="15" t="s">
        <v>32</v>
      </c>
      <c r="AX322" s="15" t="s">
        <v>77</v>
      </c>
      <c r="AY322" s="274" t="s">
        <v>140</v>
      </c>
    </row>
    <row r="323" spans="1:51" s="13" customFormat="1" ht="12">
      <c r="A323" s="13"/>
      <c r="B323" s="243"/>
      <c r="C323" s="244"/>
      <c r="D323" s="238" t="s">
        <v>201</v>
      </c>
      <c r="E323" s="245" t="s">
        <v>1</v>
      </c>
      <c r="F323" s="246" t="s">
        <v>502</v>
      </c>
      <c r="G323" s="244"/>
      <c r="H323" s="247">
        <v>16.8</v>
      </c>
      <c r="I323" s="248"/>
      <c r="J323" s="244"/>
      <c r="K323" s="244"/>
      <c r="L323" s="249"/>
      <c r="M323" s="250"/>
      <c r="N323" s="251"/>
      <c r="O323" s="251"/>
      <c r="P323" s="251"/>
      <c r="Q323" s="251"/>
      <c r="R323" s="251"/>
      <c r="S323" s="251"/>
      <c r="T323" s="25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3" t="s">
        <v>201</v>
      </c>
      <c r="AU323" s="253" t="s">
        <v>87</v>
      </c>
      <c r="AV323" s="13" t="s">
        <v>87</v>
      </c>
      <c r="AW323" s="13" t="s">
        <v>32</v>
      </c>
      <c r="AX323" s="13" t="s">
        <v>85</v>
      </c>
      <c r="AY323" s="253" t="s">
        <v>140</v>
      </c>
    </row>
    <row r="324" spans="1:65" s="2" customFormat="1" ht="24.15" customHeight="1">
      <c r="A324" s="39"/>
      <c r="B324" s="40"/>
      <c r="C324" s="219" t="s">
        <v>516</v>
      </c>
      <c r="D324" s="219" t="s">
        <v>143</v>
      </c>
      <c r="E324" s="220" t="s">
        <v>517</v>
      </c>
      <c r="F324" s="221" t="s">
        <v>518</v>
      </c>
      <c r="G324" s="222" t="s">
        <v>442</v>
      </c>
      <c r="H324" s="296"/>
      <c r="I324" s="224"/>
      <c r="J324" s="225">
        <f>ROUND(I324*H324,2)</f>
        <v>0</v>
      </c>
      <c r="K324" s="221" t="s">
        <v>147</v>
      </c>
      <c r="L324" s="45"/>
      <c r="M324" s="226" t="s">
        <v>1</v>
      </c>
      <c r="N324" s="227" t="s">
        <v>42</v>
      </c>
      <c r="O324" s="92"/>
      <c r="P324" s="228">
        <f>O324*H324</f>
        <v>0</v>
      </c>
      <c r="Q324" s="228">
        <v>0</v>
      </c>
      <c r="R324" s="228">
        <f>Q324*H324</f>
        <v>0</v>
      </c>
      <c r="S324" s="228">
        <v>0</v>
      </c>
      <c r="T324" s="22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0" t="s">
        <v>291</v>
      </c>
      <c r="AT324" s="230" t="s">
        <v>143</v>
      </c>
      <c r="AU324" s="230" t="s">
        <v>87</v>
      </c>
      <c r="AY324" s="18" t="s">
        <v>140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8" t="s">
        <v>85</v>
      </c>
      <c r="BK324" s="231">
        <f>ROUND(I324*H324,2)</f>
        <v>0</v>
      </c>
      <c r="BL324" s="18" t="s">
        <v>291</v>
      </c>
      <c r="BM324" s="230" t="s">
        <v>519</v>
      </c>
    </row>
    <row r="325" spans="1:63" s="12" customFormat="1" ht="22.8" customHeight="1">
      <c r="A325" s="12"/>
      <c r="B325" s="203"/>
      <c r="C325" s="204"/>
      <c r="D325" s="205" t="s">
        <v>76</v>
      </c>
      <c r="E325" s="217" t="s">
        <v>520</v>
      </c>
      <c r="F325" s="217" t="s">
        <v>521</v>
      </c>
      <c r="G325" s="204"/>
      <c r="H325" s="204"/>
      <c r="I325" s="207"/>
      <c r="J325" s="218">
        <f>BK325</f>
        <v>0</v>
      </c>
      <c r="K325" s="204"/>
      <c r="L325" s="209"/>
      <c r="M325" s="210"/>
      <c r="N325" s="211"/>
      <c r="O325" s="211"/>
      <c r="P325" s="212">
        <f>P326</f>
        <v>0</v>
      </c>
      <c r="Q325" s="211"/>
      <c r="R325" s="212">
        <f>R326</f>
        <v>0</v>
      </c>
      <c r="S325" s="211"/>
      <c r="T325" s="213">
        <f>T326</f>
        <v>0.056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14" t="s">
        <v>87</v>
      </c>
      <c r="AT325" s="215" t="s">
        <v>76</v>
      </c>
      <c r="AU325" s="215" t="s">
        <v>85</v>
      </c>
      <c r="AY325" s="214" t="s">
        <v>140</v>
      </c>
      <c r="BK325" s="216">
        <f>BK326</f>
        <v>0</v>
      </c>
    </row>
    <row r="326" spans="1:65" s="2" customFormat="1" ht="24.15" customHeight="1">
      <c r="A326" s="39"/>
      <c r="B326" s="40"/>
      <c r="C326" s="219" t="s">
        <v>522</v>
      </c>
      <c r="D326" s="219" t="s">
        <v>143</v>
      </c>
      <c r="E326" s="220" t="s">
        <v>523</v>
      </c>
      <c r="F326" s="221" t="s">
        <v>524</v>
      </c>
      <c r="G326" s="222" t="s">
        <v>207</v>
      </c>
      <c r="H326" s="223">
        <v>2</v>
      </c>
      <c r="I326" s="224"/>
      <c r="J326" s="225">
        <f>ROUND(I326*H326,2)</f>
        <v>0</v>
      </c>
      <c r="K326" s="221" t="s">
        <v>147</v>
      </c>
      <c r="L326" s="45"/>
      <c r="M326" s="226" t="s">
        <v>1</v>
      </c>
      <c r="N326" s="227" t="s">
        <v>42</v>
      </c>
      <c r="O326" s="92"/>
      <c r="P326" s="228">
        <f>O326*H326</f>
        <v>0</v>
      </c>
      <c r="Q326" s="228">
        <v>0</v>
      </c>
      <c r="R326" s="228">
        <f>Q326*H326</f>
        <v>0</v>
      </c>
      <c r="S326" s="228">
        <v>0.028</v>
      </c>
      <c r="T326" s="229">
        <f>S326*H326</f>
        <v>0.056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0" t="s">
        <v>291</v>
      </c>
      <c r="AT326" s="230" t="s">
        <v>143</v>
      </c>
      <c r="AU326" s="230" t="s">
        <v>87</v>
      </c>
      <c r="AY326" s="18" t="s">
        <v>140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8" t="s">
        <v>85</v>
      </c>
      <c r="BK326" s="231">
        <f>ROUND(I326*H326,2)</f>
        <v>0</v>
      </c>
      <c r="BL326" s="18" t="s">
        <v>291</v>
      </c>
      <c r="BM326" s="230" t="s">
        <v>525</v>
      </c>
    </row>
    <row r="327" spans="1:63" s="12" customFormat="1" ht="22.8" customHeight="1">
      <c r="A327" s="12"/>
      <c r="B327" s="203"/>
      <c r="C327" s="204"/>
      <c r="D327" s="205" t="s">
        <v>76</v>
      </c>
      <c r="E327" s="217" t="s">
        <v>526</v>
      </c>
      <c r="F327" s="217" t="s">
        <v>527</v>
      </c>
      <c r="G327" s="204"/>
      <c r="H327" s="204"/>
      <c r="I327" s="207"/>
      <c r="J327" s="218">
        <f>BK327</f>
        <v>0</v>
      </c>
      <c r="K327" s="204"/>
      <c r="L327" s="209"/>
      <c r="M327" s="210"/>
      <c r="N327" s="211"/>
      <c r="O327" s="211"/>
      <c r="P327" s="212">
        <f>SUM(P328:P346)</f>
        <v>0</v>
      </c>
      <c r="Q327" s="211"/>
      <c r="R327" s="212">
        <f>SUM(R328:R346)</f>
        <v>0</v>
      </c>
      <c r="S327" s="211"/>
      <c r="T327" s="213">
        <f>SUM(T328:T346)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14" t="s">
        <v>87</v>
      </c>
      <c r="AT327" s="215" t="s">
        <v>76</v>
      </c>
      <c r="AU327" s="215" t="s">
        <v>85</v>
      </c>
      <c r="AY327" s="214" t="s">
        <v>140</v>
      </c>
      <c r="BK327" s="216">
        <f>SUM(BK328:BK346)</f>
        <v>0</v>
      </c>
    </row>
    <row r="328" spans="1:65" s="2" customFormat="1" ht="14.4" customHeight="1">
      <c r="A328" s="39"/>
      <c r="B328" s="40"/>
      <c r="C328" s="219" t="s">
        <v>528</v>
      </c>
      <c r="D328" s="219" t="s">
        <v>143</v>
      </c>
      <c r="E328" s="220" t="s">
        <v>529</v>
      </c>
      <c r="F328" s="221" t="s">
        <v>530</v>
      </c>
      <c r="G328" s="222" t="s">
        <v>146</v>
      </c>
      <c r="H328" s="223">
        <v>1</v>
      </c>
      <c r="I328" s="224"/>
      <c r="J328" s="225">
        <f>ROUND(I328*H328,2)</f>
        <v>0</v>
      </c>
      <c r="K328" s="221" t="s">
        <v>1</v>
      </c>
      <c r="L328" s="45"/>
      <c r="M328" s="226" t="s">
        <v>1</v>
      </c>
      <c r="N328" s="227" t="s">
        <v>42</v>
      </c>
      <c r="O328" s="92"/>
      <c r="P328" s="228">
        <f>O328*H328</f>
        <v>0</v>
      </c>
      <c r="Q328" s="228">
        <v>0</v>
      </c>
      <c r="R328" s="228">
        <f>Q328*H328</f>
        <v>0</v>
      </c>
      <c r="S328" s="228">
        <v>0</v>
      </c>
      <c r="T328" s="229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0" t="s">
        <v>291</v>
      </c>
      <c r="AT328" s="230" t="s">
        <v>143</v>
      </c>
      <c r="AU328" s="230" t="s">
        <v>87</v>
      </c>
      <c r="AY328" s="18" t="s">
        <v>140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8" t="s">
        <v>85</v>
      </c>
      <c r="BK328" s="231">
        <f>ROUND(I328*H328,2)</f>
        <v>0</v>
      </c>
      <c r="BL328" s="18" t="s">
        <v>291</v>
      </c>
      <c r="BM328" s="230" t="s">
        <v>531</v>
      </c>
    </row>
    <row r="329" spans="1:47" s="2" customFormat="1" ht="12">
      <c r="A329" s="39"/>
      <c r="B329" s="40"/>
      <c r="C329" s="41"/>
      <c r="D329" s="238" t="s">
        <v>199</v>
      </c>
      <c r="E329" s="41"/>
      <c r="F329" s="239" t="s">
        <v>532</v>
      </c>
      <c r="G329" s="41"/>
      <c r="H329" s="41"/>
      <c r="I329" s="240"/>
      <c r="J329" s="41"/>
      <c r="K329" s="41"/>
      <c r="L329" s="45"/>
      <c r="M329" s="241"/>
      <c r="N329" s="242"/>
      <c r="O329" s="92"/>
      <c r="P329" s="92"/>
      <c r="Q329" s="92"/>
      <c r="R329" s="92"/>
      <c r="S329" s="92"/>
      <c r="T329" s="93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199</v>
      </c>
      <c r="AU329" s="18" t="s">
        <v>87</v>
      </c>
    </row>
    <row r="330" spans="1:65" s="2" customFormat="1" ht="14.4" customHeight="1">
      <c r="A330" s="39"/>
      <c r="B330" s="40"/>
      <c r="C330" s="219" t="s">
        <v>533</v>
      </c>
      <c r="D330" s="219" t="s">
        <v>143</v>
      </c>
      <c r="E330" s="220" t="s">
        <v>534</v>
      </c>
      <c r="F330" s="221" t="s">
        <v>535</v>
      </c>
      <c r="G330" s="222" t="s">
        <v>146</v>
      </c>
      <c r="H330" s="223">
        <v>1</v>
      </c>
      <c r="I330" s="224"/>
      <c r="J330" s="225">
        <f>ROUND(I330*H330,2)</f>
        <v>0</v>
      </c>
      <c r="K330" s="221" t="s">
        <v>1</v>
      </c>
      <c r="L330" s="45"/>
      <c r="M330" s="226" t="s">
        <v>1</v>
      </c>
      <c r="N330" s="227" t="s">
        <v>42</v>
      </c>
      <c r="O330" s="92"/>
      <c r="P330" s="228">
        <f>O330*H330</f>
        <v>0</v>
      </c>
      <c r="Q330" s="228">
        <v>0</v>
      </c>
      <c r="R330" s="228">
        <f>Q330*H330</f>
        <v>0</v>
      </c>
      <c r="S330" s="228">
        <v>0</v>
      </c>
      <c r="T330" s="22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0" t="s">
        <v>291</v>
      </c>
      <c r="AT330" s="230" t="s">
        <v>143</v>
      </c>
      <c r="AU330" s="230" t="s">
        <v>87</v>
      </c>
      <c r="AY330" s="18" t="s">
        <v>140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8" t="s">
        <v>85</v>
      </c>
      <c r="BK330" s="231">
        <f>ROUND(I330*H330,2)</f>
        <v>0</v>
      </c>
      <c r="BL330" s="18" t="s">
        <v>291</v>
      </c>
      <c r="BM330" s="230" t="s">
        <v>536</v>
      </c>
    </row>
    <row r="331" spans="1:47" s="2" customFormat="1" ht="12">
      <c r="A331" s="39"/>
      <c r="B331" s="40"/>
      <c r="C331" s="41"/>
      <c r="D331" s="238" t="s">
        <v>199</v>
      </c>
      <c r="E331" s="41"/>
      <c r="F331" s="239" t="s">
        <v>532</v>
      </c>
      <c r="G331" s="41"/>
      <c r="H331" s="41"/>
      <c r="I331" s="240"/>
      <c r="J331" s="41"/>
      <c r="K331" s="41"/>
      <c r="L331" s="45"/>
      <c r="M331" s="241"/>
      <c r="N331" s="242"/>
      <c r="O331" s="92"/>
      <c r="P331" s="92"/>
      <c r="Q331" s="92"/>
      <c r="R331" s="92"/>
      <c r="S331" s="92"/>
      <c r="T331" s="9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199</v>
      </c>
      <c r="AU331" s="18" t="s">
        <v>87</v>
      </c>
    </row>
    <row r="332" spans="1:65" s="2" customFormat="1" ht="14.4" customHeight="1">
      <c r="A332" s="39"/>
      <c r="B332" s="40"/>
      <c r="C332" s="219" t="s">
        <v>537</v>
      </c>
      <c r="D332" s="219" t="s">
        <v>143</v>
      </c>
      <c r="E332" s="220" t="s">
        <v>538</v>
      </c>
      <c r="F332" s="221" t="s">
        <v>539</v>
      </c>
      <c r="G332" s="222" t="s">
        <v>146</v>
      </c>
      <c r="H332" s="223">
        <v>1</v>
      </c>
      <c r="I332" s="224"/>
      <c r="J332" s="225">
        <f>ROUND(I332*H332,2)</f>
        <v>0</v>
      </c>
      <c r="K332" s="221" t="s">
        <v>1</v>
      </c>
      <c r="L332" s="45"/>
      <c r="M332" s="226" t="s">
        <v>1</v>
      </c>
      <c r="N332" s="227" t="s">
        <v>42</v>
      </c>
      <c r="O332" s="92"/>
      <c r="P332" s="228">
        <f>O332*H332</f>
        <v>0</v>
      </c>
      <c r="Q332" s="228">
        <v>0</v>
      </c>
      <c r="R332" s="228">
        <f>Q332*H332</f>
        <v>0</v>
      </c>
      <c r="S332" s="228">
        <v>0</v>
      </c>
      <c r="T332" s="229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0" t="s">
        <v>291</v>
      </c>
      <c r="AT332" s="230" t="s">
        <v>143</v>
      </c>
      <c r="AU332" s="230" t="s">
        <v>87</v>
      </c>
      <c r="AY332" s="18" t="s">
        <v>140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8" t="s">
        <v>85</v>
      </c>
      <c r="BK332" s="231">
        <f>ROUND(I332*H332,2)</f>
        <v>0</v>
      </c>
      <c r="BL332" s="18" t="s">
        <v>291</v>
      </c>
      <c r="BM332" s="230" t="s">
        <v>540</v>
      </c>
    </row>
    <row r="333" spans="1:47" s="2" customFormat="1" ht="12">
      <c r="A333" s="39"/>
      <c r="B333" s="40"/>
      <c r="C333" s="41"/>
      <c r="D333" s="238" t="s">
        <v>199</v>
      </c>
      <c r="E333" s="41"/>
      <c r="F333" s="239" t="s">
        <v>532</v>
      </c>
      <c r="G333" s="41"/>
      <c r="H333" s="41"/>
      <c r="I333" s="240"/>
      <c r="J333" s="41"/>
      <c r="K333" s="41"/>
      <c r="L333" s="45"/>
      <c r="M333" s="241"/>
      <c r="N333" s="242"/>
      <c r="O333" s="92"/>
      <c r="P333" s="92"/>
      <c r="Q333" s="92"/>
      <c r="R333" s="92"/>
      <c r="S333" s="92"/>
      <c r="T333" s="93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199</v>
      </c>
      <c r="AU333" s="18" t="s">
        <v>87</v>
      </c>
    </row>
    <row r="334" spans="1:65" s="2" customFormat="1" ht="14.4" customHeight="1">
      <c r="A334" s="39"/>
      <c r="B334" s="40"/>
      <c r="C334" s="219" t="s">
        <v>541</v>
      </c>
      <c r="D334" s="219" t="s">
        <v>143</v>
      </c>
      <c r="E334" s="220" t="s">
        <v>542</v>
      </c>
      <c r="F334" s="221" t="s">
        <v>543</v>
      </c>
      <c r="G334" s="222" t="s">
        <v>146</v>
      </c>
      <c r="H334" s="223">
        <v>1</v>
      </c>
      <c r="I334" s="224"/>
      <c r="J334" s="225">
        <f>ROUND(I334*H334,2)</f>
        <v>0</v>
      </c>
      <c r="K334" s="221" t="s">
        <v>1</v>
      </c>
      <c r="L334" s="45"/>
      <c r="M334" s="226" t="s">
        <v>1</v>
      </c>
      <c r="N334" s="227" t="s">
        <v>42</v>
      </c>
      <c r="O334" s="92"/>
      <c r="P334" s="228">
        <f>O334*H334</f>
        <v>0</v>
      </c>
      <c r="Q334" s="228">
        <v>0</v>
      </c>
      <c r="R334" s="228">
        <f>Q334*H334</f>
        <v>0</v>
      </c>
      <c r="S334" s="228">
        <v>0</v>
      </c>
      <c r="T334" s="229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0" t="s">
        <v>291</v>
      </c>
      <c r="AT334" s="230" t="s">
        <v>143</v>
      </c>
      <c r="AU334" s="230" t="s">
        <v>87</v>
      </c>
      <c r="AY334" s="18" t="s">
        <v>140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8" t="s">
        <v>85</v>
      </c>
      <c r="BK334" s="231">
        <f>ROUND(I334*H334,2)</f>
        <v>0</v>
      </c>
      <c r="BL334" s="18" t="s">
        <v>291</v>
      </c>
      <c r="BM334" s="230" t="s">
        <v>544</v>
      </c>
    </row>
    <row r="335" spans="1:47" s="2" customFormat="1" ht="12">
      <c r="A335" s="39"/>
      <c r="B335" s="40"/>
      <c r="C335" s="41"/>
      <c r="D335" s="238" t="s">
        <v>199</v>
      </c>
      <c r="E335" s="41"/>
      <c r="F335" s="239" t="s">
        <v>532</v>
      </c>
      <c r="G335" s="41"/>
      <c r="H335" s="41"/>
      <c r="I335" s="240"/>
      <c r="J335" s="41"/>
      <c r="K335" s="41"/>
      <c r="L335" s="45"/>
      <c r="M335" s="241"/>
      <c r="N335" s="242"/>
      <c r="O335" s="92"/>
      <c r="P335" s="92"/>
      <c r="Q335" s="92"/>
      <c r="R335" s="92"/>
      <c r="S335" s="92"/>
      <c r="T335" s="93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199</v>
      </c>
      <c r="AU335" s="18" t="s">
        <v>87</v>
      </c>
    </row>
    <row r="336" spans="1:65" s="2" customFormat="1" ht="14.4" customHeight="1">
      <c r="A336" s="39"/>
      <c r="B336" s="40"/>
      <c r="C336" s="219" t="s">
        <v>545</v>
      </c>
      <c r="D336" s="219" t="s">
        <v>143</v>
      </c>
      <c r="E336" s="220" t="s">
        <v>546</v>
      </c>
      <c r="F336" s="221" t="s">
        <v>547</v>
      </c>
      <c r="G336" s="222" t="s">
        <v>146</v>
      </c>
      <c r="H336" s="223">
        <v>1</v>
      </c>
      <c r="I336" s="224"/>
      <c r="J336" s="225">
        <f>ROUND(I336*H336,2)</f>
        <v>0</v>
      </c>
      <c r="K336" s="221" t="s">
        <v>1</v>
      </c>
      <c r="L336" s="45"/>
      <c r="M336" s="226" t="s">
        <v>1</v>
      </c>
      <c r="N336" s="227" t="s">
        <v>42</v>
      </c>
      <c r="O336" s="92"/>
      <c r="P336" s="228">
        <f>O336*H336</f>
        <v>0</v>
      </c>
      <c r="Q336" s="228">
        <v>0</v>
      </c>
      <c r="R336" s="228">
        <f>Q336*H336</f>
        <v>0</v>
      </c>
      <c r="S336" s="228">
        <v>0</v>
      </c>
      <c r="T336" s="229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0" t="s">
        <v>291</v>
      </c>
      <c r="AT336" s="230" t="s">
        <v>143</v>
      </c>
      <c r="AU336" s="230" t="s">
        <v>87</v>
      </c>
      <c r="AY336" s="18" t="s">
        <v>140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8" t="s">
        <v>85</v>
      </c>
      <c r="BK336" s="231">
        <f>ROUND(I336*H336,2)</f>
        <v>0</v>
      </c>
      <c r="BL336" s="18" t="s">
        <v>291</v>
      </c>
      <c r="BM336" s="230" t="s">
        <v>548</v>
      </c>
    </row>
    <row r="337" spans="1:47" s="2" customFormat="1" ht="12">
      <c r="A337" s="39"/>
      <c r="B337" s="40"/>
      <c r="C337" s="41"/>
      <c r="D337" s="238" t="s">
        <v>199</v>
      </c>
      <c r="E337" s="41"/>
      <c r="F337" s="239" t="s">
        <v>532</v>
      </c>
      <c r="G337" s="41"/>
      <c r="H337" s="41"/>
      <c r="I337" s="240"/>
      <c r="J337" s="41"/>
      <c r="K337" s="41"/>
      <c r="L337" s="45"/>
      <c r="M337" s="241"/>
      <c r="N337" s="242"/>
      <c r="O337" s="92"/>
      <c r="P337" s="92"/>
      <c r="Q337" s="92"/>
      <c r="R337" s="92"/>
      <c r="S337" s="92"/>
      <c r="T337" s="93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199</v>
      </c>
      <c r="AU337" s="18" t="s">
        <v>87</v>
      </c>
    </row>
    <row r="338" spans="1:65" s="2" customFormat="1" ht="14.4" customHeight="1">
      <c r="A338" s="39"/>
      <c r="B338" s="40"/>
      <c r="C338" s="219" t="s">
        <v>549</v>
      </c>
      <c r="D338" s="219" t="s">
        <v>143</v>
      </c>
      <c r="E338" s="220" t="s">
        <v>550</v>
      </c>
      <c r="F338" s="221" t="s">
        <v>551</v>
      </c>
      <c r="G338" s="222" t="s">
        <v>146</v>
      </c>
      <c r="H338" s="223">
        <v>1</v>
      </c>
      <c r="I338" s="224"/>
      <c r="J338" s="225">
        <f>ROUND(I338*H338,2)</f>
        <v>0</v>
      </c>
      <c r="K338" s="221" t="s">
        <v>1</v>
      </c>
      <c r="L338" s="45"/>
      <c r="M338" s="226" t="s">
        <v>1</v>
      </c>
      <c r="N338" s="227" t="s">
        <v>42</v>
      </c>
      <c r="O338" s="92"/>
      <c r="P338" s="228">
        <f>O338*H338</f>
        <v>0</v>
      </c>
      <c r="Q338" s="228">
        <v>0</v>
      </c>
      <c r="R338" s="228">
        <f>Q338*H338</f>
        <v>0</v>
      </c>
      <c r="S338" s="228">
        <v>0</v>
      </c>
      <c r="T338" s="22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0" t="s">
        <v>291</v>
      </c>
      <c r="AT338" s="230" t="s">
        <v>143</v>
      </c>
      <c r="AU338" s="230" t="s">
        <v>87</v>
      </c>
      <c r="AY338" s="18" t="s">
        <v>140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8" t="s">
        <v>85</v>
      </c>
      <c r="BK338" s="231">
        <f>ROUND(I338*H338,2)</f>
        <v>0</v>
      </c>
      <c r="BL338" s="18" t="s">
        <v>291</v>
      </c>
      <c r="BM338" s="230" t="s">
        <v>552</v>
      </c>
    </row>
    <row r="339" spans="1:47" s="2" customFormat="1" ht="12">
      <c r="A339" s="39"/>
      <c r="B339" s="40"/>
      <c r="C339" s="41"/>
      <c r="D339" s="238" t="s">
        <v>199</v>
      </c>
      <c r="E339" s="41"/>
      <c r="F339" s="239" t="s">
        <v>532</v>
      </c>
      <c r="G339" s="41"/>
      <c r="H339" s="41"/>
      <c r="I339" s="240"/>
      <c r="J339" s="41"/>
      <c r="K339" s="41"/>
      <c r="L339" s="45"/>
      <c r="M339" s="241"/>
      <c r="N339" s="242"/>
      <c r="O339" s="92"/>
      <c r="P339" s="92"/>
      <c r="Q339" s="92"/>
      <c r="R339" s="92"/>
      <c r="S339" s="92"/>
      <c r="T339" s="93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199</v>
      </c>
      <c r="AU339" s="18" t="s">
        <v>87</v>
      </c>
    </row>
    <row r="340" spans="1:65" s="2" customFormat="1" ht="14.4" customHeight="1">
      <c r="A340" s="39"/>
      <c r="B340" s="40"/>
      <c r="C340" s="219" t="s">
        <v>553</v>
      </c>
      <c r="D340" s="219" t="s">
        <v>143</v>
      </c>
      <c r="E340" s="220" t="s">
        <v>554</v>
      </c>
      <c r="F340" s="221" t="s">
        <v>555</v>
      </c>
      <c r="G340" s="222" t="s">
        <v>146</v>
      </c>
      <c r="H340" s="223">
        <v>1</v>
      </c>
      <c r="I340" s="224"/>
      <c r="J340" s="225">
        <f>ROUND(I340*H340,2)</f>
        <v>0</v>
      </c>
      <c r="K340" s="221" t="s">
        <v>1</v>
      </c>
      <c r="L340" s="45"/>
      <c r="M340" s="226" t="s">
        <v>1</v>
      </c>
      <c r="N340" s="227" t="s">
        <v>42</v>
      </c>
      <c r="O340" s="92"/>
      <c r="P340" s="228">
        <f>O340*H340</f>
        <v>0</v>
      </c>
      <c r="Q340" s="228">
        <v>0</v>
      </c>
      <c r="R340" s="228">
        <f>Q340*H340</f>
        <v>0</v>
      </c>
      <c r="S340" s="228">
        <v>0</v>
      </c>
      <c r="T340" s="22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0" t="s">
        <v>291</v>
      </c>
      <c r="AT340" s="230" t="s">
        <v>143</v>
      </c>
      <c r="AU340" s="230" t="s">
        <v>87</v>
      </c>
      <c r="AY340" s="18" t="s">
        <v>140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8" t="s">
        <v>85</v>
      </c>
      <c r="BK340" s="231">
        <f>ROUND(I340*H340,2)</f>
        <v>0</v>
      </c>
      <c r="BL340" s="18" t="s">
        <v>291</v>
      </c>
      <c r="BM340" s="230" t="s">
        <v>556</v>
      </c>
    </row>
    <row r="341" spans="1:47" s="2" customFormat="1" ht="12">
      <c r="A341" s="39"/>
      <c r="B341" s="40"/>
      <c r="C341" s="41"/>
      <c r="D341" s="238" t="s">
        <v>199</v>
      </c>
      <c r="E341" s="41"/>
      <c r="F341" s="239" t="s">
        <v>532</v>
      </c>
      <c r="G341" s="41"/>
      <c r="H341" s="41"/>
      <c r="I341" s="240"/>
      <c r="J341" s="41"/>
      <c r="K341" s="41"/>
      <c r="L341" s="45"/>
      <c r="M341" s="241"/>
      <c r="N341" s="242"/>
      <c r="O341" s="92"/>
      <c r="P341" s="92"/>
      <c r="Q341" s="92"/>
      <c r="R341" s="92"/>
      <c r="S341" s="92"/>
      <c r="T341" s="93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199</v>
      </c>
      <c r="AU341" s="18" t="s">
        <v>87</v>
      </c>
    </row>
    <row r="342" spans="1:65" s="2" customFormat="1" ht="14.4" customHeight="1">
      <c r="A342" s="39"/>
      <c r="B342" s="40"/>
      <c r="C342" s="219" t="s">
        <v>557</v>
      </c>
      <c r="D342" s="219" t="s">
        <v>143</v>
      </c>
      <c r="E342" s="220" t="s">
        <v>558</v>
      </c>
      <c r="F342" s="221" t="s">
        <v>559</v>
      </c>
      <c r="G342" s="222" t="s">
        <v>146</v>
      </c>
      <c r="H342" s="223">
        <v>1</v>
      </c>
      <c r="I342" s="224"/>
      <c r="J342" s="225">
        <f>ROUND(I342*H342,2)</f>
        <v>0</v>
      </c>
      <c r="K342" s="221" t="s">
        <v>1</v>
      </c>
      <c r="L342" s="45"/>
      <c r="M342" s="226" t="s">
        <v>1</v>
      </c>
      <c r="N342" s="227" t="s">
        <v>42</v>
      </c>
      <c r="O342" s="92"/>
      <c r="P342" s="228">
        <f>O342*H342</f>
        <v>0</v>
      </c>
      <c r="Q342" s="228">
        <v>0</v>
      </c>
      <c r="R342" s="228">
        <f>Q342*H342</f>
        <v>0</v>
      </c>
      <c r="S342" s="228">
        <v>0</v>
      </c>
      <c r="T342" s="22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0" t="s">
        <v>291</v>
      </c>
      <c r="AT342" s="230" t="s">
        <v>143</v>
      </c>
      <c r="AU342" s="230" t="s">
        <v>87</v>
      </c>
      <c r="AY342" s="18" t="s">
        <v>140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8" t="s">
        <v>85</v>
      </c>
      <c r="BK342" s="231">
        <f>ROUND(I342*H342,2)</f>
        <v>0</v>
      </c>
      <c r="BL342" s="18" t="s">
        <v>291</v>
      </c>
      <c r="BM342" s="230" t="s">
        <v>560</v>
      </c>
    </row>
    <row r="343" spans="1:47" s="2" customFormat="1" ht="12">
      <c r="A343" s="39"/>
      <c r="B343" s="40"/>
      <c r="C343" s="41"/>
      <c r="D343" s="238" t="s">
        <v>199</v>
      </c>
      <c r="E343" s="41"/>
      <c r="F343" s="239" t="s">
        <v>532</v>
      </c>
      <c r="G343" s="41"/>
      <c r="H343" s="41"/>
      <c r="I343" s="240"/>
      <c r="J343" s="41"/>
      <c r="K343" s="41"/>
      <c r="L343" s="45"/>
      <c r="M343" s="241"/>
      <c r="N343" s="242"/>
      <c r="O343" s="92"/>
      <c r="P343" s="92"/>
      <c r="Q343" s="92"/>
      <c r="R343" s="92"/>
      <c r="S343" s="92"/>
      <c r="T343" s="93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199</v>
      </c>
      <c r="AU343" s="18" t="s">
        <v>87</v>
      </c>
    </row>
    <row r="344" spans="1:65" s="2" customFormat="1" ht="14.4" customHeight="1">
      <c r="A344" s="39"/>
      <c r="B344" s="40"/>
      <c r="C344" s="219" t="s">
        <v>561</v>
      </c>
      <c r="D344" s="219" t="s">
        <v>143</v>
      </c>
      <c r="E344" s="220" t="s">
        <v>562</v>
      </c>
      <c r="F344" s="221" t="s">
        <v>563</v>
      </c>
      <c r="G344" s="222" t="s">
        <v>146</v>
      </c>
      <c r="H344" s="223">
        <v>1</v>
      </c>
      <c r="I344" s="224"/>
      <c r="J344" s="225">
        <f>ROUND(I344*H344,2)</f>
        <v>0</v>
      </c>
      <c r="K344" s="221" t="s">
        <v>1</v>
      </c>
      <c r="L344" s="45"/>
      <c r="M344" s="226" t="s">
        <v>1</v>
      </c>
      <c r="N344" s="227" t="s">
        <v>42</v>
      </c>
      <c r="O344" s="92"/>
      <c r="P344" s="228">
        <f>O344*H344</f>
        <v>0</v>
      </c>
      <c r="Q344" s="228">
        <v>0</v>
      </c>
      <c r="R344" s="228">
        <f>Q344*H344</f>
        <v>0</v>
      </c>
      <c r="S344" s="228">
        <v>0</v>
      </c>
      <c r="T344" s="229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0" t="s">
        <v>291</v>
      </c>
      <c r="AT344" s="230" t="s">
        <v>143</v>
      </c>
      <c r="AU344" s="230" t="s">
        <v>87</v>
      </c>
      <c r="AY344" s="18" t="s">
        <v>140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8" t="s">
        <v>85</v>
      </c>
      <c r="BK344" s="231">
        <f>ROUND(I344*H344,2)</f>
        <v>0</v>
      </c>
      <c r="BL344" s="18" t="s">
        <v>291</v>
      </c>
      <c r="BM344" s="230" t="s">
        <v>564</v>
      </c>
    </row>
    <row r="345" spans="1:47" s="2" customFormat="1" ht="12">
      <c r="A345" s="39"/>
      <c r="B345" s="40"/>
      <c r="C345" s="41"/>
      <c r="D345" s="238" t="s">
        <v>199</v>
      </c>
      <c r="E345" s="41"/>
      <c r="F345" s="239" t="s">
        <v>532</v>
      </c>
      <c r="G345" s="41"/>
      <c r="H345" s="41"/>
      <c r="I345" s="240"/>
      <c r="J345" s="41"/>
      <c r="K345" s="41"/>
      <c r="L345" s="45"/>
      <c r="M345" s="241"/>
      <c r="N345" s="242"/>
      <c r="O345" s="92"/>
      <c r="P345" s="92"/>
      <c r="Q345" s="92"/>
      <c r="R345" s="92"/>
      <c r="S345" s="92"/>
      <c r="T345" s="93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199</v>
      </c>
      <c r="AU345" s="18" t="s">
        <v>87</v>
      </c>
    </row>
    <row r="346" spans="1:65" s="2" customFormat="1" ht="24.15" customHeight="1">
      <c r="A346" s="39"/>
      <c r="B346" s="40"/>
      <c r="C346" s="219" t="s">
        <v>565</v>
      </c>
      <c r="D346" s="219" t="s">
        <v>143</v>
      </c>
      <c r="E346" s="220" t="s">
        <v>566</v>
      </c>
      <c r="F346" s="221" t="s">
        <v>567</v>
      </c>
      <c r="G346" s="222" t="s">
        <v>442</v>
      </c>
      <c r="H346" s="296"/>
      <c r="I346" s="224"/>
      <c r="J346" s="225">
        <f>ROUND(I346*H346,2)</f>
        <v>0</v>
      </c>
      <c r="K346" s="221" t="s">
        <v>1</v>
      </c>
      <c r="L346" s="45"/>
      <c r="M346" s="226" t="s">
        <v>1</v>
      </c>
      <c r="N346" s="227" t="s">
        <v>42</v>
      </c>
      <c r="O346" s="92"/>
      <c r="P346" s="228">
        <f>O346*H346</f>
        <v>0</v>
      </c>
      <c r="Q346" s="228">
        <v>0</v>
      </c>
      <c r="R346" s="228">
        <f>Q346*H346</f>
        <v>0</v>
      </c>
      <c r="S346" s="228">
        <v>0</v>
      </c>
      <c r="T346" s="229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0" t="s">
        <v>291</v>
      </c>
      <c r="AT346" s="230" t="s">
        <v>143</v>
      </c>
      <c r="AU346" s="230" t="s">
        <v>87</v>
      </c>
      <c r="AY346" s="18" t="s">
        <v>140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8" t="s">
        <v>85</v>
      </c>
      <c r="BK346" s="231">
        <f>ROUND(I346*H346,2)</f>
        <v>0</v>
      </c>
      <c r="BL346" s="18" t="s">
        <v>291</v>
      </c>
      <c r="BM346" s="230" t="s">
        <v>568</v>
      </c>
    </row>
    <row r="347" spans="1:63" s="12" customFormat="1" ht="22.8" customHeight="1">
      <c r="A347" s="12"/>
      <c r="B347" s="203"/>
      <c r="C347" s="204"/>
      <c r="D347" s="205" t="s">
        <v>76</v>
      </c>
      <c r="E347" s="217" t="s">
        <v>569</v>
      </c>
      <c r="F347" s="217" t="s">
        <v>570</v>
      </c>
      <c r="G347" s="204"/>
      <c r="H347" s="204"/>
      <c r="I347" s="207"/>
      <c r="J347" s="218">
        <f>BK347</f>
        <v>0</v>
      </c>
      <c r="K347" s="204"/>
      <c r="L347" s="209"/>
      <c r="M347" s="210"/>
      <c r="N347" s="211"/>
      <c r="O347" s="211"/>
      <c r="P347" s="212">
        <f>SUM(P348:P366)</f>
        <v>0</v>
      </c>
      <c r="Q347" s="211"/>
      <c r="R347" s="212">
        <f>SUM(R348:R366)</f>
        <v>0.48193470000000005</v>
      </c>
      <c r="S347" s="211"/>
      <c r="T347" s="213">
        <f>SUM(T348:T366)</f>
        <v>0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214" t="s">
        <v>87</v>
      </c>
      <c r="AT347" s="215" t="s">
        <v>76</v>
      </c>
      <c r="AU347" s="215" t="s">
        <v>85</v>
      </c>
      <c r="AY347" s="214" t="s">
        <v>140</v>
      </c>
      <c r="BK347" s="216">
        <f>SUM(BK348:BK366)</f>
        <v>0</v>
      </c>
    </row>
    <row r="348" spans="1:65" s="2" customFormat="1" ht="14.4" customHeight="1">
      <c r="A348" s="39"/>
      <c r="B348" s="40"/>
      <c r="C348" s="219" t="s">
        <v>571</v>
      </c>
      <c r="D348" s="219" t="s">
        <v>143</v>
      </c>
      <c r="E348" s="220" t="s">
        <v>572</v>
      </c>
      <c r="F348" s="221" t="s">
        <v>573</v>
      </c>
      <c r="G348" s="222" t="s">
        <v>196</v>
      </c>
      <c r="H348" s="223">
        <v>17.149</v>
      </c>
      <c r="I348" s="224"/>
      <c r="J348" s="225">
        <f>ROUND(I348*H348,2)</f>
        <v>0</v>
      </c>
      <c r="K348" s="221" t="s">
        <v>147</v>
      </c>
      <c r="L348" s="45"/>
      <c r="M348" s="226" t="s">
        <v>1</v>
      </c>
      <c r="N348" s="227" t="s">
        <v>42</v>
      </c>
      <c r="O348" s="92"/>
      <c r="P348" s="228">
        <f>O348*H348</f>
        <v>0</v>
      </c>
      <c r="Q348" s="228">
        <v>0.0003</v>
      </c>
      <c r="R348" s="228">
        <f>Q348*H348</f>
        <v>0.0051446999999999994</v>
      </c>
      <c r="S348" s="228">
        <v>0</v>
      </c>
      <c r="T348" s="22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0" t="s">
        <v>291</v>
      </c>
      <c r="AT348" s="230" t="s">
        <v>143</v>
      </c>
      <c r="AU348" s="230" t="s">
        <v>87</v>
      </c>
      <c r="AY348" s="18" t="s">
        <v>140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8" t="s">
        <v>85</v>
      </c>
      <c r="BK348" s="231">
        <f>ROUND(I348*H348,2)</f>
        <v>0</v>
      </c>
      <c r="BL348" s="18" t="s">
        <v>291</v>
      </c>
      <c r="BM348" s="230" t="s">
        <v>574</v>
      </c>
    </row>
    <row r="349" spans="1:51" s="13" customFormat="1" ht="12">
      <c r="A349" s="13"/>
      <c r="B349" s="243"/>
      <c r="C349" s="244"/>
      <c r="D349" s="238" t="s">
        <v>201</v>
      </c>
      <c r="E349" s="245" t="s">
        <v>1</v>
      </c>
      <c r="F349" s="246" t="s">
        <v>165</v>
      </c>
      <c r="G349" s="244"/>
      <c r="H349" s="247">
        <v>17.149</v>
      </c>
      <c r="I349" s="248"/>
      <c r="J349" s="244"/>
      <c r="K349" s="244"/>
      <c r="L349" s="249"/>
      <c r="M349" s="250"/>
      <c r="N349" s="251"/>
      <c r="O349" s="251"/>
      <c r="P349" s="251"/>
      <c r="Q349" s="251"/>
      <c r="R349" s="251"/>
      <c r="S349" s="251"/>
      <c r="T349" s="25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3" t="s">
        <v>201</v>
      </c>
      <c r="AU349" s="253" t="s">
        <v>87</v>
      </c>
      <c r="AV349" s="13" t="s">
        <v>87</v>
      </c>
      <c r="AW349" s="13" t="s">
        <v>32</v>
      </c>
      <c r="AX349" s="13" t="s">
        <v>85</v>
      </c>
      <c r="AY349" s="253" t="s">
        <v>140</v>
      </c>
    </row>
    <row r="350" spans="1:65" s="2" customFormat="1" ht="24.15" customHeight="1">
      <c r="A350" s="39"/>
      <c r="B350" s="40"/>
      <c r="C350" s="219" t="s">
        <v>575</v>
      </c>
      <c r="D350" s="219" t="s">
        <v>143</v>
      </c>
      <c r="E350" s="220" t="s">
        <v>576</v>
      </c>
      <c r="F350" s="221" t="s">
        <v>577</v>
      </c>
      <c r="G350" s="222" t="s">
        <v>196</v>
      </c>
      <c r="H350" s="223">
        <v>17.149</v>
      </c>
      <c r="I350" s="224"/>
      <c r="J350" s="225">
        <f>ROUND(I350*H350,2)</f>
        <v>0</v>
      </c>
      <c r="K350" s="221" t="s">
        <v>147</v>
      </c>
      <c r="L350" s="45"/>
      <c r="M350" s="226" t="s">
        <v>1</v>
      </c>
      <c r="N350" s="227" t="s">
        <v>42</v>
      </c>
      <c r="O350" s="92"/>
      <c r="P350" s="228">
        <f>O350*H350</f>
        <v>0</v>
      </c>
      <c r="Q350" s="228">
        <v>0.0063</v>
      </c>
      <c r="R350" s="228">
        <f>Q350*H350</f>
        <v>0.1080387</v>
      </c>
      <c r="S350" s="228">
        <v>0</v>
      </c>
      <c r="T350" s="22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0" t="s">
        <v>291</v>
      </c>
      <c r="AT350" s="230" t="s">
        <v>143</v>
      </c>
      <c r="AU350" s="230" t="s">
        <v>87</v>
      </c>
      <c r="AY350" s="18" t="s">
        <v>140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8" t="s">
        <v>85</v>
      </c>
      <c r="BK350" s="231">
        <f>ROUND(I350*H350,2)</f>
        <v>0</v>
      </c>
      <c r="BL350" s="18" t="s">
        <v>291</v>
      </c>
      <c r="BM350" s="230" t="s">
        <v>578</v>
      </c>
    </row>
    <row r="351" spans="1:51" s="15" customFormat="1" ht="12">
      <c r="A351" s="15"/>
      <c r="B351" s="265"/>
      <c r="C351" s="266"/>
      <c r="D351" s="238" t="s">
        <v>201</v>
      </c>
      <c r="E351" s="267" t="s">
        <v>1</v>
      </c>
      <c r="F351" s="268" t="s">
        <v>579</v>
      </c>
      <c r="G351" s="266"/>
      <c r="H351" s="267" t="s">
        <v>1</v>
      </c>
      <c r="I351" s="269"/>
      <c r="J351" s="266"/>
      <c r="K351" s="266"/>
      <c r="L351" s="270"/>
      <c r="M351" s="271"/>
      <c r="N351" s="272"/>
      <c r="O351" s="272"/>
      <c r="P351" s="272"/>
      <c r="Q351" s="272"/>
      <c r="R351" s="272"/>
      <c r="S351" s="272"/>
      <c r="T351" s="273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74" t="s">
        <v>201</v>
      </c>
      <c r="AU351" s="274" t="s">
        <v>87</v>
      </c>
      <c r="AV351" s="15" t="s">
        <v>85</v>
      </c>
      <c r="AW351" s="15" t="s">
        <v>32</v>
      </c>
      <c r="AX351" s="15" t="s">
        <v>77</v>
      </c>
      <c r="AY351" s="274" t="s">
        <v>140</v>
      </c>
    </row>
    <row r="352" spans="1:51" s="13" customFormat="1" ht="12">
      <c r="A352" s="13"/>
      <c r="B352" s="243"/>
      <c r="C352" s="244"/>
      <c r="D352" s="238" t="s">
        <v>201</v>
      </c>
      <c r="E352" s="245" t="s">
        <v>1</v>
      </c>
      <c r="F352" s="246" t="s">
        <v>580</v>
      </c>
      <c r="G352" s="244"/>
      <c r="H352" s="247">
        <v>17.149</v>
      </c>
      <c r="I352" s="248"/>
      <c r="J352" s="244"/>
      <c r="K352" s="244"/>
      <c r="L352" s="249"/>
      <c r="M352" s="250"/>
      <c r="N352" s="251"/>
      <c r="O352" s="251"/>
      <c r="P352" s="251"/>
      <c r="Q352" s="251"/>
      <c r="R352" s="251"/>
      <c r="S352" s="251"/>
      <c r="T352" s="25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3" t="s">
        <v>201</v>
      </c>
      <c r="AU352" s="253" t="s">
        <v>87</v>
      </c>
      <c r="AV352" s="13" t="s">
        <v>87</v>
      </c>
      <c r="AW352" s="13" t="s">
        <v>32</v>
      </c>
      <c r="AX352" s="13" t="s">
        <v>77</v>
      </c>
      <c r="AY352" s="253" t="s">
        <v>140</v>
      </c>
    </row>
    <row r="353" spans="1:51" s="14" customFormat="1" ht="12">
      <c r="A353" s="14"/>
      <c r="B353" s="254"/>
      <c r="C353" s="255"/>
      <c r="D353" s="238" t="s">
        <v>201</v>
      </c>
      <c r="E353" s="256" t="s">
        <v>165</v>
      </c>
      <c r="F353" s="257" t="s">
        <v>204</v>
      </c>
      <c r="G353" s="255"/>
      <c r="H353" s="258">
        <v>17.149</v>
      </c>
      <c r="I353" s="259"/>
      <c r="J353" s="255"/>
      <c r="K353" s="255"/>
      <c r="L353" s="260"/>
      <c r="M353" s="261"/>
      <c r="N353" s="262"/>
      <c r="O353" s="262"/>
      <c r="P353" s="262"/>
      <c r="Q353" s="262"/>
      <c r="R353" s="262"/>
      <c r="S353" s="262"/>
      <c r="T353" s="263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64" t="s">
        <v>201</v>
      </c>
      <c r="AU353" s="264" t="s">
        <v>87</v>
      </c>
      <c r="AV353" s="14" t="s">
        <v>197</v>
      </c>
      <c r="AW353" s="14" t="s">
        <v>32</v>
      </c>
      <c r="AX353" s="14" t="s">
        <v>85</v>
      </c>
      <c r="AY353" s="264" t="s">
        <v>140</v>
      </c>
    </row>
    <row r="354" spans="1:65" s="2" customFormat="1" ht="14.4" customHeight="1">
      <c r="A354" s="39"/>
      <c r="B354" s="40"/>
      <c r="C354" s="286" t="s">
        <v>581</v>
      </c>
      <c r="D354" s="286" t="s">
        <v>433</v>
      </c>
      <c r="E354" s="287" t="s">
        <v>582</v>
      </c>
      <c r="F354" s="288" t="s">
        <v>583</v>
      </c>
      <c r="G354" s="289" t="s">
        <v>196</v>
      </c>
      <c r="H354" s="290">
        <v>18.864</v>
      </c>
      <c r="I354" s="291"/>
      <c r="J354" s="292">
        <f>ROUND(I354*H354,2)</f>
        <v>0</v>
      </c>
      <c r="K354" s="288" t="s">
        <v>1</v>
      </c>
      <c r="L354" s="293"/>
      <c r="M354" s="294" t="s">
        <v>1</v>
      </c>
      <c r="N354" s="295" t="s">
        <v>42</v>
      </c>
      <c r="O354" s="92"/>
      <c r="P354" s="228">
        <f>O354*H354</f>
        <v>0</v>
      </c>
      <c r="Q354" s="228">
        <v>0.0177</v>
      </c>
      <c r="R354" s="228">
        <f>Q354*H354</f>
        <v>0.33389280000000005</v>
      </c>
      <c r="S354" s="228">
        <v>0</v>
      </c>
      <c r="T354" s="229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0" t="s">
        <v>380</v>
      </c>
      <c r="AT354" s="230" t="s">
        <v>433</v>
      </c>
      <c r="AU354" s="230" t="s">
        <v>87</v>
      </c>
      <c r="AY354" s="18" t="s">
        <v>140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18" t="s">
        <v>85</v>
      </c>
      <c r="BK354" s="231">
        <f>ROUND(I354*H354,2)</f>
        <v>0</v>
      </c>
      <c r="BL354" s="18" t="s">
        <v>291</v>
      </c>
      <c r="BM354" s="230" t="s">
        <v>584</v>
      </c>
    </row>
    <row r="355" spans="1:51" s="13" customFormat="1" ht="12">
      <c r="A355" s="13"/>
      <c r="B355" s="243"/>
      <c r="C355" s="244"/>
      <c r="D355" s="238" t="s">
        <v>201</v>
      </c>
      <c r="E355" s="245" t="s">
        <v>1</v>
      </c>
      <c r="F355" s="246" t="s">
        <v>585</v>
      </c>
      <c r="G355" s="244"/>
      <c r="H355" s="247">
        <v>18.864</v>
      </c>
      <c r="I355" s="248"/>
      <c r="J355" s="244"/>
      <c r="K355" s="244"/>
      <c r="L355" s="249"/>
      <c r="M355" s="250"/>
      <c r="N355" s="251"/>
      <c r="O355" s="251"/>
      <c r="P355" s="251"/>
      <c r="Q355" s="251"/>
      <c r="R355" s="251"/>
      <c r="S355" s="251"/>
      <c r="T355" s="25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3" t="s">
        <v>201</v>
      </c>
      <c r="AU355" s="253" t="s">
        <v>87</v>
      </c>
      <c r="AV355" s="13" t="s">
        <v>87</v>
      </c>
      <c r="AW355" s="13" t="s">
        <v>32</v>
      </c>
      <c r="AX355" s="13" t="s">
        <v>85</v>
      </c>
      <c r="AY355" s="253" t="s">
        <v>140</v>
      </c>
    </row>
    <row r="356" spans="1:65" s="2" customFormat="1" ht="24.15" customHeight="1">
      <c r="A356" s="39"/>
      <c r="B356" s="40"/>
      <c r="C356" s="219" t="s">
        <v>586</v>
      </c>
      <c r="D356" s="219" t="s">
        <v>143</v>
      </c>
      <c r="E356" s="220" t="s">
        <v>587</v>
      </c>
      <c r="F356" s="221" t="s">
        <v>588</v>
      </c>
      <c r="G356" s="222" t="s">
        <v>196</v>
      </c>
      <c r="H356" s="223">
        <v>17.149</v>
      </c>
      <c r="I356" s="224"/>
      <c r="J356" s="225">
        <f>ROUND(I356*H356,2)</f>
        <v>0</v>
      </c>
      <c r="K356" s="221" t="s">
        <v>147</v>
      </c>
      <c r="L356" s="45"/>
      <c r="M356" s="226" t="s">
        <v>1</v>
      </c>
      <c r="N356" s="227" t="s">
        <v>42</v>
      </c>
      <c r="O356" s="92"/>
      <c r="P356" s="228">
        <f>O356*H356</f>
        <v>0</v>
      </c>
      <c r="Q356" s="228">
        <v>0.0015</v>
      </c>
      <c r="R356" s="228">
        <f>Q356*H356</f>
        <v>0.025723500000000003</v>
      </c>
      <c r="S356" s="228">
        <v>0</v>
      </c>
      <c r="T356" s="229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0" t="s">
        <v>291</v>
      </c>
      <c r="AT356" s="230" t="s">
        <v>143</v>
      </c>
      <c r="AU356" s="230" t="s">
        <v>87</v>
      </c>
      <c r="AY356" s="18" t="s">
        <v>140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8" t="s">
        <v>85</v>
      </c>
      <c r="BK356" s="231">
        <f>ROUND(I356*H356,2)</f>
        <v>0</v>
      </c>
      <c r="BL356" s="18" t="s">
        <v>291</v>
      </c>
      <c r="BM356" s="230" t="s">
        <v>589</v>
      </c>
    </row>
    <row r="357" spans="1:47" s="2" customFormat="1" ht="12">
      <c r="A357" s="39"/>
      <c r="B357" s="40"/>
      <c r="C357" s="41"/>
      <c r="D357" s="238" t="s">
        <v>199</v>
      </c>
      <c r="E357" s="41"/>
      <c r="F357" s="239" t="s">
        <v>590</v>
      </c>
      <c r="G357" s="41"/>
      <c r="H357" s="41"/>
      <c r="I357" s="240"/>
      <c r="J357" s="41"/>
      <c r="K357" s="41"/>
      <c r="L357" s="45"/>
      <c r="M357" s="241"/>
      <c r="N357" s="242"/>
      <c r="O357" s="92"/>
      <c r="P357" s="92"/>
      <c r="Q357" s="92"/>
      <c r="R357" s="92"/>
      <c r="S357" s="92"/>
      <c r="T357" s="93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199</v>
      </c>
      <c r="AU357" s="18" t="s">
        <v>87</v>
      </c>
    </row>
    <row r="358" spans="1:51" s="13" customFormat="1" ht="12">
      <c r="A358" s="13"/>
      <c r="B358" s="243"/>
      <c r="C358" s="244"/>
      <c r="D358" s="238" t="s">
        <v>201</v>
      </c>
      <c r="E358" s="245" t="s">
        <v>1</v>
      </c>
      <c r="F358" s="246" t="s">
        <v>165</v>
      </c>
      <c r="G358" s="244"/>
      <c r="H358" s="247">
        <v>17.149</v>
      </c>
      <c r="I358" s="248"/>
      <c r="J358" s="244"/>
      <c r="K358" s="244"/>
      <c r="L358" s="249"/>
      <c r="M358" s="250"/>
      <c r="N358" s="251"/>
      <c r="O358" s="251"/>
      <c r="P358" s="251"/>
      <c r="Q358" s="251"/>
      <c r="R358" s="251"/>
      <c r="S358" s="251"/>
      <c r="T358" s="25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3" t="s">
        <v>201</v>
      </c>
      <c r="AU358" s="253" t="s">
        <v>87</v>
      </c>
      <c r="AV358" s="13" t="s">
        <v>87</v>
      </c>
      <c r="AW358" s="13" t="s">
        <v>32</v>
      </c>
      <c r="AX358" s="13" t="s">
        <v>85</v>
      </c>
      <c r="AY358" s="253" t="s">
        <v>140</v>
      </c>
    </row>
    <row r="359" spans="1:65" s="2" customFormat="1" ht="14.4" customHeight="1">
      <c r="A359" s="39"/>
      <c r="B359" s="40"/>
      <c r="C359" s="219" t="s">
        <v>591</v>
      </c>
      <c r="D359" s="219" t="s">
        <v>143</v>
      </c>
      <c r="E359" s="220" t="s">
        <v>592</v>
      </c>
      <c r="F359" s="221" t="s">
        <v>593</v>
      </c>
      <c r="G359" s="222" t="s">
        <v>326</v>
      </c>
      <c r="H359" s="223">
        <v>26.1</v>
      </c>
      <c r="I359" s="224"/>
      <c r="J359" s="225">
        <f>ROUND(I359*H359,2)</f>
        <v>0</v>
      </c>
      <c r="K359" s="221" t="s">
        <v>147</v>
      </c>
      <c r="L359" s="45"/>
      <c r="M359" s="226" t="s">
        <v>1</v>
      </c>
      <c r="N359" s="227" t="s">
        <v>42</v>
      </c>
      <c r="O359" s="92"/>
      <c r="P359" s="228">
        <f>O359*H359</f>
        <v>0</v>
      </c>
      <c r="Q359" s="228">
        <v>3E-05</v>
      </c>
      <c r="R359" s="228">
        <f>Q359*H359</f>
        <v>0.0007830000000000001</v>
      </c>
      <c r="S359" s="228">
        <v>0</v>
      </c>
      <c r="T359" s="229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0" t="s">
        <v>291</v>
      </c>
      <c r="AT359" s="230" t="s">
        <v>143</v>
      </c>
      <c r="AU359" s="230" t="s">
        <v>87</v>
      </c>
      <c r="AY359" s="18" t="s">
        <v>140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18" t="s">
        <v>85</v>
      </c>
      <c r="BK359" s="231">
        <f>ROUND(I359*H359,2)</f>
        <v>0</v>
      </c>
      <c r="BL359" s="18" t="s">
        <v>291</v>
      </c>
      <c r="BM359" s="230" t="s">
        <v>594</v>
      </c>
    </row>
    <row r="360" spans="1:51" s="15" customFormat="1" ht="12">
      <c r="A360" s="15"/>
      <c r="B360" s="265"/>
      <c r="C360" s="266"/>
      <c r="D360" s="238" t="s">
        <v>201</v>
      </c>
      <c r="E360" s="267" t="s">
        <v>1</v>
      </c>
      <c r="F360" s="268" t="s">
        <v>595</v>
      </c>
      <c r="G360" s="266"/>
      <c r="H360" s="267" t="s">
        <v>1</v>
      </c>
      <c r="I360" s="269"/>
      <c r="J360" s="266"/>
      <c r="K360" s="266"/>
      <c r="L360" s="270"/>
      <c r="M360" s="271"/>
      <c r="N360" s="272"/>
      <c r="O360" s="272"/>
      <c r="P360" s="272"/>
      <c r="Q360" s="272"/>
      <c r="R360" s="272"/>
      <c r="S360" s="272"/>
      <c r="T360" s="273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74" t="s">
        <v>201</v>
      </c>
      <c r="AU360" s="274" t="s">
        <v>87</v>
      </c>
      <c r="AV360" s="15" t="s">
        <v>85</v>
      </c>
      <c r="AW360" s="15" t="s">
        <v>32</v>
      </c>
      <c r="AX360" s="15" t="s">
        <v>77</v>
      </c>
      <c r="AY360" s="274" t="s">
        <v>140</v>
      </c>
    </row>
    <row r="361" spans="1:51" s="13" customFormat="1" ht="12">
      <c r="A361" s="13"/>
      <c r="B361" s="243"/>
      <c r="C361" s="244"/>
      <c r="D361" s="238" t="s">
        <v>201</v>
      </c>
      <c r="E361" s="245" t="s">
        <v>1</v>
      </c>
      <c r="F361" s="246" t="s">
        <v>596</v>
      </c>
      <c r="G361" s="244"/>
      <c r="H361" s="247">
        <v>26.1</v>
      </c>
      <c r="I361" s="248"/>
      <c r="J361" s="244"/>
      <c r="K361" s="244"/>
      <c r="L361" s="249"/>
      <c r="M361" s="250"/>
      <c r="N361" s="251"/>
      <c r="O361" s="251"/>
      <c r="P361" s="251"/>
      <c r="Q361" s="251"/>
      <c r="R361" s="251"/>
      <c r="S361" s="251"/>
      <c r="T361" s="252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3" t="s">
        <v>201</v>
      </c>
      <c r="AU361" s="253" t="s">
        <v>87</v>
      </c>
      <c r="AV361" s="13" t="s">
        <v>87</v>
      </c>
      <c r="AW361" s="13" t="s">
        <v>32</v>
      </c>
      <c r="AX361" s="13" t="s">
        <v>85</v>
      </c>
      <c r="AY361" s="253" t="s">
        <v>140</v>
      </c>
    </row>
    <row r="362" spans="1:65" s="2" customFormat="1" ht="14.4" customHeight="1">
      <c r="A362" s="39"/>
      <c r="B362" s="40"/>
      <c r="C362" s="219" t="s">
        <v>597</v>
      </c>
      <c r="D362" s="219" t="s">
        <v>143</v>
      </c>
      <c r="E362" s="220" t="s">
        <v>598</v>
      </c>
      <c r="F362" s="221" t="s">
        <v>599</v>
      </c>
      <c r="G362" s="222" t="s">
        <v>326</v>
      </c>
      <c r="H362" s="223">
        <v>26.1</v>
      </c>
      <c r="I362" s="224"/>
      <c r="J362" s="225">
        <f>ROUND(I362*H362,2)</f>
        <v>0</v>
      </c>
      <c r="K362" s="221" t="s">
        <v>147</v>
      </c>
      <c r="L362" s="45"/>
      <c r="M362" s="226" t="s">
        <v>1</v>
      </c>
      <c r="N362" s="227" t="s">
        <v>42</v>
      </c>
      <c r="O362" s="92"/>
      <c r="P362" s="228">
        <f>O362*H362</f>
        <v>0</v>
      </c>
      <c r="Q362" s="228">
        <v>0.00032</v>
      </c>
      <c r="R362" s="228">
        <f>Q362*H362</f>
        <v>0.008352000000000002</v>
      </c>
      <c r="S362" s="228">
        <v>0</v>
      </c>
      <c r="T362" s="229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0" t="s">
        <v>291</v>
      </c>
      <c r="AT362" s="230" t="s">
        <v>143</v>
      </c>
      <c r="AU362" s="230" t="s">
        <v>87</v>
      </c>
      <c r="AY362" s="18" t="s">
        <v>140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18" t="s">
        <v>85</v>
      </c>
      <c r="BK362" s="231">
        <f>ROUND(I362*H362,2)</f>
        <v>0</v>
      </c>
      <c r="BL362" s="18" t="s">
        <v>291</v>
      </c>
      <c r="BM362" s="230" t="s">
        <v>600</v>
      </c>
    </row>
    <row r="363" spans="1:51" s="15" customFormat="1" ht="12">
      <c r="A363" s="15"/>
      <c r="B363" s="265"/>
      <c r="C363" s="266"/>
      <c r="D363" s="238" t="s">
        <v>201</v>
      </c>
      <c r="E363" s="267" t="s">
        <v>1</v>
      </c>
      <c r="F363" s="268" t="s">
        <v>601</v>
      </c>
      <c r="G363" s="266"/>
      <c r="H363" s="267" t="s">
        <v>1</v>
      </c>
      <c r="I363" s="269"/>
      <c r="J363" s="266"/>
      <c r="K363" s="266"/>
      <c r="L363" s="270"/>
      <c r="M363" s="271"/>
      <c r="N363" s="272"/>
      <c r="O363" s="272"/>
      <c r="P363" s="272"/>
      <c r="Q363" s="272"/>
      <c r="R363" s="272"/>
      <c r="S363" s="272"/>
      <c r="T363" s="273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74" t="s">
        <v>201</v>
      </c>
      <c r="AU363" s="274" t="s">
        <v>87</v>
      </c>
      <c r="AV363" s="15" t="s">
        <v>85</v>
      </c>
      <c r="AW363" s="15" t="s">
        <v>32</v>
      </c>
      <c r="AX363" s="15" t="s">
        <v>77</v>
      </c>
      <c r="AY363" s="274" t="s">
        <v>140</v>
      </c>
    </row>
    <row r="364" spans="1:51" s="13" customFormat="1" ht="12">
      <c r="A364" s="13"/>
      <c r="B364" s="243"/>
      <c r="C364" s="244"/>
      <c r="D364" s="238" t="s">
        <v>201</v>
      </c>
      <c r="E364" s="245" t="s">
        <v>1</v>
      </c>
      <c r="F364" s="246" t="s">
        <v>596</v>
      </c>
      <c r="G364" s="244"/>
      <c r="H364" s="247">
        <v>26.1</v>
      </c>
      <c r="I364" s="248"/>
      <c r="J364" s="244"/>
      <c r="K364" s="244"/>
      <c r="L364" s="249"/>
      <c r="M364" s="250"/>
      <c r="N364" s="251"/>
      <c r="O364" s="251"/>
      <c r="P364" s="251"/>
      <c r="Q364" s="251"/>
      <c r="R364" s="251"/>
      <c r="S364" s="251"/>
      <c r="T364" s="25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3" t="s">
        <v>201</v>
      </c>
      <c r="AU364" s="253" t="s">
        <v>87</v>
      </c>
      <c r="AV364" s="13" t="s">
        <v>87</v>
      </c>
      <c r="AW364" s="13" t="s">
        <v>32</v>
      </c>
      <c r="AX364" s="13" t="s">
        <v>77</v>
      </c>
      <c r="AY364" s="253" t="s">
        <v>140</v>
      </c>
    </row>
    <row r="365" spans="1:51" s="14" customFormat="1" ht="12">
      <c r="A365" s="14"/>
      <c r="B365" s="254"/>
      <c r="C365" s="255"/>
      <c r="D365" s="238" t="s">
        <v>201</v>
      </c>
      <c r="E365" s="256" t="s">
        <v>1</v>
      </c>
      <c r="F365" s="257" t="s">
        <v>204</v>
      </c>
      <c r="G365" s="255"/>
      <c r="H365" s="258">
        <v>26.1</v>
      </c>
      <c r="I365" s="259"/>
      <c r="J365" s="255"/>
      <c r="K365" s="255"/>
      <c r="L365" s="260"/>
      <c r="M365" s="261"/>
      <c r="N365" s="262"/>
      <c r="O365" s="262"/>
      <c r="P365" s="262"/>
      <c r="Q365" s="262"/>
      <c r="R365" s="262"/>
      <c r="S365" s="262"/>
      <c r="T365" s="263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4" t="s">
        <v>201</v>
      </c>
      <c r="AU365" s="264" t="s">
        <v>87</v>
      </c>
      <c r="AV365" s="14" t="s">
        <v>197</v>
      </c>
      <c r="AW365" s="14" t="s">
        <v>32</v>
      </c>
      <c r="AX365" s="14" t="s">
        <v>85</v>
      </c>
      <c r="AY365" s="264" t="s">
        <v>140</v>
      </c>
    </row>
    <row r="366" spans="1:65" s="2" customFormat="1" ht="24.15" customHeight="1">
      <c r="A366" s="39"/>
      <c r="B366" s="40"/>
      <c r="C366" s="219" t="s">
        <v>602</v>
      </c>
      <c r="D366" s="219" t="s">
        <v>143</v>
      </c>
      <c r="E366" s="220" t="s">
        <v>603</v>
      </c>
      <c r="F366" s="221" t="s">
        <v>604</v>
      </c>
      <c r="G366" s="222" t="s">
        <v>442</v>
      </c>
      <c r="H366" s="296"/>
      <c r="I366" s="224"/>
      <c r="J366" s="225">
        <f>ROUND(I366*H366,2)</f>
        <v>0</v>
      </c>
      <c r="K366" s="221" t="s">
        <v>147</v>
      </c>
      <c r="L366" s="45"/>
      <c r="M366" s="226" t="s">
        <v>1</v>
      </c>
      <c r="N366" s="227" t="s">
        <v>42</v>
      </c>
      <c r="O366" s="92"/>
      <c r="P366" s="228">
        <f>O366*H366</f>
        <v>0</v>
      </c>
      <c r="Q366" s="228">
        <v>0</v>
      </c>
      <c r="R366" s="228">
        <f>Q366*H366</f>
        <v>0</v>
      </c>
      <c r="S366" s="228">
        <v>0</v>
      </c>
      <c r="T366" s="229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0" t="s">
        <v>291</v>
      </c>
      <c r="AT366" s="230" t="s">
        <v>143</v>
      </c>
      <c r="AU366" s="230" t="s">
        <v>87</v>
      </c>
      <c r="AY366" s="18" t="s">
        <v>140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18" t="s">
        <v>85</v>
      </c>
      <c r="BK366" s="231">
        <f>ROUND(I366*H366,2)</f>
        <v>0</v>
      </c>
      <c r="BL366" s="18" t="s">
        <v>291</v>
      </c>
      <c r="BM366" s="230" t="s">
        <v>605</v>
      </c>
    </row>
    <row r="367" spans="1:63" s="12" customFormat="1" ht="22.8" customHeight="1">
      <c r="A367" s="12"/>
      <c r="B367" s="203"/>
      <c r="C367" s="204"/>
      <c r="D367" s="205" t="s">
        <v>76</v>
      </c>
      <c r="E367" s="217" t="s">
        <v>606</v>
      </c>
      <c r="F367" s="217" t="s">
        <v>607</v>
      </c>
      <c r="G367" s="204"/>
      <c r="H367" s="204"/>
      <c r="I367" s="207"/>
      <c r="J367" s="218">
        <f>BK367</f>
        <v>0</v>
      </c>
      <c r="K367" s="204"/>
      <c r="L367" s="209"/>
      <c r="M367" s="210"/>
      <c r="N367" s="211"/>
      <c r="O367" s="211"/>
      <c r="P367" s="212">
        <f>SUM(P368:P396)</f>
        <v>0</v>
      </c>
      <c r="Q367" s="211"/>
      <c r="R367" s="212">
        <f>SUM(R368:R396)</f>
        <v>1.1769408</v>
      </c>
      <c r="S367" s="211"/>
      <c r="T367" s="213">
        <f>SUM(T368:T396)</f>
        <v>0.38930000000000003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14" t="s">
        <v>87</v>
      </c>
      <c r="AT367" s="215" t="s">
        <v>76</v>
      </c>
      <c r="AU367" s="215" t="s">
        <v>85</v>
      </c>
      <c r="AY367" s="214" t="s">
        <v>140</v>
      </c>
      <c r="BK367" s="216">
        <f>SUM(BK368:BK396)</f>
        <v>0</v>
      </c>
    </row>
    <row r="368" spans="1:65" s="2" customFormat="1" ht="14.4" customHeight="1">
      <c r="A368" s="39"/>
      <c r="B368" s="40"/>
      <c r="C368" s="219" t="s">
        <v>608</v>
      </c>
      <c r="D368" s="219" t="s">
        <v>143</v>
      </c>
      <c r="E368" s="220" t="s">
        <v>609</v>
      </c>
      <c r="F368" s="221" t="s">
        <v>610</v>
      </c>
      <c r="G368" s="222" t="s">
        <v>326</v>
      </c>
      <c r="H368" s="223">
        <v>104.3</v>
      </c>
      <c r="I368" s="224"/>
      <c r="J368" s="225">
        <f>ROUND(I368*H368,2)</f>
        <v>0</v>
      </c>
      <c r="K368" s="221" t="s">
        <v>1</v>
      </c>
      <c r="L368" s="45"/>
      <c r="M368" s="226" t="s">
        <v>1</v>
      </c>
      <c r="N368" s="227" t="s">
        <v>42</v>
      </c>
      <c r="O368" s="92"/>
      <c r="P368" s="228">
        <f>O368*H368</f>
        <v>0</v>
      </c>
      <c r="Q368" s="228">
        <v>0</v>
      </c>
      <c r="R368" s="228">
        <f>Q368*H368</f>
        <v>0</v>
      </c>
      <c r="S368" s="228">
        <v>0</v>
      </c>
      <c r="T368" s="229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0" t="s">
        <v>291</v>
      </c>
      <c r="AT368" s="230" t="s">
        <v>143</v>
      </c>
      <c r="AU368" s="230" t="s">
        <v>87</v>
      </c>
      <c r="AY368" s="18" t="s">
        <v>140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8" t="s">
        <v>85</v>
      </c>
      <c r="BK368" s="231">
        <f>ROUND(I368*H368,2)</f>
        <v>0</v>
      </c>
      <c r="BL368" s="18" t="s">
        <v>291</v>
      </c>
      <c r="BM368" s="230" t="s">
        <v>611</v>
      </c>
    </row>
    <row r="369" spans="1:51" s="15" customFormat="1" ht="12">
      <c r="A369" s="15"/>
      <c r="B369" s="265"/>
      <c r="C369" s="266"/>
      <c r="D369" s="238" t="s">
        <v>201</v>
      </c>
      <c r="E369" s="267" t="s">
        <v>1</v>
      </c>
      <c r="F369" s="268" t="s">
        <v>612</v>
      </c>
      <c r="G369" s="266"/>
      <c r="H369" s="267" t="s">
        <v>1</v>
      </c>
      <c r="I369" s="269"/>
      <c r="J369" s="266"/>
      <c r="K369" s="266"/>
      <c r="L369" s="270"/>
      <c r="M369" s="271"/>
      <c r="N369" s="272"/>
      <c r="O369" s="272"/>
      <c r="P369" s="272"/>
      <c r="Q369" s="272"/>
      <c r="R369" s="272"/>
      <c r="S369" s="272"/>
      <c r="T369" s="273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74" t="s">
        <v>201</v>
      </c>
      <c r="AU369" s="274" t="s">
        <v>87</v>
      </c>
      <c r="AV369" s="15" t="s">
        <v>85</v>
      </c>
      <c r="AW369" s="15" t="s">
        <v>32</v>
      </c>
      <c r="AX369" s="15" t="s">
        <v>77</v>
      </c>
      <c r="AY369" s="274" t="s">
        <v>140</v>
      </c>
    </row>
    <row r="370" spans="1:51" s="13" customFormat="1" ht="12">
      <c r="A370" s="13"/>
      <c r="B370" s="243"/>
      <c r="C370" s="244"/>
      <c r="D370" s="238" t="s">
        <v>201</v>
      </c>
      <c r="E370" s="245" t="s">
        <v>1</v>
      </c>
      <c r="F370" s="246" t="s">
        <v>613</v>
      </c>
      <c r="G370" s="244"/>
      <c r="H370" s="247">
        <v>82.4</v>
      </c>
      <c r="I370" s="248"/>
      <c r="J370" s="244"/>
      <c r="K370" s="244"/>
      <c r="L370" s="249"/>
      <c r="M370" s="250"/>
      <c r="N370" s="251"/>
      <c r="O370" s="251"/>
      <c r="P370" s="251"/>
      <c r="Q370" s="251"/>
      <c r="R370" s="251"/>
      <c r="S370" s="251"/>
      <c r="T370" s="25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3" t="s">
        <v>201</v>
      </c>
      <c r="AU370" s="253" t="s">
        <v>87</v>
      </c>
      <c r="AV370" s="13" t="s">
        <v>87</v>
      </c>
      <c r="AW370" s="13" t="s">
        <v>32</v>
      </c>
      <c r="AX370" s="13" t="s">
        <v>77</v>
      </c>
      <c r="AY370" s="253" t="s">
        <v>140</v>
      </c>
    </row>
    <row r="371" spans="1:51" s="13" customFormat="1" ht="12">
      <c r="A371" s="13"/>
      <c r="B371" s="243"/>
      <c r="C371" s="244"/>
      <c r="D371" s="238" t="s">
        <v>201</v>
      </c>
      <c r="E371" s="245" t="s">
        <v>1</v>
      </c>
      <c r="F371" s="246" t="s">
        <v>614</v>
      </c>
      <c r="G371" s="244"/>
      <c r="H371" s="247">
        <v>21.9</v>
      </c>
      <c r="I371" s="248"/>
      <c r="J371" s="244"/>
      <c r="K371" s="244"/>
      <c r="L371" s="249"/>
      <c r="M371" s="250"/>
      <c r="N371" s="251"/>
      <c r="O371" s="251"/>
      <c r="P371" s="251"/>
      <c r="Q371" s="251"/>
      <c r="R371" s="251"/>
      <c r="S371" s="251"/>
      <c r="T371" s="25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3" t="s">
        <v>201</v>
      </c>
      <c r="AU371" s="253" t="s">
        <v>87</v>
      </c>
      <c r="AV371" s="13" t="s">
        <v>87</v>
      </c>
      <c r="AW371" s="13" t="s">
        <v>32</v>
      </c>
      <c r="AX371" s="13" t="s">
        <v>77</v>
      </c>
      <c r="AY371" s="253" t="s">
        <v>140</v>
      </c>
    </row>
    <row r="372" spans="1:51" s="14" customFormat="1" ht="12">
      <c r="A372" s="14"/>
      <c r="B372" s="254"/>
      <c r="C372" s="255"/>
      <c r="D372" s="238" t="s">
        <v>201</v>
      </c>
      <c r="E372" s="256" t="s">
        <v>1</v>
      </c>
      <c r="F372" s="257" t="s">
        <v>204</v>
      </c>
      <c r="G372" s="255"/>
      <c r="H372" s="258">
        <v>104.3</v>
      </c>
      <c r="I372" s="259"/>
      <c r="J372" s="255"/>
      <c r="K372" s="255"/>
      <c r="L372" s="260"/>
      <c r="M372" s="261"/>
      <c r="N372" s="262"/>
      <c r="O372" s="262"/>
      <c r="P372" s="262"/>
      <c r="Q372" s="262"/>
      <c r="R372" s="262"/>
      <c r="S372" s="262"/>
      <c r="T372" s="263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64" t="s">
        <v>201</v>
      </c>
      <c r="AU372" s="264" t="s">
        <v>87</v>
      </c>
      <c r="AV372" s="14" t="s">
        <v>197</v>
      </c>
      <c r="AW372" s="14" t="s">
        <v>32</v>
      </c>
      <c r="AX372" s="14" t="s">
        <v>85</v>
      </c>
      <c r="AY372" s="264" t="s">
        <v>140</v>
      </c>
    </row>
    <row r="373" spans="1:65" s="2" customFormat="1" ht="24.15" customHeight="1">
      <c r="A373" s="39"/>
      <c r="B373" s="40"/>
      <c r="C373" s="219" t="s">
        <v>615</v>
      </c>
      <c r="D373" s="219" t="s">
        <v>143</v>
      </c>
      <c r="E373" s="220" t="s">
        <v>616</v>
      </c>
      <c r="F373" s="221" t="s">
        <v>617</v>
      </c>
      <c r="G373" s="222" t="s">
        <v>196</v>
      </c>
      <c r="H373" s="223">
        <v>151.2</v>
      </c>
      <c r="I373" s="224"/>
      <c r="J373" s="225">
        <f>ROUND(I373*H373,2)</f>
        <v>0</v>
      </c>
      <c r="K373" s="221" t="s">
        <v>147</v>
      </c>
      <c r="L373" s="45"/>
      <c r="M373" s="226" t="s">
        <v>1</v>
      </c>
      <c r="N373" s="227" t="s">
        <v>42</v>
      </c>
      <c r="O373" s="92"/>
      <c r="P373" s="228">
        <f>O373*H373</f>
        <v>0</v>
      </c>
      <c r="Q373" s="228">
        <v>3E-05</v>
      </c>
      <c r="R373" s="228">
        <f>Q373*H373</f>
        <v>0.004536</v>
      </c>
      <c r="S373" s="228">
        <v>0</v>
      </c>
      <c r="T373" s="229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0" t="s">
        <v>291</v>
      </c>
      <c r="AT373" s="230" t="s">
        <v>143</v>
      </c>
      <c r="AU373" s="230" t="s">
        <v>87</v>
      </c>
      <c r="AY373" s="18" t="s">
        <v>140</v>
      </c>
      <c r="BE373" s="231">
        <f>IF(N373="základní",J373,0)</f>
        <v>0</v>
      </c>
      <c r="BF373" s="231">
        <f>IF(N373="snížená",J373,0)</f>
        <v>0</v>
      </c>
      <c r="BG373" s="231">
        <f>IF(N373="zákl. přenesená",J373,0)</f>
        <v>0</v>
      </c>
      <c r="BH373" s="231">
        <f>IF(N373="sníž. přenesená",J373,0)</f>
        <v>0</v>
      </c>
      <c r="BI373" s="231">
        <f>IF(N373="nulová",J373,0)</f>
        <v>0</v>
      </c>
      <c r="BJ373" s="18" t="s">
        <v>85</v>
      </c>
      <c r="BK373" s="231">
        <f>ROUND(I373*H373,2)</f>
        <v>0</v>
      </c>
      <c r="BL373" s="18" t="s">
        <v>291</v>
      </c>
      <c r="BM373" s="230" t="s">
        <v>618</v>
      </c>
    </row>
    <row r="374" spans="1:51" s="13" customFormat="1" ht="12">
      <c r="A374" s="13"/>
      <c r="B374" s="243"/>
      <c r="C374" s="244"/>
      <c r="D374" s="238" t="s">
        <v>201</v>
      </c>
      <c r="E374" s="245" t="s">
        <v>1</v>
      </c>
      <c r="F374" s="246" t="s">
        <v>167</v>
      </c>
      <c r="G374" s="244"/>
      <c r="H374" s="247">
        <v>151.2</v>
      </c>
      <c r="I374" s="248"/>
      <c r="J374" s="244"/>
      <c r="K374" s="244"/>
      <c r="L374" s="249"/>
      <c r="M374" s="250"/>
      <c r="N374" s="251"/>
      <c r="O374" s="251"/>
      <c r="P374" s="251"/>
      <c r="Q374" s="251"/>
      <c r="R374" s="251"/>
      <c r="S374" s="251"/>
      <c r="T374" s="252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3" t="s">
        <v>201</v>
      </c>
      <c r="AU374" s="253" t="s">
        <v>87</v>
      </c>
      <c r="AV374" s="13" t="s">
        <v>87</v>
      </c>
      <c r="AW374" s="13" t="s">
        <v>32</v>
      </c>
      <c r="AX374" s="13" t="s">
        <v>85</v>
      </c>
      <c r="AY374" s="253" t="s">
        <v>140</v>
      </c>
    </row>
    <row r="375" spans="1:65" s="2" customFormat="1" ht="24.15" customHeight="1">
      <c r="A375" s="39"/>
      <c r="B375" s="40"/>
      <c r="C375" s="219" t="s">
        <v>619</v>
      </c>
      <c r="D375" s="219" t="s">
        <v>143</v>
      </c>
      <c r="E375" s="220" t="s">
        <v>620</v>
      </c>
      <c r="F375" s="221" t="s">
        <v>621</v>
      </c>
      <c r="G375" s="222" t="s">
        <v>196</v>
      </c>
      <c r="H375" s="223">
        <v>151.2</v>
      </c>
      <c r="I375" s="224"/>
      <c r="J375" s="225">
        <f>ROUND(I375*H375,2)</f>
        <v>0</v>
      </c>
      <c r="K375" s="221" t="s">
        <v>147</v>
      </c>
      <c r="L375" s="45"/>
      <c r="M375" s="226" t="s">
        <v>1</v>
      </c>
      <c r="N375" s="227" t="s">
        <v>42</v>
      </c>
      <c r="O375" s="92"/>
      <c r="P375" s="228">
        <f>O375*H375</f>
        <v>0</v>
      </c>
      <c r="Q375" s="228">
        <v>0.00455</v>
      </c>
      <c r="R375" s="228">
        <f>Q375*H375</f>
        <v>0.68796</v>
      </c>
      <c r="S375" s="228">
        <v>0</v>
      </c>
      <c r="T375" s="229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0" t="s">
        <v>291</v>
      </c>
      <c r="AT375" s="230" t="s">
        <v>143</v>
      </c>
      <c r="AU375" s="230" t="s">
        <v>87</v>
      </c>
      <c r="AY375" s="18" t="s">
        <v>140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8" t="s">
        <v>85</v>
      </c>
      <c r="BK375" s="231">
        <f>ROUND(I375*H375,2)</f>
        <v>0</v>
      </c>
      <c r="BL375" s="18" t="s">
        <v>291</v>
      </c>
      <c r="BM375" s="230" t="s">
        <v>622</v>
      </c>
    </row>
    <row r="376" spans="1:51" s="13" customFormat="1" ht="12">
      <c r="A376" s="13"/>
      <c r="B376" s="243"/>
      <c r="C376" s="244"/>
      <c r="D376" s="238" t="s">
        <v>201</v>
      </c>
      <c r="E376" s="245" t="s">
        <v>1</v>
      </c>
      <c r="F376" s="246" t="s">
        <v>167</v>
      </c>
      <c r="G376" s="244"/>
      <c r="H376" s="247">
        <v>151.2</v>
      </c>
      <c r="I376" s="248"/>
      <c r="J376" s="244"/>
      <c r="K376" s="244"/>
      <c r="L376" s="249"/>
      <c r="M376" s="250"/>
      <c r="N376" s="251"/>
      <c r="O376" s="251"/>
      <c r="P376" s="251"/>
      <c r="Q376" s="251"/>
      <c r="R376" s="251"/>
      <c r="S376" s="251"/>
      <c r="T376" s="25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3" t="s">
        <v>201</v>
      </c>
      <c r="AU376" s="253" t="s">
        <v>87</v>
      </c>
      <c r="AV376" s="13" t="s">
        <v>87</v>
      </c>
      <c r="AW376" s="13" t="s">
        <v>32</v>
      </c>
      <c r="AX376" s="13" t="s">
        <v>85</v>
      </c>
      <c r="AY376" s="253" t="s">
        <v>140</v>
      </c>
    </row>
    <row r="377" spans="1:65" s="2" customFormat="1" ht="24.15" customHeight="1">
      <c r="A377" s="39"/>
      <c r="B377" s="40"/>
      <c r="C377" s="219" t="s">
        <v>623</v>
      </c>
      <c r="D377" s="219" t="s">
        <v>143</v>
      </c>
      <c r="E377" s="220" t="s">
        <v>624</v>
      </c>
      <c r="F377" s="221" t="s">
        <v>625</v>
      </c>
      <c r="G377" s="222" t="s">
        <v>196</v>
      </c>
      <c r="H377" s="223">
        <v>146.06</v>
      </c>
      <c r="I377" s="224"/>
      <c r="J377" s="225">
        <f>ROUND(I377*H377,2)</f>
        <v>0</v>
      </c>
      <c r="K377" s="221" t="s">
        <v>147</v>
      </c>
      <c r="L377" s="45"/>
      <c r="M377" s="226" t="s">
        <v>1</v>
      </c>
      <c r="N377" s="227" t="s">
        <v>42</v>
      </c>
      <c r="O377" s="92"/>
      <c r="P377" s="228">
        <f>O377*H377</f>
        <v>0</v>
      </c>
      <c r="Q377" s="228">
        <v>0</v>
      </c>
      <c r="R377" s="228">
        <f>Q377*H377</f>
        <v>0</v>
      </c>
      <c r="S377" s="228">
        <v>0.0025</v>
      </c>
      <c r="T377" s="229">
        <f>S377*H377</f>
        <v>0.36515000000000003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0" t="s">
        <v>291</v>
      </c>
      <c r="AT377" s="230" t="s">
        <v>143</v>
      </c>
      <c r="AU377" s="230" t="s">
        <v>87</v>
      </c>
      <c r="AY377" s="18" t="s">
        <v>140</v>
      </c>
      <c r="BE377" s="231">
        <f>IF(N377="základní",J377,0)</f>
        <v>0</v>
      </c>
      <c r="BF377" s="231">
        <f>IF(N377="snížená",J377,0)</f>
        <v>0</v>
      </c>
      <c r="BG377" s="231">
        <f>IF(N377="zákl. přenesená",J377,0)</f>
        <v>0</v>
      </c>
      <c r="BH377" s="231">
        <f>IF(N377="sníž. přenesená",J377,0)</f>
        <v>0</v>
      </c>
      <c r="BI377" s="231">
        <f>IF(N377="nulová",J377,0)</f>
        <v>0</v>
      </c>
      <c r="BJ377" s="18" t="s">
        <v>85</v>
      </c>
      <c r="BK377" s="231">
        <f>ROUND(I377*H377,2)</f>
        <v>0</v>
      </c>
      <c r="BL377" s="18" t="s">
        <v>291</v>
      </c>
      <c r="BM377" s="230" t="s">
        <v>626</v>
      </c>
    </row>
    <row r="378" spans="1:51" s="13" customFormat="1" ht="12">
      <c r="A378" s="13"/>
      <c r="B378" s="243"/>
      <c r="C378" s="244"/>
      <c r="D378" s="238" t="s">
        <v>201</v>
      </c>
      <c r="E378" s="245" t="s">
        <v>1</v>
      </c>
      <c r="F378" s="246" t="s">
        <v>627</v>
      </c>
      <c r="G378" s="244"/>
      <c r="H378" s="247">
        <v>49.58</v>
      </c>
      <c r="I378" s="248"/>
      <c r="J378" s="244"/>
      <c r="K378" s="244"/>
      <c r="L378" s="249"/>
      <c r="M378" s="250"/>
      <c r="N378" s="251"/>
      <c r="O378" s="251"/>
      <c r="P378" s="251"/>
      <c r="Q378" s="251"/>
      <c r="R378" s="251"/>
      <c r="S378" s="251"/>
      <c r="T378" s="25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53" t="s">
        <v>201</v>
      </c>
      <c r="AU378" s="253" t="s">
        <v>87</v>
      </c>
      <c r="AV378" s="13" t="s">
        <v>87</v>
      </c>
      <c r="AW378" s="13" t="s">
        <v>32</v>
      </c>
      <c r="AX378" s="13" t="s">
        <v>77</v>
      </c>
      <c r="AY378" s="253" t="s">
        <v>140</v>
      </c>
    </row>
    <row r="379" spans="1:51" s="13" customFormat="1" ht="12">
      <c r="A379" s="13"/>
      <c r="B379" s="243"/>
      <c r="C379" s="244"/>
      <c r="D379" s="238" t="s">
        <v>201</v>
      </c>
      <c r="E379" s="245" t="s">
        <v>1</v>
      </c>
      <c r="F379" s="246" t="s">
        <v>628</v>
      </c>
      <c r="G379" s="244"/>
      <c r="H379" s="247">
        <v>96.48</v>
      </c>
      <c r="I379" s="248"/>
      <c r="J379" s="244"/>
      <c r="K379" s="244"/>
      <c r="L379" s="249"/>
      <c r="M379" s="250"/>
      <c r="N379" s="251"/>
      <c r="O379" s="251"/>
      <c r="P379" s="251"/>
      <c r="Q379" s="251"/>
      <c r="R379" s="251"/>
      <c r="S379" s="251"/>
      <c r="T379" s="25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3" t="s">
        <v>201</v>
      </c>
      <c r="AU379" s="253" t="s">
        <v>87</v>
      </c>
      <c r="AV379" s="13" t="s">
        <v>87</v>
      </c>
      <c r="AW379" s="13" t="s">
        <v>32</v>
      </c>
      <c r="AX379" s="13" t="s">
        <v>77</v>
      </c>
      <c r="AY379" s="253" t="s">
        <v>140</v>
      </c>
    </row>
    <row r="380" spans="1:51" s="14" customFormat="1" ht="12">
      <c r="A380" s="14"/>
      <c r="B380" s="254"/>
      <c r="C380" s="255"/>
      <c r="D380" s="238" t="s">
        <v>201</v>
      </c>
      <c r="E380" s="256" t="s">
        <v>1</v>
      </c>
      <c r="F380" s="257" t="s">
        <v>204</v>
      </c>
      <c r="G380" s="255"/>
      <c r="H380" s="258">
        <v>146.06</v>
      </c>
      <c r="I380" s="259"/>
      <c r="J380" s="255"/>
      <c r="K380" s="255"/>
      <c r="L380" s="260"/>
      <c r="M380" s="261"/>
      <c r="N380" s="262"/>
      <c r="O380" s="262"/>
      <c r="P380" s="262"/>
      <c r="Q380" s="262"/>
      <c r="R380" s="262"/>
      <c r="S380" s="262"/>
      <c r="T380" s="263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4" t="s">
        <v>201</v>
      </c>
      <c r="AU380" s="264" t="s">
        <v>87</v>
      </c>
      <c r="AV380" s="14" t="s">
        <v>197</v>
      </c>
      <c r="AW380" s="14" t="s">
        <v>32</v>
      </c>
      <c r="AX380" s="14" t="s">
        <v>85</v>
      </c>
      <c r="AY380" s="264" t="s">
        <v>140</v>
      </c>
    </row>
    <row r="381" spans="1:65" s="2" customFormat="1" ht="14.4" customHeight="1">
      <c r="A381" s="39"/>
      <c r="B381" s="40"/>
      <c r="C381" s="219" t="s">
        <v>629</v>
      </c>
      <c r="D381" s="219" t="s">
        <v>143</v>
      </c>
      <c r="E381" s="220" t="s">
        <v>630</v>
      </c>
      <c r="F381" s="221" t="s">
        <v>631</v>
      </c>
      <c r="G381" s="222" t="s">
        <v>196</v>
      </c>
      <c r="H381" s="223">
        <v>151.2</v>
      </c>
      <c r="I381" s="224"/>
      <c r="J381" s="225">
        <f>ROUND(I381*H381,2)</f>
        <v>0</v>
      </c>
      <c r="K381" s="221" t="s">
        <v>147</v>
      </c>
      <c r="L381" s="45"/>
      <c r="M381" s="226" t="s">
        <v>1</v>
      </c>
      <c r="N381" s="227" t="s">
        <v>42</v>
      </c>
      <c r="O381" s="92"/>
      <c r="P381" s="228">
        <f>O381*H381</f>
        <v>0</v>
      </c>
      <c r="Q381" s="228">
        <v>0.0003</v>
      </c>
      <c r="R381" s="228">
        <f>Q381*H381</f>
        <v>0.04535999999999999</v>
      </c>
      <c r="S381" s="228">
        <v>0</v>
      </c>
      <c r="T381" s="22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0" t="s">
        <v>291</v>
      </c>
      <c r="AT381" s="230" t="s">
        <v>143</v>
      </c>
      <c r="AU381" s="230" t="s">
        <v>87</v>
      </c>
      <c r="AY381" s="18" t="s">
        <v>140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8" t="s">
        <v>85</v>
      </c>
      <c r="BK381" s="231">
        <f>ROUND(I381*H381,2)</f>
        <v>0</v>
      </c>
      <c r="BL381" s="18" t="s">
        <v>291</v>
      </c>
      <c r="BM381" s="230" t="s">
        <v>632</v>
      </c>
    </row>
    <row r="382" spans="1:51" s="15" customFormat="1" ht="12">
      <c r="A382" s="15"/>
      <c r="B382" s="265"/>
      <c r="C382" s="266"/>
      <c r="D382" s="238" t="s">
        <v>201</v>
      </c>
      <c r="E382" s="267" t="s">
        <v>1</v>
      </c>
      <c r="F382" s="268" t="s">
        <v>633</v>
      </c>
      <c r="G382" s="266"/>
      <c r="H382" s="267" t="s">
        <v>1</v>
      </c>
      <c r="I382" s="269"/>
      <c r="J382" s="266"/>
      <c r="K382" s="266"/>
      <c r="L382" s="270"/>
      <c r="M382" s="271"/>
      <c r="N382" s="272"/>
      <c r="O382" s="272"/>
      <c r="P382" s="272"/>
      <c r="Q382" s="272"/>
      <c r="R382" s="272"/>
      <c r="S382" s="272"/>
      <c r="T382" s="273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74" t="s">
        <v>201</v>
      </c>
      <c r="AU382" s="274" t="s">
        <v>87</v>
      </c>
      <c r="AV382" s="15" t="s">
        <v>85</v>
      </c>
      <c r="AW382" s="15" t="s">
        <v>32</v>
      </c>
      <c r="AX382" s="15" t="s">
        <v>77</v>
      </c>
      <c r="AY382" s="274" t="s">
        <v>140</v>
      </c>
    </row>
    <row r="383" spans="1:51" s="15" customFormat="1" ht="12">
      <c r="A383" s="15"/>
      <c r="B383" s="265"/>
      <c r="C383" s="266"/>
      <c r="D383" s="238" t="s">
        <v>201</v>
      </c>
      <c r="E383" s="267" t="s">
        <v>1</v>
      </c>
      <c r="F383" s="268" t="s">
        <v>254</v>
      </c>
      <c r="G383" s="266"/>
      <c r="H383" s="267" t="s">
        <v>1</v>
      </c>
      <c r="I383" s="269"/>
      <c r="J383" s="266"/>
      <c r="K383" s="266"/>
      <c r="L383" s="270"/>
      <c r="M383" s="271"/>
      <c r="N383" s="272"/>
      <c r="O383" s="272"/>
      <c r="P383" s="272"/>
      <c r="Q383" s="272"/>
      <c r="R383" s="272"/>
      <c r="S383" s="272"/>
      <c r="T383" s="273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74" t="s">
        <v>201</v>
      </c>
      <c r="AU383" s="274" t="s">
        <v>87</v>
      </c>
      <c r="AV383" s="15" t="s">
        <v>85</v>
      </c>
      <c r="AW383" s="15" t="s">
        <v>32</v>
      </c>
      <c r="AX383" s="15" t="s">
        <v>77</v>
      </c>
      <c r="AY383" s="274" t="s">
        <v>140</v>
      </c>
    </row>
    <row r="384" spans="1:51" s="13" customFormat="1" ht="12">
      <c r="A384" s="13"/>
      <c r="B384" s="243"/>
      <c r="C384" s="244"/>
      <c r="D384" s="238" t="s">
        <v>201</v>
      </c>
      <c r="E384" s="245" t="s">
        <v>1</v>
      </c>
      <c r="F384" s="246" t="s">
        <v>634</v>
      </c>
      <c r="G384" s="244"/>
      <c r="H384" s="247">
        <v>140.7</v>
      </c>
      <c r="I384" s="248"/>
      <c r="J384" s="244"/>
      <c r="K384" s="244"/>
      <c r="L384" s="249"/>
      <c r="M384" s="250"/>
      <c r="N384" s="251"/>
      <c r="O384" s="251"/>
      <c r="P384" s="251"/>
      <c r="Q384" s="251"/>
      <c r="R384" s="251"/>
      <c r="S384" s="251"/>
      <c r="T384" s="25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53" t="s">
        <v>201</v>
      </c>
      <c r="AU384" s="253" t="s">
        <v>87</v>
      </c>
      <c r="AV384" s="13" t="s">
        <v>87</v>
      </c>
      <c r="AW384" s="13" t="s">
        <v>32</v>
      </c>
      <c r="AX384" s="13" t="s">
        <v>77</v>
      </c>
      <c r="AY384" s="253" t="s">
        <v>140</v>
      </c>
    </row>
    <row r="385" spans="1:51" s="16" customFormat="1" ht="12">
      <c r="A385" s="16"/>
      <c r="B385" s="275"/>
      <c r="C385" s="276"/>
      <c r="D385" s="238" t="s">
        <v>201</v>
      </c>
      <c r="E385" s="277" t="s">
        <v>1</v>
      </c>
      <c r="F385" s="278" t="s">
        <v>250</v>
      </c>
      <c r="G385" s="276"/>
      <c r="H385" s="279">
        <v>140.7</v>
      </c>
      <c r="I385" s="280"/>
      <c r="J385" s="276"/>
      <c r="K385" s="276"/>
      <c r="L385" s="281"/>
      <c r="M385" s="282"/>
      <c r="N385" s="283"/>
      <c r="O385" s="283"/>
      <c r="P385" s="283"/>
      <c r="Q385" s="283"/>
      <c r="R385" s="283"/>
      <c r="S385" s="283"/>
      <c r="T385" s="284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T385" s="285" t="s">
        <v>201</v>
      </c>
      <c r="AU385" s="285" t="s">
        <v>87</v>
      </c>
      <c r="AV385" s="16" t="s">
        <v>192</v>
      </c>
      <c r="AW385" s="16" t="s">
        <v>32</v>
      </c>
      <c r="AX385" s="16" t="s">
        <v>77</v>
      </c>
      <c r="AY385" s="285" t="s">
        <v>140</v>
      </c>
    </row>
    <row r="386" spans="1:51" s="15" customFormat="1" ht="12">
      <c r="A386" s="15"/>
      <c r="B386" s="265"/>
      <c r="C386" s="266"/>
      <c r="D386" s="238" t="s">
        <v>201</v>
      </c>
      <c r="E386" s="267" t="s">
        <v>1</v>
      </c>
      <c r="F386" s="268" t="s">
        <v>635</v>
      </c>
      <c r="G386" s="266"/>
      <c r="H386" s="267" t="s">
        <v>1</v>
      </c>
      <c r="I386" s="269"/>
      <c r="J386" s="266"/>
      <c r="K386" s="266"/>
      <c r="L386" s="270"/>
      <c r="M386" s="271"/>
      <c r="N386" s="272"/>
      <c r="O386" s="272"/>
      <c r="P386" s="272"/>
      <c r="Q386" s="272"/>
      <c r="R386" s="272"/>
      <c r="S386" s="272"/>
      <c r="T386" s="273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74" t="s">
        <v>201</v>
      </c>
      <c r="AU386" s="274" t="s">
        <v>87</v>
      </c>
      <c r="AV386" s="15" t="s">
        <v>85</v>
      </c>
      <c r="AW386" s="15" t="s">
        <v>32</v>
      </c>
      <c r="AX386" s="15" t="s">
        <v>77</v>
      </c>
      <c r="AY386" s="274" t="s">
        <v>140</v>
      </c>
    </row>
    <row r="387" spans="1:51" s="13" customFormat="1" ht="12">
      <c r="A387" s="13"/>
      <c r="B387" s="243"/>
      <c r="C387" s="244"/>
      <c r="D387" s="238" t="s">
        <v>201</v>
      </c>
      <c r="E387" s="245" t="s">
        <v>1</v>
      </c>
      <c r="F387" s="246" t="s">
        <v>636</v>
      </c>
      <c r="G387" s="244"/>
      <c r="H387" s="247">
        <v>10.5</v>
      </c>
      <c r="I387" s="248"/>
      <c r="J387" s="244"/>
      <c r="K387" s="244"/>
      <c r="L387" s="249"/>
      <c r="M387" s="250"/>
      <c r="N387" s="251"/>
      <c r="O387" s="251"/>
      <c r="P387" s="251"/>
      <c r="Q387" s="251"/>
      <c r="R387" s="251"/>
      <c r="S387" s="251"/>
      <c r="T387" s="25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53" t="s">
        <v>201</v>
      </c>
      <c r="AU387" s="253" t="s">
        <v>87</v>
      </c>
      <c r="AV387" s="13" t="s">
        <v>87</v>
      </c>
      <c r="AW387" s="13" t="s">
        <v>32</v>
      </c>
      <c r="AX387" s="13" t="s">
        <v>77</v>
      </c>
      <c r="AY387" s="253" t="s">
        <v>140</v>
      </c>
    </row>
    <row r="388" spans="1:51" s="16" customFormat="1" ht="12">
      <c r="A388" s="16"/>
      <c r="B388" s="275"/>
      <c r="C388" s="276"/>
      <c r="D388" s="238" t="s">
        <v>201</v>
      </c>
      <c r="E388" s="277" t="s">
        <v>170</v>
      </c>
      <c r="F388" s="278" t="s">
        <v>250</v>
      </c>
      <c r="G388" s="276"/>
      <c r="H388" s="279">
        <v>10.5</v>
      </c>
      <c r="I388" s="280"/>
      <c r="J388" s="276"/>
      <c r="K388" s="276"/>
      <c r="L388" s="281"/>
      <c r="M388" s="282"/>
      <c r="N388" s="283"/>
      <c r="O388" s="283"/>
      <c r="P388" s="283"/>
      <c r="Q388" s="283"/>
      <c r="R388" s="283"/>
      <c r="S388" s="283"/>
      <c r="T388" s="284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T388" s="285" t="s">
        <v>201</v>
      </c>
      <c r="AU388" s="285" t="s">
        <v>87</v>
      </c>
      <c r="AV388" s="16" t="s">
        <v>192</v>
      </c>
      <c r="AW388" s="16" t="s">
        <v>32</v>
      </c>
      <c r="AX388" s="16" t="s">
        <v>77</v>
      </c>
      <c r="AY388" s="285" t="s">
        <v>140</v>
      </c>
    </row>
    <row r="389" spans="1:51" s="14" customFormat="1" ht="12">
      <c r="A389" s="14"/>
      <c r="B389" s="254"/>
      <c r="C389" s="255"/>
      <c r="D389" s="238" t="s">
        <v>201</v>
      </c>
      <c r="E389" s="256" t="s">
        <v>167</v>
      </c>
      <c r="F389" s="257" t="s">
        <v>204</v>
      </c>
      <c r="G389" s="255"/>
      <c r="H389" s="258">
        <v>151.2</v>
      </c>
      <c r="I389" s="259"/>
      <c r="J389" s="255"/>
      <c r="K389" s="255"/>
      <c r="L389" s="260"/>
      <c r="M389" s="261"/>
      <c r="N389" s="262"/>
      <c r="O389" s="262"/>
      <c r="P389" s="262"/>
      <c r="Q389" s="262"/>
      <c r="R389" s="262"/>
      <c r="S389" s="262"/>
      <c r="T389" s="263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64" t="s">
        <v>201</v>
      </c>
      <c r="AU389" s="264" t="s">
        <v>87</v>
      </c>
      <c r="AV389" s="14" t="s">
        <v>197</v>
      </c>
      <c r="AW389" s="14" t="s">
        <v>32</v>
      </c>
      <c r="AX389" s="14" t="s">
        <v>85</v>
      </c>
      <c r="AY389" s="264" t="s">
        <v>140</v>
      </c>
    </row>
    <row r="390" spans="1:65" s="2" customFormat="1" ht="14.4" customHeight="1">
      <c r="A390" s="39"/>
      <c r="B390" s="40"/>
      <c r="C390" s="286" t="s">
        <v>637</v>
      </c>
      <c r="D390" s="286" t="s">
        <v>433</v>
      </c>
      <c r="E390" s="287" t="s">
        <v>638</v>
      </c>
      <c r="F390" s="288" t="s">
        <v>639</v>
      </c>
      <c r="G390" s="289" t="s">
        <v>196</v>
      </c>
      <c r="H390" s="290">
        <v>166.32</v>
      </c>
      <c r="I390" s="291"/>
      <c r="J390" s="292">
        <f>ROUND(I390*H390,2)</f>
        <v>0</v>
      </c>
      <c r="K390" s="288" t="s">
        <v>1</v>
      </c>
      <c r="L390" s="293"/>
      <c r="M390" s="294" t="s">
        <v>1</v>
      </c>
      <c r="N390" s="295" t="s">
        <v>42</v>
      </c>
      <c r="O390" s="92"/>
      <c r="P390" s="228">
        <f>O390*H390</f>
        <v>0</v>
      </c>
      <c r="Q390" s="228">
        <v>0.00264</v>
      </c>
      <c r="R390" s="228">
        <f>Q390*H390</f>
        <v>0.4390848</v>
      </c>
      <c r="S390" s="228">
        <v>0</v>
      </c>
      <c r="T390" s="229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30" t="s">
        <v>380</v>
      </c>
      <c r="AT390" s="230" t="s">
        <v>433</v>
      </c>
      <c r="AU390" s="230" t="s">
        <v>87</v>
      </c>
      <c r="AY390" s="18" t="s">
        <v>140</v>
      </c>
      <c r="BE390" s="231">
        <f>IF(N390="základní",J390,0)</f>
        <v>0</v>
      </c>
      <c r="BF390" s="231">
        <f>IF(N390="snížená",J390,0)</f>
        <v>0</v>
      </c>
      <c r="BG390" s="231">
        <f>IF(N390="zákl. přenesená",J390,0)</f>
        <v>0</v>
      </c>
      <c r="BH390" s="231">
        <f>IF(N390="sníž. přenesená",J390,0)</f>
        <v>0</v>
      </c>
      <c r="BI390" s="231">
        <f>IF(N390="nulová",J390,0)</f>
        <v>0</v>
      </c>
      <c r="BJ390" s="18" t="s">
        <v>85</v>
      </c>
      <c r="BK390" s="231">
        <f>ROUND(I390*H390,2)</f>
        <v>0</v>
      </c>
      <c r="BL390" s="18" t="s">
        <v>291</v>
      </c>
      <c r="BM390" s="230" t="s">
        <v>640</v>
      </c>
    </row>
    <row r="391" spans="1:51" s="13" customFormat="1" ht="12">
      <c r="A391" s="13"/>
      <c r="B391" s="243"/>
      <c r="C391" s="244"/>
      <c r="D391" s="238" t="s">
        <v>201</v>
      </c>
      <c r="E391" s="245" t="s">
        <v>1</v>
      </c>
      <c r="F391" s="246" t="s">
        <v>641</v>
      </c>
      <c r="G391" s="244"/>
      <c r="H391" s="247">
        <v>166.32</v>
      </c>
      <c r="I391" s="248"/>
      <c r="J391" s="244"/>
      <c r="K391" s="244"/>
      <c r="L391" s="249"/>
      <c r="M391" s="250"/>
      <c r="N391" s="251"/>
      <c r="O391" s="251"/>
      <c r="P391" s="251"/>
      <c r="Q391" s="251"/>
      <c r="R391" s="251"/>
      <c r="S391" s="251"/>
      <c r="T391" s="25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53" t="s">
        <v>201</v>
      </c>
      <c r="AU391" s="253" t="s">
        <v>87</v>
      </c>
      <c r="AV391" s="13" t="s">
        <v>87</v>
      </c>
      <c r="AW391" s="13" t="s">
        <v>32</v>
      </c>
      <c r="AX391" s="13" t="s">
        <v>85</v>
      </c>
      <c r="AY391" s="253" t="s">
        <v>140</v>
      </c>
    </row>
    <row r="392" spans="1:65" s="2" customFormat="1" ht="14.4" customHeight="1">
      <c r="A392" s="39"/>
      <c r="B392" s="40"/>
      <c r="C392" s="219" t="s">
        <v>642</v>
      </c>
      <c r="D392" s="219" t="s">
        <v>143</v>
      </c>
      <c r="E392" s="220" t="s">
        <v>643</v>
      </c>
      <c r="F392" s="221" t="s">
        <v>644</v>
      </c>
      <c r="G392" s="222" t="s">
        <v>326</v>
      </c>
      <c r="H392" s="223">
        <v>80.5</v>
      </c>
      <c r="I392" s="224"/>
      <c r="J392" s="225">
        <f>ROUND(I392*H392,2)</f>
        <v>0</v>
      </c>
      <c r="K392" s="221" t="s">
        <v>147</v>
      </c>
      <c r="L392" s="45"/>
      <c r="M392" s="226" t="s">
        <v>1</v>
      </c>
      <c r="N392" s="227" t="s">
        <v>42</v>
      </c>
      <c r="O392" s="92"/>
      <c r="P392" s="228">
        <f>O392*H392</f>
        <v>0</v>
      </c>
      <c r="Q392" s="228">
        <v>0</v>
      </c>
      <c r="R392" s="228">
        <f>Q392*H392</f>
        <v>0</v>
      </c>
      <c r="S392" s="228">
        <v>0.0003</v>
      </c>
      <c r="T392" s="229">
        <f>S392*H392</f>
        <v>0.024149999999999998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0" t="s">
        <v>291</v>
      </c>
      <c r="AT392" s="230" t="s">
        <v>143</v>
      </c>
      <c r="AU392" s="230" t="s">
        <v>87</v>
      </c>
      <c r="AY392" s="18" t="s">
        <v>140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18" t="s">
        <v>85</v>
      </c>
      <c r="BK392" s="231">
        <f>ROUND(I392*H392,2)</f>
        <v>0</v>
      </c>
      <c r="BL392" s="18" t="s">
        <v>291</v>
      </c>
      <c r="BM392" s="230" t="s">
        <v>645</v>
      </c>
    </row>
    <row r="393" spans="1:51" s="13" customFormat="1" ht="12">
      <c r="A393" s="13"/>
      <c r="B393" s="243"/>
      <c r="C393" s="244"/>
      <c r="D393" s="238" t="s">
        <v>201</v>
      </c>
      <c r="E393" s="245" t="s">
        <v>1</v>
      </c>
      <c r="F393" s="246" t="s">
        <v>646</v>
      </c>
      <c r="G393" s="244"/>
      <c r="H393" s="247">
        <v>27.1</v>
      </c>
      <c r="I393" s="248"/>
      <c r="J393" s="244"/>
      <c r="K393" s="244"/>
      <c r="L393" s="249"/>
      <c r="M393" s="250"/>
      <c r="N393" s="251"/>
      <c r="O393" s="251"/>
      <c r="P393" s="251"/>
      <c r="Q393" s="251"/>
      <c r="R393" s="251"/>
      <c r="S393" s="251"/>
      <c r="T393" s="25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53" t="s">
        <v>201</v>
      </c>
      <c r="AU393" s="253" t="s">
        <v>87</v>
      </c>
      <c r="AV393" s="13" t="s">
        <v>87</v>
      </c>
      <c r="AW393" s="13" t="s">
        <v>32</v>
      </c>
      <c r="AX393" s="13" t="s">
        <v>77</v>
      </c>
      <c r="AY393" s="253" t="s">
        <v>140</v>
      </c>
    </row>
    <row r="394" spans="1:51" s="13" customFormat="1" ht="12">
      <c r="A394" s="13"/>
      <c r="B394" s="243"/>
      <c r="C394" s="244"/>
      <c r="D394" s="238" t="s">
        <v>201</v>
      </c>
      <c r="E394" s="245" t="s">
        <v>1</v>
      </c>
      <c r="F394" s="246" t="s">
        <v>647</v>
      </c>
      <c r="G394" s="244"/>
      <c r="H394" s="247">
        <v>53.4</v>
      </c>
      <c r="I394" s="248"/>
      <c r="J394" s="244"/>
      <c r="K394" s="244"/>
      <c r="L394" s="249"/>
      <c r="M394" s="250"/>
      <c r="N394" s="251"/>
      <c r="O394" s="251"/>
      <c r="P394" s="251"/>
      <c r="Q394" s="251"/>
      <c r="R394" s="251"/>
      <c r="S394" s="251"/>
      <c r="T394" s="25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53" t="s">
        <v>201</v>
      </c>
      <c r="AU394" s="253" t="s">
        <v>87</v>
      </c>
      <c r="AV394" s="13" t="s">
        <v>87</v>
      </c>
      <c r="AW394" s="13" t="s">
        <v>32</v>
      </c>
      <c r="AX394" s="13" t="s">
        <v>77</v>
      </c>
      <c r="AY394" s="253" t="s">
        <v>140</v>
      </c>
    </row>
    <row r="395" spans="1:51" s="14" customFormat="1" ht="12">
      <c r="A395" s="14"/>
      <c r="B395" s="254"/>
      <c r="C395" s="255"/>
      <c r="D395" s="238" t="s">
        <v>201</v>
      </c>
      <c r="E395" s="256" t="s">
        <v>1</v>
      </c>
      <c r="F395" s="257" t="s">
        <v>204</v>
      </c>
      <c r="G395" s="255"/>
      <c r="H395" s="258">
        <v>80.5</v>
      </c>
      <c r="I395" s="259"/>
      <c r="J395" s="255"/>
      <c r="K395" s="255"/>
      <c r="L395" s="260"/>
      <c r="M395" s="261"/>
      <c r="N395" s="262"/>
      <c r="O395" s="262"/>
      <c r="P395" s="262"/>
      <c r="Q395" s="262"/>
      <c r="R395" s="262"/>
      <c r="S395" s="262"/>
      <c r="T395" s="263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64" t="s">
        <v>201</v>
      </c>
      <c r="AU395" s="264" t="s">
        <v>87</v>
      </c>
      <c r="AV395" s="14" t="s">
        <v>197</v>
      </c>
      <c r="AW395" s="14" t="s">
        <v>32</v>
      </c>
      <c r="AX395" s="14" t="s">
        <v>85</v>
      </c>
      <c r="AY395" s="264" t="s">
        <v>140</v>
      </c>
    </row>
    <row r="396" spans="1:65" s="2" customFormat="1" ht="24.15" customHeight="1">
      <c r="A396" s="39"/>
      <c r="B396" s="40"/>
      <c r="C396" s="219" t="s">
        <v>648</v>
      </c>
      <c r="D396" s="219" t="s">
        <v>143</v>
      </c>
      <c r="E396" s="220" t="s">
        <v>649</v>
      </c>
      <c r="F396" s="221" t="s">
        <v>650</v>
      </c>
      <c r="G396" s="222" t="s">
        <v>442</v>
      </c>
      <c r="H396" s="296"/>
      <c r="I396" s="224"/>
      <c r="J396" s="225">
        <f>ROUND(I396*H396,2)</f>
        <v>0</v>
      </c>
      <c r="K396" s="221" t="s">
        <v>147</v>
      </c>
      <c r="L396" s="45"/>
      <c r="M396" s="226" t="s">
        <v>1</v>
      </c>
      <c r="N396" s="227" t="s">
        <v>42</v>
      </c>
      <c r="O396" s="92"/>
      <c r="P396" s="228">
        <f>O396*H396</f>
        <v>0</v>
      </c>
      <c r="Q396" s="228">
        <v>0</v>
      </c>
      <c r="R396" s="228">
        <f>Q396*H396</f>
        <v>0</v>
      </c>
      <c r="S396" s="228">
        <v>0</v>
      </c>
      <c r="T396" s="229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0" t="s">
        <v>291</v>
      </c>
      <c r="AT396" s="230" t="s">
        <v>143</v>
      </c>
      <c r="AU396" s="230" t="s">
        <v>87</v>
      </c>
      <c r="AY396" s="18" t="s">
        <v>140</v>
      </c>
      <c r="BE396" s="231">
        <f>IF(N396="základní",J396,0)</f>
        <v>0</v>
      </c>
      <c r="BF396" s="231">
        <f>IF(N396="snížená",J396,0)</f>
        <v>0</v>
      </c>
      <c r="BG396" s="231">
        <f>IF(N396="zákl. přenesená",J396,0)</f>
        <v>0</v>
      </c>
      <c r="BH396" s="231">
        <f>IF(N396="sníž. přenesená",J396,0)</f>
        <v>0</v>
      </c>
      <c r="BI396" s="231">
        <f>IF(N396="nulová",J396,0)</f>
        <v>0</v>
      </c>
      <c r="BJ396" s="18" t="s">
        <v>85</v>
      </c>
      <c r="BK396" s="231">
        <f>ROUND(I396*H396,2)</f>
        <v>0</v>
      </c>
      <c r="BL396" s="18" t="s">
        <v>291</v>
      </c>
      <c r="BM396" s="230" t="s">
        <v>651</v>
      </c>
    </row>
    <row r="397" spans="1:63" s="12" customFormat="1" ht="22.8" customHeight="1">
      <c r="A397" s="12"/>
      <c r="B397" s="203"/>
      <c r="C397" s="204"/>
      <c r="D397" s="205" t="s">
        <v>76</v>
      </c>
      <c r="E397" s="217" t="s">
        <v>652</v>
      </c>
      <c r="F397" s="217" t="s">
        <v>653</v>
      </c>
      <c r="G397" s="204"/>
      <c r="H397" s="204"/>
      <c r="I397" s="207"/>
      <c r="J397" s="218">
        <f>BK397</f>
        <v>0</v>
      </c>
      <c r="K397" s="204"/>
      <c r="L397" s="209"/>
      <c r="M397" s="210"/>
      <c r="N397" s="211"/>
      <c r="O397" s="211"/>
      <c r="P397" s="212">
        <f>SUM(P398:P413)</f>
        <v>0</v>
      </c>
      <c r="Q397" s="211"/>
      <c r="R397" s="212">
        <f>SUM(R398:R413)</f>
        <v>1.21246955</v>
      </c>
      <c r="S397" s="211"/>
      <c r="T397" s="213">
        <f>SUM(T398:T413)</f>
        <v>0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14" t="s">
        <v>87</v>
      </c>
      <c r="AT397" s="215" t="s">
        <v>76</v>
      </c>
      <c r="AU397" s="215" t="s">
        <v>85</v>
      </c>
      <c r="AY397" s="214" t="s">
        <v>140</v>
      </c>
      <c r="BK397" s="216">
        <f>SUM(BK398:BK413)</f>
        <v>0</v>
      </c>
    </row>
    <row r="398" spans="1:65" s="2" customFormat="1" ht="14.4" customHeight="1">
      <c r="A398" s="39"/>
      <c r="B398" s="40"/>
      <c r="C398" s="219" t="s">
        <v>654</v>
      </c>
      <c r="D398" s="219" t="s">
        <v>143</v>
      </c>
      <c r="E398" s="220" t="s">
        <v>655</v>
      </c>
      <c r="F398" s="221" t="s">
        <v>656</v>
      </c>
      <c r="G398" s="222" t="s">
        <v>196</v>
      </c>
      <c r="H398" s="223">
        <v>54.571</v>
      </c>
      <c r="I398" s="224"/>
      <c r="J398" s="225">
        <f>ROUND(I398*H398,2)</f>
        <v>0</v>
      </c>
      <c r="K398" s="221" t="s">
        <v>147</v>
      </c>
      <c r="L398" s="45"/>
      <c r="M398" s="226" t="s">
        <v>1</v>
      </c>
      <c r="N398" s="227" t="s">
        <v>42</v>
      </c>
      <c r="O398" s="92"/>
      <c r="P398" s="228">
        <f>O398*H398</f>
        <v>0</v>
      </c>
      <c r="Q398" s="228">
        <v>0.0003</v>
      </c>
      <c r="R398" s="228">
        <f>Q398*H398</f>
        <v>0.0163713</v>
      </c>
      <c r="S398" s="228">
        <v>0</v>
      </c>
      <c r="T398" s="229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30" t="s">
        <v>291</v>
      </c>
      <c r="AT398" s="230" t="s">
        <v>143</v>
      </c>
      <c r="AU398" s="230" t="s">
        <v>87</v>
      </c>
      <c r="AY398" s="18" t="s">
        <v>140</v>
      </c>
      <c r="BE398" s="231">
        <f>IF(N398="základní",J398,0)</f>
        <v>0</v>
      </c>
      <c r="BF398" s="231">
        <f>IF(N398="snížená",J398,0)</f>
        <v>0</v>
      </c>
      <c r="BG398" s="231">
        <f>IF(N398="zákl. přenesená",J398,0)</f>
        <v>0</v>
      </c>
      <c r="BH398" s="231">
        <f>IF(N398="sníž. přenesená",J398,0)</f>
        <v>0</v>
      </c>
      <c r="BI398" s="231">
        <f>IF(N398="nulová",J398,0)</f>
        <v>0</v>
      </c>
      <c r="BJ398" s="18" t="s">
        <v>85</v>
      </c>
      <c r="BK398" s="231">
        <f>ROUND(I398*H398,2)</f>
        <v>0</v>
      </c>
      <c r="BL398" s="18" t="s">
        <v>291</v>
      </c>
      <c r="BM398" s="230" t="s">
        <v>657</v>
      </c>
    </row>
    <row r="399" spans="1:51" s="13" customFormat="1" ht="12">
      <c r="A399" s="13"/>
      <c r="B399" s="243"/>
      <c r="C399" s="244"/>
      <c r="D399" s="238" t="s">
        <v>201</v>
      </c>
      <c r="E399" s="245" t="s">
        <v>1</v>
      </c>
      <c r="F399" s="246" t="s">
        <v>155</v>
      </c>
      <c r="G399" s="244"/>
      <c r="H399" s="247">
        <v>54.571</v>
      </c>
      <c r="I399" s="248"/>
      <c r="J399" s="244"/>
      <c r="K399" s="244"/>
      <c r="L399" s="249"/>
      <c r="M399" s="250"/>
      <c r="N399" s="251"/>
      <c r="O399" s="251"/>
      <c r="P399" s="251"/>
      <c r="Q399" s="251"/>
      <c r="R399" s="251"/>
      <c r="S399" s="251"/>
      <c r="T399" s="25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53" t="s">
        <v>201</v>
      </c>
      <c r="AU399" s="253" t="s">
        <v>87</v>
      </c>
      <c r="AV399" s="13" t="s">
        <v>87</v>
      </c>
      <c r="AW399" s="13" t="s">
        <v>32</v>
      </c>
      <c r="AX399" s="13" t="s">
        <v>85</v>
      </c>
      <c r="AY399" s="253" t="s">
        <v>140</v>
      </c>
    </row>
    <row r="400" spans="1:65" s="2" customFormat="1" ht="24.15" customHeight="1">
      <c r="A400" s="39"/>
      <c r="B400" s="40"/>
      <c r="C400" s="219" t="s">
        <v>658</v>
      </c>
      <c r="D400" s="219" t="s">
        <v>143</v>
      </c>
      <c r="E400" s="220" t="s">
        <v>659</v>
      </c>
      <c r="F400" s="221" t="s">
        <v>660</v>
      </c>
      <c r="G400" s="222" t="s">
        <v>196</v>
      </c>
      <c r="H400" s="223">
        <v>54.571</v>
      </c>
      <c r="I400" s="224"/>
      <c r="J400" s="225">
        <f>ROUND(I400*H400,2)</f>
        <v>0</v>
      </c>
      <c r="K400" s="221" t="s">
        <v>147</v>
      </c>
      <c r="L400" s="45"/>
      <c r="M400" s="226" t="s">
        <v>1</v>
      </c>
      <c r="N400" s="227" t="s">
        <v>42</v>
      </c>
      <c r="O400" s="92"/>
      <c r="P400" s="228">
        <f>O400*H400</f>
        <v>0</v>
      </c>
      <c r="Q400" s="228">
        <v>0.0015</v>
      </c>
      <c r="R400" s="228">
        <f>Q400*H400</f>
        <v>0.0818565</v>
      </c>
      <c r="S400" s="228">
        <v>0</v>
      </c>
      <c r="T400" s="229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0" t="s">
        <v>291</v>
      </c>
      <c r="AT400" s="230" t="s">
        <v>143</v>
      </c>
      <c r="AU400" s="230" t="s">
        <v>87</v>
      </c>
      <c r="AY400" s="18" t="s">
        <v>140</v>
      </c>
      <c r="BE400" s="231">
        <f>IF(N400="základní",J400,0)</f>
        <v>0</v>
      </c>
      <c r="BF400" s="231">
        <f>IF(N400="snížená",J400,0)</f>
        <v>0</v>
      </c>
      <c r="BG400" s="231">
        <f>IF(N400="zákl. přenesená",J400,0)</f>
        <v>0</v>
      </c>
      <c r="BH400" s="231">
        <f>IF(N400="sníž. přenesená",J400,0)</f>
        <v>0</v>
      </c>
      <c r="BI400" s="231">
        <f>IF(N400="nulová",J400,0)</f>
        <v>0</v>
      </c>
      <c r="BJ400" s="18" t="s">
        <v>85</v>
      </c>
      <c r="BK400" s="231">
        <f>ROUND(I400*H400,2)</f>
        <v>0</v>
      </c>
      <c r="BL400" s="18" t="s">
        <v>291</v>
      </c>
      <c r="BM400" s="230" t="s">
        <v>661</v>
      </c>
    </row>
    <row r="401" spans="1:47" s="2" customFormat="1" ht="12">
      <c r="A401" s="39"/>
      <c r="B401" s="40"/>
      <c r="C401" s="41"/>
      <c r="D401" s="238" t="s">
        <v>199</v>
      </c>
      <c r="E401" s="41"/>
      <c r="F401" s="239" t="s">
        <v>590</v>
      </c>
      <c r="G401" s="41"/>
      <c r="H401" s="41"/>
      <c r="I401" s="240"/>
      <c r="J401" s="41"/>
      <c r="K401" s="41"/>
      <c r="L401" s="45"/>
      <c r="M401" s="241"/>
      <c r="N401" s="242"/>
      <c r="O401" s="92"/>
      <c r="P401" s="92"/>
      <c r="Q401" s="92"/>
      <c r="R401" s="92"/>
      <c r="S401" s="92"/>
      <c r="T401" s="93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199</v>
      </c>
      <c r="AU401" s="18" t="s">
        <v>87</v>
      </c>
    </row>
    <row r="402" spans="1:51" s="13" customFormat="1" ht="12">
      <c r="A402" s="13"/>
      <c r="B402" s="243"/>
      <c r="C402" s="244"/>
      <c r="D402" s="238" t="s">
        <v>201</v>
      </c>
      <c r="E402" s="245" t="s">
        <v>1</v>
      </c>
      <c r="F402" s="246" t="s">
        <v>155</v>
      </c>
      <c r="G402" s="244"/>
      <c r="H402" s="247">
        <v>54.571</v>
      </c>
      <c r="I402" s="248"/>
      <c r="J402" s="244"/>
      <c r="K402" s="244"/>
      <c r="L402" s="249"/>
      <c r="M402" s="250"/>
      <c r="N402" s="251"/>
      <c r="O402" s="251"/>
      <c r="P402" s="251"/>
      <c r="Q402" s="251"/>
      <c r="R402" s="251"/>
      <c r="S402" s="251"/>
      <c r="T402" s="25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53" t="s">
        <v>201</v>
      </c>
      <c r="AU402" s="253" t="s">
        <v>87</v>
      </c>
      <c r="AV402" s="13" t="s">
        <v>87</v>
      </c>
      <c r="AW402" s="13" t="s">
        <v>32</v>
      </c>
      <c r="AX402" s="13" t="s">
        <v>85</v>
      </c>
      <c r="AY402" s="253" t="s">
        <v>140</v>
      </c>
    </row>
    <row r="403" spans="1:65" s="2" customFormat="1" ht="24.15" customHeight="1">
      <c r="A403" s="39"/>
      <c r="B403" s="40"/>
      <c r="C403" s="219" t="s">
        <v>662</v>
      </c>
      <c r="D403" s="219" t="s">
        <v>143</v>
      </c>
      <c r="E403" s="220" t="s">
        <v>663</v>
      </c>
      <c r="F403" s="221" t="s">
        <v>664</v>
      </c>
      <c r="G403" s="222" t="s">
        <v>326</v>
      </c>
      <c r="H403" s="223">
        <v>34.2</v>
      </c>
      <c r="I403" s="224"/>
      <c r="J403" s="225">
        <f>ROUND(I403*H403,2)</f>
        <v>0</v>
      </c>
      <c r="K403" s="221" t="s">
        <v>147</v>
      </c>
      <c r="L403" s="45"/>
      <c r="M403" s="226" t="s">
        <v>1</v>
      </c>
      <c r="N403" s="227" t="s">
        <v>42</v>
      </c>
      <c r="O403" s="92"/>
      <c r="P403" s="228">
        <f>O403*H403</f>
        <v>0</v>
      </c>
      <c r="Q403" s="228">
        <v>0.00028</v>
      </c>
      <c r="R403" s="228">
        <f>Q403*H403</f>
        <v>0.009576</v>
      </c>
      <c r="S403" s="228">
        <v>0</v>
      </c>
      <c r="T403" s="229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0" t="s">
        <v>291</v>
      </c>
      <c r="AT403" s="230" t="s">
        <v>143</v>
      </c>
      <c r="AU403" s="230" t="s">
        <v>87</v>
      </c>
      <c r="AY403" s="18" t="s">
        <v>140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8" t="s">
        <v>85</v>
      </c>
      <c r="BK403" s="231">
        <f>ROUND(I403*H403,2)</f>
        <v>0</v>
      </c>
      <c r="BL403" s="18" t="s">
        <v>291</v>
      </c>
      <c r="BM403" s="230" t="s">
        <v>665</v>
      </c>
    </row>
    <row r="404" spans="1:51" s="13" customFormat="1" ht="12">
      <c r="A404" s="13"/>
      <c r="B404" s="243"/>
      <c r="C404" s="244"/>
      <c r="D404" s="238" t="s">
        <v>201</v>
      </c>
      <c r="E404" s="245" t="s">
        <v>1</v>
      </c>
      <c r="F404" s="246" t="s">
        <v>666</v>
      </c>
      <c r="G404" s="244"/>
      <c r="H404" s="247">
        <v>34.2</v>
      </c>
      <c r="I404" s="248"/>
      <c r="J404" s="244"/>
      <c r="K404" s="244"/>
      <c r="L404" s="249"/>
      <c r="M404" s="250"/>
      <c r="N404" s="251"/>
      <c r="O404" s="251"/>
      <c r="P404" s="251"/>
      <c r="Q404" s="251"/>
      <c r="R404" s="251"/>
      <c r="S404" s="251"/>
      <c r="T404" s="252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53" t="s">
        <v>201</v>
      </c>
      <c r="AU404" s="253" t="s">
        <v>87</v>
      </c>
      <c r="AV404" s="13" t="s">
        <v>87</v>
      </c>
      <c r="AW404" s="13" t="s">
        <v>32</v>
      </c>
      <c r="AX404" s="13" t="s">
        <v>85</v>
      </c>
      <c r="AY404" s="253" t="s">
        <v>140</v>
      </c>
    </row>
    <row r="405" spans="1:65" s="2" customFormat="1" ht="24.15" customHeight="1">
      <c r="A405" s="39"/>
      <c r="B405" s="40"/>
      <c r="C405" s="219" t="s">
        <v>667</v>
      </c>
      <c r="D405" s="219" t="s">
        <v>143</v>
      </c>
      <c r="E405" s="220" t="s">
        <v>668</v>
      </c>
      <c r="F405" s="221" t="s">
        <v>669</v>
      </c>
      <c r="G405" s="222" t="s">
        <v>196</v>
      </c>
      <c r="H405" s="223">
        <v>54.571</v>
      </c>
      <c r="I405" s="224"/>
      <c r="J405" s="225">
        <f>ROUND(I405*H405,2)</f>
        <v>0</v>
      </c>
      <c r="K405" s="221" t="s">
        <v>147</v>
      </c>
      <c r="L405" s="45"/>
      <c r="M405" s="226" t="s">
        <v>1</v>
      </c>
      <c r="N405" s="227" t="s">
        <v>42</v>
      </c>
      <c r="O405" s="92"/>
      <c r="P405" s="228">
        <f>O405*H405</f>
        <v>0</v>
      </c>
      <c r="Q405" s="228">
        <v>0.00605</v>
      </c>
      <c r="R405" s="228">
        <f>Q405*H405</f>
        <v>0.33015455</v>
      </c>
      <c r="S405" s="228">
        <v>0</v>
      </c>
      <c r="T405" s="229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0" t="s">
        <v>291</v>
      </c>
      <c r="AT405" s="230" t="s">
        <v>143</v>
      </c>
      <c r="AU405" s="230" t="s">
        <v>87</v>
      </c>
      <c r="AY405" s="18" t="s">
        <v>140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18" t="s">
        <v>85</v>
      </c>
      <c r="BK405" s="231">
        <f>ROUND(I405*H405,2)</f>
        <v>0</v>
      </c>
      <c r="BL405" s="18" t="s">
        <v>291</v>
      </c>
      <c r="BM405" s="230" t="s">
        <v>670</v>
      </c>
    </row>
    <row r="406" spans="1:51" s="15" customFormat="1" ht="12">
      <c r="A406" s="15"/>
      <c r="B406" s="265"/>
      <c r="C406" s="266"/>
      <c r="D406" s="238" t="s">
        <v>201</v>
      </c>
      <c r="E406" s="267" t="s">
        <v>1</v>
      </c>
      <c r="F406" s="268" t="s">
        <v>601</v>
      </c>
      <c r="G406" s="266"/>
      <c r="H406" s="267" t="s">
        <v>1</v>
      </c>
      <c r="I406" s="269"/>
      <c r="J406" s="266"/>
      <c r="K406" s="266"/>
      <c r="L406" s="270"/>
      <c r="M406" s="271"/>
      <c r="N406" s="272"/>
      <c r="O406" s="272"/>
      <c r="P406" s="272"/>
      <c r="Q406" s="272"/>
      <c r="R406" s="272"/>
      <c r="S406" s="272"/>
      <c r="T406" s="273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74" t="s">
        <v>201</v>
      </c>
      <c r="AU406" s="274" t="s">
        <v>87</v>
      </c>
      <c r="AV406" s="15" t="s">
        <v>85</v>
      </c>
      <c r="AW406" s="15" t="s">
        <v>32</v>
      </c>
      <c r="AX406" s="15" t="s">
        <v>77</v>
      </c>
      <c r="AY406" s="274" t="s">
        <v>140</v>
      </c>
    </row>
    <row r="407" spans="1:51" s="13" customFormat="1" ht="12">
      <c r="A407" s="13"/>
      <c r="B407" s="243"/>
      <c r="C407" s="244"/>
      <c r="D407" s="238" t="s">
        <v>201</v>
      </c>
      <c r="E407" s="245" t="s">
        <v>1</v>
      </c>
      <c r="F407" s="246" t="s">
        <v>671</v>
      </c>
      <c r="G407" s="244"/>
      <c r="H407" s="247">
        <v>52.722</v>
      </c>
      <c r="I407" s="248"/>
      <c r="J407" s="244"/>
      <c r="K407" s="244"/>
      <c r="L407" s="249"/>
      <c r="M407" s="250"/>
      <c r="N407" s="251"/>
      <c r="O407" s="251"/>
      <c r="P407" s="251"/>
      <c r="Q407" s="251"/>
      <c r="R407" s="251"/>
      <c r="S407" s="251"/>
      <c r="T407" s="252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53" t="s">
        <v>201</v>
      </c>
      <c r="AU407" s="253" t="s">
        <v>87</v>
      </c>
      <c r="AV407" s="13" t="s">
        <v>87</v>
      </c>
      <c r="AW407" s="13" t="s">
        <v>32</v>
      </c>
      <c r="AX407" s="13" t="s">
        <v>77</v>
      </c>
      <c r="AY407" s="253" t="s">
        <v>140</v>
      </c>
    </row>
    <row r="408" spans="1:51" s="13" customFormat="1" ht="12">
      <c r="A408" s="13"/>
      <c r="B408" s="243"/>
      <c r="C408" s="244"/>
      <c r="D408" s="238" t="s">
        <v>201</v>
      </c>
      <c r="E408" s="245" t="s">
        <v>1</v>
      </c>
      <c r="F408" s="246" t="s">
        <v>672</v>
      </c>
      <c r="G408" s="244"/>
      <c r="H408" s="247">
        <v>1.849</v>
      </c>
      <c r="I408" s="248"/>
      <c r="J408" s="244"/>
      <c r="K408" s="244"/>
      <c r="L408" s="249"/>
      <c r="M408" s="250"/>
      <c r="N408" s="251"/>
      <c r="O408" s="251"/>
      <c r="P408" s="251"/>
      <c r="Q408" s="251"/>
      <c r="R408" s="251"/>
      <c r="S408" s="251"/>
      <c r="T408" s="25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53" t="s">
        <v>201</v>
      </c>
      <c r="AU408" s="253" t="s">
        <v>87</v>
      </c>
      <c r="AV408" s="13" t="s">
        <v>87</v>
      </c>
      <c r="AW408" s="13" t="s">
        <v>32</v>
      </c>
      <c r="AX408" s="13" t="s">
        <v>77</v>
      </c>
      <c r="AY408" s="253" t="s">
        <v>140</v>
      </c>
    </row>
    <row r="409" spans="1:51" s="14" customFormat="1" ht="12">
      <c r="A409" s="14"/>
      <c r="B409" s="254"/>
      <c r="C409" s="255"/>
      <c r="D409" s="238" t="s">
        <v>201</v>
      </c>
      <c r="E409" s="256" t="s">
        <v>155</v>
      </c>
      <c r="F409" s="257" t="s">
        <v>204</v>
      </c>
      <c r="G409" s="255"/>
      <c r="H409" s="258">
        <v>54.571</v>
      </c>
      <c r="I409" s="259"/>
      <c r="J409" s="255"/>
      <c r="K409" s="255"/>
      <c r="L409" s="260"/>
      <c r="M409" s="261"/>
      <c r="N409" s="262"/>
      <c r="O409" s="262"/>
      <c r="P409" s="262"/>
      <c r="Q409" s="262"/>
      <c r="R409" s="262"/>
      <c r="S409" s="262"/>
      <c r="T409" s="263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64" t="s">
        <v>201</v>
      </c>
      <c r="AU409" s="264" t="s">
        <v>87</v>
      </c>
      <c r="AV409" s="14" t="s">
        <v>197</v>
      </c>
      <c r="AW409" s="14" t="s">
        <v>32</v>
      </c>
      <c r="AX409" s="14" t="s">
        <v>85</v>
      </c>
      <c r="AY409" s="264" t="s">
        <v>140</v>
      </c>
    </row>
    <row r="410" spans="1:65" s="2" customFormat="1" ht="14.4" customHeight="1">
      <c r="A410" s="39"/>
      <c r="B410" s="40"/>
      <c r="C410" s="286" t="s">
        <v>673</v>
      </c>
      <c r="D410" s="286" t="s">
        <v>433</v>
      </c>
      <c r="E410" s="287" t="s">
        <v>674</v>
      </c>
      <c r="F410" s="288" t="s">
        <v>675</v>
      </c>
      <c r="G410" s="289" t="s">
        <v>196</v>
      </c>
      <c r="H410" s="290">
        <v>60.028</v>
      </c>
      <c r="I410" s="291"/>
      <c r="J410" s="292">
        <f>ROUND(I410*H410,2)</f>
        <v>0</v>
      </c>
      <c r="K410" s="288" t="s">
        <v>1</v>
      </c>
      <c r="L410" s="293"/>
      <c r="M410" s="294" t="s">
        <v>1</v>
      </c>
      <c r="N410" s="295" t="s">
        <v>42</v>
      </c>
      <c r="O410" s="92"/>
      <c r="P410" s="228">
        <f>O410*H410</f>
        <v>0</v>
      </c>
      <c r="Q410" s="228">
        <v>0.0129</v>
      </c>
      <c r="R410" s="228">
        <f>Q410*H410</f>
        <v>0.7743612</v>
      </c>
      <c r="S410" s="228">
        <v>0</v>
      </c>
      <c r="T410" s="229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0" t="s">
        <v>380</v>
      </c>
      <c r="AT410" s="230" t="s">
        <v>433</v>
      </c>
      <c r="AU410" s="230" t="s">
        <v>87</v>
      </c>
      <c r="AY410" s="18" t="s">
        <v>140</v>
      </c>
      <c r="BE410" s="231">
        <f>IF(N410="základní",J410,0)</f>
        <v>0</v>
      </c>
      <c r="BF410" s="231">
        <f>IF(N410="snížená",J410,0)</f>
        <v>0</v>
      </c>
      <c r="BG410" s="231">
        <f>IF(N410="zákl. přenesená",J410,0)</f>
        <v>0</v>
      </c>
      <c r="BH410" s="231">
        <f>IF(N410="sníž. přenesená",J410,0)</f>
        <v>0</v>
      </c>
      <c r="BI410" s="231">
        <f>IF(N410="nulová",J410,0)</f>
        <v>0</v>
      </c>
      <c r="BJ410" s="18" t="s">
        <v>85</v>
      </c>
      <c r="BK410" s="231">
        <f>ROUND(I410*H410,2)</f>
        <v>0</v>
      </c>
      <c r="BL410" s="18" t="s">
        <v>291</v>
      </c>
      <c r="BM410" s="230" t="s">
        <v>676</v>
      </c>
    </row>
    <row r="411" spans="1:51" s="13" customFormat="1" ht="12">
      <c r="A411" s="13"/>
      <c r="B411" s="243"/>
      <c r="C411" s="244"/>
      <c r="D411" s="238" t="s">
        <v>201</v>
      </c>
      <c r="E411" s="245" t="s">
        <v>1</v>
      </c>
      <c r="F411" s="246" t="s">
        <v>677</v>
      </c>
      <c r="G411" s="244"/>
      <c r="H411" s="247">
        <v>60.028</v>
      </c>
      <c r="I411" s="248"/>
      <c r="J411" s="244"/>
      <c r="K411" s="244"/>
      <c r="L411" s="249"/>
      <c r="M411" s="250"/>
      <c r="N411" s="251"/>
      <c r="O411" s="251"/>
      <c r="P411" s="251"/>
      <c r="Q411" s="251"/>
      <c r="R411" s="251"/>
      <c r="S411" s="251"/>
      <c r="T411" s="25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53" t="s">
        <v>201</v>
      </c>
      <c r="AU411" s="253" t="s">
        <v>87</v>
      </c>
      <c r="AV411" s="13" t="s">
        <v>87</v>
      </c>
      <c r="AW411" s="13" t="s">
        <v>32</v>
      </c>
      <c r="AX411" s="13" t="s">
        <v>85</v>
      </c>
      <c r="AY411" s="253" t="s">
        <v>140</v>
      </c>
    </row>
    <row r="412" spans="1:65" s="2" customFormat="1" ht="14.4" customHeight="1">
      <c r="A412" s="39"/>
      <c r="B412" s="40"/>
      <c r="C412" s="219" t="s">
        <v>678</v>
      </c>
      <c r="D412" s="219" t="s">
        <v>143</v>
      </c>
      <c r="E412" s="220" t="s">
        <v>679</v>
      </c>
      <c r="F412" s="221" t="s">
        <v>680</v>
      </c>
      <c r="G412" s="222" t="s">
        <v>326</v>
      </c>
      <c r="H412" s="223">
        <v>5</v>
      </c>
      <c r="I412" s="224"/>
      <c r="J412" s="225">
        <f>ROUND(I412*H412,2)</f>
        <v>0</v>
      </c>
      <c r="K412" s="221" t="s">
        <v>147</v>
      </c>
      <c r="L412" s="45"/>
      <c r="M412" s="226" t="s">
        <v>1</v>
      </c>
      <c r="N412" s="227" t="s">
        <v>42</v>
      </c>
      <c r="O412" s="92"/>
      <c r="P412" s="228">
        <f>O412*H412</f>
        <v>0</v>
      </c>
      <c r="Q412" s="228">
        <v>3E-05</v>
      </c>
      <c r="R412" s="228">
        <f>Q412*H412</f>
        <v>0.00015000000000000001</v>
      </c>
      <c r="S412" s="228">
        <v>0</v>
      </c>
      <c r="T412" s="229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0" t="s">
        <v>291</v>
      </c>
      <c r="AT412" s="230" t="s">
        <v>143</v>
      </c>
      <c r="AU412" s="230" t="s">
        <v>87</v>
      </c>
      <c r="AY412" s="18" t="s">
        <v>140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18" t="s">
        <v>85</v>
      </c>
      <c r="BK412" s="231">
        <f>ROUND(I412*H412,2)</f>
        <v>0</v>
      </c>
      <c r="BL412" s="18" t="s">
        <v>291</v>
      </c>
      <c r="BM412" s="230" t="s">
        <v>681</v>
      </c>
    </row>
    <row r="413" spans="1:65" s="2" customFormat="1" ht="24.15" customHeight="1">
      <c r="A413" s="39"/>
      <c r="B413" s="40"/>
      <c r="C413" s="219" t="s">
        <v>682</v>
      </c>
      <c r="D413" s="219" t="s">
        <v>143</v>
      </c>
      <c r="E413" s="220" t="s">
        <v>683</v>
      </c>
      <c r="F413" s="221" t="s">
        <v>684</v>
      </c>
      <c r="G413" s="222" t="s">
        <v>442</v>
      </c>
      <c r="H413" s="296"/>
      <c r="I413" s="224"/>
      <c r="J413" s="225">
        <f>ROUND(I413*H413,2)</f>
        <v>0</v>
      </c>
      <c r="K413" s="221" t="s">
        <v>147</v>
      </c>
      <c r="L413" s="45"/>
      <c r="M413" s="226" t="s">
        <v>1</v>
      </c>
      <c r="N413" s="227" t="s">
        <v>42</v>
      </c>
      <c r="O413" s="92"/>
      <c r="P413" s="228">
        <f>O413*H413</f>
        <v>0</v>
      </c>
      <c r="Q413" s="228">
        <v>0</v>
      </c>
      <c r="R413" s="228">
        <f>Q413*H413</f>
        <v>0</v>
      </c>
      <c r="S413" s="228">
        <v>0</v>
      </c>
      <c r="T413" s="229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0" t="s">
        <v>291</v>
      </c>
      <c r="AT413" s="230" t="s">
        <v>143</v>
      </c>
      <c r="AU413" s="230" t="s">
        <v>87</v>
      </c>
      <c r="AY413" s="18" t="s">
        <v>140</v>
      </c>
      <c r="BE413" s="231">
        <f>IF(N413="základní",J413,0)</f>
        <v>0</v>
      </c>
      <c r="BF413" s="231">
        <f>IF(N413="snížená",J413,0)</f>
        <v>0</v>
      </c>
      <c r="BG413" s="231">
        <f>IF(N413="zákl. přenesená",J413,0)</f>
        <v>0</v>
      </c>
      <c r="BH413" s="231">
        <f>IF(N413="sníž. přenesená",J413,0)</f>
        <v>0</v>
      </c>
      <c r="BI413" s="231">
        <f>IF(N413="nulová",J413,0)</f>
        <v>0</v>
      </c>
      <c r="BJ413" s="18" t="s">
        <v>85</v>
      </c>
      <c r="BK413" s="231">
        <f>ROUND(I413*H413,2)</f>
        <v>0</v>
      </c>
      <c r="BL413" s="18" t="s">
        <v>291</v>
      </c>
      <c r="BM413" s="230" t="s">
        <v>685</v>
      </c>
    </row>
    <row r="414" spans="1:63" s="12" customFormat="1" ht="22.8" customHeight="1">
      <c r="A414" s="12"/>
      <c r="B414" s="203"/>
      <c r="C414" s="204"/>
      <c r="D414" s="205" t="s">
        <v>76</v>
      </c>
      <c r="E414" s="217" t="s">
        <v>686</v>
      </c>
      <c r="F414" s="217" t="s">
        <v>687</v>
      </c>
      <c r="G414" s="204"/>
      <c r="H414" s="204"/>
      <c r="I414" s="207"/>
      <c r="J414" s="218">
        <f>BK414</f>
        <v>0</v>
      </c>
      <c r="K414" s="204"/>
      <c r="L414" s="209"/>
      <c r="M414" s="210"/>
      <c r="N414" s="211"/>
      <c r="O414" s="211"/>
      <c r="P414" s="212">
        <f>SUM(P415:P420)</f>
        <v>0</v>
      </c>
      <c r="Q414" s="211"/>
      <c r="R414" s="212">
        <f>SUM(R415:R420)</f>
        <v>0.24332067999999996</v>
      </c>
      <c r="S414" s="211"/>
      <c r="T414" s="213">
        <f>SUM(T415:T420)</f>
        <v>0</v>
      </c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214" t="s">
        <v>87</v>
      </c>
      <c r="AT414" s="215" t="s">
        <v>76</v>
      </c>
      <c r="AU414" s="215" t="s">
        <v>85</v>
      </c>
      <c r="AY414" s="214" t="s">
        <v>140</v>
      </c>
      <c r="BK414" s="216">
        <f>SUM(BK415:BK420)</f>
        <v>0</v>
      </c>
    </row>
    <row r="415" spans="1:65" s="2" customFormat="1" ht="24.15" customHeight="1">
      <c r="A415" s="39"/>
      <c r="B415" s="40"/>
      <c r="C415" s="219" t="s">
        <v>688</v>
      </c>
      <c r="D415" s="219" t="s">
        <v>143</v>
      </c>
      <c r="E415" s="220" t="s">
        <v>689</v>
      </c>
      <c r="F415" s="221" t="s">
        <v>690</v>
      </c>
      <c r="G415" s="222" t="s">
        <v>196</v>
      </c>
      <c r="H415" s="223">
        <v>528.958</v>
      </c>
      <c r="I415" s="224"/>
      <c r="J415" s="225">
        <f>ROUND(I415*H415,2)</f>
        <v>0</v>
      </c>
      <c r="K415" s="221" t="s">
        <v>147</v>
      </c>
      <c r="L415" s="45"/>
      <c r="M415" s="226" t="s">
        <v>1</v>
      </c>
      <c r="N415" s="227" t="s">
        <v>42</v>
      </c>
      <c r="O415" s="92"/>
      <c r="P415" s="228">
        <f>O415*H415</f>
        <v>0</v>
      </c>
      <c r="Q415" s="228">
        <v>0.0002</v>
      </c>
      <c r="R415" s="228">
        <f>Q415*H415</f>
        <v>0.1057916</v>
      </c>
      <c r="S415" s="228">
        <v>0</v>
      </c>
      <c r="T415" s="229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0" t="s">
        <v>291</v>
      </c>
      <c r="AT415" s="230" t="s">
        <v>143</v>
      </c>
      <c r="AU415" s="230" t="s">
        <v>87</v>
      </c>
      <c r="AY415" s="18" t="s">
        <v>140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18" t="s">
        <v>85</v>
      </c>
      <c r="BK415" s="231">
        <f>ROUND(I415*H415,2)</f>
        <v>0</v>
      </c>
      <c r="BL415" s="18" t="s">
        <v>291</v>
      </c>
      <c r="BM415" s="230" t="s">
        <v>691</v>
      </c>
    </row>
    <row r="416" spans="1:51" s="13" customFormat="1" ht="12">
      <c r="A416" s="13"/>
      <c r="B416" s="243"/>
      <c r="C416" s="244"/>
      <c r="D416" s="238" t="s">
        <v>201</v>
      </c>
      <c r="E416" s="245" t="s">
        <v>1</v>
      </c>
      <c r="F416" s="246" t="s">
        <v>163</v>
      </c>
      <c r="G416" s="244"/>
      <c r="H416" s="247">
        <v>528.958</v>
      </c>
      <c r="I416" s="248"/>
      <c r="J416" s="244"/>
      <c r="K416" s="244"/>
      <c r="L416" s="249"/>
      <c r="M416" s="250"/>
      <c r="N416" s="251"/>
      <c r="O416" s="251"/>
      <c r="P416" s="251"/>
      <c r="Q416" s="251"/>
      <c r="R416" s="251"/>
      <c r="S416" s="251"/>
      <c r="T416" s="252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53" t="s">
        <v>201</v>
      </c>
      <c r="AU416" s="253" t="s">
        <v>87</v>
      </c>
      <c r="AV416" s="13" t="s">
        <v>87</v>
      </c>
      <c r="AW416" s="13" t="s">
        <v>32</v>
      </c>
      <c r="AX416" s="13" t="s">
        <v>85</v>
      </c>
      <c r="AY416" s="253" t="s">
        <v>140</v>
      </c>
    </row>
    <row r="417" spans="1:65" s="2" customFormat="1" ht="24.15" customHeight="1">
      <c r="A417" s="39"/>
      <c r="B417" s="40"/>
      <c r="C417" s="219" t="s">
        <v>692</v>
      </c>
      <c r="D417" s="219" t="s">
        <v>143</v>
      </c>
      <c r="E417" s="220" t="s">
        <v>693</v>
      </c>
      <c r="F417" s="221" t="s">
        <v>694</v>
      </c>
      <c r="G417" s="222" t="s">
        <v>196</v>
      </c>
      <c r="H417" s="223">
        <v>528.958</v>
      </c>
      <c r="I417" s="224"/>
      <c r="J417" s="225">
        <f>ROUND(I417*H417,2)</f>
        <v>0</v>
      </c>
      <c r="K417" s="221" t="s">
        <v>147</v>
      </c>
      <c r="L417" s="45"/>
      <c r="M417" s="226" t="s">
        <v>1</v>
      </c>
      <c r="N417" s="227" t="s">
        <v>42</v>
      </c>
      <c r="O417" s="92"/>
      <c r="P417" s="228">
        <f>O417*H417</f>
        <v>0</v>
      </c>
      <c r="Q417" s="228">
        <v>0.00026</v>
      </c>
      <c r="R417" s="228">
        <f>Q417*H417</f>
        <v>0.13752907999999997</v>
      </c>
      <c r="S417" s="228">
        <v>0</v>
      </c>
      <c r="T417" s="229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0" t="s">
        <v>291</v>
      </c>
      <c r="AT417" s="230" t="s">
        <v>143</v>
      </c>
      <c r="AU417" s="230" t="s">
        <v>87</v>
      </c>
      <c r="AY417" s="18" t="s">
        <v>140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18" t="s">
        <v>85</v>
      </c>
      <c r="BK417" s="231">
        <f>ROUND(I417*H417,2)</f>
        <v>0</v>
      </c>
      <c r="BL417" s="18" t="s">
        <v>291</v>
      </c>
      <c r="BM417" s="230" t="s">
        <v>695</v>
      </c>
    </row>
    <row r="418" spans="1:51" s="13" customFormat="1" ht="12">
      <c r="A418" s="13"/>
      <c r="B418" s="243"/>
      <c r="C418" s="244"/>
      <c r="D418" s="238" t="s">
        <v>201</v>
      </c>
      <c r="E418" s="245" t="s">
        <v>1</v>
      </c>
      <c r="F418" s="246" t="s">
        <v>161</v>
      </c>
      <c r="G418" s="244"/>
      <c r="H418" s="247">
        <v>151.3</v>
      </c>
      <c r="I418" s="248"/>
      <c r="J418" s="244"/>
      <c r="K418" s="244"/>
      <c r="L418" s="249"/>
      <c r="M418" s="250"/>
      <c r="N418" s="251"/>
      <c r="O418" s="251"/>
      <c r="P418" s="251"/>
      <c r="Q418" s="251"/>
      <c r="R418" s="251"/>
      <c r="S418" s="251"/>
      <c r="T418" s="25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53" t="s">
        <v>201</v>
      </c>
      <c r="AU418" s="253" t="s">
        <v>87</v>
      </c>
      <c r="AV418" s="13" t="s">
        <v>87</v>
      </c>
      <c r="AW418" s="13" t="s">
        <v>32</v>
      </c>
      <c r="AX418" s="13" t="s">
        <v>77</v>
      </c>
      <c r="AY418" s="253" t="s">
        <v>140</v>
      </c>
    </row>
    <row r="419" spans="1:51" s="13" customFormat="1" ht="12">
      <c r="A419" s="13"/>
      <c r="B419" s="243"/>
      <c r="C419" s="244"/>
      <c r="D419" s="238" t="s">
        <v>201</v>
      </c>
      <c r="E419" s="245" t="s">
        <v>1</v>
      </c>
      <c r="F419" s="246" t="s">
        <v>696</v>
      </c>
      <c r="G419" s="244"/>
      <c r="H419" s="247">
        <v>377.658</v>
      </c>
      <c r="I419" s="248"/>
      <c r="J419" s="244"/>
      <c r="K419" s="244"/>
      <c r="L419" s="249"/>
      <c r="M419" s="250"/>
      <c r="N419" s="251"/>
      <c r="O419" s="251"/>
      <c r="P419" s="251"/>
      <c r="Q419" s="251"/>
      <c r="R419" s="251"/>
      <c r="S419" s="251"/>
      <c r="T419" s="252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53" t="s">
        <v>201</v>
      </c>
      <c r="AU419" s="253" t="s">
        <v>87</v>
      </c>
      <c r="AV419" s="13" t="s">
        <v>87</v>
      </c>
      <c r="AW419" s="13" t="s">
        <v>32</v>
      </c>
      <c r="AX419" s="13" t="s">
        <v>77</v>
      </c>
      <c r="AY419" s="253" t="s">
        <v>140</v>
      </c>
    </row>
    <row r="420" spans="1:51" s="14" customFormat="1" ht="12">
      <c r="A420" s="14"/>
      <c r="B420" s="254"/>
      <c r="C420" s="255"/>
      <c r="D420" s="238" t="s">
        <v>201</v>
      </c>
      <c r="E420" s="256" t="s">
        <v>163</v>
      </c>
      <c r="F420" s="257" t="s">
        <v>204</v>
      </c>
      <c r="G420" s="255"/>
      <c r="H420" s="258">
        <v>528.958</v>
      </c>
      <c r="I420" s="259"/>
      <c r="J420" s="255"/>
      <c r="K420" s="255"/>
      <c r="L420" s="260"/>
      <c r="M420" s="261"/>
      <c r="N420" s="262"/>
      <c r="O420" s="262"/>
      <c r="P420" s="262"/>
      <c r="Q420" s="262"/>
      <c r="R420" s="262"/>
      <c r="S420" s="262"/>
      <c r="T420" s="263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64" t="s">
        <v>201</v>
      </c>
      <c r="AU420" s="264" t="s">
        <v>87</v>
      </c>
      <c r="AV420" s="14" t="s">
        <v>197</v>
      </c>
      <c r="AW420" s="14" t="s">
        <v>32</v>
      </c>
      <c r="AX420" s="14" t="s">
        <v>85</v>
      </c>
      <c r="AY420" s="264" t="s">
        <v>140</v>
      </c>
    </row>
    <row r="421" spans="1:63" s="12" customFormat="1" ht="25.9" customHeight="1">
      <c r="A421" s="12"/>
      <c r="B421" s="203"/>
      <c r="C421" s="204"/>
      <c r="D421" s="205" t="s">
        <v>76</v>
      </c>
      <c r="E421" s="206" t="s">
        <v>697</v>
      </c>
      <c r="F421" s="206" t="s">
        <v>698</v>
      </c>
      <c r="G421" s="204"/>
      <c r="H421" s="204"/>
      <c r="I421" s="207"/>
      <c r="J421" s="208">
        <f>BK421</f>
        <v>0</v>
      </c>
      <c r="K421" s="204"/>
      <c r="L421" s="209"/>
      <c r="M421" s="210"/>
      <c r="N421" s="211"/>
      <c r="O421" s="211"/>
      <c r="P421" s="212">
        <f>P422</f>
        <v>0</v>
      </c>
      <c r="Q421" s="211"/>
      <c r="R421" s="212">
        <f>R422</f>
        <v>0</v>
      </c>
      <c r="S421" s="211"/>
      <c r="T421" s="213">
        <f>T422</f>
        <v>0</v>
      </c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R421" s="214" t="s">
        <v>197</v>
      </c>
      <c r="AT421" s="215" t="s">
        <v>76</v>
      </c>
      <c r="AU421" s="215" t="s">
        <v>77</v>
      </c>
      <c r="AY421" s="214" t="s">
        <v>140</v>
      </c>
      <c r="BK421" s="216">
        <f>BK422</f>
        <v>0</v>
      </c>
    </row>
    <row r="422" spans="1:65" s="2" customFormat="1" ht="24.15" customHeight="1">
      <c r="A422" s="39"/>
      <c r="B422" s="40"/>
      <c r="C422" s="219" t="s">
        <v>699</v>
      </c>
      <c r="D422" s="219" t="s">
        <v>143</v>
      </c>
      <c r="E422" s="220" t="s">
        <v>88</v>
      </c>
      <c r="F422" s="221" t="s">
        <v>700</v>
      </c>
      <c r="G422" s="222" t="s">
        <v>697</v>
      </c>
      <c r="H422" s="223">
        <v>100</v>
      </c>
      <c r="I422" s="224"/>
      <c r="J422" s="225">
        <f>ROUND(I422*H422,2)</f>
        <v>0</v>
      </c>
      <c r="K422" s="221" t="s">
        <v>1</v>
      </c>
      <c r="L422" s="45"/>
      <c r="M422" s="226" t="s">
        <v>1</v>
      </c>
      <c r="N422" s="227" t="s">
        <v>42</v>
      </c>
      <c r="O422" s="92"/>
      <c r="P422" s="228">
        <f>O422*H422</f>
        <v>0</v>
      </c>
      <c r="Q422" s="228">
        <v>0</v>
      </c>
      <c r="R422" s="228">
        <f>Q422*H422</f>
        <v>0</v>
      </c>
      <c r="S422" s="228">
        <v>0</v>
      </c>
      <c r="T422" s="229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30" t="s">
        <v>701</v>
      </c>
      <c r="AT422" s="230" t="s">
        <v>143</v>
      </c>
      <c r="AU422" s="230" t="s">
        <v>85</v>
      </c>
      <c r="AY422" s="18" t="s">
        <v>140</v>
      </c>
      <c r="BE422" s="231">
        <f>IF(N422="základní",J422,0)</f>
        <v>0</v>
      </c>
      <c r="BF422" s="231">
        <f>IF(N422="snížená",J422,0)</f>
        <v>0</v>
      </c>
      <c r="BG422" s="231">
        <f>IF(N422="zákl. přenesená",J422,0)</f>
        <v>0</v>
      </c>
      <c r="BH422" s="231">
        <f>IF(N422="sníž. přenesená",J422,0)</f>
        <v>0</v>
      </c>
      <c r="BI422" s="231">
        <f>IF(N422="nulová",J422,0)</f>
        <v>0</v>
      </c>
      <c r="BJ422" s="18" t="s">
        <v>85</v>
      </c>
      <c r="BK422" s="231">
        <f>ROUND(I422*H422,2)</f>
        <v>0</v>
      </c>
      <c r="BL422" s="18" t="s">
        <v>701</v>
      </c>
      <c r="BM422" s="230" t="s">
        <v>702</v>
      </c>
    </row>
    <row r="423" spans="1:63" s="12" customFormat="1" ht="25.9" customHeight="1">
      <c r="A423" s="12"/>
      <c r="B423" s="203"/>
      <c r="C423" s="204"/>
      <c r="D423" s="205" t="s">
        <v>76</v>
      </c>
      <c r="E423" s="206" t="s">
        <v>703</v>
      </c>
      <c r="F423" s="206" t="s">
        <v>704</v>
      </c>
      <c r="G423" s="204"/>
      <c r="H423" s="204"/>
      <c r="I423" s="207"/>
      <c r="J423" s="208">
        <f>BK423</f>
        <v>0</v>
      </c>
      <c r="K423" s="204"/>
      <c r="L423" s="209"/>
      <c r="M423" s="210"/>
      <c r="N423" s="211"/>
      <c r="O423" s="211"/>
      <c r="P423" s="212">
        <f>SUM(P424:P425)</f>
        <v>0</v>
      </c>
      <c r="Q423" s="211"/>
      <c r="R423" s="212">
        <f>SUM(R424:R425)</f>
        <v>0</v>
      </c>
      <c r="S423" s="211"/>
      <c r="T423" s="213">
        <f>SUM(T424:T425)</f>
        <v>0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214" t="s">
        <v>197</v>
      </c>
      <c r="AT423" s="215" t="s">
        <v>76</v>
      </c>
      <c r="AU423" s="215" t="s">
        <v>77</v>
      </c>
      <c r="AY423" s="214" t="s">
        <v>140</v>
      </c>
      <c r="BK423" s="216">
        <f>SUM(BK424:BK425)</f>
        <v>0</v>
      </c>
    </row>
    <row r="424" spans="1:65" s="2" customFormat="1" ht="14.4" customHeight="1">
      <c r="A424" s="39"/>
      <c r="B424" s="40"/>
      <c r="C424" s="219" t="s">
        <v>705</v>
      </c>
      <c r="D424" s="219" t="s">
        <v>143</v>
      </c>
      <c r="E424" s="220" t="s">
        <v>92</v>
      </c>
      <c r="F424" s="221" t="s">
        <v>706</v>
      </c>
      <c r="G424" s="222" t="s">
        <v>146</v>
      </c>
      <c r="H424" s="223">
        <v>1</v>
      </c>
      <c r="I424" s="224"/>
      <c r="J424" s="225">
        <f>ROUND(I424*H424,2)</f>
        <v>0</v>
      </c>
      <c r="K424" s="221" t="s">
        <v>1</v>
      </c>
      <c r="L424" s="45"/>
      <c r="M424" s="226" t="s">
        <v>1</v>
      </c>
      <c r="N424" s="227" t="s">
        <v>42</v>
      </c>
      <c r="O424" s="92"/>
      <c r="P424" s="228">
        <f>O424*H424</f>
        <v>0</v>
      </c>
      <c r="Q424" s="228">
        <v>0</v>
      </c>
      <c r="R424" s="228">
        <f>Q424*H424</f>
        <v>0</v>
      </c>
      <c r="S424" s="228">
        <v>0</v>
      </c>
      <c r="T424" s="229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30" t="s">
        <v>701</v>
      </c>
      <c r="AT424" s="230" t="s">
        <v>143</v>
      </c>
      <c r="AU424" s="230" t="s">
        <v>85</v>
      </c>
      <c r="AY424" s="18" t="s">
        <v>140</v>
      </c>
      <c r="BE424" s="231">
        <f>IF(N424="základní",J424,0)</f>
        <v>0</v>
      </c>
      <c r="BF424" s="231">
        <f>IF(N424="snížená",J424,0)</f>
        <v>0</v>
      </c>
      <c r="BG424" s="231">
        <f>IF(N424="zákl. přenesená",J424,0)</f>
        <v>0</v>
      </c>
      <c r="BH424" s="231">
        <f>IF(N424="sníž. přenesená",J424,0)</f>
        <v>0</v>
      </c>
      <c r="BI424" s="231">
        <f>IF(N424="nulová",J424,0)</f>
        <v>0</v>
      </c>
      <c r="BJ424" s="18" t="s">
        <v>85</v>
      </c>
      <c r="BK424" s="231">
        <f>ROUND(I424*H424,2)</f>
        <v>0</v>
      </c>
      <c r="BL424" s="18" t="s">
        <v>701</v>
      </c>
      <c r="BM424" s="230" t="s">
        <v>707</v>
      </c>
    </row>
    <row r="425" spans="1:47" s="2" customFormat="1" ht="12">
      <c r="A425" s="39"/>
      <c r="B425" s="40"/>
      <c r="C425" s="41"/>
      <c r="D425" s="238" t="s">
        <v>199</v>
      </c>
      <c r="E425" s="41"/>
      <c r="F425" s="239" t="s">
        <v>708</v>
      </c>
      <c r="G425" s="41"/>
      <c r="H425" s="41"/>
      <c r="I425" s="240"/>
      <c r="J425" s="41"/>
      <c r="K425" s="41"/>
      <c r="L425" s="45"/>
      <c r="M425" s="297"/>
      <c r="N425" s="298"/>
      <c r="O425" s="234"/>
      <c r="P425" s="234"/>
      <c r="Q425" s="234"/>
      <c r="R425" s="234"/>
      <c r="S425" s="234"/>
      <c r="T425" s="29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199</v>
      </c>
      <c r="AU425" s="18" t="s">
        <v>85</v>
      </c>
    </row>
    <row r="426" spans="1:31" s="2" customFormat="1" ht="6.95" customHeight="1">
      <c r="A426" s="39"/>
      <c r="B426" s="67"/>
      <c r="C426" s="68"/>
      <c r="D426" s="68"/>
      <c r="E426" s="68"/>
      <c r="F426" s="68"/>
      <c r="G426" s="68"/>
      <c r="H426" s="68"/>
      <c r="I426" s="68"/>
      <c r="J426" s="68"/>
      <c r="K426" s="68"/>
      <c r="L426" s="45"/>
      <c r="M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</row>
  </sheetData>
  <sheetProtection password="CC35" sheet="1" objects="1" scenarios="1" formatColumns="0" formatRows="0" autoFilter="0"/>
  <autoFilter ref="C133:K425"/>
  <mergeCells count="9">
    <mergeCell ref="E7:H7"/>
    <mergeCell ref="E9:H9"/>
    <mergeCell ref="E18:H18"/>
    <mergeCell ref="E27:H27"/>
    <mergeCell ref="E85:H85"/>
    <mergeCell ref="E87:H87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>
      <c r="B4" s="21"/>
      <c r="D4" s="139" t="s">
        <v>113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DD Humlův dvůr- úprava pokojů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709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710</v>
      </c>
      <c r="G12" s="39"/>
      <c r="H12" s="39"/>
      <c r="I12" s="141" t="s">
        <v>22</v>
      </c>
      <c r="J12" s="145" t="str">
        <f>'Rekapitulace stavby'!AN8</f>
        <v>14. 6. 2021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Město Trutnov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ATIP a.s., Trutnov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Ing. Lenka Kasperová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ROUND((SUM(BE122:BE167)),2)</f>
        <v>0</v>
      </c>
      <c r="G33" s="39"/>
      <c r="H33" s="39"/>
      <c r="I33" s="156">
        <v>0.21</v>
      </c>
      <c r="J33" s="155">
        <f>ROUND(((SUM(BE122:BE167))*I33),2)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ROUND((SUM(BF122:BF167)),2)</f>
        <v>0</v>
      </c>
      <c r="G34" s="39"/>
      <c r="H34" s="39"/>
      <c r="I34" s="156">
        <v>0.15</v>
      </c>
      <c r="J34" s="155">
        <f>ROUND(((SUM(BF122:BF167))*I34),2)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ROUND((SUM(BG122:BG167)),2)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ROUND((SUM(BH122:BH167)),2)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ROUND((SUM(BI122:BI167)),2)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DD Humlův dvůr- úprava pokojů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002 - Zdravotně technické instalace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14. 6. 2021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ATIP a.s., Trutnov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Lenka Kasperová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117</v>
      </c>
      <c r="D94" s="177"/>
      <c r="E94" s="177"/>
      <c r="F94" s="177"/>
      <c r="G94" s="177"/>
      <c r="H94" s="177"/>
      <c r="I94" s="177"/>
      <c r="J94" s="178" t="s">
        <v>118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119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120</v>
      </c>
    </row>
    <row r="97" spans="1:31" s="9" customFormat="1" ht="24.95" customHeight="1">
      <c r="A97" s="9"/>
      <c r="B97" s="180"/>
      <c r="C97" s="181"/>
      <c r="D97" s="182" t="s">
        <v>711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712</v>
      </c>
      <c r="E98" s="183"/>
      <c r="F98" s="183"/>
      <c r="G98" s="183"/>
      <c r="H98" s="183"/>
      <c r="I98" s="183"/>
      <c r="J98" s="184">
        <f>J127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0"/>
      <c r="C99" s="181"/>
      <c r="D99" s="182" t="s">
        <v>713</v>
      </c>
      <c r="E99" s="183"/>
      <c r="F99" s="183"/>
      <c r="G99" s="183"/>
      <c r="H99" s="183"/>
      <c r="I99" s="183"/>
      <c r="J99" s="184">
        <f>J128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0"/>
      <c r="C100" s="181"/>
      <c r="D100" s="182" t="s">
        <v>714</v>
      </c>
      <c r="E100" s="183"/>
      <c r="F100" s="183"/>
      <c r="G100" s="183"/>
      <c r="H100" s="183"/>
      <c r="I100" s="183"/>
      <c r="J100" s="184">
        <f>J142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0"/>
      <c r="C101" s="181"/>
      <c r="D101" s="182" t="s">
        <v>715</v>
      </c>
      <c r="E101" s="183"/>
      <c r="F101" s="183"/>
      <c r="G101" s="183"/>
      <c r="H101" s="183"/>
      <c r="I101" s="183"/>
      <c r="J101" s="184">
        <f>J150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0"/>
      <c r="C102" s="181"/>
      <c r="D102" s="182" t="s">
        <v>716</v>
      </c>
      <c r="E102" s="183"/>
      <c r="F102" s="183"/>
      <c r="G102" s="183"/>
      <c r="H102" s="183"/>
      <c r="I102" s="183"/>
      <c r="J102" s="184">
        <f>J164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124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5" t="str">
        <f>E7</f>
        <v>DD Humlův dvůr- úprava pokojů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114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002 - Zdravotně technické instalace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 xml:space="preserve"> </v>
      </c>
      <c r="G116" s="41"/>
      <c r="H116" s="41"/>
      <c r="I116" s="33" t="s">
        <v>22</v>
      </c>
      <c r="J116" s="80" t="str">
        <f>IF(J12="","",J12)</f>
        <v>14. 6. 2021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E15</f>
        <v>Město Trutnov</v>
      </c>
      <c r="G118" s="41"/>
      <c r="H118" s="41"/>
      <c r="I118" s="33" t="s">
        <v>30</v>
      </c>
      <c r="J118" s="37" t="str">
        <f>E21</f>
        <v>ATIP a.s., Trutnov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>Ing. Lenka Kasperová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2"/>
      <c r="B121" s="193"/>
      <c r="C121" s="194" t="s">
        <v>125</v>
      </c>
      <c r="D121" s="195" t="s">
        <v>62</v>
      </c>
      <c r="E121" s="195" t="s">
        <v>58</v>
      </c>
      <c r="F121" s="195" t="s">
        <v>59</v>
      </c>
      <c r="G121" s="195" t="s">
        <v>126</v>
      </c>
      <c r="H121" s="195" t="s">
        <v>127</v>
      </c>
      <c r="I121" s="195" t="s">
        <v>128</v>
      </c>
      <c r="J121" s="195" t="s">
        <v>118</v>
      </c>
      <c r="K121" s="196" t="s">
        <v>129</v>
      </c>
      <c r="L121" s="197"/>
      <c r="M121" s="101" t="s">
        <v>1</v>
      </c>
      <c r="N121" s="102" t="s">
        <v>41</v>
      </c>
      <c r="O121" s="102" t="s">
        <v>130</v>
      </c>
      <c r="P121" s="102" t="s">
        <v>131</v>
      </c>
      <c r="Q121" s="102" t="s">
        <v>132</v>
      </c>
      <c r="R121" s="102" t="s">
        <v>133</v>
      </c>
      <c r="S121" s="102" t="s">
        <v>134</v>
      </c>
      <c r="T121" s="103" t="s">
        <v>135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9"/>
      <c r="B122" s="40"/>
      <c r="C122" s="108" t="s">
        <v>136</v>
      </c>
      <c r="D122" s="41"/>
      <c r="E122" s="41"/>
      <c r="F122" s="41"/>
      <c r="G122" s="41"/>
      <c r="H122" s="41"/>
      <c r="I122" s="41"/>
      <c r="J122" s="198">
        <f>BK122</f>
        <v>0</v>
      </c>
      <c r="K122" s="41"/>
      <c r="L122" s="45"/>
      <c r="M122" s="104"/>
      <c r="N122" s="199"/>
      <c r="O122" s="105"/>
      <c r="P122" s="200">
        <f>P123+P127+P128+P142+P150+P164</f>
        <v>0</v>
      </c>
      <c r="Q122" s="105"/>
      <c r="R122" s="200">
        <f>R123+R127+R128+R142+R150+R164</f>
        <v>0</v>
      </c>
      <c r="S122" s="105"/>
      <c r="T122" s="201">
        <f>T123+T127+T128+T142+T150+T164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76</v>
      </c>
      <c r="AU122" s="18" t="s">
        <v>120</v>
      </c>
      <c r="BK122" s="202">
        <f>BK123+BK127+BK128+BK142+BK150+BK164</f>
        <v>0</v>
      </c>
    </row>
    <row r="123" spans="1:63" s="12" customFormat="1" ht="25.9" customHeight="1">
      <c r="A123" s="12"/>
      <c r="B123" s="203"/>
      <c r="C123" s="204"/>
      <c r="D123" s="205" t="s">
        <v>76</v>
      </c>
      <c r="E123" s="206" t="s">
        <v>717</v>
      </c>
      <c r="F123" s="206" t="s">
        <v>718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SUM(P124:P126)</f>
        <v>0</v>
      </c>
      <c r="Q123" s="211"/>
      <c r="R123" s="212">
        <f>SUM(R124:R126)</f>
        <v>0</v>
      </c>
      <c r="S123" s="211"/>
      <c r="T123" s="213">
        <f>SUM(T124:T126)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85</v>
      </c>
      <c r="AT123" s="215" t="s">
        <v>76</v>
      </c>
      <c r="AU123" s="215" t="s">
        <v>77</v>
      </c>
      <c r="AY123" s="214" t="s">
        <v>140</v>
      </c>
      <c r="BK123" s="216">
        <f>SUM(BK124:BK126)</f>
        <v>0</v>
      </c>
    </row>
    <row r="124" spans="1:65" s="2" customFormat="1" ht="37.8" customHeight="1">
      <c r="A124" s="39"/>
      <c r="B124" s="40"/>
      <c r="C124" s="219" t="s">
        <v>85</v>
      </c>
      <c r="D124" s="219" t="s">
        <v>143</v>
      </c>
      <c r="E124" s="220" t="s">
        <v>719</v>
      </c>
      <c r="F124" s="221" t="s">
        <v>720</v>
      </c>
      <c r="G124" s="222" t="s">
        <v>326</v>
      </c>
      <c r="H124" s="223">
        <v>29</v>
      </c>
      <c r="I124" s="224"/>
      <c r="J124" s="225">
        <f>ROUND(I124*H124,2)</f>
        <v>0</v>
      </c>
      <c r="K124" s="221" t="s">
        <v>147</v>
      </c>
      <c r="L124" s="45"/>
      <c r="M124" s="226" t="s">
        <v>1</v>
      </c>
      <c r="N124" s="227" t="s">
        <v>42</v>
      </c>
      <c r="O124" s="92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197</v>
      </c>
      <c r="AT124" s="230" t="s">
        <v>143</v>
      </c>
      <c r="AU124" s="230" t="s">
        <v>85</v>
      </c>
      <c r="AY124" s="18" t="s">
        <v>140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85</v>
      </c>
      <c r="BK124" s="231">
        <f>ROUND(I124*H124,2)</f>
        <v>0</v>
      </c>
      <c r="BL124" s="18" t="s">
        <v>197</v>
      </c>
      <c r="BM124" s="230" t="s">
        <v>87</v>
      </c>
    </row>
    <row r="125" spans="1:65" s="2" customFormat="1" ht="37.8" customHeight="1">
      <c r="A125" s="39"/>
      <c r="B125" s="40"/>
      <c r="C125" s="219" t="s">
        <v>87</v>
      </c>
      <c r="D125" s="219" t="s">
        <v>143</v>
      </c>
      <c r="E125" s="220" t="s">
        <v>721</v>
      </c>
      <c r="F125" s="221" t="s">
        <v>722</v>
      </c>
      <c r="G125" s="222" t="s">
        <v>326</v>
      </c>
      <c r="H125" s="223">
        <v>26</v>
      </c>
      <c r="I125" s="224"/>
      <c r="J125" s="225">
        <f>ROUND(I125*H125,2)</f>
        <v>0</v>
      </c>
      <c r="K125" s="221" t="s">
        <v>147</v>
      </c>
      <c r="L125" s="45"/>
      <c r="M125" s="226" t="s">
        <v>1</v>
      </c>
      <c r="N125" s="227" t="s">
        <v>42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197</v>
      </c>
      <c r="AT125" s="230" t="s">
        <v>143</v>
      </c>
      <c r="AU125" s="230" t="s">
        <v>85</v>
      </c>
      <c r="AY125" s="18" t="s">
        <v>140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85</v>
      </c>
      <c r="BK125" s="231">
        <f>ROUND(I125*H125,2)</f>
        <v>0</v>
      </c>
      <c r="BL125" s="18" t="s">
        <v>197</v>
      </c>
      <c r="BM125" s="230" t="s">
        <v>197</v>
      </c>
    </row>
    <row r="126" spans="1:65" s="2" customFormat="1" ht="24.15" customHeight="1">
      <c r="A126" s="39"/>
      <c r="B126" s="40"/>
      <c r="C126" s="219" t="s">
        <v>192</v>
      </c>
      <c r="D126" s="219" t="s">
        <v>143</v>
      </c>
      <c r="E126" s="220" t="s">
        <v>723</v>
      </c>
      <c r="F126" s="221" t="s">
        <v>724</v>
      </c>
      <c r="G126" s="222" t="s">
        <v>442</v>
      </c>
      <c r="H126" s="296"/>
      <c r="I126" s="224"/>
      <c r="J126" s="225">
        <f>ROUND(I126*H126,2)</f>
        <v>0</v>
      </c>
      <c r="K126" s="221" t="s">
        <v>147</v>
      </c>
      <c r="L126" s="45"/>
      <c r="M126" s="226" t="s">
        <v>1</v>
      </c>
      <c r="N126" s="227" t="s">
        <v>42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197</v>
      </c>
      <c r="AT126" s="230" t="s">
        <v>143</v>
      </c>
      <c r="AU126" s="230" t="s">
        <v>85</v>
      </c>
      <c r="AY126" s="18" t="s">
        <v>140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85</v>
      </c>
      <c r="BK126" s="231">
        <f>ROUND(I126*H126,2)</f>
        <v>0</v>
      </c>
      <c r="BL126" s="18" t="s">
        <v>197</v>
      </c>
      <c r="BM126" s="230" t="s">
        <v>223</v>
      </c>
    </row>
    <row r="127" spans="1:63" s="12" customFormat="1" ht="25.9" customHeight="1">
      <c r="A127" s="12"/>
      <c r="B127" s="203"/>
      <c r="C127" s="204"/>
      <c r="D127" s="205" t="s">
        <v>76</v>
      </c>
      <c r="E127" s="206" t="s">
        <v>725</v>
      </c>
      <c r="F127" s="206" t="s">
        <v>726</v>
      </c>
      <c r="G127" s="204"/>
      <c r="H127" s="204"/>
      <c r="I127" s="207"/>
      <c r="J127" s="208">
        <f>BK127</f>
        <v>0</v>
      </c>
      <c r="K127" s="204"/>
      <c r="L127" s="209"/>
      <c r="M127" s="210"/>
      <c r="N127" s="211"/>
      <c r="O127" s="211"/>
      <c r="P127" s="212">
        <v>0</v>
      </c>
      <c r="Q127" s="211"/>
      <c r="R127" s="212">
        <v>0</v>
      </c>
      <c r="S127" s="211"/>
      <c r="T127" s="213"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85</v>
      </c>
      <c r="AT127" s="215" t="s">
        <v>76</v>
      </c>
      <c r="AU127" s="215" t="s">
        <v>77</v>
      </c>
      <c r="AY127" s="214" t="s">
        <v>140</v>
      </c>
      <c r="BK127" s="216">
        <v>0</v>
      </c>
    </row>
    <row r="128" spans="1:63" s="12" customFormat="1" ht="25.9" customHeight="1">
      <c r="A128" s="12"/>
      <c r="B128" s="203"/>
      <c r="C128" s="204"/>
      <c r="D128" s="205" t="s">
        <v>76</v>
      </c>
      <c r="E128" s="206" t="s">
        <v>727</v>
      </c>
      <c r="F128" s="206" t="s">
        <v>1</v>
      </c>
      <c r="G128" s="204"/>
      <c r="H128" s="204"/>
      <c r="I128" s="207"/>
      <c r="J128" s="208">
        <f>BK128</f>
        <v>0</v>
      </c>
      <c r="K128" s="204"/>
      <c r="L128" s="209"/>
      <c r="M128" s="210"/>
      <c r="N128" s="211"/>
      <c r="O128" s="211"/>
      <c r="P128" s="212">
        <f>SUM(P129:P141)</f>
        <v>0</v>
      </c>
      <c r="Q128" s="211"/>
      <c r="R128" s="212">
        <f>SUM(R129:R141)</f>
        <v>0</v>
      </c>
      <c r="S128" s="211"/>
      <c r="T128" s="213">
        <f>SUM(T129:T141)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85</v>
      </c>
      <c r="AT128" s="215" t="s">
        <v>76</v>
      </c>
      <c r="AU128" s="215" t="s">
        <v>77</v>
      </c>
      <c r="AY128" s="214" t="s">
        <v>140</v>
      </c>
      <c r="BK128" s="216">
        <f>SUM(BK129:BK141)</f>
        <v>0</v>
      </c>
    </row>
    <row r="129" spans="1:65" s="2" customFormat="1" ht="14.4" customHeight="1">
      <c r="A129" s="39"/>
      <c r="B129" s="40"/>
      <c r="C129" s="219" t="s">
        <v>197</v>
      </c>
      <c r="D129" s="219" t="s">
        <v>143</v>
      </c>
      <c r="E129" s="220" t="s">
        <v>728</v>
      </c>
      <c r="F129" s="221" t="s">
        <v>729</v>
      </c>
      <c r="G129" s="222" t="s">
        <v>326</v>
      </c>
      <c r="H129" s="223">
        <v>1</v>
      </c>
      <c r="I129" s="224"/>
      <c r="J129" s="225">
        <f>ROUND(I129*H129,2)</f>
        <v>0</v>
      </c>
      <c r="K129" s="221" t="s">
        <v>147</v>
      </c>
      <c r="L129" s="45"/>
      <c r="M129" s="226" t="s">
        <v>1</v>
      </c>
      <c r="N129" s="227" t="s">
        <v>42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197</v>
      </c>
      <c r="AT129" s="230" t="s">
        <v>143</v>
      </c>
      <c r="AU129" s="230" t="s">
        <v>85</v>
      </c>
      <c r="AY129" s="18" t="s">
        <v>140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85</v>
      </c>
      <c r="BK129" s="231">
        <f>ROUND(I129*H129,2)</f>
        <v>0</v>
      </c>
      <c r="BL129" s="18" t="s">
        <v>197</v>
      </c>
      <c r="BM129" s="230" t="s">
        <v>237</v>
      </c>
    </row>
    <row r="130" spans="1:65" s="2" customFormat="1" ht="14.4" customHeight="1">
      <c r="A130" s="39"/>
      <c r="B130" s="40"/>
      <c r="C130" s="219" t="s">
        <v>139</v>
      </c>
      <c r="D130" s="219" t="s">
        <v>143</v>
      </c>
      <c r="E130" s="220" t="s">
        <v>730</v>
      </c>
      <c r="F130" s="221" t="s">
        <v>731</v>
      </c>
      <c r="G130" s="222" t="s">
        <v>326</v>
      </c>
      <c r="H130" s="223">
        <v>7</v>
      </c>
      <c r="I130" s="224"/>
      <c r="J130" s="225">
        <f>ROUND(I130*H130,2)</f>
        <v>0</v>
      </c>
      <c r="K130" s="221" t="s">
        <v>147</v>
      </c>
      <c r="L130" s="45"/>
      <c r="M130" s="226" t="s">
        <v>1</v>
      </c>
      <c r="N130" s="227" t="s">
        <v>42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197</v>
      </c>
      <c r="AT130" s="230" t="s">
        <v>143</v>
      </c>
      <c r="AU130" s="230" t="s">
        <v>85</v>
      </c>
      <c r="AY130" s="18" t="s">
        <v>140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85</v>
      </c>
      <c r="BK130" s="231">
        <f>ROUND(I130*H130,2)</f>
        <v>0</v>
      </c>
      <c r="BL130" s="18" t="s">
        <v>197</v>
      </c>
      <c r="BM130" s="230" t="s">
        <v>263</v>
      </c>
    </row>
    <row r="131" spans="1:65" s="2" customFormat="1" ht="14.4" customHeight="1">
      <c r="A131" s="39"/>
      <c r="B131" s="40"/>
      <c r="C131" s="219" t="s">
        <v>223</v>
      </c>
      <c r="D131" s="219" t="s">
        <v>143</v>
      </c>
      <c r="E131" s="220" t="s">
        <v>732</v>
      </c>
      <c r="F131" s="221" t="s">
        <v>733</v>
      </c>
      <c r="G131" s="222" t="s">
        <v>326</v>
      </c>
      <c r="H131" s="223">
        <v>1</v>
      </c>
      <c r="I131" s="224"/>
      <c r="J131" s="225">
        <f>ROUND(I131*H131,2)</f>
        <v>0</v>
      </c>
      <c r="K131" s="221" t="s">
        <v>147</v>
      </c>
      <c r="L131" s="45"/>
      <c r="M131" s="226" t="s">
        <v>1</v>
      </c>
      <c r="N131" s="227" t="s">
        <v>42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197</v>
      </c>
      <c r="AT131" s="230" t="s">
        <v>143</v>
      </c>
      <c r="AU131" s="230" t="s">
        <v>85</v>
      </c>
      <c r="AY131" s="18" t="s">
        <v>140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85</v>
      </c>
      <c r="BK131" s="231">
        <f>ROUND(I131*H131,2)</f>
        <v>0</v>
      </c>
      <c r="BL131" s="18" t="s">
        <v>197</v>
      </c>
      <c r="BM131" s="230" t="s">
        <v>271</v>
      </c>
    </row>
    <row r="132" spans="1:65" s="2" customFormat="1" ht="24.15" customHeight="1">
      <c r="A132" s="39"/>
      <c r="B132" s="40"/>
      <c r="C132" s="219" t="s">
        <v>230</v>
      </c>
      <c r="D132" s="219" t="s">
        <v>143</v>
      </c>
      <c r="E132" s="220" t="s">
        <v>734</v>
      </c>
      <c r="F132" s="221" t="s">
        <v>735</v>
      </c>
      <c r="G132" s="222" t="s">
        <v>326</v>
      </c>
      <c r="H132" s="223">
        <v>7</v>
      </c>
      <c r="I132" s="224"/>
      <c r="J132" s="225">
        <f>ROUND(I132*H132,2)</f>
        <v>0</v>
      </c>
      <c r="K132" s="221" t="s">
        <v>147</v>
      </c>
      <c r="L132" s="45"/>
      <c r="M132" s="226" t="s">
        <v>1</v>
      </c>
      <c r="N132" s="227" t="s">
        <v>42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197</v>
      </c>
      <c r="AT132" s="230" t="s">
        <v>143</v>
      </c>
      <c r="AU132" s="230" t="s">
        <v>85</v>
      </c>
      <c r="AY132" s="18" t="s">
        <v>140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85</v>
      </c>
      <c r="BK132" s="231">
        <f>ROUND(I132*H132,2)</f>
        <v>0</v>
      </c>
      <c r="BL132" s="18" t="s">
        <v>197</v>
      </c>
      <c r="BM132" s="230" t="s">
        <v>281</v>
      </c>
    </row>
    <row r="133" spans="1:65" s="2" customFormat="1" ht="24.15" customHeight="1">
      <c r="A133" s="39"/>
      <c r="B133" s="40"/>
      <c r="C133" s="219" t="s">
        <v>237</v>
      </c>
      <c r="D133" s="219" t="s">
        <v>143</v>
      </c>
      <c r="E133" s="220" t="s">
        <v>736</v>
      </c>
      <c r="F133" s="221" t="s">
        <v>737</v>
      </c>
      <c r="G133" s="222" t="s">
        <v>326</v>
      </c>
      <c r="H133" s="223">
        <v>10</v>
      </c>
      <c r="I133" s="224"/>
      <c r="J133" s="225">
        <f>ROUND(I133*H133,2)</f>
        <v>0</v>
      </c>
      <c r="K133" s="221" t="s">
        <v>147</v>
      </c>
      <c r="L133" s="45"/>
      <c r="M133" s="226" t="s">
        <v>1</v>
      </c>
      <c r="N133" s="227" t="s">
        <v>42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197</v>
      </c>
      <c r="AT133" s="230" t="s">
        <v>143</v>
      </c>
      <c r="AU133" s="230" t="s">
        <v>85</v>
      </c>
      <c r="AY133" s="18" t="s">
        <v>140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85</v>
      </c>
      <c r="BK133" s="231">
        <f>ROUND(I133*H133,2)</f>
        <v>0</v>
      </c>
      <c r="BL133" s="18" t="s">
        <v>197</v>
      </c>
      <c r="BM133" s="230" t="s">
        <v>291</v>
      </c>
    </row>
    <row r="134" spans="1:65" s="2" customFormat="1" ht="24.15" customHeight="1">
      <c r="A134" s="39"/>
      <c r="B134" s="40"/>
      <c r="C134" s="219" t="s">
        <v>241</v>
      </c>
      <c r="D134" s="219" t="s">
        <v>143</v>
      </c>
      <c r="E134" s="220" t="s">
        <v>738</v>
      </c>
      <c r="F134" s="221" t="s">
        <v>739</v>
      </c>
      <c r="G134" s="222" t="s">
        <v>326</v>
      </c>
      <c r="H134" s="223">
        <v>12</v>
      </c>
      <c r="I134" s="224"/>
      <c r="J134" s="225">
        <f>ROUND(I134*H134,2)</f>
        <v>0</v>
      </c>
      <c r="K134" s="221" t="s">
        <v>147</v>
      </c>
      <c r="L134" s="45"/>
      <c r="M134" s="226" t="s">
        <v>1</v>
      </c>
      <c r="N134" s="227" t="s">
        <v>42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197</v>
      </c>
      <c r="AT134" s="230" t="s">
        <v>143</v>
      </c>
      <c r="AU134" s="230" t="s">
        <v>85</v>
      </c>
      <c r="AY134" s="18" t="s">
        <v>140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85</v>
      </c>
      <c r="BK134" s="231">
        <f>ROUND(I134*H134,2)</f>
        <v>0</v>
      </c>
      <c r="BL134" s="18" t="s">
        <v>197</v>
      </c>
      <c r="BM134" s="230" t="s">
        <v>303</v>
      </c>
    </row>
    <row r="135" spans="1:65" s="2" customFormat="1" ht="14.4" customHeight="1">
      <c r="A135" s="39"/>
      <c r="B135" s="40"/>
      <c r="C135" s="219" t="s">
        <v>263</v>
      </c>
      <c r="D135" s="219" t="s">
        <v>143</v>
      </c>
      <c r="E135" s="220" t="s">
        <v>740</v>
      </c>
      <c r="F135" s="221" t="s">
        <v>741</v>
      </c>
      <c r="G135" s="222" t="s">
        <v>207</v>
      </c>
      <c r="H135" s="223">
        <v>3</v>
      </c>
      <c r="I135" s="224"/>
      <c r="J135" s="225">
        <f>ROUND(I135*H135,2)</f>
        <v>0</v>
      </c>
      <c r="K135" s="221" t="s">
        <v>147</v>
      </c>
      <c r="L135" s="45"/>
      <c r="M135" s="226" t="s">
        <v>1</v>
      </c>
      <c r="N135" s="227" t="s">
        <v>42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197</v>
      </c>
      <c r="AT135" s="230" t="s">
        <v>143</v>
      </c>
      <c r="AU135" s="230" t="s">
        <v>85</v>
      </c>
      <c r="AY135" s="18" t="s">
        <v>140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85</v>
      </c>
      <c r="BK135" s="231">
        <f>ROUND(I135*H135,2)</f>
        <v>0</v>
      </c>
      <c r="BL135" s="18" t="s">
        <v>197</v>
      </c>
      <c r="BM135" s="230" t="s">
        <v>311</v>
      </c>
    </row>
    <row r="136" spans="1:65" s="2" customFormat="1" ht="14.4" customHeight="1">
      <c r="A136" s="39"/>
      <c r="B136" s="40"/>
      <c r="C136" s="219" t="s">
        <v>267</v>
      </c>
      <c r="D136" s="219" t="s">
        <v>143</v>
      </c>
      <c r="E136" s="220" t="s">
        <v>742</v>
      </c>
      <c r="F136" s="221" t="s">
        <v>743</v>
      </c>
      <c r="G136" s="222" t="s">
        <v>207</v>
      </c>
      <c r="H136" s="223">
        <v>3</v>
      </c>
      <c r="I136" s="224"/>
      <c r="J136" s="225">
        <f>ROUND(I136*H136,2)</f>
        <v>0</v>
      </c>
      <c r="K136" s="221" t="s">
        <v>147</v>
      </c>
      <c r="L136" s="45"/>
      <c r="M136" s="226" t="s">
        <v>1</v>
      </c>
      <c r="N136" s="227" t="s">
        <v>42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197</v>
      </c>
      <c r="AT136" s="230" t="s">
        <v>143</v>
      </c>
      <c r="AU136" s="230" t="s">
        <v>85</v>
      </c>
      <c r="AY136" s="18" t="s">
        <v>140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85</v>
      </c>
      <c r="BK136" s="231">
        <f>ROUND(I136*H136,2)</f>
        <v>0</v>
      </c>
      <c r="BL136" s="18" t="s">
        <v>197</v>
      </c>
      <c r="BM136" s="230" t="s">
        <v>323</v>
      </c>
    </row>
    <row r="137" spans="1:65" s="2" customFormat="1" ht="37.8" customHeight="1">
      <c r="A137" s="39"/>
      <c r="B137" s="40"/>
      <c r="C137" s="219" t="s">
        <v>271</v>
      </c>
      <c r="D137" s="219" t="s">
        <v>143</v>
      </c>
      <c r="E137" s="220" t="s">
        <v>744</v>
      </c>
      <c r="F137" s="221" t="s">
        <v>745</v>
      </c>
      <c r="G137" s="222" t="s">
        <v>746</v>
      </c>
      <c r="H137" s="223">
        <v>3</v>
      </c>
      <c r="I137" s="224"/>
      <c r="J137" s="225">
        <f>ROUND(I137*H137,2)</f>
        <v>0</v>
      </c>
      <c r="K137" s="221" t="s">
        <v>747</v>
      </c>
      <c r="L137" s="45"/>
      <c r="M137" s="226" t="s">
        <v>1</v>
      </c>
      <c r="N137" s="227" t="s">
        <v>42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197</v>
      </c>
      <c r="AT137" s="230" t="s">
        <v>143</v>
      </c>
      <c r="AU137" s="230" t="s">
        <v>85</v>
      </c>
      <c r="AY137" s="18" t="s">
        <v>140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85</v>
      </c>
      <c r="BK137" s="231">
        <f>ROUND(I137*H137,2)</f>
        <v>0</v>
      </c>
      <c r="BL137" s="18" t="s">
        <v>197</v>
      </c>
      <c r="BM137" s="230" t="s">
        <v>336</v>
      </c>
    </row>
    <row r="138" spans="1:65" s="2" customFormat="1" ht="14.4" customHeight="1">
      <c r="A138" s="39"/>
      <c r="B138" s="40"/>
      <c r="C138" s="219" t="s">
        <v>277</v>
      </c>
      <c r="D138" s="219" t="s">
        <v>143</v>
      </c>
      <c r="E138" s="220" t="s">
        <v>748</v>
      </c>
      <c r="F138" s="221" t="s">
        <v>749</v>
      </c>
      <c r="G138" s="222" t="s">
        <v>207</v>
      </c>
      <c r="H138" s="223">
        <v>3</v>
      </c>
      <c r="I138" s="224"/>
      <c r="J138" s="225">
        <f>ROUND(I138*H138,2)</f>
        <v>0</v>
      </c>
      <c r="K138" s="221" t="s">
        <v>147</v>
      </c>
      <c r="L138" s="45"/>
      <c r="M138" s="226" t="s">
        <v>1</v>
      </c>
      <c r="N138" s="227" t="s">
        <v>42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197</v>
      </c>
      <c r="AT138" s="230" t="s">
        <v>143</v>
      </c>
      <c r="AU138" s="230" t="s">
        <v>85</v>
      </c>
      <c r="AY138" s="18" t="s">
        <v>140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85</v>
      </c>
      <c r="BK138" s="231">
        <f>ROUND(I138*H138,2)</f>
        <v>0</v>
      </c>
      <c r="BL138" s="18" t="s">
        <v>197</v>
      </c>
      <c r="BM138" s="230" t="s">
        <v>346</v>
      </c>
    </row>
    <row r="139" spans="1:65" s="2" customFormat="1" ht="37.8" customHeight="1">
      <c r="A139" s="39"/>
      <c r="B139" s="40"/>
      <c r="C139" s="219" t="s">
        <v>281</v>
      </c>
      <c r="D139" s="219" t="s">
        <v>143</v>
      </c>
      <c r="E139" s="220" t="s">
        <v>750</v>
      </c>
      <c r="F139" s="221" t="s">
        <v>751</v>
      </c>
      <c r="G139" s="222" t="s">
        <v>207</v>
      </c>
      <c r="H139" s="223">
        <v>3</v>
      </c>
      <c r="I139" s="224"/>
      <c r="J139" s="225">
        <f>ROUND(I139*H139,2)</f>
        <v>0</v>
      </c>
      <c r="K139" s="221" t="s">
        <v>147</v>
      </c>
      <c r="L139" s="45"/>
      <c r="M139" s="226" t="s">
        <v>1</v>
      </c>
      <c r="N139" s="227" t="s">
        <v>42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197</v>
      </c>
      <c r="AT139" s="230" t="s">
        <v>143</v>
      </c>
      <c r="AU139" s="230" t="s">
        <v>85</v>
      </c>
      <c r="AY139" s="18" t="s">
        <v>140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85</v>
      </c>
      <c r="BK139" s="231">
        <f>ROUND(I139*H139,2)</f>
        <v>0</v>
      </c>
      <c r="BL139" s="18" t="s">
        <v>197</v>
      </c>
      <c r="BM139" s="230" t="s">
        <v>357</v>
      </c>
    </row>
    <row r="140" spans="1:65" s="2" customFormat="1" ht="37.8" customHeight="1">
      <c r="A140" s="39"/>
      <c r="B140" s="40"/>
      <c r="C140" s="219" t="s">
        <v>8</v>
      </c>
      <c r="D140" s="219" t="s">
        <v>143</v>
      </c>
      <c r="E140" s="220" t="s">
        <v>752</v>
      </c>
      <c r="F140" s="221" t="s">
        <v>753</v>
      </c>
      <c r="G140" s="222" t="s">
        <v>207</v>
      </c>
      <c r="H140" s="223">
        <v>3</v>
      </c>
      <c r="I140" s="224"/>
      <c r="J140" s="225">
        <f>ROUND(I140*H140,2)</f>
        <v>0</v>
      </c>
      <c r="K140" s="221" t="s">
        <v>147</v>
      </c>
      <c r="L140" s="45"/>
      <c r="M140" s="226" t="s">
        <v>1</v>
      </c>
      <c r="N140" s="227" t="s">
        <v>42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197</v>
      </c>
      <c r="AT140" s="230" t="s">
        <v>143</v>
      </c>
      <c r="AU140" s="230" t="s">
        <v>85</v>
      </c>
      <c r="AY140" s="18" t="s">
        <v>140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85</v>
      </c>
      <c r="BK140" s="231">
        <f>ROUND(I140*H140,2)</f>
        <v>0</v>
      </c>
      <c r="BL140" s="18" t="s">
        <v>197</v>
      </c>
      <c r="BM140" s="230" t="s">
        <v>369</v>
      </c>
    </row>
    <row r="141" spans="1:65" s="2" customFormat="1" ht="24.15" customHeight="1">
      <c r="A141" s="39"/>
      <c r="B141" s="40"/>
      <c r="C141" s="219" t="s">
        <v>291</v>
      </c>
      <c r="D141" s="219" t="s">
        <v>143</v>
      </c>
      <c r="E141" s="220" t="s">
        <v>754</v>
      </c>
      <c r="F141" s="221" t="s">
        <v>755</v>
      </c>
      <c r="G141" s="222" t="s">
        <v>442</v>
      </c>
      <c r="H141" s="296"/>
      <c r="I141" s="224"/>
      <c r="J141" s="225">
        <f>ROUND(I141*H141,2)</f>
        <v>0</v>
      </c>
      <c r="K141" s="221" t="s">
        <v>147</v>
      </c>
      <c r="L141" s="45"/>
      <c r="M141" s="226" t="s">
        <v>1</v>
      </c>
      <c r="N141" s="227" t="s">
        <v>42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197</v>
      </c>
      <c r="AT141" s="230" t="s">
        <v>143</v>
      </c>
      <c r="AU141" s="230" t="s">
        <v>85</v>
      </c>
      <c r="AY141" s="18" t="s">
        <v>140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85</v>
      </c>
      <c r="BK141" s="231">
        <f>ROUND(I141*H141,2)</f>
        <v>0</v>
      </c>
      <c r="BL141" s="18" t="s">
        <v>197</v>
      </c>
      <c r="BM141" s="230" t="s">
        <v>380</v>
      </c>
    </row>
    <row r="142" spans="1:63" s="12" customFormat="1" ht="25.9" customHeight="1">
      <c r="A142" s="12"/>
      <c r="B142" s="203"/>
      <c r="C142" s="204"/>
      <c r="D142" s="205" t="s">
        <v>76</v>
      </c>
      <c r="E142" s="206" t="s">
        <v>756</v>
      </c>
      <c r="F142" s="206" t="s">
        <v>757</v>
      </c>
      <c r="G142" s="204"/>
      <c r="H142" s="204"/>
      <c r="I142" s="207"/>
      <c r="J142" s="208">
        <f>BK142</f>
        <v>0</v>
      </c>
      <c r="K142" s="204"/>
      <c r="L142" s="209"/>
      <c r="M142" s="210"/>
      <c r="N142" s="211"/>
      <c r="O142" s="211"/>
      <c r="P142" s="212">
        <f>SUM(P143:P149)</f>
        <v>0</v>
      </c>
      <c r="Q142" s="211"/>
      <c r="R142" s="212">
        <f>SUM(R143:R149)</f>
        <v>0</v>
      </c>
      <c r="S142" s="211"/>
      <c r="T142" s="213">
        <f>SUM(T143:T149)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4" t="s">
        <v>85</v>
      </c>
      <c r="AT142" s="215" t="s">
        <v>76</v>
      </c>
      <c r="AU142" s="215" t="s">
        <v>77</v>
      </c>
      <c r="AY142" s="214" t="s">
        <v>140</v>
      </c>
      <c r="BK142" s="216">
        <f>SUM(BK143:BK149)</f>
        <v>0</v>
      </c>
    </row>
    <row r="143" spans="1:65" s="2" customFormat="1" ht="24.15" customHeight="1">
      <c r="A143" s="39"/>
      <c r="B143" s="40"/>
      <c r="C143" s="219" t="s">
        <v>297</v>
      </c>
      <c r="D143" s="219" t="s">
        <v>143</v>
      </c>
      <c r="E143" s="220" t="s">
        <v>758</v>
      </c>
      <c r="F143" s="221" t="s">
        <v>759</v>
      </c>
      <c r="G143" s="222" t="s">
        <v>326</v>
      </c>
      <c r="H143" s="223">
        <v>55</v>
      </c>
      <c r="I143" s="224"/>
      <c r="J143" s="225">
        <f>ROUND(I143*H143,2)</f>
        <v>0</v>
      </c>
      <c r="K143" s="221" t="s">
        <v>747</v>
      </c>
      <c r="L143" s="45"/>
      <c r="M143" s="226" t="s">
        <v>1</v>
      </c>
      <c r="N143" s="227" t="s">
        <v>42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197</v>
      </c>
      <c r="AT143" s="230" t="s">
        <v>143</v>
      </c>
      <c r="AU143" s="230" t="s">
        <v>85</v>
      </c>
      <c r="AY143" s="18" t="s">
        <v>140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85</v>
      </c>
      <c r="BK143" s="231">
        <f>ROUND(I143*H143,2)</f>
        <v>0</v>
      </c>
      <c r="BL143" s="18" t="s">
        <v>197</v>
      </c>
      <c r="BM143" s="230" t="s">
        <v>390</v>
      </c>
    </row>
    <row r="144" spans="1:65" s="2" customFormat="1" ht="14.4" customHeight="1">
      <c r="A144" s="39"/>
      <c r="B144" s="40"/>
      <c r="C144" s="219" t="s">
        <v>303</v>
      </c>
      <c r="D144" s="219" t="s">
        <v>143</v>
      </c>
      <c r="E144" s="220" t="s">
        <v>760</v>
      </c>
      <c r="F144" s="221" t="s">
        <v>761</v>
      </c>
      <c r="G144" s="222" t="s">
        <v>207</v>
      </c>
      <c r="H144" s="223">
        <v>12</v>
      </c>
      <c r="I144" s="224"/>
      <c r="J144" s="225">
        <f>ROUND(I144*H144,2)</f>
        <v>0</v>
      </c>
      <c r="K144" s="221" t="s">
        <v>147</v>
      </c>
      <c r="L144" s="45"/>
      <c r="M144" s="226" t="s">
        <v>1</v>
      </c>
      <c r="N144" s="227" t="s">
        <v>42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197</v>
      </c>
      <c r="AT144" s="230" t="s">
        <v>143</v>
      </c>
      <c r="AU144" s="230" t="s">
        <v>85</v>
      </c>
      <c r="AY144" s="18" t="s">
        <v>140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85</v>
      </c>
      <c r="BK144" s="231">
        <f>ROUND(I144*H144,2)</f>
        <v>0</v>
      </c>
      <c r="BL144" s="18" t="s">
        <v>197</v>
      </c>
      <c r="BM144" s="230" t="s">
        <v>401</v>
      </c>
    </row>
    <row r="145" spans="1:65" s="2" customFormat="1" ht="14.4" customHeight="1">
      <c r="A145" s="39"/>
      <c r="B145" s="40"/>
      <c r="C145" s="219" t="s">
        <v>307</v>
      </c>
      <c r="D145" s="219" t="s">
        <v>143</v>
      </c>
      <c r="E145" s="220" t="s">
        <v>762</v>
      </c>
      <c r="F145" s="221" t="s">
        <v>763</v>
      </c>
      <c r="G145" s="222" t="s">
        <v>207</v>
      </c>
      <c r="H145" s="223">
        <v>3</v>
      </c>
      <c r="I145" s="224"/>
      <c r="J145" s="225">
        <f>ROUND(I145*H145,2)</f>
        <v>0</v>
      </c>
      <c r="K145" s="221" t="s">
        <v>147</v>
      </c>
      <c r="L145" s="45"/>
      <c r="M145" s="226" t="s">
        <v>1</v>
      </c>
      <c r="N145" s="227" t="s">
        <v>42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197</v>
      </c>
      <c r="AT145" s="230" t="s">
        <v>143</v>
      </c>
      <c r="AU145" s="230" t="s">
        <v>85</v>
      </c>
      <c r="AY145" s="18" t="s">
        <v>140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85</v>
      </c>
      <c r="BK145" s="231">
        <f>ROUND(I145*H145,2)</f>
        <v>0</v>
      </c>
      <c r="BL145" s="18" t="s">
        <v>197</v>
      </c>
      <c r="BM145" s="230" t="s">
        <v>410</v>
      </c>
    </row>
    <row r="146" spans="1:65" s="2" customFormat="1" ht="14.4" customHeight="1">
      <c r="A146" s="39"/>
      <c r="B146" s="40"/>
      <c r="C146" s="219" t="s">
        <v>311</v>
      </c>
      <c r="D146" s="219" t="s">
        <v>143</v>
      </c>
      <c r="E146" s="220" t="s">
        <v>764</v>
      </c>
      <c r="F146" s="221" t="s">
        <v>765</v>
      </c>
      <c r="G146" s="222" t="s">
        <v>766</v>
      </c>
      <c r="H146" s="223">
        <v>6</v>
      </c>
      <c r="I146" s="224"/>
      <c r="J146" s="225">
        <f>ROUND(I146*H146,2)</f>
        <v>0</v>
      </c>
      <c r="K146" s="221" t="s">
        <v>147</v>
      </c>
      <c r="L146" s="45"/>
      <c r="M146" s="226" t="s">
        <v>1</v>
      </c>
      <c r="N146" s="227" t="s">
        <v>42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197</v>
      </c>
      <c r="AT146" s="230" t="s">
        <v>143</v>
      </c>
      <c r="AU146" s="230" t="s">
        <v>85</v>
      </c>
      <c r="AY146" s="18" t="s">
        <v>140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85</v>
      </c>
      <c r="BK146" s="231">
        <f>ROUND(I146*H146,2)</f>
        <v>0</v>
      </c>
      <c r="BL146" s="18" t="s">
        <v>197</v>
      </c>
      <c r="BM146" s="230" t="s">
        <v>424</v>
      </c>
    </row>
    <row r="147" spans="1:65" s="2" customFormat="1" ht="24.15" customHeight="1">
      <c r="A147" s="39"/>
      <c r="B147" s="40"/>
      <c r="C147" s="219" t="s">
        <v>7</v>
      </c>
      <c r="D147" s="219" t="s">
        <v>143</v>
      </c>
      <c r="E147" s="220" t="s">
        <v>767</v>
      </c>
      <c r="F147" s="221" t="s">
        <v>768</v>
      </c>
      <c r="G147" s="222" t="s">
        <v>326</v>
      </c>
      <c r="H147" s="223">
        <v>110</v>
      </c>
      <c r="I147" s="224"/>
      <c r="J147" s="225">
        <f>ROUND(I147*H147,2)</f>
        <v>0</v>
      </c>
      <c r="K147" s="221" t="s">
        <v>147</v>
      </c>
      <c r="L147" s="45"/>
      <c r="M147" s="226" t="s">
        <v>1</v>
      </c>
      <c r="N147" s="227" t="s">
        <v>42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197</v>
      </c>
      <c r="AT147" s="230" t="s">
        <v>143</v>
      </c>
      <c r="AU147" s="230" t="s">
        <v>85</v>
      </c>
      <c r="AY147" s="18" t="s">
        <v>140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85</v>
      </c>
      <c r="BK147" s="231">
        <f>ROUND(I147*H147,2)</f>
        <v>0</v>
      </c>
      <c r="BL147" s="18" t="s">
        <v>197</v>
      </c>
      <c r="BM147" s="230" t="s">
        <v>432</v>
      </c>
    </row>
    <row r="148" spans="1:65" s="2" customFormat="1" ht="14.4" customHeight="1">
      <c r="A148" s="39"/>
      <c r="B148" s="40"/>
      <c r="C148" s="219" t="s">
        <v>323</v>
      </c>
      <c r="D148" s="219" t="s">
        <v>143</v>
      </c>
      <c r="E148" s="220" t="s">
        <v>769</v>
      </c>
      <c r="F148" s="221" t="s">
        <v>770</v>
      </c>
      <c r="G148" s="222" t="s">
        <v>326</v>
      </c>
      <c r="H148" s="223">
        <v>110</v>
      </c>
      <c r="I148" s="224"/>
      <c r="J148" s="225">
        <f>ROUND(I148*H148,2)</f>
        <v>0</v>
      </c>
      <c r="K148" s="221" t="s">
        <v>147</v>
      </c>
      <c r="L148" s="45"/>
      <c r="M148" s="226" t="s">
        <v>1</v>
      </c>
      <c r="N148" s="227" t="s">
        <v>42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197</v>
      </c>
      <c r="AT148" s="230" t="s">
        <v>143</v>
      </c>
      <c r="AU148" s="230" t="s">
        <v>85</v>
      </c>
      <c r="AY148" s="18" t="s">
        <v>140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85</v>
      </c>
      <c r="BK148" s="231">
        <f>ROUND(I148*H148,2)</f>
        <v>0</v>
      </c>
      <c r="BL148" s="18" t="s">
        <v>197</v>
      </c>
      <c r="BM148" s="230" t="s">
        <v>446</v>
      </c>
    </row>
    <row r="149" spans="1:65" s="2" customFormat="1" ht="24.15" customHeight="1">
      <c r="A149" s="39"/>
      <c r="B149" s="40"/>
      <c r="C149" s="219" t="s">
        <v>330</v>
      </c>
      <c r="D149" s="219" t="s">
        <v>143</v>
      </c>
      <c r="E149" s="220" t="s">
        <v>771</v>
      </c>
      <c r="F149" s="221" t="s">
        <v>772</v>
      </c>
      <c r="G149" s="222" t="s">
        <v>442</v>
      </c>
      <c r="H149" s="296"/>
      <c r="I149" s="224"/>
      <c r="J149" s="225">
        <f>ROUND(I149*H149,2)</f>
        <v>0</v>
      </c>
      <c r="K149" s="221" t="s">
        <v>147</v>
      </c>
      <c r="L149" s="45"/>
      <c r="M149" s="226" t="s">
        <v>1</v>
      </c>
      <c r="N149" s="227" t="s">
        <v>42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197</v>
      </c>
      <c r="AT149" s="230" t="s">
        <v>143</v>
      </c>
      <c r="AU149" s="230" t="s">
        <v>85</v>
      </c>
      <c r="AY149" s="18" t="s">
        <v>140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85</v>
      </c>
      <c r="BK149" s="231">
        <f>ROUND(I149*H149,2)</f>
        <v>0</v>
      </c>
      <c r="BL149" s="18" t="s">
        <v>197</v>
      </c>
      <c r="BM149" s="230" t="s">
        <v>457</v>
      </c>
    </row>
    <row r="150" spans="1:63" s="12" customFormat="1" ht="25.9" customHeight="1">
      <c r="A150" s="12"/>
      <c r="B150" s="203"/>
      <c r="C150" s="204"/>
      <c r="D150" s="205" t="s">
        <v>76</v>
      </c>
      <c r="E150" s="206" t="s">
        <v>773</v>
      </c>
      <c r="F150" s="206" t="s">
        <v>774</v>
      </c>
      <c r="G150" s="204"/>
      <c r="H150" s="204"/>
      <c r="I150" s="207"/>
      <c r="J150" s="208">
        <f>BK150</f>
        <v>0</v>
      </c>
      <c r="K150" s="204"/>
      <c r="L150" s="209"/>
      <c r="M150" s="210"/>
      <c r="N150" s="211"/>
      <c r="O150" s="211"/>
      <c r="P150" s="212">
        <f>SUM(P151:P163)</f>
        <v>0</v>
      </c>
      <c r="Q150" s="211"/>
      <c r="R150" s="212">
        <f>SUM(R151:R163)</f>
        <v>0</v>
      </c>
      <c r="S150" s="211"/>
      <c r="T150" s="213">
        <f>SUM(T151:T163)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4" t="s">
        <v>85</v>
      </c>
      <c r="AT150" s="215" t="s">
        <v>76</v>
      </c>
      <c r="AU150" s="215" t="s">
        <v>77</v>
      </c>
      <c r="AY150" s="214" t="s">
        <v>140</v>
      </c>
      <c r="BK150" s="216">
        <f>SUM(BK151:BK163)</f>
        <v>0</v>
      </c>
    </row>
    <row r="151" spans="1:65" s="2" customFormat="1" ht="37.8" customHeight="1">
      <c r="A151" s="39"/>
      <c r="B151" s="40"/>
      <c r="C151" s="219" t="s">
        <v>336</v>
      </c>
      <c r="D151" s="219" t="s">
        <v>143</v>
      </c>
      <c r="E151" s="220" t="s">
        <v>775</v>
      </c>
      <c r="F151" s="221" t="s">
        <v>776</v>
      </c>
      <c r="G151" s="222" t="s">
        <v>746</v>
      </c>
      <c r="H151" s="223">
        <v>3</v>
      </c>
      <c r="I151" s="224"/>
      <c r="J151" s="225">
        <f>ROUND(I151*H151,2)</f>
        <v>0</v>
      </c>
      <c r="K151" s="221" t="s">
        <v>747</v>
      </c>
      <c r="L151" s="45"/>
      <c r="M151" s="226" t="s">
        <v>1</v>
      </c>
      <c r="N151" s="227" t="s">
        <v>42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197</v>
      </c>
      <c r="AT151" s="230" t="s">
        <v>143</v>
      </c>
      <c r="AU151" s="230" t="s">
        <v>85</v>
      </c>
      <c r="AY151" s="18" t="s">
        <v>140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85</v>
      </c>
      <c r="BK151" s="231">
        <f>ROUND(I151*H151,2)</f>
        <v>0</v>
      </c>
      <c r="BL151" s="18" t="s">
        <v>197</v>
      </c>
      <c r="BM151" s="230" t="s">
        <v>467</v>
      </c>
    </row>
    <row r="152" spans="1:65" s="2" customFormat="1" ht="24.15" customHeight="1">
      <c r="A152" s="39"/>
      <c r="B152" s="40"/>
      <c r="C152" s="219" t="s">
        <v>341</v>
      </c>
      <c r="D152" s="219" t="s">
        <v>143</v>
      </c>
      <c r="E152" s="220" t="s">
        <v>777</v>
      </c>
      <c r="F152" s="221" t="s">
        <v>778</v>
      </c>
      <c r="G152" s="222" t="s">
        <v>746</v>
      </c>
      <c r="H152" s="223">
        <v>3</v>
      </c>
      <c r="I152" s="224"/>
      <c r="J152" s="225">
        <f>ROUND(I152*H152,2)</f>
        <v>0</v>
      </c>
      <c r="K152" s="221" t="s">
        <v>747</v>
      </c>
      <c r="L152" s="45"/>
      <c r="M152" s="226" t="s">
        <v>1</v>
      </c>
      <c r="N152" s="227" t="s">
        <v>42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197</v>
      </c>
      <c r="AT152" s="230" t="s">
        <v>143</v>
      </c>
      <c r="AU152" s="230" t="s">
        <v>85</v>
      </c>
      <c r="AY152" s="18" t="s">
        <v>140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85</v>
      </c>
      <c r="BK152" s="231">
        <f>ROUND(I152*H152,2)</f>
        <v>0</v>
      </c>
      <c r="BL152" s="18" t="s">
        <v>197</v>
      </c>
      <c r="BM152" s="230" t="s">
        <v>477</v>
      </c>
    </row>
    <row r="153" spans="1:65" s="2" customFormat="1" ht="14.4" customHeight="1">
      <c r="A153" s="39"/>
      <c r="B153" s="40"/>
      <c r="C153" s="219" t="s">
        <v>346</v>
      </c>
      <c r="D153" s="219" t="s">
        <v>143</v>
      </c>
      <c r="E153" s="220" t="s">
        <v>779</v>
      </c>
      <c r="F153" s="221" t="s">
        <v>780</v>
      </c>
      <c r="G153" s="222" t="s">
        <v>207</v>
      </c>
      <c r="H153" s="223">
        <v>3</v>
      </c>
      <c r="I153" s="224"/>
      <c r="J153" s="225">
        <f>ROUND(I153*H153,2)</f>
        <v>0</v>
      </c>
      <c r="K153" s="221" t="s">
        <v>147</v>
      </c>
      <c r="L153" s="45"/>
      <c r="M153" s="226" t="s">
        <v>1</v>
      </c>
      <c r="N153" s="227" t="s">
        <v>42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197</v>
      </c>
      <c r="AT153" s="230" t="s">
        <v>143</v>
      </c>
      <c r="AU153" s="230" t="s">
        <v>85</v>
      </c>
      <c r="AY153" s="18" t="s">
        <v>140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85</v>
      </c>
      <c r="BK153" s="231">
        <f>ROUND(I153*H153,2)</f>
        <v>0</v>
      </c>
      <c r="BL153" s="18" t="s">
        <v>197</v>
      </c>
      <c r="BM153" s="230" t="s">
        <v>487</v>
      </c>
    </row>
    <row r="154" spans="1:65" s="2" customFormat="1" ht="37.8" customHeight="1">
      <c r="A154" s="39"/>
      <c r="B154" s="40"/>
      <c r="C154" s="219" t="s">
        <v>352</v>
      </c>
      <c r="D154" s="219" t="s">
        <v>143</v>
      </c>
      <c r="E154" s="220" t="s">
        <v>781</v>
      </c>
      <c r="F154" s="221" t="s">
        <v>782</v>
      </c>
      <c r="G154" s="222" t="s">
        <v>746</v>
      </c>
      <c r="H154" s="223">
        <v>3</v>
      </c>
      <c r="I154" s="224"/>
      <c r="J154" s="225">
        <f>ROUND(I154*H154,2)</f>
        <v>0</v>
      </c>
      <c r="K154" s="221" t="s">
        <v>747</v>
      </c>
      <c r="L154" s="45"/>
      <c r="M154" s="226" t="s">
        <v>1</v>
      </c>
      <c r="N154" s="227" t="s">
        <v>42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197</v>
      </c>
      <c r="AT154" s="230" t="s">
        <v>143</v>
      </c>
      <c r="AU154" s="230" t="s">
        <v>85</v>
      </c>
      <c r="AY154" s="18" t="s">
        <v>140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85</v>
      </c>
      <c r="BK154" s="231">
        <f>ROUND(I154*H154,2)</f>
        <v>0</v>
      </c>
      <c r="BL154" s="18" t="s">
        <v>197</v>
      </c>
      <c r="BM154" s="230" t="s">
        <v>497</v>
      </c>
    </row>
    <row r="155" spans="1:65" s="2" customFormat="1" ht="14.4" customHeight="1">
      <c r="A155" s="39"/>
      <c r="B155" s="40"/>
      <c r="C155" s="219" t="s">
        <v>357</v>
      </c>
      <c r="D155" s="219" t="s">
        <v>143</v>
      </c>
      <c r="E155" s="220" t="s">
        <v>783</v>
      </c>
      <c r="F155" s="221" t="s">
        <v>784</v>
      </c>
      <c r="G155" s="222" t="s">
        <v>746</v>
      </c>
      <c r="H155" s="223">
        <v>3</v>
      </c>
      <c r="I155" s="224"/>
      <c r="J155" s="225">
        <f>ROUND(I155*H155,2)</f>
        <v>0</v>
      </c>
      <c r="K155" s="221" t="s">
        <v>147</v>
      </c>
      <c r="L155" s="45"/>
      <c r="M155" s="226" t="s">
        <v>1</v>
      </c>
      <c r="N155" s="227" t="s">
        <v>42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197</v>
      </c>
      <c r="AT155" s="230" t="s">
        <v>143</v>
      </c>
      <c r="AU155" s="230" t="s">
        <v>85</v>
      </c>
      <c r="AY155" s="18" t="s">
        <v>140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85</v>
      </c>
      <c r="BK155" s="231">
        <f>ROUND(I155*H155,2)</f>
        <v>0</v>
      </c>
      <c r="BL155" s="18" t="s">
        <v>197</v>
      </c>
      <c r="BM155" s="230" t="s">
        <v>511</v>
      </c>
    </row>
    <row r="156" spans="1:65" s="2" customFormat="1" ht="24.15" customHeight="1">
      <c r="A156" s="39"/>
      <c r="B156" s="40"/>
      <c r="C156" s="219" t="s">
        <v>364</v>
      </c>
      <c r="D156" s="219" t="s">
        <v>143</v>
      </c>
      <c r="E156" s="220" t="s">
        <v>785</v>
      </c>
      <c r="F156" s="221" t="s">
        <v>786</v>
      </c>
      <c r="G156" s="222" t="s">
        <v>746</v>
      </c>
      <c r="H156" s="223">
        <v>6</v>
      </c>
      <c r="I156" s="224"/>
      <c r="J156" s="225">
        <f>ROUND(I156*H156,2)</f>
        <v>0</v>
      </c>
      <c r="K156" s="221" t="s">
        <v>147</v>
      </c>
      <c r="L156" s="45"/>
      <c r="M156" s="226" t="s">
        <v>1</v>
      </c>
      <c r="N156" s="227" t="s">
        <v>42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197</v>
      </c>
      <c r="AT156" s="230" t="s">
        <v>143</v>
      </c>
      <c r="AU156" s="230" t="s">
        <v>85</v>
      </c>
      <c r="AY156" s="18" t="s">
        <v>140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85</v>
      </c>
      <c r="BK156" s="231">
        <f>ROUND(I156*H156,2)</f>
        <v>0</v>
      </c>
      <c r="BL156" s="18" t="s">
        <v>197</v>
      </c>
      <c r="BM156" s="230" t="s">
        <v>522</v>
      </c>
    </row>
    <row r="157" spans="1:65" s="2" customFormat="1" ht="37.8" customHeight="1">
      <c r="A157" s="39"/>
      <c r="B157" s="40"/>
      <c r="C157" s="219" t="s">
        <v>369</v>
      </c>
      <c r="D157" s="219" t="s">
        <v>143</v>
      </c>
      <c r="E157" s="220" t="s">
        <v>787</v>
      </c>
      <c r="F157" s="221" t="s">
        <v>788</v>
      </c>
      <c r="G157" s="222" t="s">
        <v>207</v>
      </c>
      <c r="H157" s="223">
        <v>3</v>
      </c>
      <c r="I157" s="224"/>
      <c r="J157" s="225">
        <f>ROUND(I157*H157,2)</f>
        <v>0</v>
      </c>
      <c r="K157" s="221" t="s">
        <v>747</v>
      </c>
      <c r="L157" s="45"/>
      <c r="M157" s="226" t="s">
        <v>1</v>
      </c>
      <c r="N157" s="227" t="s">
        <v>42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197</v>
      </c>
      <c r="AT157" s="230" t="s">
        <v>143</v>
      </c>
      <c r="AU157" s="230" t="s">
        <v>85</v>
      </c>
      <c r="AY157" s="18" t="s">
        <v>140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85</v>
      </c>
      <c r="BK157" s="231">
        <f>ROUND(I157*H157,2)</f>
        <v>0</v>
      </c>
      <c r="BL157" s="18" t="s">
        <v>197</v>
      </c>
      <c r="BM157" s="230" t="s">
        <v>533</v>
      </c>
    </row>
    <row r="158" spans="1:65" s="2" customFormat="1" ht="24.15" customHeight="1">
      <c r="A158" s="39"/>
      <c r="B158" s="40"/>
      <c r="C158" s="219" t="s">
        <v>375</v>
      </c>
      <c r="D158" s="219" t="s">
        <v>143</v>
      </c>
      <c r="E158" s="220" t="s">
        <v>789</v>
      </c>
      <c r="F158" s="221" t="s">
        <v>790</v>
      </c>
      <c r="G158" s="222" t="s">
        <v>207</v>
      </c>
      <c r="H158" s="223">
        <v>3</v>
      </c>
      <c r="I158" s="224"/>
      <c r="J158" s="225">
        <f>ROUND(I158*H158,2)</f>
        <v>0</v>
      </c>
      <c r="K158" s="221" t="s">
        <v>747</v>
      </c>
      <c r="L158" s="45"/>
      <c r="M158" s="226" t="s">
        <v>1</v>
      </c>
      <c r="N158" s="227" t="s">
        <v>42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197</v>
      </c>
      <c r="AT158" s="230" t="s">
        <v>143</v>
      </c>
      <c r="AU158" s="230" t="s">
        <v>85</v>
      </c>
      <c r="AY158" s="18" t="s">
        <v>140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85</v>
      </c>
      <c r="BK158" s="231">
        <f>ROUND(I158*H158,2)</f>
        <v>0</v>
      </c>
      <c r="BL158" s="18" t="s">
        <v>197</v>
      </c>
      <c r="BM158" s="230" t="s">
        <v>541</v>
      </c>
    </row>
    <row r="159" spans="1:65" s="2" customFormat="1" ht="24.15" customHeight="1">
      <c r="A159" s="39"/>
      <c r="B159" s="40"/>
      <c r="C159" s="219" t="s">
        <v>380</v>
      </c>
      <c r="D159" s="219" t="s">
        <v>143</v>
      </c>
      <c r="E159" s="220" t="s">
        <v>791</v>
      </c>
      <c r="F159" s="221" t="s">
        <v>792</v>
      </c>
      <c r="G159" s="222" t="s">
        <v>746</v>
      </c>
      <c r="H159" s="223">
        <v>3</v>
      </c>
      <c r="I159" s="224"/>
      <c r="J159" s="225">
        <f>ROUND(I159*H159,2)</f>
        <v>0</v>
      </c>
      <c r="K159" s="221" t="s">
        <v>747</v>
      </c>
      <c r="L159" s="45"/>
      <c r="M159" s="226" t="s">
        <v>1</v>
      </c>
      <c r="N159" s="227" t="s">
        <v>42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197</v>
      </c>
      <c r="AT159" s="230" t="s">
        <v>143</v>
      </c>
      <c r="AU159" s="230" t="s">
        <v>85</v>
      </c>
      <c r="AY159" s="18" t="s">
        <v>140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85</v>
      </c>
      <c r="BK159" s="231">
        <f>ROUND(I159*H159,2)</f>
        <v>0</v>
      </c>
      <c r="BL159" s="18" t="s">
        <v>197</v>
      </c>
      <c r="BM159" s="230" t="s">
        <v>549</v>
      </c>
    </row>
    <row r="160" spans="1:65" s="2" customFormat="1" ht="14.4" customHeight="1">
      <c r="A160" s="39"/>
      <c r="B160" s="40"/>
      <c r="C160" s="219" t="s">
        <v>385</v>
      </c>
      <c r="D160" s="219" t="s">
        <v>143</v>
      </c>
      <c r="E160" s="220" t="s">
        <v>793</v>
      </c>
      <c r="F160" s="221" t="s">
        <v>794</v>
      </c>
      <c r="G160" s="222" t="s">
        <v>207</v>
      </c>
      <c r="H160" s="223">
        <v>3</v>
      </c>
      <c r="I160" s="224"/>
      <c r="J160" s="225">
        <f>ROUND(I160*H160,2)</f>
        <v>0</v>
      </c>
      <c r="K160" s="221" t="s">
        <v>147</v>
      </c>
      <c r="L160" s="45"/>
      <c r="M160" s="226" t="s">
        <v>1</v>
      </c>
      <c r="N160" s="227" t="s">
        <v>42</v>
      </c>
      <c r="O160" s="9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197</v>
      </c>
      <c r="AT160" s="230" t="s">
        <v>143</v>
      </c>
      <c r="AU160" s="230" t="s">
        <v>85</v>
      </c>
      <c r="AY160" s="18" t="s">
        <v>140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85</v>
      </c>
      <c r="BK160" s="231">
        <f>ROUND(I160*H160,2)</f>
        <v>0</v>
      </c>
      <c r="BL160" s="18" t="s">
        <v>197</v>
      </c>
      <c r="BM160" s="230" t="s">
        <v>557</v>
      </c>
    </row>
    <row r="161" spans="1:65" s="2" customFormat="1" ht="24.15" customHeight="1">
      <c r="A161" s="39"/>
      <c r="B161" s="40"/>
      <c r="C161" s="219" t="s">
        <v>390</v>
      </c>
      <c r="D161" s="219" t="s">
        <v>143</v>
      </c>
      <c r="E161" s="220" t="s">
        <v>795</v>
      </c>
      <c r="F161" s="221" t="s">
        <v>796</v>
      </c>
      <c r="G161" s="222" t="s">
        <v>207</v>
      </c>
      <c r="H161" s="223">
        <v>3</v>
      </c>
      <c r="I161" s="224"/>
      <c r="J161" s="225">
        <f>ROUND(I161*H161,2)</f>
        <v>0</v>
      </c>
      <c r="K161" s="221" t="s">
        <v>147</v>
      </c>
      <c r="L161" s="45"/>
      <c r="M161" s="226" t="s">
        <v>1</v>
      </c>
      <c r="N161" s="227" t="s">
        <v>42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197</v>
      </c>
      <c r="AT161" s="230" t="s">
        <v>143</v>
      </c>
      <c r="AU161" s="230" t="s">
        <v>85</v>
      </c>
      <c r="AY161" s="18" t="s">
        <v>140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85</v>
      </c>
      <c r="BK161" s="231">
        <f>ROUND(I161*H161,2)</f>
        <v>0</v>
      </c>
      <c r="BL161" s="18" t="s">
        <v>197</v>
      </c>
      <c r="BM161" s="230" t="s">
        <v>565</v>
      </c>
    </row>
    <row r="162" spans="1:65" s="2" customFormat="1" ht="24.15" customHeight="1">
      <c r="A162" s="39"/>
      <c r="B162" s="40"/>
      <c r="C162" s="219" t="s">
        <v>397</v>
      </c>
      <c r="D162" s="219" t="s">
        <v>143</v>
      </c>
      <c r="E162" s="220" t="s">
        <v>797</v>
      </c>
      <c r="F162" s="221" t="s">
        <v>798</v>
      </c>
      <c r="G162" s="222" t="s">
        <v>207</v>
      </c>
      <c r="H162" s="223">
        <v>3</v>
      </c>
      <c r="I162" s="224"/>
      <c r="J162" s="225">
        <f>ROUND(I162*H162,2)</f>
        <v>0</v>
      </c>
      <c r="K162" s="221" t="s">
        <v>147</v>
      </c>
      <c r="L162" s="45"/>
      <c r="M162" s="226" t="s">
        <v>1</v>
      </c>
      <c r="N162" s="227" t="s">
        <v>42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197</v>
      </c>
      <c r="AT162" s="230" t="s">
        <v>143</v>
      </c>
      <c r="AU162" s="230" t="s">
        <v>85</v>
      </c>
      <c r="AY162" s="18" t="s">
        <v>140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85</v>
      </c>
      <c r="BK162" s="231">
        <f>ROUND(I162*H162,2)</f>
        <v>0</v>
      </c>
      <c r="BL162" s="18" t="s">
        <v>197</v>
      </c>
      <c r="BM162" s="230" t="s">
        <v>575</v>
      </c>
    </row>
    <row r="163" spans="1:65" s="2" customFormat="1" ht="24.15" customHeight="1">
      <c r="A163" s="39"/>
      <c r="B163" s="40"/>
      <c r="C163" s="219" t="s">
        <v>401</v>
      </c>
      <c r="D163" s="219" t="s">
        <v>143</v>
      </c>
      <c r="E163" s="220" t="s">
        <v>799</v>
      </c>
      <c r="F163" s="221" t="s">
        <v>800</v>
      </c>
      <c r="G163" s="222" t="s">
        <v>442</v>
      </c>
      <c r="H163" s="296"/>
      <c r="I163" s="224"/>
      <c r="J163" s="225">
        <f>ROUND(I163*H163,2)</f>
        <v>0</v>
      </c>
      <c r="K163" s="221" t="s">
        <v>147</v>
      </c>
      <c r="L163" s="45"/>
      <c r="M163" s="226" t="s">
        <v>1</v>
      </c>
      <c r="N163" s="227" t="s">
        <v>42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197</v>
      </c>
      <c r="AT163" s="230" t="s">
        <v>143</v>
      </c>
      <c r="AU163" s="230" t="s">
        <v>85</v>
      </c>
      <c r="AY163" s="18" t="s">
        <v>140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85</v>
      </c>
      <c r="BK163" s="231">
        <f>ROUND(I163*H163,2)</f>
        <v>0</v>
      </c>
      <c r="BL163" s="18" t="s">
        <v>197</v>
      </c>
      <c r="BM163" s="230" t="s">
        <v>586</v>
      </c>
    </row>
    <row r="164" spans="1:63" s="12" customFormat="1" ht="25.9" customHeight="1">
      <c r="A164" s="12"/>
      <c r="B164" s="203"/>
      <c r="C164" s="204"/>
      <c r="D164" s="205" t="s">
        <v>76</v>
      </c>
      <c r="E164" s="206" t="s">
        <v>801</v>
      </c>
      <c r="F164" s="206" t="s">
        <v>802</v>
      </c>
      <c r="G164" s="204"/>
      <c r="H164" s="204"/>
      <c r="I164" s="207"/>
      <c r="J164" s="208">
        <f>BK164</f>
        <v>0</v>
      </c>
      <c r="K164" s="204"/>
      <c r="L164" s="209"/>
      <c r="M164" s="210"/>
      <c r="N164" s="211"/>
      <c r="O164" s="211"/>
      <c r="P164" s="212">
        <f>SUM(P165:P167)</f>
        <v>0</v>
      </c>
      <c r="Q164" s="211"/>
      <c r="R164" s="212">
        <f>SUM(R165:R167)</f>
        <v>0</v>
      </c>
      <c r="S164" s="211"/>
      <c r="T164" s="213">
        <f>SUM(T165:T167)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4" t="s">
        <v>85</v>
      </c>
      <c r="AT164" s="215" t="s">
        <v>76</v>
      </c>
      <c r="AU164" s="215" t="s">
        <v>77</v>
      </c>
      <c r="AY164" s="214" t="s">
        <v>140</v>
      </c>
      <c r="BK164" s="216">
        <f>SUM(BK165:BK167)</f>
        <v>0</v>
      </c>
    </row>
    <row r="165" spans="1:65" s="2" customFormat="1" ht="37.8" customHeight="1">
      <c r="A165" s="39"/>
      <c r="B165" s="40"/>
      <c r="C165" s="219" t="s">
        <v>405</v>
      </c>
      <c r="D165" s="219" t="s">
        <v>143</v>
      </c>
      <c r="E165" s="220" t="s">
        <v>803</v>
      </c>
      <c r="F165" s="221" t="s">
        <v>804</v>
      </c>
      <c r="G165" s="222" t="s">
        <v>746</v>
      </c>
      <c r="H165" s="223">
        <v>3</v>
      </c>
      <c r="I165" s="224"/>
      <c r="J165" s="225">
        <f>ROUND(I165*H165,2)</f>
        <v>0</v>
      </c>
      <c r="K165" s="221" t="s">
        <v>747</v>
      </c>
      <c r="L165" s="45"/>
      <c r="M165" s="226" t="s">
        <v>1</v>
      </c>
      <c r="N165" s="227" t="s">
        <v>42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197</v>
      </c>
      <c r="AT165" s="230" t="s">
        <v>143</v>
      </c>
      <c r="AU165" s="230" t="s">
        <v>85</v>
      </c>
      <c r="AY165" s="18" t="s">
        <v>140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85</v>
      </c>
      <c r="BK165" s="231">
        <f>ROUND(I165*H165,2)</f>
        <v>0</v>
      </c>
      <c r="BL165" s="18" t="s">
        <v>197</v>
      </c>
      <c r="BM165" s="230" t="s">
        <v>597</v>
      </c>
    </row>
    <row r="166" spans="1:65" s="2" customFormat="1" ht="24.15" customHeight="1">
      <c r="A166" s="39"/>
      <c r="B166" s="40"/>
      <c r="C166" s="219" t="s">
        <v>410</v>
      </c>
      <c r="D166" s="219" t="s">
        <v>143</v>
      </c>
      <c r="E166" s="220" t="s">
        <v>805</v>
      </c>
      <c r="F166" s="221" t="s">
        <v>806</v>
      </c>
      <c r="G166" s="222" t="s">
        <v>746</v>
      </c>
      <c r="H166" s="223">
        <v>3</v>
      </c>
      <c r="I166" s="224"/>
      <c r="J166" s="225">
        <f>ROUND(I166*H166,2)</f>
        <v>0</v>
      </c>
      <c r="K166" s="221" t="s">
        <v>147</v>
      </c>
      <c r="L166" s="45"/>
      <c r="M166" s="226" t="s">
        <v>1</v>
      </c>
      <c r="N166" s="227" t="s">
        <v>42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197</v>
      </c>
      <c r="AT166" s="230" t="s">
        <v>143</v>
      </c>
      <c r="AU166" s="230" t="s">
        <v>85</v>
      </c>
      <c r="AY166" s="18" t="s">
        <v>140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85</v>
      </c>
      <c r="BK166" s="231">
        <f>ROUND(I166*H166,2)</f>
        <v>0</v>
      </c>
      <c r="BL166" s="18" t="s">
        <v>197</v>
      </c>
      <c r="BM166" s="230" t="s">
        <v>608</v>
      </c>
    </row>
    <row r="167" spans="1:65" s="2" customFormat="1" ht="24.15" customHeight="1">
      <c r="A167" s="39"/>
      <c r="B167" s="40"/>
      <c r="C167" s="219" t="s">
        <v>416</v>
      </c>
      <c r="D167" s="219" t="s">
        <v>143</v>
      </c>
      <c r="E167" s="220" t="s">
        <v>807</v>
      </c>
      <c r="F167" s="221" t="s">
        <v>808</v>
      </c>
      <c r="G167" s="222" t="s">
        <v>442</v>
      </c>
      <c r="H167" s="296"/>
      <c r="I167" s="224"/>
      <c r="J167" s="225">
        <f>ROUND(I167*H167,2)</f>
        <v>0</v>
      </c>
      <c r="K167" s="221" t="s">
        <v>147</v>
      </c>
      <c r="L167" s="45"/>
      <c r="M167" s="232" t="s">
        <v>1</v>
      </c>
      <c r="N167" s="233" t="s">
        <v>42</v>
      </c>
      <c r="O167" s="234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197</v>
      </c>
      <c r="AT167" s="230" t="s">
        <v>143</v>
      </c>
      <c r="AU167" s="230" t="s">
        <v>85</v>
      </c>
      <c r="AY167" s="18" t="s">
        <v>140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85</v>
      </c>
      <c r="BK167" s="231">
        <f>ROUND(I167*H167,2)</f>
        <v>0</v>
      </c>
      <c r="BL167" s="18" t="s">
        <v>197</v>
      </c>
      <c r="BM167" s="230" t="s">
        <v>619</v>
      </c>
    </row>
    <row r="168" spans="1:31" s="2" customFormat="1" ht="6.95" customHeight="1">
      <c r="A168" s="39"/>
      <c r="B168" s="67"/>
      <c r="C168" s="68"/>
      <c r="D168" s="68"/>
      <c r="E168" s="68"/>
      <c r="F168" s="68"/>
      <c r="G168" s="68"/>
      <c r="H168" s="68"/>
      <c r="I168" s="68"/>
      <c r="J168" s="68"/>
      <c r="K168" s="68"/>
      <c r="L168" s="45"/>
      <c r="M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</row>
  </sheetData>
  <sheetProtection password="CC35" sheet="1" objects="1" scenarios="1" formatColumns="0" formatRows="0" autoFilter="0"/>
  <autoFilter ref="C121:K167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>
      <c r="B4" s="21"/>
      <c r="D4" s="139" t="s">
        <v>113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DD Humlův dvůr- úprava pokojů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809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710</v>
      </c>
      <c r="G12" s="39"/>
      <c r="H12" s="39"/>
      <c r="I12" s="141" t="s">
        <v>22</v>
      </c>
      <c r="J12" s="145" t="str">
        <f>'Rekapitulace stavby'!AN8</f>
        <v>14. 6. 2021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Město Trutnov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ATIP a.s., Trutnov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Ing. Lenka Kasperová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ROUND((SUM(BE121:BE140)),2)</f>
        <v>0</v>
      </c>
      <c r="G33" s="39"/>
      <c r="H33" s="39"/>
      <c r="I33" s="156">
        <v>0.21</v>
      </c>
      <c r="J33" s="155">
        <f>ROUND(((SUM(BE121:BE140))*I33),2)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ROUND((SUM(BF121:BF140)),2)</f>
        <v>0</v>
      </c>
      <c r="G34" s="39"/>
      <c r="H34" s="39"/>
      <c r="I34" s="156">
        <v>0.15</v>
      </c>
      <c r="J34" s="155">
        <f>ROUND(((SUM(BF121:BF140))*I34),2)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ROUND((SUM(BG121:BG140)),2)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ROUND((SUM(BH121:BH140)),2)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ROUND((SUM(BI121:BI140)),2)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DD Humlův dvůr- úprava pokojů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003 - Ústřední vytápění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14. 6. 2021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ATIP a.s., Trutnov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Lenka Kasperová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117</v>
      </c>
      <c r="D94" s="177"/>
      <c r="E94" s="177"/>
      <c r="F94" s="177"/>
      <c r="G94" s="177"/>
      <c r="H94" s="177"/>
      <c r="I94" s="177"/>
      <c r="J94" s="178" t="s">
        <v>118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119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120</v>
      </c>
    </row>
    <row r="97" spans="1:31" s="9" customFormat="1" ht="24.95" customHeight="1">
      <c r="A97" s="9"/>
      <c r="B97" s="180"/>
      <c r="C97" s="181"/>
      <c r="D97" s="182" t="s">
        <v>711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810</v>
      </c>
      <c r="E98" s="183"/>
      <c r="F98" s="183"/>
      <c r="G98" s="183"/>
      <c r="H98" s="183"/>
      <c r="I98" s="183"/>
      <c r="J98" s="184">
        <f>J125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0"/>
      <c r="C99" s="181"/>
      <c r="D99" s="182" t="s">
        <v>811</v>
      </c>
      <c r="E99" s="183"/>
      <c r="F99" s="183"/>
      <c r="G99" s="183"/>
      <c r="H99" s="183"/>
      <c r="I99" s="183"/>
      <c r="J99" s="184">
        <f>J130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0"/>
      <c r="C100" s="181"/>
      <c r="D100" s="182" t="s">
        <v>812</v>
      </c>
      <c r="E100" s="183"/>
      <c r="F100" s="183"/>
      <c r="G100" s="183"/>
      <c r="H100" s="183"/>
      <c r="I100" s="183"/>
      <c r="J100" s="184">
        <f>J134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0"/>
      <c r="C101" s="181"/>
      <c r="D101" s="182" t="s">
        <v>813</v>
      </c>
      <c r="E101" s="183"/>
      <c r="F101" s="183"/>
      <c r="G101" s="183"/>
      <c r="H101" s="183"/>
      <c r="I101" s="183"/>
      <c r="J101" s="184">
        <f>J138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124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5" t="str">
        <f>E7</f>
        <v>DD Humlův dvůr- úprava pokojů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114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003 - Ústřední vytápění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 xml:space="preserve"> </v>
      </c>
      <c r="G115" s="41"/>
      <c r="H115" s="41"/>
      <c r="I115" s="33" t="s">
        <v>22</v>
      </c>
      <c r="J115" s="80" t="str">
        <f>IF(J12="","",J12)</f>
        <v>14. 6. 2021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>Město Trutnov</v>
      </c>
      <c r="G117" s="41"/>
      <c r="H117" s="41"/>
      <c r="I117" s="33" t="s">
        <v>30</v>
      </c>
      <c r="J117" s="37" t="str">
        <f>E21</f>
        <v>ATIP a.s., Trutnov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>Ing. Lenka Kasperová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2"/>
      <c r="B120" s="193"/>
      <c r="C120" s="194" t="s">
        <v>125</v>
      </c>
      <c r="D120" s="195" t="s">
        <v>62</v>
      </c>
      <c r="E120" s="195" t="s">
        <v>58</v>
      </c>
      <c r="F120" s="195" t="s">
        <v>59</v>
      </c>
      <c r="G120" s="195" t="s">
        <v>126</v>
      </c>
      <c r="H120" s="195" t="s">
        <v>127</v>
      </c>
      <c r="I120" s="195" t="s">
        <v>128</v>
      </c>
      <c r="J120" s="195" t="s">
        <v>118</v>
      </c>
      <c r="K120" s="196" t="s">
        <v>129</v>
      </c>
      <c r="L120" s="197"/>
      <c r="M120" s="101" t="s">
        <v>1</v>
      </c>
      <c r="N120" s="102" t="s">
        <v>41</v>
      </c>
      <c r="O120" s="102" t="s">
        <v>130</v>
      </c>
      <c r="P120" s="102" t="s">
        <v>131</v>
      </c>
      <c r="Q120" s="102" t="s">
        <v>132</v>
      </c>
      <c r="R120" s="102" t="s">
        <v>133</v>
      </c>
      <c r="S120" s="102" t="s">
        <v>134</v>
      </c>
      <c r="T120" s="103" t="s">
        <v>135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1:63" s="2" customFormat="1" ht="22.8" customHeight="1">
      <c r="A121" s="39"/>
      <c r="B121" s="40"/>
      <c r="C121" s="108" t="s">
        <v>136</v>
      </c>
      <c r="D121" s="41"/>
      <c r="E121" s="41"/>
      <c r="F121" s="41"/>
      <c r="G121" s="41"/>
      <c r="H121" s="41"/>
      <c r="I121" s="41"/>
      <c r="J121" s="198">
        <f>BK121</f>
        <v>0</v>
      </c>
      <c r="K121" s="41"/>
      <c r="L121" s="45"/>
      <c r="M121" s="104"/>
      <c r="N121" s="199"/>
      <c r="O121" s="105"/>
      <c r="P121" s="200">
        <f>P122+P125+P130+P134+P138</f>
        <v>0</v>
      </c>
      <c r="Q121" s="105"/>
      <c r="R121" s="200">
        <f>R122+R125+R130+R134+R138</f>
        <v>0</v>
      </c>
      <c r="S121" s="105"/>
      <c r="T121" s="201">
        <f>T122+T125+T130+T134+T138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76</v>
      </c>
      <c r="AU121" s="18" t="s">
        <v>120</v>
      </c>
      <c r="BK121" s="202">
        <f>BK122+BK125+BK130+BK134+BK138</f>
        <v>0</v>
      </c>
    </row>
    <row r="122" spans="1:63" s="12" customFormat="1" ht="25.9" customHeight="1">
      <c r="A122" s="12"/>
      <c r="B122" s="203"/>
      <c r="C122" s="204"/>
      <c r="D122" s="205" t="s">
        <v>76</v>
      </c>
      <c r="E122" s="206" t="s">
        <v>717</v>
      </c>
      <c r="F122" s="206" t="s">
        <v>718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SUM(P123:P124)</f>
        <v>0</v>
      </c>
      <c r="Q122" s="211"/>
      <c r="R122" s="212">
        <f>SUM(R123:R124)</f>
        <v>0</v>
      </c>
      <c r="S122" s="211"/>
      <c r="T122" s="213">
        <f>SUM(T123:T124)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85</v>
      </c>
      <c r="AT122" s="215" t="s">
        <v>76</v>
      </c>
      <c r="AU122" s="215" t="s">
        <v>77</v>
      </c>
      <c r="AY122" s="214" t="s">
        <v>140</v>
      </c>
      <c r="BK122" s="216">
        <f>SUM(BK123:BK124)</f>
        <v>0</v>
      </c>
    </row>
    <row r="123" spans="1:65" s="2" customFormat="1" ht="24.15" customHeight="1">
      <c r="A123" s="39"/>
      <c r="B123" s="40"/>
      <c r="C123" s="219" t="s">
        <v>85</v>
      </c>
      <c r="D123" s="219" t="s">
        <v>143</v>
      </c>
      <c r="E123" s="220" t="s">
        <v>814</v>
      </c>
      <c r="F123" s="221" t="s">
        <v>815</v>
      </c>
      <c r="G123" s="222" t="s">
        <v>326</v>
      </c>
      <c r="H123" s="223">
        <v>25</v>
      </c>
      <c r="I123" s="224"/>
      <c r="J123" s="225">
        <f>ROUND(I123*H123,2)</f>
        <v>0</v>
      </c>
      <c r="K123" s="221" t="s">
        <v>816</v>
      </c>
      <c r="L123" s="45"/>
      <c r="M123" s="226" t="s">
        <v>1</v>
      </c>
      <c r="N123" s="227" t="s">
        <v>42</v>
      </c>
      <c r="O123" s="92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0" t="s">
        <v>197</v>
      </c>
      <c r="AT123" s="230" t="s">
        <v>143</v>
      </c>
      <c r="AU123" s="230" t="s">
        <v>85</v>
      </c>
      <c r="AY123" s="18" t="s">
        <v>140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8" t="s">
        <v>85</v>
      </c>
      <c r="BK123" s="231">
        <f>ROUND(I123*H123,2)</f>
        <v>0</v>
      </c>
      <c r="BL123" s="18" t="s">
        <v>197</v>
      </c>
      <c r="BM123" s="230" t="s">
        <v>87</v>
      </c>
    </row>
    <row r="124" spans="1:65" s="2" customFormat="1" ht="24.15" customHeight="1">
      <c r="A124" s="39"/>
      <c r="B124" s="40"/>
      <c r="C124" s="219" t="s">
        <v>87</v>
      </c>
      <c r="D124" s="219" t="s">
        <v>143</v>
      </c>
      <c r="E124" s="220" t="s">
        <v>440</v>
      </c>
      <c r="F124" s="221" t="s">
        <v>441</v>
      </c>
      <c r="G124" s="222" t="s">
        <v>442</v>
      </c>
      <c r="H124" s="296"/>
      <c r="I124" s="224"/>
      <c r="J124" s="225">
        <f>ROUND(I124*H124,2)</f>
        <v>0</v>
      </c>
      <c r="K124" s="221" t="s">
        <v>816</v>
      </c>
      <c r="L124" s="45"/>
      <c r="M124" s="226" t="s">
        <v>1</v>
      </c>
      <c r="N124" s="227" t="s">
        <v>42</v>
      </c>
      <c r="O124" s="92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197</v>
      </c>
      <c r="AT124" s="230" t="s">
        <v>143</v>
      </c>
      <c r="AU124" s="230" t="s">
        <v>85</v>
      </c>
      <c r="AY124" s="18" t="s">
        <v>140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85</v>
      </c>
      <c r="BK124" s="231">
        <f>ROUND(I124*H124,2)</f>
        <v>0</v>
      </c>
      <c r="BL124" s="18" t="s">
        <v>197</v>
      </c>
      <c r="BM124" s="230" t="s">
        <v>197</v>
      </c>
    </row>
    <row r="125" spans="1:63" s="12" customFormat="1" ht="25.9" customHeight="1">
      <c r="A125" s="12"/>
      <c r="B125" s="203"/>
      <c r="C125" s="204"/>
      <c r="D125" s="205" t="s">
        <v>76</v>
      </c>
      <c r="E125" s="206" t="s">
        <v>725</v>
      </c>
      <c r="F125" s="206" t="s">
        <v>817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SUM(P126:P129)</f>
        <v>0</v>
      </c>
      <c r="Q125" s="211"/>
      <c r="R125" s="212">
        <f>SUM(R126:R129)</f>
        <v>0</v>
      </c>
      <c r="S125" s="211"/>
      <c r="T125" s="213">
        <f>SUM(T126:T129)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85</v>
      </c>
      <c r="AT125" s="215" t="s">
        <v>76</v>
      </c>
      <c r="AU125" s="215" t="s">
        <v>77</v>
      </c>
      <c r="AY125" s="214" t="s">
        <v>140</v>
      </c>
      <c r="BK125" s="216">
        <f>SUM(BK126:BK129)</f>
        <v>0</v>
      </c>
    </row>
    <row r="126" spans="1:65" s="2" customFormat="1" ht="24.15" customHeight="1">
      <c r="A126" s="39"/>
      <c r="B126" s="40"/>
      <c r="C126" s="219" t="s">
        <v>192</v>
      </c>
      <c r="D126" s="219" t="s">
        <v>143</v>
      </c>
      <c r="E126" s="220" t="s">
        <v>818</v>
      </c>
      <c r="F126" s="221" t="s">
        <v>819</v>
      </c>
      <c r="G126" s="222" t="s">
        <v>326</v>
      </c>
      <c r="H126" s="223">
        <v>25</v>
      </c>
      <c r="I126" s="224"/>
      <c r="J126" s="225">
        <f>ROUND(I126*H126,2)</f>
        <v>0</v>
      </c>
      <c r="K126" s="221" t="s">
        <v>816</v>
      </c>
      <c r="L126" s="45"/>
      <c r="M126" s="226" t="s">
        <v>1</v>
      </c>
      <c r="N126" s="227" t="s">
        <v>42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197</v>
      </c>
      <c r="AT126" s="230" t="s">
        <v>143</v>
      </c>
      <c r="AU126" s="230" t="s">
        <v>85</v>
      </c>
      <c r="AY126" s="18" t="s">
        <v>140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85</v>
      </c>
      <c r="BK126" s="231">
        <f>ROUND(I126*H126,2)</f>
        <v>0</v>
      </c>
      <c r="BL126" s="18" t="s">
        <v>197</v>
      </c>
      <c r="BM126" s="230" t="s">
        <v>223</v>
      </c>
    </row>
    <row r="127" spans="1:65" s="2" customFormat="1" ht="14.4" customHeight="1">
      <c r="A127" s="39"/>
      <c r="B127" s="40"/>
      <c r="C127" s="219" t="s">
        <v>197</v>
      </c>
      <c r="D127" s="219" t="s">
        <v>143</v>
      </c>
      <c r="E127" s="220" t="s">
        <v>820</v>
      </c>
      <c r="F127" s="221" t="s">
        <v>821</v>
      </c>
      <c r="G127" s="222" t="s">
        <v>326</v>
      </c>
      <c r="H127" s="223">
        <v>25</v>
      </c>
      <c r="I127" s="224"/>
      <c r="J127" s="225">
        <f>ROUND(I127*H127,2)</f>
        <v>0</v>
      </c>
      <c r="K127" s="221" t="s">
        <v>816</v>
      </c>
      <c r="L127" s="45"/>
      <c r="M127" s="226" t="s">
        <v>1</v>
      </c>
      <c r="N127" s="227" t="s">
        <v>42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197</v>
      </c>
      <c r="AT127" s="230" t="s">
        <v>143</v>
      </c>
      <c r="AU127" s="230" t="s">
        <v>85</v>
      </c>
      <c r="AY127" s="18" t="s">
        <v>140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85</v>
      </c>
      <c r="BK127" s="231">
        <f>ROUND(I127*H127,2)</f>
        <v>0</v>
      </c>
      <c r="BL127" s="18" t="s">
        <v>197</v>
      </c>
      <c r="BM127" s="230" t="s">
        <v>237</v>
      </c>
    </row>
    <row r="128" spans="1:65" s="2" customFormat="1" ht="14.4" customHeight="1">
      <c r="A128" s="39"/>
      <c r="B128" s="40"/>
      <c r="C128" s="219" t="s">
        <v>139</v>
      </c>
      <c r="D128" s="219" t="s">
        <v>143</v>
      </c>
      <c r="E128" s="220" t="s">
        <v>822</v>
      </c>
      <c r="F128" s="221" t="s">
        <v>823</v>
      </c>
      <c r="G128" s="222" t="s">
        <v>449</v>
      </c>
      <c r="H128" s="223">
        <v>4</v>
      </c>
      <c r="I128" s="224"/>
      <c r="J128" s="225">
        <f>ROUND(I128*H128,2)</f>
        <v>0</v>
      </c>
      <c r="K128" s="221" t="s">
        <v>816</v>
      </c>
      <c r="L128" s="45"/>
      <c r="M128" s="226" t="s">
        <v>1</v>
      </c>
      <c r="N128" s="227" t="s">
        <v>42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197</v>
      </c>
      <c r="AT128" s="230" t="s">
        <v>143</v>
      </c>
      <c r="AU128" s="230" t="s">
        <v>85</v>
      </c>
      <c r="AY128" s="18" t="s">
        <v>140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85</v>
      </c>
      <c r="BK128" s="231">
        <f>ROUND(I128*H128,2)</f>
        <v>0</v>
      </c>
      <c r="BL128" s="18" t="s">
        <v>197</v>
      </c>
      <c r="BM128" s="230" t="s">
        <v>263</v>
      </c>
    </row>
    <row r="129" spans="1:65" s="2" customFormat="1" ht="24.15" customHeight="1">
      <c r="A129" s="39"/>
      <c r="B129" s="40"/>
      <c r="C129" s="219" t="s">
        <v>223</v>
      </c>
      <c r="D129" s="219" t="s">
        <v>143</v>
      </c>
      <c r="E129" s="220" t="s">
        <v>824</v>
      </c>
      <c r="F129" s="221" t="s">
        <v>825</v>
      </c>
      <c r="G129" s="222" t="s">
        <v>442</v>
      </c>
      <c r="H129" s="296"/>
      <c r="I129" s="224"/>
      <c r="J129" s="225">
        <f>ROUND(I129*H129,2)</f>
        <v>0</v>
      </c>
      <c r="K129" s="221" t="s">
        <v>816</v>
      </c>
      <c r="L129" s="45"/>
      <c r="M129" s="226" t="s">
        <v>1</v>
      </c>
      <c r="N129" s="227" t="s">
        <v>42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197</v>
      </c>
      <c r="AT129" s="230" t="s">
        <v>143</v>
      </c>
      <c r="AU129" s="230" t="s">
        <v>85</v>
      </c>
      <c r="AY129" s="18" t="s">
        <v>140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85</v>
      </c>
      <c r="BK129" s="231">
        <f>ROUND(I129*H129,2)</f>
        <v>0</v>
      </c>
      <c r="BL129" s="18" t="s">
        <v>197</v>
      </c>
      <c r="BM129" s="230" t="s">
        <v>271</v>
      </c>
    </row>
    <row r="130" spans="1:63" s="12" customFormat="1" ht="25.9" customHeight="1">
      <c r="A130" s="12"/>
      <c r="B130" s="203"/>
      <c r="C130" s="204"/>
      <c r="D130" s="205" t="s">
        <v>76</v>
      </c>
      <c r="E130" s="206" t="s">
        <v>727</v>
      </c>
      <c r="F130" s="206" t="s">
        <v>826</v>
      </c>
      <c r="G130" s="204"/>
      <c r="H130" s="204"/>
      <c r="I130" s="207"/>
      <c r="J130" s="208">
        <f>BK130</f>
        <v>0</v>
      </c>
      <c r="K130" s="204"/>
      <c r="L130" s="209"/>
      <c r="M130" s="210"/>
      <c r="N130" s="211"/>
      <c r="O130" s="211"/>
      <c r="P130" s="212">
        <f>SUM(P131:P133)</f>
        <v>0</v>
      </c>
      <c r="Q130" s="211"/>
      <c r="R130" s="212">
        <f>SUM(R131:R133)</f>
        <v>0</v>
      </c>
      <c r="S130" s="211"/>
      <c r="T130" s="213">
        <f>SUM(T131:T133)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85</v>
      </c>
      <c r="AT130" s="215" t="s">
        <v>76</v>
      </c>
      <c r="AU130" s="215" t="s">
        <v>77</v>
      </c>
      <c r="AY130" s="214" t="s">
        <v>140</v>
      </c>
      <c r="BK130" s="216">
        <f>SUM(BK131:BK133)</f>
        <v>0</v>
      </c>
    </row>
    <row r="131" spans="1:65" s="2" customFormat="1" ht="24.15" customHeight="1">
      <c r="A131" s="39"/>
      <c r="B131" s="40"/>
      <c r="C131" s="219" t="s">
        <v>230</v>
      </c>
      <c r="D131" s="219" t="s">
        <v>143</v>
      </c>
      <c r="E131" s="220" t="s">
        <v>827</v>
      </c>
      <c r="F131" s="221" t="s">
        <v>828</v>
      </c>
      <c r="G131" s="222" t="s">
        <v>449</v>
      </c>
      <c r="H131" s="223">
        <v>3</v>
      </c>
      <c r="I131" s="224"/>
      <c r="J131" s="225">
        <f>ROUND(I131*H131,2)</f>
        <v>0</v>
      </c>
      <c r="K131" s="221" t="s">
        <v>816</v>
      </c>
      <c r="L131" s="45"/>
      <c r="M131" s="226" t="s">
        <v>1</v>
      </c>
      <c r="N131" s="227" t="s">
        <v>42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197</v>
      </c>
      <c r="AT131" s="230" t="s">
        <v>143</v>
      </c>
      <c r="AU131" s="230" t="s">
        <v>85</v>
      </c>
      <c r="AY131" s="18" t="s">
        <v>140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85</v>
      </c>
      <c r="BK131" s="231">
        <f>ROUND(I131*H131,2)</f>
        <v>0</v>
      </c>
      <c r="BL131" s="18" t="s">
        <v>197</v>
      </c>
      <c r="BM131" s="230" t="s">
        <v>281</v>
      </c>
    </row>
    <row r="132" spans="1:65" s="2" customFormat="1" ht="24.15" customHeight="1">
      <c r="A132" s="39"/>
      <c r="B132" s="40"/>
      <c r="C132" s="219" t="s">
        <v>237</v>
      </c>
      <c r="D132" s="219" t="s">
        <v>143</v>
      </c>
      <c r="E132" s="220" t="s">
        <v>829</v>
      </c>
      <c r="F132" s="221" t="s">
        <v>830</v>
      </c>
      <c r="G132" s="222" t="s">
        <v>449</v>
      </c>
      <c r="H132" s="223">
        <v>3</v>
      </c>
      <c r="I132" s="224"/>
      <c r="J132" s="225">
        <f>ROUND(I132*H132,2)</f>
        <v>0</v>
      </c>
      <c r="K132" s="221" t="s">
        <v>816</v>
      </c>
      <c r="L132" s="45"/>
      <c r="M132" s="226" t="s">
        <v>1</v>
      </c>
      <c r="N132" s="227" t="s">
        <v>42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197</v>
      </c>
      <c r="AT132" s="230" t="s">
        <v>143</v>
      </c>
      <c r="AU132" s="230" t="s">
        <v>85</v>
      </c>
      <c r="AY132" s="18" t="s">
        <v>140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85</v>
      </c>
      <c r="BK132" s="231">
        <f>ROUND(I132*H132,2)</f>
        <v>0</v>
      </c>
      <c r="BL132" s="18" t="s">
        <v>197</v>
      </c>
      <c r="BM132" s="230" t="s">
        <v>291</v>
      </c>
    </row>
    <row r="133" spans="1:65" s="2" customFormat="1" ht="24.15" customHeight="1">
      <c r="A133" s="39"/>
      <c r="B133" s="40"/>
      <c r="C133" s="219" t="s">
        <v>241</v>
      </c>
      <c r="D133" s="219" t="s">
        <v>143</v>
      </c>
      <c r="E133" s="220" t="s">
        <v>831</v>
      </c>
      <c r="F133" s="221" t="s">
        <v>832</v>
      </c>
      <c r="G133" s="222" t="s">
        <v>442</v>
      </c>
      <c r="H133" s="296"/>
      <c r="I133" s="224"/>
      <c r="J133" s="225">
        <f>ROUND(I133*H133,2)</f>
        <v>0</v>
      </c>
      <c r="K133" s="221" t="s">
        <v>816</v>
      </c>
      <c r="L133" s="45"/>
      <c r="M133" s="226" t="s">
        <v>1</v>
      </c>
      <c r="N133" s="227" t="s">
        <v>42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197</v>
      </c>
      <c r="AT133" s="230" t="s">
        <v>143</v>
      </c>
      <c r="AU133" s="230" t="s">
        <v>85</v>
      </c>
      <c r="AY133" s="18" t="s">
        <v>140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85</v>
      </c>
      <c r="BK133" s="231">
        <f>ROUND(I133*H133,2)</f>
        <v>0</v>
      </c>
      <c r="BL133" s="18" t="s">
        <v>197</v>
      </c>
      <c r="BM133" s="230" t="s">
        <v>303</v>
      </c>
    </row>
    <row r="134" spans="1:63" s="12" customFormat="1" ht="25.9" customHeight="1">
      <c r="A134" s="12"/>
      <c r="B134" s="203"/>
      <c r="C134" s="204"/>
      <c r="D134" s="205" t="s">
        <v>76</v>
      </c>
      <c r="E134" s="206" t="s">
        <v>756</v>
      </c>
      <c r="F134" s="206" t="s">
        <v>833</v>
      </c>
      <c r="G134" s="204"/>
      <c r="H134" s="204"/>
      <c r="I134" s="207"/>
      <c r="J134" s="208">
        <f>BK134</f>
        <v>0</v>
      </c>
      <c r="K134" s="204"/>
      <c r="L134" s="209"/>
      <c r="M134" s="210"/>
      <c r="N134" s="211"/>
      <c r="O134" s="211"/>
      <c r="P134" s="212">
        <f>SUM(P135:P137)</f>
        <v>0</v>
      </c>
      <c r="Q134" s="211"/>
      <c r="R134" s="212">
        <f>SUM(R135:R137)</f>
        <v>0</v>
      </c>
      <c r="S134" s="211"/>
      <c r="T134" s="213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85</v>
      </c>
      <c r="AT134" s="215" t="s">
        <v>76</v>
      </c>
      <c r="AU134" s="215" t="s">
        <v>77</v>
      </c>
      <c r="AY134" s="214" t="s">
        <v>140</v>
      </c>
      <c r="BK134" s="216">
        <f>SUM(BK135:BK137)</f>
        <v>0</v>
      </c>
    </row>
    <row r="135" spans="1:65" s="2" customFormat="1" ht="49.05" customHeight="1">
      <c r="A135" s="39"/>
      <c r="B135" s="40"/>
      <c r="C135" s="219" t="s">
        <v>263</v>
      </c>
      <c r="D135" s="219" t="s">
        <v>143</v>
      </c>
      <c r="E135" s="220" t="s">
        <v>834</v>
      </c>
      <c r="F135" s="221" t="s">
        <v>835</v>
      </c>
      <c r="G135" s="222" t="s">
        <v>449</v>
      </c>
      <c r="H135" s="223">
        <v>3</v>
      </c>
      <c r="I135" s="224"/>
      <c r="J135" s="225">
        <f>ROUND(I135*H135,2)</f>
        <v>0</v>
      </c>
      <c r="K135" s="221" t="s">
        <v>1</v>
      </c>
      <c r="L135" s="45"/>
      <c r="M135" s="226" t="s">
        <v>1</v>
      </c>
      <c r="N135" s="227" t="s">
        <v>42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197</v>
      </c>
      <c r="AT135" s="230" t="s">
        <v>143</v>
      </c>
      <c r="AU135" s="230" t="s">
        <v>85</v>
      </c>
      <c r="AY135" s="18" t="s">
        <v>140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85</v>
      </c>
      <c r="BK135" s="231">
        <f>ROUND(I135*H135,2)</f>
        <v>0</v>
      </c>
      <c r="BL135" s="18" t="s">
        <v>197</v>
      </c>
      <c r="BM135" s="230" t="s">
        <v>311</v>
      </c>
    </row>
    <row r="136" spans="1:65" s="2" customFormat="1" ht="24.15" customHeight="1">
      <c r="A136" s="39"/>
      <c r="B136" s="40"/>
      <c r="C136" s="219" t="s">
        <v>267</v>
      </c>
      <c r="D136" s="219" t="s">
        <v>143</v>
      </c>
      <c r="E136" s="220" t="s">
        <v>836</v>
      </c>
      <c r="F136" s="221" t="s">
        <v>837</v>
      </c>
      <c r="G136" s="222" t="s">
        <v>449</v>
      </c>
      <c r="H136" s="223">
        <v>3</v>
      </c>
      <c r="I136" s="224"/>
      <c r="J136" s="225">
        <f>ROUND(I136*H136,2)</f>
        <v>0</v>
      </c>
      <c r="K136" s="221" t="s">
        <v>816</v>
      </c>
      <c r="L136" s="45"/>
      <c r="M136" s="226" t="s">
        <v>1</v>
      </c>
      <c r="N136" s="227" t="s">
        <v>42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197</v>
      </c>
      <c r="AT136" s="230" t="s">
        <v>143</v>
      </c>
      <c r="AU136" s="230" t="s">
        <v>85</v>
      </c>
      <c r="AY136" s="18" t="s">
        <v>140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85</v>
      </c>
      <c r="BK136" s="231">
        <f>ROUND(I136*H136,2)</f>
        <v>0</v>
      </c>
      <c r="BL136" s="18" t="s">
        <v>197</v>
      </c>
      <c r="BM136" s="230" t="s">
        <v>323</v>
      </c>
    </row>
    <row r="137" spans="1:65" s="2" customFormat="1" ht="24.15" customHeight="1">
      <c r="A137" s="39"/>
      <c r="B137" s="40"/>
      <c r="C137" s="219" t="s">
        <v>271</v>
      </c>
      <c r="D137" s="219" t="s">
        <v>143</v>
      </c>
      <c r="E137" s="220" t="s">
        <v>838</v>
      </c>
      <c r="F137" s="221" t="s">
        <v>839</v>
      </c>
      <c r="G137" s="222" t="s">
        <v>442</v>
      </c>
      <c r="H137" s="296"/>
      <c r="I137" s="224"/>
      <c r="J137" s="225">
        <f>ROUND(I137*H137,2)</f>
        <v>0</v>
      </c>
      <c r="K137" s="221" t="s">
        <v>816</v>
      </c>
      <c r="L137" s="45"/>
      <c r="M137" s="226" t="s">
        <v>1</v>
      </c>
      <c r="N137" s="227" t="s">
        <v>42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197</v>
      </c>
      <c r="AT137" s="230" t="s">
        <v>143</v>
      </c>
      <c r="AU137" s="230" t="s">
        <v>85</v>
      </c>
      <c r="AY137" s="18" t="s">
        <v>140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85</v>
      </c>
      <c r="BK137" s="231">
        <f>ROUND(I137*H137,2)</f>
        <v>0</v>
      </c>
      <c r="BL137" s="18" t="s">
        <v>197</v>
      </c>
      <c r="BM137" s="230" t="s">
        <v>336</v>
      </c>
    </row>
    <row r="138" spans="1:63" s="12" customFormat="1" ht="25.9" customHeight="1">
      <c r="A138" s="12"/>
      <c r="B138" s="203"/>
      <c r="C138" s="204"/>
      <c r="D138" s="205" t="s">
        <v>76</v>
      </c>
      <c r="E138" s="206" t="s">
        <v>773</v>
      </c>
      <c r="F138" s="206" t="s">
        <v>840</v>
      </c>
      <c r="G138" s="204"/>
      <c r="H138" s="204"/>
      <c r="I138" s="207"/>
      <c r="J138" s="208">
        <f>BK138</f>
        <v>0</v>
      </c>
      <c r="K138" s="204"/>
      <c r="L138" s="209"/>
      <c r="M138" s="210"/>
      <c r="N138" s="211"/>
      <c r="O138" s="211"/>
      <c r="P138" s="212">
        <f>SUM(P139:P140)</f>
        <v>0</v>
      </c>
      <c r="Q138" s="211"/>
      <c r="R138" s="212">
        <f>SUM(R139:R140)</f>
        <v>0</v>
      </c>
      <c r="S138" s="211"/>
      <c r="T138" s="213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85</v>
      </c>
      <c r="AT138" s="215" t="s">
        <v>76</v>
      </c>
      <c r="AU138" s="215" t="s">
        <v>77</v>
      </c>
      <c r="AY138" s="214" t="s">
        <v>140</v>
      </c>
      <c r="BK138" s="216">
        <f>SUM(BK139:BK140)</f>
        <v>0</v>
      </c>
    </row>
    <row r="139" spans="1:65" s="2" customFormat="1" ht="24.15" customHeight="1">
      <c r="A139" s="39"/>
      <c r="B139" s="40"/>
      <c r="C139" s="219" t="s">
        <v>277</v>
      </c>
      <c r="D139" s="219" t="s">
        <v>143</v>
      </c>
      <c r="E139" s="220" t="s">
        <v>841</v>
      </c>
      <c r="F139" s="221" t="s">
        <v>842</v>
      </c>
      <c r="G139" s="222" t="s">
        <v>326</v>
      </c>
      <c r="H139" s="223">
        <v>25</v>
      </c>
      <c r="I139" s="224"/>
      <c r="J139" s="225">
        <f>ROUND(I139*H139,2)</f>
        <v>0</v>
      </c>
      <c r="K139" s="221" t="s">
        <v>816</v>
      </c>
      <c r="L139" s="45"/>
      <c r="M139" s="226" t="s">
        <v>1</v>
      </c>
      <c r="N139" s="227" t="s">
        <v>42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197</v>
      </c>
      <c r="AT139" s="230" t="s">
        <v>143</v>
      </c>
      <c r="AU139" s="230" t="s">
        <v>85</v>
      </c>
      <c r="AY139" s="18" t="s">
        <v>140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85</v>
      </c>
      <c r="BK139" s="231">
        <f>ROUND(I139*H139,2)</f>
        <v>0</v>
      </c>
      <c r="BL139" s="18" t="s">
        <v>197</v>
      </c>
      <c r="BM139" s="230" t="s">
        <v>346</v>
      </c>
    </row>
    <row r="140" spans="1:65" s="2" customFormat="1" ht="24.15" customHeight="1">
      <c r="A140" s="39"/>
      <c r="B140" s="40"/>
      <c r="C140" s="219" t="s">
        <v>281</v>
      </c>
      <c r="D140" s="219" t="s">
        <v>143</v>
      </c>
      <c r="E140" s="220" t="s">
        <v>843</v>
      </c>
      <c r="F140" s="221" t="s">
        <v>844</v>
      </c>
      <c r="G140" s="222" t="s">
        <v>326</v>
      </c>
      <c r="H140" s="223">
        <v>25</v>
      </c>
      <c r="I140" s="224"/>
      <c r="J140" s="225">
        <f>ROUND(I140*H140,2)</f>
        <v>0</v>
      </c>
      <c r="K140" s="221" t="s">
        <v>816</v>
      </c>
      <c r="L140" s="45"/>
      <c r="M140" s="232" t="s">
        <v>1</v>
      </c>
      <c r="N140" s="233" t="s">
        <v>42</v>
      </c>
      <c r="O140" s="234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197</v>
      </c>
      <c r="AT140" s="230" t="s">
        <v>143</v>
      </c>
      <c r="AU140" s="230" t="s">
        <v>85</v>
      </c>
      <c r="AY140" s="18" t="s">
        <v>140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85</v>
      </c>
      <c r="BK140" s="231">
        <f>ROUND(I140*H140,2)</f>
        <v>0</v>
      </c>
      <c r="BL140" s="18" t="s">
        <v>197</v>
      </c>
      <c r="BM140" s="230" t="s">
        <v>357</v>
      </c>
    </row>
    <row r="141" spans="1:31" s="2" customFormat="1" ht="6.95" customHeight="1">
      <c r="A141" s="39"/>
      <c r="B141" s="67"/>
      <c r="C141" s="68"/>
      <c r="D141" s="68"/>
      <c r="E141" s="68"/>
      <c r="F141" s="68"/>
      <c r="G141" s="68"/>
      <c r="H141" s="68"/>
      <c r="I141" s="68"/>
      <c r="J141" s="68"/>
      <c r="K141" s="68"/>
      <c r="L141" s="45"/>
      <c r="M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</sheetData>
  <sheetProtection password="CC35" sheet="1" objects="1" scenarios="1" formatColumns="0" formatRows="0" autoFilter="0"/>
  <autoFilter ref="C120:K140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>
      <c r="B4" s="21"/>
      <c r="D4" s="139" t="s">
        <v>113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DD Humlův dvůr- úprava pokojů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845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710</v>
      </c>
      <c r="G12" s="39"/>
      <c r="H12" s="39"/>
      <c r="I12" s="141" t="s">
        <v>22</v>
      </c>
      <c r="J12" s="145" t="str">
        <f>'Rekapitulace stavby'!AN8</f>
        <v>14. 6. 2021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Město Trutnov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ATIP a.s., Trutnov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Ing. Lenka Kasperová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ROUND((SUM(BE118:BE135)),2)</f>
        <v>0</v>
      </c>
      <c r="G33" s="39"/>
      <c r="H33" s="39"/>
      <c r="I33" s="156">
        <v>0.21</v>
      </c>
      <c r="J33" s="155">
        <f>ROUND(((SUM(BE118:BE135))*I33),2)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ROUND((SUM(BF118:BF135)),2)</f>
        <v>0</v>
      </c>
      <c r="G34" s="39"/>
      <c r="H34" s="39"/>
      <c r="I34" s="156">
        <v>0.15</v>
      </c>
      <c r="J34" s="155">
        <f>ROUND(((SUM(BF118:BF135))*I34),2)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ROUND((SUM(BG118:BG135)),2)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ROUND((SUM(BH118:BH135)),2)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ROUND((SUM(BI118:BI135)),2)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DD Humlův dvůr- úprava pokojů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004 - Vzduchotechnika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14. 6. 2021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ATIP a.s., Trutnov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Lenka Kasperová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117</v>
      </c>
      <c r="D94" s="177"/>
      <c r="E94" s="177"/>
      <c r="F94" s="177"/>
      <c r="G94" s="177"/>
      <c r="H94" s="177"/>
      <c r="I94" s="177"/>
      <c r="J94" s="178" t="s">
        <v>118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119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120</v>
      </c>
    </row>
    <row r="97" spans="1:31" s="9" customFormat="1" ht="24.95" customHeight="1">
      <c r="A97" s="9"/>
      <c r="B97" s="180"/>
      <c r="C97" s="181"/>
      <c r="D97" s="182" t="s">
        <v>846</v>
      </c>
      <c r="E97" s="183"/>
      <c r="F97" s="183"/>
      <c r="G97" s="183"/>
      <c r="H97" s="183"/>
      <c r="I97" s="183"/>
      <c r="J97" s="184">
        <f>J119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847</v>
      </c>
      <c r="E98" s="183"/>
      <c r="F98" s="183"/>
      <c r="G98" s="183"/>
      <c r="H98" s="183"/>
      <c r="I98" s="183"/>
      <c r="J98" s="184">
        <f>J125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124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6.5" customHeight="1">
      <c r="A108" s="39"/>
      <c r="B108" s="40"/>
      <c r="C108" s="41"/>
      <c r="D108" s="41"/>
      <c r="E108" s="175" t="str">
        <f>E7</f>
        <v>DD Humlův dvůr- úprava pokojů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114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004 - Vzduchotechnika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 xml:space="preserve"> </v>
      </c>
      <c r="G112" s="41"/>
      <c r="H112" s="41"/>
      <c r="I112" s="33" t="s">
        <v>22</v>
      </c>
      <c r="J112" s="80" t="str">
        <f>IF(J12="","",J12)</f>
        <v>14. 6. 2021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24</v>
      </c>
      <c r="D114" s="41"/>
      <c r="E114" s="41"/>
      <c r="F114" s="28" t="str">
        <f>E15</f>
        <v>Město Trutnov</v>
      </c>
      <c r="G114" s="41"/>
      <c r="H114" s="41"/>
      <c r="I114" s="33" t="s">
        <v>30</v>
      </c>
      <c r="J114" s="37" t="str">
        <f>E21</f>
        <v>ATIP a.s., Trutnov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28</v>
      </c>
      <c r="D115" s="41"/>
      <c r="E115" s="41"/>
      <c r="F115" s="28" t="str">
        <f>IF(E18="","",E18)</f>
        <v>Vyplň údaj</v>
      </c>
      <c r="G115" s="41"/>
      <c r="H115" s="41"/>
      <c r="I115" s="33" t="s">
        <v>33</v>
      </c>
      <c r="J115" s="37" t="str">
        <f>E24</f>
        <v>Ing. Lenka Kasperová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92"/>
      <c r="B117" s="193"/>
      <c r="C117" s="194" t="s">
        <v>125</v>
      </c>
      <c r="D117" s="195" t="s">
        <v>62</v>
      </c>
      <c r="E117" s="195" t="s">
        <v>58</v>
      </c>
      <c r="F117" s="195" t="s">
        <v>59</v>
      </c>
      <c r="G117" s="195" t="s">
        <v>126</v>
      </c>
      <c r="H117" s="195" t="s">
        <v>127</v>
      </c>
      <c r="I117" s="195" t="s">
        <v>128</v>
      </c>
      <c r="J117" s="195" t="s">
        <v>118</v>
      </c>
      <c r="K117" s="196" t="s">
        <v>129</v>
      </c>
      <c r="L117" s="197"/>
      <c r="M117" s="101" t="s">
        <v>1</v>
      </c>
      <c r="N117" s="102" t="s">
        <v>41</v>
      </c>
      <c r="O117" s="102" t="s">
        <v>130</v>
      </c>
      <c r="P117" s="102" t="s">
        <v>131</v>
      </c>
      <c r="Q117" s="102" t="s">
        <v>132</v>
      </c>
      <c r="R117" s="102" t="s">
        <v>133</v>
      </c>
      <c r="S117" s="102" t="s">
        <v>134</v>
      </c>
      <c r="T117" s="103" t="s">
        <v>135</v>
      </c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</row>
    <row r="118" spans="1:63" s="2" customFormat="1" ht="22.8" customHeight="1">
      <c r="A118" s="39"/>
      <c r="B118" s="40"/>
      <c r="C118" s="108" t="s">
        <v>136</v>
      </c>
      <c r="D118" s="41"/>
      <c r="E118" s="41"/>
      <c r="F118" s="41"/>
      <c r="G118" s="41"/>
      <c r="H118" s="41"/>
      <c r="I118" s="41"/>
      <c r="J118" s="198">
        <f>BK118</f>
        <v>0</v>
      </c>
      <c r="K118" s="41"/>
      <c r="L118" s="45"/>
      <c r="M118" s="104"/>
      <c r="N118" s="199"/>
      <c r="O118" s="105"/>
      <c r="P118" s="200">
        <f>P119+P125</f>
        <v>0</v>
      </c>
      <c r="Q118" s="105"/>
      <c r="R118" s="200">
        <f>R119+R125</f>
        <v>0</v>
      </c>
      <c r="S118" s="105"/>
      <c r="T118" s="201">
        <f>T119+T125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76</v>
      </c>
      <c r="AU118" s="18" t="s">
        <v>120</v>
      </c>
      <c r="BK118" s="202">
        <f>BK119+BK125</f>
        <v>0</v>
      </c>
    </row>
    <row r="119" spans="1:63" s="12" customFormat="1" ht="25.9" customHeight="1">
      <c r="A119" s="12"/>
      <c r="B119" s="203"/>
      <c r="C119" s="204"/>
      <c r="D119" s="205" t="s">
        <v>76</v>
      </c>
      <c r="E119" s="206" t="s">
        <v>717</v>
      </c>
      <c r="F119" s="206" t="s">
        <v>848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SUM(P120:P124)</f>
        <v>0</v>
      </c>
      <c r="Q119" s="211"/>
      <c r="R119" s="212">
        <f>SUM(R120:R124)</f>
        <v>0</v>
      </c>
      <c r="S119" s="211"/>
      <c r="T119" s="213">
        <f>SUM(T120:T124)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85</v>
      </c>
      <c r="AT119" s="215" t="s">
        <v>76</v>
      </c>
      <c r="AU119" s="215" t="s">
        <v>77</v>
      </c>
      <c r="AY119" s="214" t="s">
        <v>140</v>
      </c>
      <c r="BK119" s="216">
        <f>SUM(BK120:BK124)</f>
        <v>0</v>
      </c>
    </row>
    <row r="120" spans="1:65" s="2" customFormat="1" ht="14.4" customHeight="1">
      <c r="A120" s="39"/>
      <c r="B120" s="40"/>
      <c r="C120" s="219" t="s">
        <v>85</v>
      </c>
      <c r="D120" s="219" t="s">
        <v>143</v>
      </c>
      <c r="E120" s="220" t="s">
        <v>849</v>
      </c>
      <c r="F120" s="221" t="s">
        <v>850</v>
      </c>
      <c r="G120" s="222" t="s">
        <v>449</v>
      </c>
      <c r="H120" s="223">
        <v>3</v>
      </c>
      <c r="I120" s="224"/>
      <c r="J120" s="225">
        <f>ROUND(I120*H120,2)</f>
        <v>0</v>
      </c>
      <c r="K120" s="221" t="s">
        <v>1</v>
      </c>
      <c r="L120" s="45"/>
      <c r="M120" s="226" t="s">
        <v>1</v>
      </c>
      <c r="N120" s="227" t="s">
        <v>42</v>
      </c>
      <c r="O120" s="92"/>
      <c r="P120" s="228">
        <f>O120*H120</f>
        <v>0</v>
      </c>
      <c r="Q120" s="228">
        <v>0</v>
      </c>
      <c r="R120" s="228">
        <f>Q120*H120</f>
        <v>0</v>
      </c>
      <c r="S120" s="228">
        <v>0</v>
      </c>
      <c r="T120" s="229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30" t="s">
        <v>197</v>
      </c>
      <c r="AT120" s="230" t="s">
        <v>143</v>
      </c>
      <c r="AU120" s="230" t="s">
        <v>85</v>
      </c>
      <c r="AY120" s="18" t="s">
        <v>140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18" t="s">
        <v>85</v>
      </c>
      <c r="BK120" s="231">
        <f>ROUND(I120*H120,2)</f>
        <v>0</v>
      </c>
      <c r="BL120" s="18" t="s">
        <v>197</v>
      </c>
      <c r="BM120" s="230" t="s">
        <v>87</v>
      </c>
    </row>
    <row r="121" spans="1:65" s="2" customFormat="1" ht="24.15" customHeight="1">
      <c r="A121" s="39"/>
      <c r="B121" s="40"/>
      <c r="C121" s="219" t="s">
        <v>87</v>
      </c>
      <c r="D121" s="219" t="s">
        <v>143</v>
      </c>
      <c r="E121" s="220" t="s">
        <v>851</v>
      </c>
      <c r="F121" s="221" t="s">
        <v>852</v>
      </c>
      <c r="G121" s="222" t="s">
        <v>449</v>
      </c>
      <c r="H121" s="223">
        <v>6</v>
      </c>
      <c r="I121" s="224"/>
      <c r="J121" s="225">
        <f>ROUND(I121*H121,2)</f>
        <v>0</v>
      </c>
      <c r="K121" s="221" t="s">
        <v>1</v>
      </c>
      <c r="L121" s="45"/>
      <c r="M121" s="226" t="s">
        <v>1</v>
      </c>
      <c r="N121" s="227" t="s">
        <v>42</v>
      </c>
      <c r="O121" s="92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0" t="s">
        <v>197</v>
      </c>
      <c r="AT121" s="230" t="s">
        <v>143</v>
      </c>
      <c r="AU121" s="230" t="s">
        <v>85</v>
      </c>
      <c r="AY121" s="18" t="s">
        <v>140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8" t="s">
        <v>85</v>
      </c>
      <c r="BK121" s="231">
        <f>ROUND(I121*H121,2)</f>
        <v>0</v>
      </c>
      <c r="BL121" s="18" t="s">
        <v>197</v>
      </c>
      <c r="BM121" s="230" t="s">
        <v>197</v>
      </c>
    </row>
    <row r="122" spans="1:65" s="2" customFormat="1" ht="24.15" customHeight="1">
      <c r="A122" s="39"/>
      <c r="B122" s="40"/>
      <c r="C122" s="219" t="s">
        <v>192</v>
      </c>
      <c r="D122" s="219" t="s">
        <v>143</v>
      </c>
      <c r="E122" s="220" t="s">
        <v>853</v>
      </c>
      <c r="F122" s="221" t="s">
        <v>854</v>
      </c>
      <c r="G122" s="222" t="s">
        <v>326</v>
      </c>
      <c r="H122" s="223">
        <v>5</v>
      </c>
      <c r="I122" s="224"/>
      <c r="J122" s="225">
        <f>ROUND(I122*H122,2)</f>
        <v>0</v>
      </c>
      <c r="K122" s="221" t="s">
        <v>1</v>
      </c>
      <c r="L122" s="45"/>
      <c r="M122" s="226" t="s">
        <v>1</v>
      </c>
      <c r="N122" s="227" t="s">
        <v>42</v>
      </c>
      <c r="O122" s="92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0" t="s">
        <v>197</v>
      </c>
      <c r="AT122" s="230" t="s">
        <v>143</v>
      </c>
      <c r="AU122" s="230" t="s">
        <v>85</v>
      </c>
      <c r="AY122" s="18" t="s">
        <v>140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8" t="s">
        <v>85</v>
      </c>
      <c r="BK122" s="231">
        <f>ROUND(I122*H122,2)</f>
        <v>0</v>
      </c>
      <c r="BL122" s="18" t="s">
        <v>197</v>
      </c>
      <c r="BM122" s="230" t="s">
        <v>223</v>
      </c>
    </row>
    <row r="123" spans="1:65" s="2" customFormat="1" ht="24.15" customHeight="1">
      <c r="A123" s="39"/>
      <c r="B123" s="40"/>
      <c r="C123" s="219" t="s">
        <v>197</v>
      </c>
      <c r="D123" s="219" t="s">
        <v>143</v>
      </c>
      <c r="E123" s="220" t="s">
        <v>855</v>
      </c>
      <c r="F123" s="221" t="s">
        <v>856</v>
      </c>
      <c r="G123" s="222" t="s">
        <v>857</v>
      </c>
      <c r="H123" s="223">
        <v>5</v>
      </c>
      <c r="I123" s="224"/>
      <c r="J123" s="225">
        <f>ROUND(I123*H123,2)</f>
        <v>0</v>
      </c>
      <c r="K123" s="221" t="s">
        <v>1</v>
      </c>
      <c r="L123" s="45"/>
      <c r="M123" s="226" t="s">
        <v>1</v>
      </c>
      <c r="N123" s="227" t="s">
        <v>42</v>
      </c>
      <c r="O123" s="92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0" t="s">
        <v>197</v>
      </c>
      <c r="AT123" s="230" t="s">
        <v>143</v>
      </c>
      <c r="AU123" s="230" t="s">
        <v>85</v>
      </c>
      <c r="AY123" s="18" t="s">
        <v>140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8" t="s">
        <v>85</v>
      </c>
      <c r="BK123" s="231">
        <f>ROUND(I123*H123,2)</f>
        <v>0</v>
      </c>
      <c r="BL123" s="18" t="s">
        <v>197</v>
      </c>
      <c r="BM123" s="230" t="s">
        <v>237</v>
      </c>
    </row>
    <row r="124" spans="1:65" s="2" customFormat="1" ht="24.15" customHeight="1">
      <c r="A124" s="39"/>
      <c r="B124" s="40"/>
      <c r="C124" s="219" t="s">
        <v>139</v>
      </c>
      <c r="D124" s="219" t="s">
        <v>143</v>
      </c>
      <c r="E124" s="220" t="s">
        <v>858</v>
      </c>
      <c r="F124" s="221" t="s">
        <v>859</v>
      </c>
      <c r="G124" s="222" t="s">
        <v>857</v>
      </c>
      <c r="H124" s="223">
        <v>5</v>
      </c>
      <c r="I124" s="224"/>
      <c r="J124" s="225">
        <f>ROUND(I124*H124,2)</f>
        <v>0</v>
      </c>
      <c r="K124" s="221" t="s">
        <v>1</v>
      </c>
      <c r="L124" s="45"/>
      <c r="M124" s="226" t="s">
        <v>1</v>
      </c>
      <c r="N124" s="227" t="s">
        <v>42</v>
      </c>
      <c r="O124" s="92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197</v>
      </c>
      <c r="AT124" s="230" t="s">
        <v>143</v>
      </c>
      <c r="AU124" s="230" t="s">
        <v>85</v>
      </c>
      <c r="AY124" s="18" t="s">
        <v>140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85</v>
      </c>
      <c r="BK124" s="231">
        <f>ROUND(I124*H124,2)</f>
        <v>0</v>
      </c>
      <c r="BL124" s="18" t="s">
        <v>197</v>
      </c>
      <c r="BM124" s="230" t="s">
        <v>263</v>
      </c>
    </row>
    <row r="125" spans="1:63" s="12" customFormat="1" ht="25.9" customHeight="1">
      <c r="A125" s="12"/>
      <c r="B125" s="203"/>
      <c r="C125" s="204"/>
      <c r="D125" s="205" t="s">
        <v>76</v>
      </c>
      <c r="E125" s="206" t="s">
        <v>725</v>
      </c>
      <c r="F125" s="206" t="s">
        <v>860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SUM(P126:P135)</f>
        <v>0</v>
      </c>
      <c r="Q125" s="211"/>
      <c r="R125" s="212">
        <f>SUM(R126:R135)</f>
        <v>0</v>
      </c>
      <c r="S125" s="211"/>
      <c r="T125" s="213">
        <f>SUM(T126:T135)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85</v>
      </c>
      <c r="AT125" s="215" t="s">
        <v>76</v>
      </c>
      <c r="AU125" s="215" t="s">
        <v>77</v>
      </c>
      <c r="AY125" s="214" t="s">
        <v>140</v>
      </c>
      <c r="BK125" s="216">
        <f>SUM(BK126:BK135)</f>
        <v>0</v>
      </c>
    </row>
    <row r="126" spans="1:65" s="2" customFormat="1" ht="14.4" customHeight="1">
      <c r="A126" s="39"/>
      <c r="B126" s="40"/>
      <c r="C126" s="219" t="s">
        <v>223</v>
      </c>
      <c r="D126" s="219" t="s">
        <v>143</v>
      </c>
      <c r="E126" s="220" t="s">
        <v>861</v>
      </c>
      <c r="F126" s="221" t="s">
        <v>862</v>
      </c>
      <c r="G126" s="222" t="s">
        <v>449</v>
      </c>
      <c r="H126" s="223">
        <v>3</v>
      </c>
      <c r="I126" s="224"/>
      <c r="J126" s="225">
        <f>ROUND(I126*H126,2)</f>
        <v>0</v>
      </c>
      <c r="K126" s="221" t="s">
        <v>1</v>
      </c>
      <c r="L126" s="45"/>
      <c r="M126" s="226" t="s">
        <v>1</v>
      </c>
      <c r="N126" s="227" t="s">
        <v>42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197</v>
      </c>
      <c r="AT126" s="230" t="s">
        <v>143</v>
      </c>
      <c r="AU126" s="230" t="s">
        <v>85</v>
      </c>
      <c r="AY126" s="18" t="s">
        <v>140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85</v>
      </c>
      <c r="BK126" s="231">
        <f>ROUND(I126*H126,2)</f>
        <v>0</v>
      </c>
      <c r="BL126" s="18" t="s">
        <v>197</v>
      </c>
      <c r="BM126" s="230" t="s">
        <v>271</v>
      </c>
    </row>
    <row r="127" spans="1:65" s="2" customFormat="1" ht="14.4" customHeight="1">
      <c r="A127" s="39"/>
      <c r="B127" s="40"/>
      <c r="C127" s="219" t="s">
        <v>230</v>
      </c>
      <c r="D127" s="219" t="s">
        <v>143</v>
      </c>
      <c r="E127" s="220" t="s">
        <v>863</v>
      </c>
      <c r="F127" s="221" t="s">
        <v>864</v>
      </c>
      <c r="G127" s="222" t="s">
        <v>865</v>
      </c>
      <c r="H127" s="223">
        <v>1</v>
      </c>
      <c r="I127" s="224"/>
      <c r="J127" s="225">
        <f>ROUND(I127*H127,2)</f>
        <v>0</v>
      </c>
      <c r="K127" s="221" t="s">
        <v>1</v>
      </c>
      <c r="L127" s="45"/>
      <c r="M127" s="226" t="s">
        <v>1</v>
      </c>
      <c r="N127" s="227" t="s">
        <v>42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197</v>
      </c>
      <c r="AT127" s="230" t="s">
        <v>143</v>
      </c>
      <c r="AU127" s="230" t="s">
        <v>85</v>
      </c>
      <c r="AY127" s="18" t="s">
        <v>140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85</v>
      </c>
      <c r="BK127" s="231">
        <f>ROUND(I127*H127,2)</f>
        <v>0</v>
      </c>
      <c r="BL127" s="18" t="s">
        <v>197</v>
      </c>
      <c r="BM127" s="230" t="s">
        <v>281</v>
      </c>
    </row>
    <row r="128" spans="1:65" s="2" customFormat="1" ht="14.4" customHeight="1">
      <c r="A128" s="39"/>
      <c r="B128" s="40"/>
      <c r="C128" s="219" t="s">
        <v>237</v>
      </c>
      <c r="D128" s="219" t="s">
        <v>143</v>
      </c>
      <c r="E128" s="220" t="s">
        <v>866</v>
      </c>
      <c r="F128" s="221" t="s">
        <v>867</v>
      </c>
      <c r="G128" s="222" t="s">
        <v>865</v>
      </c>
      <c r="H128" s="223">
        <v>0.5</v>
      </c>
      <c r="I128" s="224"/>
      <c r="J128" s="225">
        <f>ROUND(I128*H128,2)</f>
        <v>0</v>
      </c>
      <c r="K128" s="221" t="s">
        <v>1</v>
      </c>
      <c r="L128" s="45"/>
      <c r="M128" s="226" t="s">
        <v>1</v>
      </c>
      <c r="N128" s="227" t="s">
        <v>42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197</v>
      </c>
      <c r="AT128" s="230" t="s">
        <v>143</v>
      </c>
      <c r="AU128" s="230" t="s">
        <v>85</v>
      </c>
      <c r="AY128" s="18" t="s">
        <v>140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85</v>
      </c>
      <c r="BK128" s="231">
        <f>ROUND(I128*H128,2)</f>
        <v>0</v>
      </c>
      <c r="BL128" s="18" t="s">
        <v>197</v>
      </c>
      <c r="BM128" s="230" t="s">
        <v>291</v>
      </c>
    </row>
    <row r="129" spans="1:65" s="2" customFormat="1" ht="14.4" customHeight="1">
      <c r="A129" s="39"/>
      <c r="B129" s="40"/>
      <c r="C129" s="219" t="s">
        <v>241</v>
      </c>
      <c r="D129" s="219" t="s">
        <v>143</v>
      </c>
      <c r="E129" s="220" t="s">
        <v>868</v>
      </c>
      <c r="F129" s="221" t="s">
        <v>869</v>
      </c>
      <c r="G129" s="222" t="s">
        <v>449</v>
      </c>
      <c r="H129" s="223">
        <v>1.667</v>
      </c>
      <c r="I129" s="224"/>
      <c r="J129" s="225">
        <f>ROUND(I129*H129,2)</f>
        <v>0</v>
      </c>
      <c r="K129" s="221" t="s">
        <v>1</v>
      </c>
      <c r="L129" s="45"/>
      <c r="M129" s="226" t="s">
        <v>1</v>
      </c>
      <c r="N129" s="227" t="s">
        <v>42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197</v>
      </c>
      <c r="AT129" s="230" t="s">
        <v>143</v>
      </c>
      <c r="AU129" s="230" t="s">
        <v>85</v>
      </c>
      <c r="AY129" s="18" t="s">
        <v>140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85</v>
      </c>
      <c r="BK129" s="231">
        <f>ROUND(I129*H129,2)</f>
        <v>0</v>
      </c>
      <c r="BL129" s="18" t="s">
        <v>197</v>
      </c>
      <c r="BM129" s="230" t="s">
        <v>303</v>
      </c>
    </row>
    <row r="130" spans="1:65" s="2" customFormat="1" ht="14.4" customHeight="1">
      <c r="A130" s="39"/>
      <c r="B130" s="40"/>
      <c r="C130" s="219" t="s">
        <v>263</v>
      </c>
      <c r="D130" s="219" t="s">
        <v>143</v>
      </c>
      <c r="E130" s="220" t="s">
        <v>870</v>
      </c>
      <c r="F130" s="221" t="s">
        <v>871</v>
      </c>
      <c r="G130" s="222" t="s">
        <v>449</v>
      </c>
      <c r="H130" s="223">
        <v>0.833</v>
      </c>
      <c r="I130" s="224"/>
      <c r="J130" s="225">
        <f>ROUND(I130*H130,2)</f>
        <v>0</v>
      </c>
      <c r="K130" s="221" t="s">
        <v>1</v>
      </c>
      <c r="L130" s="45"/>
      <c r="M130" s="226" t="s">
        <v>1</v>
      </c>
      <c r="N130" s="227" t="s">
        <v>42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197</v>
      </c>
      <c r="AT130" s="230" t="s">
        <v>143</v>
      </c>
      <c r="AU130" s="230" t="s">
        <v>85</v>
      </c>
      <c r="AY130" s="18" t="s">
        <v>140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85</v>
      </c>
      <c r="BK130" s="231">
        <f>ROUND(I130*H130,2)</f>
        <v>0</v>
      </c>
      <c r="BL130" s="18" t="s">
        <v>197</v>
      </c>
      <c r="BM130" s="230" t="s">
        <v>311</v>
      </c>
    </row>
    <row r="131" spans="1:65" s="2" customFormat="1" ht="14.4" customHeight="1">
      <c r="A131" s="39"/>
      <c r="B131" s="40"/>
      <c r="C131" s="219" t="s">
        <v>267</v>
      </c>
      <c r="D131" s="219" t="s">
        <v>143</v>
      </c>
      <c r="E131" s="220" t="s">
        <v>872</v>
      </c>
      <c r="F131" s="221" t="s">
        <v>873</v>
      </c>
      <c r="G131" s="222" t="s">
        <v>449</v>
      </c>
      <c r="H131" s="223">
        <v>3</v>
      </c>
      <c r="I131" s="224"/>
      <c r="J131" s="225">
        <f>ROUND(I131*H131,2)</f>
        <v>0</v>
      </c>
      <c r="K131" s="221" t="s">
        <v>1</v>
      </c>
      <c r="L131" s="45"/>
      <c r="M131" s="226" t="s">
        <v>1</v>
      </c>
      <c r="N131" s="227" t="s">
        <v>42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197</v>
      </c>
      <c r="AT131" s="230" t="s">
        <v>143</v>
      </c>
      <c r="AU131" s="230" t="s">
        <v>85</v>
      </c>
      <c r="AY131" s="18" t="s">
        <v>140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85</v>
      </c>
      <c r="BK131" s="231">
        <f>ROUND(I131*H131,2)</f>
        <v>0</v>
      </c>
      <c r="BL131" s="18" t="s">
        <v>197</v>
      </c>
      <c r="BM131" s="230" t="s">
        <v>323</v>
      </c>
    </row>
    <row r="132" spans="1:65" s="2" customFormat="1" ht="14.4" customHeight="1">
      <c r="A132" s="39"/>
      <c r="B132" s="40"/>
      <c r="C132" s="219" t="s">
        <v>271</v>
      </c>
      <c r="D132" s="219" t="s">
        <v>143</v>
      </c>
      <c r="E132" s="220" t="s">
        <v>874</v>
      </c>
      <c r="F132" s="221" t="s">
        <v>875</v>
      </c>
      <c r="G132" s="222" t="s">
        <v>146</v>
      </c>
      <c r="H132" s="223">
        <v>1</v>
      </c>
      <c r="I132" s="224"/>
      <c r="J132" s="225">
        <f>ROUND(I132*H132,2)</f>
        <v>0</v>
      </c>
      <c r="K132" s="221" t="s">
        <v>1</v>
      </c>
      <c r="L132" s="45"/>
      <c r="M132" s="226" t="s">
        <v>1</v>
      </c>
      <c r="N132" s="227" t="s">
        <v>42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197</v>
      </c>
      <c r="AT132" s="230" t="s">
        <v>143</v>
      </c>
      <c r="AU132" s="230" t="s">
        <v>85</v>
      </c>
      <c r="AY132" s="18" t="s">
        <v>140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85</v>
      </c>
      <c r="BK132" s="231">
        <f>ROUND(I132*H132,2)</f>
        <v>0</v>
      </c>
      <c r="BL132" s="18" t="s">
        <v>197</v>
      </c>
      <c r="BM132" s="230" t="s">
        <v>336</v>
      </c>
    </row>
    <row r="133" spans="1:65" s="2" customFormat="1" ht="14.4" customHeight="1">
      <c r="A133" s="39"/>
      <c r="B133" s="40"/>
      <c r="C133" s="219" t="s">
        <v>277</v>
      </c>
      <c r="D133" s="219" t="s">
        <v>143</v>
      </c>
      <c r="E133" s="220" t="s">
        <v>876</v>
      </c>
      <c r="F133" s="221" t="s">
        <v>877</v>
      </c>
      <c r="G133" s="222" t="s">
        <v>146</v>
      </c>
      <c r="H133" s="223">
        <v>1</v>
      </c>
      <c r="I133" s="224"/>
      <c r="J133" s="225">
        <f>ROUND(I133*H133,2)</f>
        <v>0</v>
      </c>
      <c r="K133" s="221" t="s">
        <v>1</v>
      </c>
      <c r="L133" s="45"/>
      <c r="M133" s="226" t="s">
        <v>1</v>
      </c>
      <c r="N133" s="227" t="s">
        <v>42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197</v>
      </c>
      <c r="AT133" s="230" t="s">
        <v>143</v>
      </c>
      <c r="AU133" s="230" t="s">
        <v>85</v>
      </c>
      <c r="AY133" s="18" t="s">
        <v>140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85</v>
      </c>
      <c r="BK133" s="231">
        <f>ROUND(I133*H133,2)</f>
        <v>0</v>
      </c>
      <c r="BL133" s="18" t="s">
        <v>197</v>
      </c>
      <c r="BM133" s="230" t="s">
        <v>346</v>
      </c>
    </row>
    <row r="134" spans="1:65" s="2" customFormat="1" ht="14.4" customHeight="1">
      <c r="A134" s="39"/>
      <c r="B134" s="40"/>
      <c r="C134" s="219" t="s">
        <v>281</v>
      </c>
      <c r="D134" s="219" t="s">
        <v>143</v>
      </c>
      <c r="E134" s="220" t="s">
        <v>878</v>
      </c>
      <c r="F134" s="221" t="s">
        <v>879</v>
      </c>
      <c r="G134" s="222" t="s">
        <v>146</v>
      </c>
      <c r="H134" s="223">
        <v>1</v>
      </c>
      <c r="I134" s="224"/>
      <c r="J134" s="225">
        <f>ROUND(I134*H134,2)</f>
        <v>0</v>
      </c>
      <c r="K134" s="221" t="s">
        <v>1</v>
      </c>
      <c r="L134" s="45"/>
      <c r="M134" s="226" t="s">
        <v>1</v>
      </c>
      <c r="N134" s="227" t="s">
        <v>42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197</v>
      </c>
      <c r="AT134" s="230" t="s">
        <v>143</v>
      </c>
      <c r="AU134" s="230" t="s">
        <v>85</v>
      </c>
      <c r="AY134" s="18" t="s">
        <v>140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85</v>
      </c>
      <c r="BK134" s="231">
        <f>ROUND(I134*H134,2)</f>
        <v>0</v>
      </c>
      <c r="BL134" s="18" t="s">
        <v>197</v>
      </c>
      <c r="BM134" s="230" t="s">
        <v>357</v>
      </c>
    </row>
    <row r="135" spans="1:65" s="2" customFormat="1" ht="14.4" customHeight="1">
      <c r="A135" s="39"/>
      <c r="B135" s="40"/>
      <c r="C135" s="219" t="s">
        <v>8</v>
      </c>
      <c r="D135" s="219" t="s">
        <v>143</v>
      </c>
      <c r="E135" s="220" t="s">
        <v>880</v>
      </c>
      <c r="F135" s="221" t="s">
        <v>881</v>
      </c>
      <c r="G135" s="222" t="s">
        <v>146</v>
      </c>
      <c r="H135" s="223">
        <v>1</v>
      </c>
      <c r="I135" s="224"/>
      <c r="J135" s="225">
        <f>ROUND(I135*H135,2)</f>
        <v>0</v>
      </c>
      <c r="K135" s="221" t="s">
        <v>1</v>
      </c>
      <c r="L135" s="45"/>
      <c r="M135" s="232" t="s">
        <v>1</v>
      </c>
      <c r="N135" s="233" t="s">
        <v>42</v>
      </c>
      <c r="O135" s="234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197</v>
      </c>
      <c r="AT135" s="230" t="s">
        <v>143</v>
      </c>
      <c r="AU135" s="230" t="s">
        <v>85</v>
      </c>
      <c r="AY135" s="18" t="s">
        <v>140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85</v>
      </c>
      <c r="BK135" s="231">
        <f>ROUND(I135*H135,2)</f>
        <v>0</v>
      </c>
      <c r="BL135" s="18" t="s">
        <v>197</v>
      </c>
      <c r="BM135" s="230" t="s">
        <v>369</v>
      </c>
    </row>
    <row r="136" spans="1:31" s="2" customFormat="1" ht="6.95" customHeight="1">
      <c r="A136" s="39"/>
      <c r="B136" s="67"/>
      <c r="C136" s="68"/>
      <c r="D136" s="68"/>
      <c r="E136" s="68"/>
      <c r="F136" s="68"/>
      <c r="G136" s="68"/>
      <c r="H136" s="68"/>
      <c r="I136" s="68"/>
      <c r="J136" s="68"/>
      <c r="K136" s="68"/>
      <c r="L136" s="45"/>
      <c r="M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</sheetData>
  <sheetProtection password="CC35" sheet="1" objects="1" scenarios="1" formatColumns="0" formatRows="0" autoFilter="0"/>
  <autoFilter ref="C117:K135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>
      <c r="B4" s="21"/>
      <c r="D4" s="139" t="s">
        <v>113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DD Humlův dvůr- úprava pokojů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882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710</v>
      </c>
      <c r="G12" s="39"/>
      <c r="H12" s="39"/>
      <c r="I12" s="141" t="s">
        <v>22</v>
      </c>
      <c r="J12" s="145" t="str">
        <f>'Rekapitulace stavby'!AN8</f>
        <v>14. 6. 2021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Město Trutnov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ATIP a.s., Trutnov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Ing. Lenka Kasperová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ROUND((SUM(BE122:BE156)),2)</f>
        <v>0</v>
      </c>
      <c r="G33" s="39"/>
      <c r="H33" s="39"/>
      <c r="I33" s="156">
        <v>0.21</v>
      </c>
      <c r="J33" s="155">
        <f>ROUND(((SUM(BE122:BE156))*I33),2)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ROUND((SUM(BF122:BF156)),2)</f>
        <v>0</v>
      </c>
      <c r="G34" s="39"/>
      <c r="H34" s="39"/>
      <c r="I34" s="156">
        <v>0.15</v>
      </c>
      <c r="J34" s="155">
        <f>ROUND(((SUM(BF122:BF156))*I34),2)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ROUND((SUM(BG122:BG156)),2)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ROUND((SUM(BH122:BH156)),2)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ROUND((SUM(BI122:BI156)),2)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DD Humlův dvůr- úprava pokojů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005 - Silnoproud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14. 6. 2021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ATIP a.s., Trutnov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Lenka Kasperová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117</v>
      </c>
      <c r="D94" s="177"/>
      <c r="E94" s="177"/>
      <c r="F94" s="177"/>
      <c r="G94" s="177"/>
      <c r="H94" s="177"/>
      <c r="I94" s="177"/>
      <c r="J94" s="178" t="s">
        <v>118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119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120</v>
      </c>
    </row>
    <row r="97" spans="1:31" s="9" customFormat="1" ht="24.95" customHeight="1">
      <c r="A97" s="9"/>
      <c r="B97" s="180"/>
      <c r="C97" s="181"/>
      <c r="D97" s="182" t="s">
        <v>883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884</v>
      </c>
      <c r="E98" s="183"/>
      <c r="F98" s="183"/>
      <c r="G98" s="183"/>
      <c r="H98" s="183"/>
      <c r="I98" s="183"/>
      <c r="J98" s="184">
        <f>J126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0"/>
      <c r="C99" s="181"/>
      <c r="D99" s="182" t="s">
        <v>885</v>
      </c>
      <c r="E99" s="183"/>
      <c r="F99" s="183"/>
      <c r="G99" s="183"/>
      <c r="H99" s="183"/>
      <c r="I99" s="183"/>
      <c r="J99" s="184">
        <f>J134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0"/>
      <c r="C100" s="181"/>
      <c r="D100" s="182" t="s">
        <v>886</v>
      </c>
      <c r="E100" s="183"/>
      <c r="F100" s="183"/>
      <c r="G100" s="183"/>
      <c r="H100" s="183"/>
      <c r="I100" s="183"/>
      <c r="J100" s="184">
        <f>J141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0"/>
      <c r="C101" s="181"/>
      <c r="D101" s="182" t="s">
        <v>887</v>
      </c>
      <c r="E101" s="183"/>
      <c r="F101" s="183"/>
      <c r="G101" s="183"/>
      <c r="H101" s="183"/>
      <c r="I101" s="183"/>
      <c r="J101" s="184">
        <f>J145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0"/>
      <c r="C102" s="181"/>
      <c r="D102" s="182" t="s">
        <v>888</v>
      </c>
      <c r="E102" s="183"/>
      <c r="F102" s="183"/>
      <c r="G102" s="183"/>
      <c r="H102" s="183"/>
      <c r="I102" s="183"/>
      <c r="J102" s="184">
        <f>J153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124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5" t="str">
        <f>E7</f>
        <v>DD Humlův dvůr- úprava pokojů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114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005 - Silnoproud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 xml:space="preserve"> </v>
      </c>
      <c r="G116" s="41"/>
      <c r="H116" s="41"/>
      <c r="I116" s="33" t="s">
        <v>22</v>
      </c>
      <c r="J116" s="80" t="str">
        <f>IF(J12="","",J12)</f>
        <v>14. 6. 2021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E15</f>
        <v>Město Trutnov</v>
      </c>
      <c r="G118" s="41"/>
      <c r="H118" s="41"/>
      <c r="I118" s="33" t="s">
        <v>30</v>
      </c>
      <c r="J118" s="37" t="str">
        <f>E21</f>
        <v>ATIP a.s., Trutnov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>Ing. Lenka Kasperová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2"/>
      <c r="B121" s="193"/>
      <c r="C121" s="194" t="s">
        <v>125</v>
      </c>
      <c r="D121" s="195" t="s">
        <v>62</v>
      </c>
      <c r="E121" s="195" t="s">
        <v>58</v>
      </c>
      <c r="F121" s="195" t="s">
        <v>59</v>
      </c>
      <c r="G121" s="195" t="s">
        <v>126</v>
      </c>
      <c r="H121" s="195" t="s">
        <v>127</v>
      </c>
      <c r="I121" s="195" t="s">
        <v>128</v>
      </c>
      <c r="J121" s="195" t="s">
        <v>118</v>
      </c>
      <c r="K121" s="196" t="s">
        <v>129</v>
      </c>
      <c r="L121" s="197"/>
      <c r="M121" s="101" t="s">
        <v>1</v>
      </c>
      <c r="N121" s="102" t="s">
        <v>41</v>
      </c>
      <c r="O121" s="102" t="s">
        <v>130</v>
      </c>
      <c r="P121" s="102" t="s">
        <v>131</v>
      </c>
      <c r="Q121" s="102" t="s">
        <v>132</v>
      </c>
      <c r="R121" s="102" t="s">
        <v>133</v>
      </c>
      <c r="S121" s="102" t="s">
        <v>134</v>
      </c>
      <c r="T121" s="103" t="s">
        <v>135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9"/>
      <c r="B122" s="40"/>
      <c r="C122" s="108" t="s">
        <v>136</v>
      </c>
      <c r="D122" s="41"/>
      <c r="E122" s="41"/>
      <c r="F122" s="41"/>
      <c r="G122" s="41"/>
      <c r="H122" s="41"/>
      <c r="I122" s="41"/>
      <c r="J122" s="198">
        <f>BK122</f>
        <v>0</v>
      </c>
      <c r="K122" s="41"/>
      <c r="L122" s="45"/>
      <c r="M122" s="104"/>
      <c r="N122" s="199"/>
      <c r="O122" s="105"/>
      <c r="P122" s="200">
        <f>P123+P126+P134+P141+P145+P153</f>
        <v>0</v>
      </c>
      <c r="Q122" s="105"/>
      <c r="R122" s="200">
        <f>R123+R126+R134+R141+R145+R153</f>
        <v>0</v>
      </c>
      <c r="S122" s="105"/>
      <c r="T122" s="201">
        <f>T123+T126+T134+T141+T145+T153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76</v>
      </c>
      <c r="AU122" s="18" t="s">
        <v>120</v>
      </c>
      <c r="BK122" s="202">
        <f>BK123+BK126+BK134+BK141+BK145+BK153</f>
        <v>0</v>
      </c>
    </row>
    <row r="123" spans="1:63" s="12" customFormat="1" ht="25.9" customHeight="1">
      <c r="A123" s="12"/>
      <c r="B123" s="203"/>
      <c r="C123" s="204"/>
      <c r="D123" s="205" t="s">
        <v>76</v>
      </c>
      <c r="E123" s="206" t="s">
        <v>717</v>
      </c>
      <c r="F123" s="206" t="s">
        <v>889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SUM(P124:P125)</f>
        <v>0</v>
      </c>
      <c r="Q123" s="211"/>
      <c r="R123" s="212">
        <f>SUM(R124:R125)</f>
        <v>0</v>
      </c>
      <c r="S123" s="211"/>
      <c r="T123" s="213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85</v>
      </c>
      <c r="AT123" s="215" t="s">
        <v>76</v>
      </c>
      <c r="AU123" s="215" t="s">
        <v>77</v>
      </c>
      <c r="AY123" s="214" t="s">
        <v>140</v>
      </c>
      <c r="BK123" s="216">
        <f>SUM(BK124:BK125)</f>
        <v>0</v>
      </c>
    </row>
    <row r="124" spans="1:65" s="2" customFormat="1" ht="24.15" customHeight="1">
      <c r="A124" s="39"/>
      <c r="B124" s="40"/>
      <c r="C124" s="219" t="s">
        <v>85</v>
      </c>
      <c r="D124" s="219" t="s">
        <v>143</v>
      </c>
      <c r="E124" s="220" t="s">
        <v>890</v>
      </c>
      <c r="F124" s="221" t="s">
        <v>891</v>
      </c>
      <c r="G124" s="222" t="s">
        <v>449</v>
      </c>
      <c r="H124" s="223">
        <v>33</v>
      </c>
      <c r="I124" s="224"/>
      <c r="J124" s="225">
        <f>ROUND(I124*H124,2)</f>
        <v>0</v>
      </c>
      <c r="K124" s="221" t="s">
        <v>892</v>
      </c>
      <c r="L124" s="45"/>
      <c r="M124" s="226" t="s">
        <v>1</v>
      </c>
      <c r="N124" s="227" t="s">
        <v>42</v>
      </c>
      <c r="O124" s="92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197</v>
      </c>
      <c r="AT124" s="230" t="s">
        <v>143</v>
      </c>
      <c r="AU124" s="230" t="s">
        <v>85</v>
      </c>
      <c r="AY124" s="18" t="s">
        <v>140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85</v>
      </c>
      <c r="BK124" s="231">
        <f>ROUND(I124*H124,2)</f>
        <v>0</v>
      </c>
      <c r="BL124" s="18" t="s">
        <v>197</v>
      </c>
      <c r="BM124" s="230" t="s">
        <v>87</v>
      </c>
    </row>
    <row r="125" spans="1:65" s="2" customFormat="1" ht="24.15" customHeight="1">
      <c r="A125" s="39"/>
      <c r="B125" s="40"/>
      <c r="C125" s="219" t="s">
        <v>87</v>
      </c>
      <c r="D125" s="219" t="s">
        <v>143</v>
      </c>
      <c r="E125" s="220" t="s">
        <v>893</v>
      </c>
      <c r="F125" s="221" t="s">
        <v>894</v>
      </c>
      <c r="G125" s="222" t="s">
        <v>449</v>
      </c>
      <c r="H125" s="223">
        <v>3</v>
      </c>
      <c r="I125" s="224"/>
      <c r="J125" s="225">
        <f>ROUND(I125*H125,2)</f>
        <v>0</v>
      </c>
      <c r="K125" s="221" t="s">
        <v>892</v>
      </c>
      <c r="L125" s="45"/>
      <c r="M125" s="226" t="s">
        <v>1</v>
      </c>
      <c r="N125" s="227" t="s">
        <v>42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197</v>
      </c>
      <c r="AT125" s="230" t="s">
        <v>143</v>
      </c>
      <c r="AU125" s="230" t="s">
        <v>85</v>
      </c>
      <c r="AY125" s="18" t="s">
        <v>140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85</v>
      </c>
      <c r="BK125" s="231">
        <f>ROUND(I125*H125,2)</f>
        <v>0</v>
      </c>
      <c r="BL125" s="18" t="s">
        <v>197</v>
      </c>
      <c r="BM125" s="230" t="s">
        <v>197</v>
      </c>
    </row>
    <row r="126" spans="1:63" s="12" customFormat="1" ht="25.9" customHeight="1">
      <c r="A126" s="12"/>
      <c r="B126" s="203"/>
      <c r="C126" s="204"/>
      <c r="D126" s="205" t="s">
        <v>76</v>
      </c>
      <c r="E126" s="206" t="s">
        <v>725</v>
      </c>
      <c r="F126" s="206" t="s">
        <v>895</v>
      </c>
      <c r="G126" s="204"/>
      <c r="H126" s="204"/>
      <c r="I126" s="207"/>
      <c r="J126" s="208">
        <f>BK126</f>
        <v>0</v>
      </c>
      <c r="K126" s="204"/>
      <c r="L126" s="209"/>
      <c r="M126" s="210"/>
      <c r="N126" s="211"/>
      <c r="O126" s="211"/>
      <c r="P126" s="212">
        <f>SUM(P127:P133)</f>
        <v>0</v>
      </c>
      <c r="Q126" s="211"/>
      <c r="R126" s="212">
        <f>SUM(R127:R133)</f>
        <v>0</v>
      </c>
      <c r="S126" s="211"/>
      <c r="T126" s="213">
        <f>SUM(T127:T133)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85</v>
      </c>
      <c r="AT126" s="215" t="s">
        <v>76</v>
      </c>
      <c r="AU126" s="215" t="s">
        <v>77</v>
      </c>
      <c r="AY126" s="214" t="s">
        <v>140</v>
      </c>
      <c r="BK126" s="216">
        <f>SUM(BK127:BK133)</f>
        <v>0</v>
      </c>
    </row>
    <row r="127" spans="1:65" s="2" customFormat="1" ht="14.4" customHeight="1">
      <c r="A127" s="39"/>
      <c r="B127" s="40"/>
      <c r="C127" s="219" t="s">
        <v>192</v>
      </c>
      <c r="D127" s="219" t="s">
        <v>143</v>
      </c>
      <c r="E127" s="220" t="s">
        <v>896</v>
      </c>
      <c r="F127" s="221" t="s">
        <v>897</v>
      </c>
      <c r="G127" s="222" t="s">
        <v>326</v>
      </c>
      <c r="H127" s="223">
        <v>30</v>
      </c>
      <c r="I127" s="224"/>
      <c r="J127" s="225">
        <f>ROUND(I127*H127,2)</f>
        <v>0</v>
      </c>
      <c r="K127" s="221" t="s">
        <v>892</v>
      </c>
      <c r="L127" s="45"/>
      <c r="M127" s="226" t="s">
        <v>1</v>
      </c>
      <c r="N127" s="227" t="s">
        <v>42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197</v>
      </c>
      <c r="AT127" s="230" t="s">
        <v>143</v>
      </c>
      <c r="AU127" s="230" t="s">
        <v>85</v>
      </c>
      <c r="AY127" s="18" t="s">
        <v>140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85</v>
      </c>
      <c r="BK127" s="231">
        <f>ROUND(I127*H127,2)</f>
        <v>0</v>
      </c>
      <c r="BL127" s="18" t="s">
        <v>197</v>
      </c>
      <c r="BM127" s="230" t="s">
        <v>223</v>
      </c>
    </row>
    <row r="128" spans="1:65" s="2" customFormat="1" ht="24.15" customHeight="1">
      <c r="A128" s="39"/>
      <c r="B128" s="40"/>
      <c r="C128" s="219" t="s">
        <v>197</v>
      </c>
      <c r="D128" s="219" t="s">
        <v>143</v>
      </c>
      <c r="E128" s="220" t="s">
        <v>898</v>
      </c>
      <c r="F128" s="221" t="s">
        <v>899</v>
      </c>
      <c r="G128" s="222" t="s">
        <v>326</v>
      </c>
      <c r="H128" s="223">
        <v>15</v>
      </c>
      <c r="I128" s="224"/>
      <c r="J128" s="225">
        <f>ROUND(I128*H128,2)</f>
        <v>0</v>
      </c>
      <c r="K128" s="221" t="s">
        <v>892</v>
      </c>
      <c r="L128" s="45"/>
      <c r="M128" s="226" t="s">
        <v>1</v>
      </c>
      <c r="N128" s="227" t="s">
        <v>42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197</v>
      </c>
      <c r="AT128" s="230" t="s">
        <v>143</v>
      </c>
      <c r="AU128" s="230" t="s">
        <v>85</v>
      </c>
      <c r="AY128" s="18" t="s">
        <v>140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85</v>
      </c>
      <c r="BK128" s="231">
        <f>ROUND(I128*H128,2)</f>
        <v>0</v>
      </c>
      <c r="BL128" s="18" t="s">
        <v>197</v>
      </c>
      <c r="BM128" s="230" t="s">
        <v>237</v>
      </c>
    </row>
    <row r="129" spans="1:65" s="2" customFormat="1" ht="24.15" customHeight="1">
      <c r="A129" s="39"/>
      <c r="B129" s="40"/>
      <c r="C129" s="219" t="s">
        <v>139</v>
      </c>
      <c r="D129" s="219" t="s">
        <v>143</v>
      </c>
      <c r="E129" s="220" t="s">
        <v>900</v>
      </c>
      <c r="F129" s="221" t="s">
        <v>901</v>
      </c>
      <c r="G129" s="222" t="s">
        <v>326</v>
      </c>
      <c r="H129" s="223">
        <v>30</v>
      </c>
      <c r="I129" s="224"/>
      <c r="J129" s="225">
        <f>ROUND(I129*H129,2)</f>
        <v>0</v>
      </c>
      <c r="K129" s="221" t="s">
        <v>892</v>
      </c>
      <c r="L129" s="45"/>
      <c r="M129" s="226" t="s">
        <v>1</v>
      </c>
      <c r="N129" s="227" t="s">
        <v>42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197</v>
      </c>
      <c r="AT129" s="230" t="s">
        <v>143</v>
      </c>
      <c r="AU129" s="230" t="s">
        <v>85</v>
      </c>
      <c r="AY129" s="18" t="s">
        <v>140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85</v>
      </c>
      <c r="BK129" s="231">
        <f>ROUND(I129*H129,2)</f>
        <v>0</v>
      </c>
      <c r="BL129" s="18" t="s">
        <v>197</v>
      </c>
      <c r="BM129" s="230" t="s">
        <v>263</v>
      </c>
    </row>
    <row r="130" spans="1:65" s="2" customFormat="1" ht="24.15" customHeight="1">
      <c r="A130" s="39"/>
      <c r="B130" s="40"/>
      <c r="C130" s="219" t="s">
        <v>223</v>
      </c>
      <c r="D130" s="219" t="s">
        <v>143</v>
      </c>
      <c r="E130" s="220" t="s">
        <v>902</v>
      </c>
      <c r="F130" s="221" t="s">
        <v>903</v>
      </c>
      <c r="G130" s="222" t="s">
        <v>326</v>
      </c>
      <c r="H130" s="223">
        <v>60</v>
      </c>
      <c r="I130" s="224"/>
      <c r="J130" s="225">
        <f>ROUND(I130*H130,2)</f>
        <v>0</v>
      </c>
      <c r="K130" s="221" t="s">
        <v>892</v>
      </c>
      <c r="L130" s="45"/>
      <c r="M130" s="226" t="s">
        <v>1</v>
      </c>
      <c r="N130" s="227" t="s">
        <v>42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197</v>
      </c>
      <c r="AT130" s="230" t="s">
        <v>143</v>
      </c>
      <c r="AU130" s="230" t="s">
        <v>85</v>
      </c>
      <c r="AY130" s="18" t="s">
        <v>140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85</v>
      </c>
      <c r="BK130" s="231">
        <f>ROUND(I130*H130,2)</f>
        <v>0</v>
      </c>
      <c r="BL130" s="18" t="s">
        <v>197</v>
      </c>
      <c r="BM130" s="230" t="s">
        <v>271</v>
      </c>
    </row>
    <row r="131" spans="1:65" s="2" customFormat="1" ht="24.15" customHeight="1">
      <c r="A131" s="39"/>
      <c r="B131" s="40"/>
      <c r="C131" s="219" t="s">
        <v>230</v>
      </c>
      <c r="D131" s="219" t="s">
        <v>143</v>
      </c>
      <c r="E131" s="220" t="s">
        <v>904</v>
      </c>
      <c r="F131" s="221" t="s">
        <v>905</v>
      </c>
      <c r="G131" s="222" t="s">
        <v>326</v>
      </c>
      <c r="H131" s="223">
        <v>70</v>
      </c>
      <c r="I131" s="224"/>
      <c r="J131" s="225">
        <f>ROUND(I131*H131,2)</f>
        <v>0</v>
      </c>
      <c r="K131" s="221" t="s">
        <v>892</v>
      </c>
      <c r="L131" s="45"/>
      <c r="M131" s="226" t="s">
        <v>1</v>
      </c>
      <c r="N131" s="227" t="s">
        <v>42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197</v>
      </c>
      <c r="AT131" s="230" t="s">
        <v>143</v>
      </c>
      <c r="AU131" s="230" t="s">
        <v>85</v>
      </c>
      <c r="AY131" s="18" t="s">
        <v>140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85</v>
      </c>
      <c r="BK131" s="231">
        <f>ROUND(I131*H131,2)</f>
        <v>0</v>
      </c>
      <c r="BL131" s="18" t="s">
        <v>197</v>
      </c>
      <c r="BM131" s="230" t="s">
        <v>281</v>
      </c>
    </row>
    <row r="132" spans="1:65" s="2" customFormat="1" ht="24.15" customHeight="1">
      <c r="A132" s="39"/>
      <c r="B132" s="40"/>
      <c r="C132" s="219" t="s">
        <v>237</v>
      </c>
      <c r="D132" s="219" t="s">
        <v>143</v>
      </c>
      <c r="E132" s="220" t="s">
        <v>906</v>
      </c>
      <c r="F132" s="221" t="s">
        <v>907</v>
      </c>
      <c r="G132" s="222" t="s">
        <v>449</v>
      </c>
      <c r="H132" s="223">
        <v>3</v>
      </c>
      <c r="I132" s="224"/>
      <c r="J132" s="225">
        <f>ROUND(I132*H132,2)</f>
        <v>0</v>
      </c>
      <c r="K132" s="221" t="s">
        <v>908</v>
      </c>
      <c r="L132" s="45"/>
      <c r="M132" s="226" t="s">
        <v>1</v>
      </c>
      <c r="N132" s="227" t="s">
        <v>42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197</v>
      </c>
      <c r="AT132" s="230" t="s">
        <v>143</v>
      </c>
      <c r="AU132" s="230" t="s">
        <v>85</v>
      </c>
      <c r="AY132" s="18" t="s">
        <v>140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85</v>
      </c>
      <c r="BK132" s="231">
        <f>ROUND(I132*H132,2)</f>
        <v>0</v>
      </c>
      <c r="BL132" s="18" t="s">
        <v>197</v>
      </c>
      <c r="BM132" s="230" t="s">
        <v>291</v>
      </c>
    </row>
    <row r="133" spans="1:65" s="2" customFormat="1" ht="14.4" customHeight="1">
      <c r="A133" s="39"/>
      <c r="B133" s="40"/>
      <c r="C133" s="219" t="s">
        <v>241</v>
      </c>
      <c r="D133" s="219" t="s">
        <v>143</v>
      </c>
      <c r="E133" s="220" t="s">
        <v>909</v>
      </c>
      <c r="F133" s="221" t="s">
        <v>910</v>
      </c>
      <c r="G133" s="222" t="s">
        <v>449</v>
      </c>
      <c r="H133" s="223">
        <v>6</v>
      </c>
      <c r="I133" s="224"/>
      <c r="J133" s="225">
        <f>ROUND(I133*H133,2)</f>
        <v>0</v>
      </c>
      <c r="K133" s="221" t="s">
        <v>892</v>
      </c>
      <c r="L133" s="45"/>
      <c r="M133" s="226" t="s">
        <v>1</v>
      </c>
      <c r="N133" s="227" t="s">
        <v>42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197</v>
      </c>
      <c r="AT133" s="230" t="s">
        <v>143</v>
      </c>
      <c r="AU133" s="230" t="s">
        <v>85</v>
      </c>
      <c r="AY133" s="18" t="s">
        <v>140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85</v>
      </c>
      <c r="BK133" s="231">
        <f>ROUND(I133*H133,2)</f>
        <v>0</v>
      </c>
      <c r="BL133" s="18" t="s">
        <v>197</v>
      </c>
      <c r="BM133" s="230" t="s">
        <v>303</v>
      </c>
    </row>
    <row r="134" spans="1:63" s="12" customFormat="1" ht="25.9" customHeight="1">
      <c r="A134" s="12"/>
      <c r="B134" s="203"/>
      <c r="C134" s="204"/>
      <c r="D134" s="205" t="s">
        <v>76</v>
      </c>
      <c r="E134" s="206" t="s">
        <v>727</v>
      </c>
      <c r="F134" s="206" t="s">
        <v>911</v>
      </c>
      <c r="G134" s="204"/>
      <c r="H134" s="204"/>
      <c r="I134" s="207"/>
      <c r="J134" s="208">
        <f>BK134</f>
        <v>0</v>
      </c>
      <c r="K134" s="204"/>
      <c r="L134" s="209"/>
      <c r="M134" s="210"/>
      <c r="N134" s="211"/>
      <c r="O134" s="211"/>
      <c r="P134" s="212">
        <f>SUM(P135:P140)</f>
        <v>0</v>
      </c>
      <c r="Q134" s="211"/>
      <c r="R134" s="212">
        <f>SUM(R135:R140)</f>
        <v>0</v>
      </c>
      <c r="S134" s="211"/>
      <c r="T134" s="213">
        <f>SUM(T135:T140)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85</v>
      </c>
      <c r="AT134" s="215" t="s">
        <v>76</v>
      </c>
      <c r="AU134" s="215" t="s">
        <v>77</v>
      </c>
      <c r="AY134" s="214" t="s">
        <v>140</v>
      </c>
      <c r="BK134" s="216">
        <f>SUM(BK135:BK140)</f>
        <v>0</v>
      </c>
    </row>
    <row r="135" spans="1:65" s="2" customFormat="1" ht="49.05" customHeight="1">
      <c r="A135" s="39"/>
      <c r="B135" s="40"/>
      <c r="C135" s="219" t="s">
        <v>263</v>
      </c>
      <c r="D135" s="219" t="s">
        <v>143</v>
      </c>
      <c r="E135" s="220" t="s">
        <v>912</v>
      </c>
      <c r="F135" s="221" t="s">
        <v>913</v>
      </c>
      <c r="G135" s="222" t="s">
        <v>449</v>
      </c>
      <c r="H135" s="223">
        <v>6</v>
      </c>
      <c r="I135" s="224"/>
      <c r="J135" s="225">
        <f>ROUND(I135*H135,2)</f>
        <v>0</v>
      </c>
      <c r="K135" s="221" t="s">
        <v>892</v>
      </c>
      <c r="L135" s="45"/>
      <c r="M135" s="226" t="s">
        <v>1</v>
      </c>
      <c r="N135" s="227" t="s">
        <v>42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197</v>
      </c>
      <c r="AT135" s="230" t="s">
        <v>143</v>
      </c>
      <c r="AU135" s="230" t="s">
        <v>85</v>
      </c>
      <c r="AY135" s="18" t="s">
        <v>140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85</v>
      </c>
      <c r="BK135" s="231">
        <f>ROUND(I135*H135,2)</f>
        <v>0</v>
      </c>
      <c r="BL135" s="18" t="s">
        <v>197</v>
      </c>
      <c r="BM135" s="230" t="s">
        <v>311</v>
      </c>
    </row>
    <row r="136" spans="1:65" s="2" customFormat="1" ht="49.05" customHeight="1">
      <c r="A136" s="39"/>
      <c r="B136" s="40"/>
      <c r="C136" s="219" t="s">
        <v>267</v>
      </c>
      <c r="D136" s="219" t="s">
        <v>143</v>
      </c>
      <c r="E136" s="220" t="s">
        <v>914</v>
      </c>
      <c r="F136" s="221" t="s">
        <v>915</v>
      </c>
      <c r="G136" s="222" t="s">
        <v>449</v>
      </c>
      <c r="H136" s="223">
        <v>6</v>
      </c>
      <c r="I136" s="224"/>
      <c r="J136" s="225">
        <f>ROUND(I136*H136,2)</f>
        <v>0</v>
      </c>
      <c r="K136" s="221" t="s">
        <v>892</v>
      </c>
      <c r="L136" s="45"/>
      <c r="M136" s="226" t="s">
        <v>1</v>
      </c>
      <c r="N136" s="227" t="s">
        <v>42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197</v>
      </c>
      <c r="AT136" s="230" t="s">
        <v>143</v>
      </c>
      <c r="AU136" s="230" t="s">
        <v>85</v>
      </c>
      <c r="AY136" s="18" t="s">
        <v>140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85</v>
      </c>
      <c r="BK136" s="231">
        <f>ROUND(I136*H136,2)</f>
        <v>0</v>
      </c>
      <c r="BL136" s="18" t="s">
        <v>197</v>
      </c>
      <c r="BM136" s="230" t="s">
        <v>323</v>
      </c>
    </row>
    <row r="137" spans="1:65" s="2" customFormat="1" ht="37.8" customHeight="1">
      <c r="A137" s="39"/>
      <c r="B137" s="40"/>
      <c r="C137" s="219" t="s">
        <v>271</v>
      </c>
      <c r="D137" s="219" t="s">
        <v>143</v>
      </c>
      <c r="E137" s="220" t="s">
        <v>916</v>
      </c>
      <c r="F137" s="221" t="s">
        <v>917</v>
      </c>
      <c r="G137" s="222" t="s">
        <v>449</v>
      </c>
      <c r="H137" s="223">
        <v>3</v>
      </c>
      <c r="I137" s="224"/>
      <c r="J137" s="225">
        <f>ROUND(I137*H137,2)</f>
        <v>0</v>
      </c>
      <c r="K137" s="221" t="s">
        <v>892</v>
      </c>
      <c r="L137" s="45"/>
      <c r="M137" s="226" t="s">
        <v>1</v>
      </c>
      <c r="N137" s="227" t="s">
        <v>42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197</v>
      </c>
      <c r="AT137" s="230" t="s">
        <v>143</v>
      </c>
      <c r="AU137" s="230" t="s">
        <v>85</v>
      </c>
      <c r="AY137" s="18" t="s">
        <v>140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85</v>
      </c>
      <c r="BK137" s="231">
        <f>ROUND(I137*H137,2)</f>
        <v>0</v>
      </c>
      <c r="BL137" s="18" t="s">
        <v>197</v>
      </c>
      <c r="BM137" s="230" t="s">
        <v>336</v>
      </c>
    </row>
    <row r="138" spans="1:65" s="2" customFormat="1" ht="49.05" customHeight="1">
      <c r="A138" s="39"/>
      <c r="B138" s="40"/>
      <c r="C138" s="219" t="s">
        <v>277</v>
      </c>
      <c r="D138" s="219" t="s">
        <v>143</v>
      </c>
      <c r="E138" s="220" t="s">
        <v>918</v>
      </c>
      <c r="F138" s="221" t="s">
        <v>919</v>
      </c>
      <c r="G138" s="222" t="s">
        <v>449</v>
      </c>
      <c r="H138" s="223">
        <v>12</v>
      </c>
      <c r="I138" s="224"/>
      <c r="J138" s="225">
        <f>ROUND(I138*H138,2)</f>
        <v>0</v>
      </c>
      <c r="K138" s="221" t="s">
        <v>892</v>
      </c>
      <c r="L138" s="45"/>
      <c r="M138" s="226" t="s">
        <v>1</v>
      </c>
      <c r="N138" s="227" t="s">
        <v>42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197</v>
      </c>
      <c r="AT138" s="230" t="s">
        <v>143</v>
      </c>
      <c r="AU138" s="230" t="s">
        <v>85</v>
      </c>
      <c r="AY138" s="18" t="s">
        <v>140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85</v>
      </c>
      <c r="BK138" s="231">
        <f>ROUND(I138*H138,2)</f>
        <v>0</v>
      </c>
      <c r="BL138" s="18" t="s">
        <v>197</v>
      </c>
      <c r="BM138" s="230" t="s">
        <v>346</v>
      </c>
    </row>
    <row r="139" spans="1:65" s="2" customFormat="1" ht="49.05" customHeight="1">
      <c r="A139" s="39"/>
      <c r="B139" s="40"/>
      <c r="C139" s="219" t="s">
        <v>281</v>
      </c>
      <c r="D139" s="219" t="s">
        <v>143</v>
      </c>
      <c r="E139" s="220" t="s">
        <v>920</v>
      </c>
      <c r="F139" s="221" t="s">
        <v>921</v>
      </c>
      <c r="G139" s="222" t="s">
        <v>449</v>
      </c>
      <c r="H139" s="223">
        <v>6</v>
      </c>
      <c r="I139" s="224"/>
      <c r="J139" s="225">
        <f>ROUND(I139*H139,2)</f>
        <v>0</v>
      </c>
      <c r="K139" s="221" t="s">
        <v>892</v>
      </c>
      <c r="L139" s="45"/>
      <c r="M139" s="226" t="s">
        <v>1</v>
      </c>
      <c r="N139" s="227" t="s">
        <v>42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197</v>
      </c>
      <c r="AT139" s="230" t="s">
        <v>143</v>
      </c>
      <c r="AU139" s="230" t="s">
        <v>85</v>
      </c>
      <c r="AY139" s="18" t="s">
        <v>140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85</v>
      </c>
      <c r="BK139" s="231">
        <f>ROUND(I139*H139,2)</f>
        <v>0</v>
      </c>
      <c r="BL139" s="18" t="s">
        <v>197</v>
      </c>
      <c r="BM139" s="230" t="s">
        <v>357</v>
      </c>
    </row>
    <row r="140" spans="1:65" s="2" customFormat="1" ht="24.15" customHeight="1">
      <c r="A140" s="39"/>
      <c r="B140" s="40"/>
      <c r="C140" s="219" t="s">
        <v>8</v>
      </c>
      <c r="D140" s="219" t="s">
        <v>143</v>
      </c>
      <c r="E140" s="220" t="s">
        <v>922</v>
      </c>
      <c r="F140" s="221" t="s">
        <v>923</v>
      </c>
      <c r="G140" s="222" t="s">
        <v>449</v>
      </c>
      <c r="H140" s="223">
        <v>6</v>
      </c>
      <c r="I140" s="224"/>
      <c r="J140" s="225">
        <f>ROUND(I140*H140,2)</f>
        <v>0</v>
      </c>
      <c r="K140" s="221" t="s">
        <v>892</v>
      </c>
      <c r="L140" s="45"/>
      <c r="M140" s="226" t="s">
        <v>1</v>
      </c>
      <c r="N140" s="227" t="s">
        <v>42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197</v>
      </c>
      <c r="AT140" s="230" t="s">
        <v>143</v>
      </c>
      <c r="AU140" s="230" t="s">
        <v>85</v>
      </c>
      <c r="AY140" s="18" t="s">
        <v>140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85</v>
      </c>
      <c r="BK140" s="231">
        <f>ROUND(I140*H140,2)</f>
        <v>0</v>
      </c>
      <c r="BL140" s="18" t="s">
        <v>197</v>
      </c>
      <c r="BM140" s="230" t="s">
        <v>369</v>
      </c>
    </row>
    <row r="141" spans="1:63" s="12" customFormat="1" ht="25.9" customHeight="1">
      <c r="A141" s="12"/>
      <c r="B141" s="203"/>
      <c r="C141" s="204"/>
      <c r="D141" s="205" t="s">
        <v>76</v>
      </c>
      <c r="E141" s="206" t="s">
        <v>756</v>
      </c>
      <c r="F141" s="206" t="s">
        <v>924</v>
      </c>
      <c r="G141" s="204"/>
      <c r="H141" s="204"/>
      <c r="I141" s="207"/>
      <c r="J141" s="208">
        <f>BK141</f>
        <v>0</v>
      </c>
      <c r="K141" s="204"/>
      <c r="L141" s="209"/>
      <c r="M141" s="210"/>
      <c r="N141" s="211"/>
      <c r="O141" s="211"/>
      <c r="P141" s="212">
        <f>SUM(P142:P144)</f>
        <v>0</v>
      </c>
      <c r="Q141" s="211"/>
      <c r="R141" s="212">
        <f>SUM(R142:R144)</f>
        <v>0</v>
      </c>
      <c r="S141" s="211"/>
      <c r="T141" s="213">
        <f>SUM(T142:T144)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4" t="s">
        <v>85</v>
      </c>
      <c r="AT141" s="215" t="s">
        <v>76</v>
      </c>
      <c r="AU141" s="215" t="s">
        <v>77</v>
      </c>
      <c r="AY141" s="214" t="s">
        <v>140</v>
      </c>
      <c r="BK141" s="216">
        <f>SUM(BK142:BK144)</f>
        <v>0</v>
      </c>
    </row>
    <row r="142" spans="1:65" s="2" customFormat="1" ht="37.8" customHeight="1">
      <c r="A142" s="39"/>
      <c r="B142" s="40"/>
      <c r="C142" s="219" t="s">
        <v>291</v>
      </c>
      <c r="D142" s="219" t="s">
        <v>143</v>
      </c>
      <c r="E142" s="220" t="s">
        <v>925</v>
      </c>
      <c r="F142" s="221" t="s">
        <v>926</v>
      </c>
      <c r="G142" s="222" t="s">
        <v>449</v>
      </c>
      <c r="H142" s="223">
        <v>3</v>
      </c>
      <c r="I142" s="224"/>
      <c r="J142" s="225">
        <f>ROUND(I142*H142,2)</f>
        <v>0</v>
      </c>
      <c r="K142" s="221" t="s">
        <v>892</v>
      </c>
      <c r="L142" s="45"/>
      <c r="M142" s="226" t="s">
        <v>1</v>
      </c>
      <c r="N142" s="227" t="s">
        <v>42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197</v>
      </c>
      <c r="AT142" s="230" t="s">
        <v>143</v>
      </c>
      <c r="AU142" s="230" t="s">
        <v>85</v>
      </c>
      <c r="AY142" s="18" t="s">
        <v>140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85</v>
      </c>
      <c r="BK142" s="231">
        <f>ROUND(I142*H142,2)</f>
        <v>0</v>
      </c>
      <c r="BL142" s="18" t="s">
        <v>197</v>
      </c>
      <c r="BM142" s="230" t="s">
        <v>380</v>
      </c>
    </row>
    <row r="143" spans="1:65" s="2" customFormat="1" ht="37.8" customHeight="1">
      <c r="A143" s="39"/>
      <c r="B143" s="40"/>
      <c r="C143" s="219" t="s">
        <v>297</v>
      </c>
      <c r="D143" s="219" t="s">
        <v>143</v>
      </c>
      <c r="E143" s="220" t="s">
        <v>927</v>
      </c>
      <c r="F143" s="221" t="s">
        <v>928</v>
      </c>
      <c r="G143" s="222" t="s">
        <v>449</v>
      </c>
      <c r="H143" s="223">
        <v>3</v>
      </c>
      <c r="I143" s="224"/>
      <c r="J143" s="225">
        <f>ROUND(I143*H143,2)</f>
        <v>0</v>
      </c>
      <c r="K143" s="221" t="s">
        <v>892</v>
      </c>
      <c r="L143" s="45"/>
      <c r="M143" s="226" t="s">
        <v>1</v>
      </c>
      <c r="N143" s="227" t="s">
        <v>42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197</v>
      </c>
      <c r="AT143" s="230" t="s">
        <v>143</v>
      </c>
      <c r="AU143" s="230" t="s">
        <v>85</v>
      </c>
      <c r="AY143" s="18" t="s">
        <v>140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85</v>
      </c>
      <c r="BK143" s="231">
        <f>ROUND(I143*H143,2)</f>
        <v>0</v>
      </c>
      <c r="BL143" s="18" t="s">
        <v>197</v>
      </c>
      <c r="BM143" s="230" t="s">
        <v>390</v>
      </c>
    </row>
    <row r="144" spans="1:65" s="2" customFormat="1" ht="37.8" customHeight="1">
      <c r="A144" s="39"/>
      <c r="B144" s="40"/>
      <c r="C144" s="219" t="s">
        <v>303</v>
      </c>
      <c r="D144" s="219" t="s">
        <v>143</v>
      </c>
      <c r="E144" s="220" t="s">
        <v>929</v>
      </c>
      <c r="F144" s="221" t="s">
        <v>930</v>
      </c>
      <c r="G144" s="222" t="s">
        <v>449</v>
      </c>
      <c r="H144" s="223">
        <v>3</v>
      </c>
      <c r="I144" s="224"/>
      <c r="J144" s="225">
        <f>ROUND(I144*H144,2)</f>
        <v>0</v>
      </c>
      <c r="K144" s="221" t="s">
        <v>892</v>
      </c>
      <c r="L144" s="45"/>
      <c r="M144" s="226" t="s">
        <v>1</v>
      </c>
      <c r="N144" s="227" t="s">
        <v>42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197</v>
      </c>
      <c r="AT144" s="230" t="s">
        <v>143</v>
      </c>
      <c r="AU144" s="230" t="s">
        <v>85</v>
      </c>
      <c r="AY144" s="18" t="s">
        <v>140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85</v>
      </c>
      <c r="BK144" s="231">
        <f>ROUND(I144*H144,2)</f>
        <v>0</v>
      </c>
      <c r="BL144" s="18" t="s">
        <v>197</v>
      </c>
      <c r="BM144" s="230" t="s">
        <v>401</v>
      </c>
    </row>
    <row r="145" spans="1:63" s="12" customFormat="1" ht="25.9" customHeight="1">
      <c r="A145" s="12"/>
      <c r="B145" s="203"/>
      <c r="C145" s="204"/>
      <c r="D145" s="205" t="s">
        <v>76</v>
      </c>
      <c r="E145" s="206" t="s">
        <v>773</v>
      </c>
      <c r="F145" s="206" t="s">
        <v>931</v>
      </c>
      <c r="G145" s="204"/>
      <c r="H145" s="204"/>
      <c r="I145" s="207"/>
      <c r="J145" s="208">
        <f>BK145</f>
        <v>0</v>
      </c>
      <c r="K145" s="204"/>
      <c r="L145" s="209"/>
      <c r="M145" s="210"/>
      <c r="N145" s="211"/>
      <c r="O145" s="211"/>
      <c r="P145" s="212">
        <f>SUM(P146:P152)</f>
        <v>0</v>
      </c>
      <c r="Q145" s="211"/>
      <c r="R145" s="212">
        <f>SUM(R146:R152)</f>
        <v>0</v>
      </c>
      <c r="S145" s="211"/>
      <c r="T145" s="213">
        <f>SUM(T146:T152)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4" t="s">
        <v>85</v>
      </c>
      <c r="AT145" s="215" t="s">
        <v>76</v>
      </c>
      <c r="AU145" s="215" t="s">
        <v>77</v>
      </c>
      <c r="AY145" s="214" t="s">
        <v>140</v>
      </c>
      <c r="BK145" s="216">
        <f>SUM(BK146:BK152)</f>
        <v>0</v>
      </c>
    </row>
    <row r="146" spans="1:65" s="2" customFormat="1" ht="24.15" customHeight="1">
      <c r="A146" s="39"/>
      <c r="B146" s="40"/>
      <c r="C146" s="219" t="s">
        <v>307</v>
      </c>
      <c r="D146" s="219" t="s">
        <v>143</v>
      </c>
      <c r="E146" s="220" t="s">
        <v>932</v>
      </c>
      <c r="F146" s="221" t="s">
        <v>933</v>
      </c>
      <c r="G146" s="222" t="s">
        <v>449</v>
      </c>
      <c r="H146" s="223">
        <v>1</v>
      </c>
      <c r="I146" s="224"/>
      <c r="J146" s="225">
        <f>ROUND(I146*H146,2)</f>
        <v>0</v>
      </c>
      <c r="K146" s="221" t="s">
        <v>892</v>
      </c>
      <c r="L146" s="45"/>
      <c r="M146" s="226" t="s">
        <v>1</v>
      </c>
      <c r="N146" s="227" t="s">
        <v>42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197</v>
      </c>
      <c r="AT146" s="230" t="s">
        <v>143</v>
      </c>
      <c r="AU146" s="230" t="s">
        <v>85</v>
      </c>
      <c r="AY146" s="18" t="s">
        <v>140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85</v>
      </c>
      <c r="BK146" s="231">
        <f>ROUND(I146*H146,2)</f>
        <v>0</v>
      </c>
      <c r="BL146" s="18" t="s">
        <v>197</v>
      </c>
      <c r="BM146" s="230" t="s">
        <v>410</v>
      </c>
    </row>
    <row r="147" spans="1:65" s="2" customFormat="1" ht="14.4" customHeight="1">
      <c r="A147" s="39"/>
      <c r="B147" s="40"/>
      <c r="C147" s="219" t="s">
        <v>311</v>
      </c>
      <c r="D147" s="219" t="s">
        <v>143</v>
      </c>
      <c r="E147" s="220" t="s">
        <v>934</v>
      </c>
      <c r="F147" s="221" t="s">
        <v>935</v>
      </c>
      <c r="G147" s="222" t="s">
        <v>449</v>
      </c>
      <c r="H147" s="223">
        <v>3</v>
      </c>
      <c r="I147" s="224"/>
      <c r="J147" s="225">
        <f>ROUND(I147*H147,2)</f>
        <v>0</v>
      </c>
      <c r="K147" s="221" t="s">
        <v>892</v>
      </c>
      <c r="L147" s="45"/>
      <c r="M147" s="226" t="s">
        <v>1</v>
      </c>
      <c r="N147" s="227" t="s">
        <v>42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197</v>
      </c>
      <c r="AT147" s="230" t="s">
        <v>143</v>
      </c>
      <c r="AU147" s="230" t="s">
        <v>85</v>
      </c>
      <c r="AY147" s="18" t="s">
        <v>140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85</v>
      </c>
      <c r="BK147" s="231">
        <f>ROUND(I147*H147,2)</f>
        <v>0</v>
      </c>
      <c r="BL147" s="18" t="s">
        <v>197</v>
      </c>
      <c r="BM147" s="230" t="s">
        <v>424</v>
      </c>
    </row>
    <row r="148" spans="1:65" s="2" customFormat="1" ht="14.4" customHeight="1">
      <c r="A148" s="39"/>
      <c r="B148" s="40"/>
      <c r="C148" s="219" t="s">
        <v>7</v>
      </c>
      <c r="D148" s="219" t="s">
        <v>143</v>
      </c>
      <c r="E148" s="220" t="s">
        <v>936</v>
      </c>
      <c r="F148" s="221" t="s">
        <v>937</v>
      </c>
      <c r="G148" s="222" t="s">
        <v>449</v>
      </c>
      <c r="H148" s="223">
        <v>6</v>
      </c>
      <c r="I148" s="224"/>
      <c r="J148" s="225">
        <f>ROUND(I148*H148,2)</f>
        <v>0</v>
      </c>
      <c r="K148" s="221" t="s">
        <v>892</v>
      </c>
      <c r="L148" s="45"/>
      <c r="M148" s="226" t="s">
        <v>1</v>
      </c>
      <c r="N148" s="227" t="s">
        <v>42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197</v>
      </c>
      <c r="AT148" s="230" t="s">
        <v>143</v>
      </c>
      <c r="AU148" s="230" t="s">
        <v>85</v>
      </c>
      <c r="AY148" s="18" t="s">
        <v>140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85</v>
      </c>
      <c r="BK148" s="231">
        <f>ROUND(I148*H148,2)</f>
        <v>0</v>
      </c>
      <c r="BL148" s="18" t="s">
        <v>197</v>
      </c>
      <c r="BM148" s="230" t="s">
        <v>432</v>
      </c>
    </row>
    <row r="149" spans="1:65" s="2" customFormat="1" ht="14.4" customHeight="1">
      <c r="A149" s="39"/>
      <c r="B149" s="40"/>
      <c r="C149" s="219" t="s">
        <v>323</v>
      </c>
      <c r="D149" s="219" t="s">
        <v>143</v>
      </c>
      <c r="E149" s="220" t="s">
        <v>938</v>
      </c>
      <c r="F149" s="221" t="s">
        <v>939</v>
      </c>
      <c r="G149" s="222" t="s">
        <v>449</v>
      </c>
      <c r="H149" s="223">
        <v>10</v>
      </c>
      <c r="I149" s="224"/>
      <c r="J149" s="225">
        <f>ROUND(I149*H149,2)</f>
        <v>0</v>
      </c>
      <c r="K149" s="221" t="s">
        <v>892</v>
      </c>
      <c r="L149" s="45"/>
      <c r="M149" s="226" t="s">
        <v>1</v>
      </c>
      <c r="N149" s="227" t="s">
        <v>42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197</v>
      </c>
      <c r="AT149" s="230" t="s">
        <v>143</v>
      </c>
      <c r="AU149" s="230" t="s">
        <v>85</v>
      </c>
      <c r="AY149" s="18" t="s">
        <v>140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85</v>
      </c>
      <c r="BK149" s="231">
        <f>ROUND(I149*H149,2)</f>
        <v>0</v>
      </c>
      <c r="BL149" s="18" t="s">
        <v>197</v>
      </c>
      <c r="BM149" s="230" t="s">
        <v>446</v>
      </c>
    </row>
    <row r="150" spans="1:65" s="2" customFormat="1" ht="14.4" customHeight="1">
      <c r="A150" s="39"/>
      <c r="B150" s="40"/>
      <c r="C150" s="219" t="s">
        <v>330</v>
      </c>
      <c r="D150" s="219" t="s">
        <v>143</v>
      </c>
      <c r="E150" s="220" t="s">
        <v>940</v>
      </c>
      <c r="F150" s="221" t="s">
        <v>941</v>
      </c>
      <c r="G150" s="222" t="s">
        <v>449</v>
      </c>
      <c r="H150" s="223">
        <v>5</v>
      </c>
      <c r="I150" s="224"/>
      <c r="J150" s="225">
        <f>ROUND(I150*H150,2)</f>
        <v>0</v>
      </c>
      <c r="K150" s="221" t="s">
        <v>892</v>
      </c>
      <c r="L150" s="45"/>
      <c r="M150" s="226" t="s">
        <v>1</v>
      </c>
      <c r="N150" s="227" t="s">
        <v>42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197</v>
      </c>
      <c r="AT150" s="230" t="s">
        <v>143</v>
      </c>
      <c r="AU150" s="230" t="s">
        <v>85</v>
      </c>
      <c r="AY150" s="18" t="s">
        <v>140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85</v>
      </c>
      <c r="BK150" s="231">
        <f>ROUND(I150*H150,2)</f>
        <v>0</v>
      </c>
      <c r="BL150" s="18" t="s">
        <v>197</v>
      </c>
      <c r="BM150" s="230" t="s">
        <v>457</v>
      </c>
    </row>
    <row r="151" spans="1:65" s="2" customFormat="1" ht="14.4" customHeight="1">
      <c r="A151" s="39"/>
      <c r="B151" s="40"/>
      <c r="C151" s="219" t="s">
        <v>336</v>
      </c>
      <c r="D151" s="219" t="s">
        <v>143</v>
      </c>
      <c r="E151" s="220" t="s">
        <v>942</v>
      </c>
      <c r="F151" s="221" t="s">
        <v>943</v>
      </c>
      <c r="G151" s="222" t="s">
        <v>944</v>
      </c>
      <c r="H151" s="223">
        <v>8</v>
      </c>
      <c r="I151" s="224"/>
      <c r="J151" s="225">
        <f>ROUND(I151*H151,2)</f>
        <v>0</v>
      </c>
      <c r="K151" s="221" t="s">
        <v>892</v>
      </c>
      <c r="L151" s="45"/>
      <c r="M151" s="226" t="s">
        <v>1</v>
      </c>
      <c r="N151" s="227" t="s">
        <v>42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197</v>
      </c>
      <c r="AT151" s="230" t="s">
        <v>143</v>
      </c>
      <c r="AU151" s="230" t="s">
        <v>85</v>
      </c>
      <c r="AY151" s="18" t="s">
        <v>140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85</v>
      </c>
      <c r="BK151" s="231">
        <f>ROUND(I151*H151,2)</f>
        <v>0</v>
      </c>
      <c r="BL151" s="18" t="s">
        <v>197</v>
      </c>
      <c r="BM151" s="230" t="s">
        <v>467</v>
      </c>
    </row>
    <row r="152" spans="1:65" s="2" customFormat="1" ht="14.4" customHeight="1">
      <c r="A152" s="39"/>
      <c r="B152" s="40"/>
      <c r="C152" s="219" t="s">
        <v>341</v>
      </c>
      <c r="D152" s="219" t="s">
        <v>143</v>
      </c>
      <c r="E152" s="220" t="s">
        <v>945</v>
      </c>
      <c r="F152" s="221" t="s">
        <v>946</v>
      </c>
      <c r="G152" s="222" t="s">
        <v>449</v>
      </c>
      <c r="H152" s="223">
        <v>1</v>
      </c>
      <c r="I152" s="224"/>
      <c r="J152" s="225">
        <f>ROUND(I152*H152,2)</f>
        <v>0</v>
      </c>
      <c r="K152" s="221" t="s">
        <v>892</v>
      </c>
      <c r="L152" s="45"/>
      <c r="M152" s="226" t="s">
        <v>1</v>
      </c>
      <c r="N152" s="227" t="s">
        <v>42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197</v>
      </c>
      <c r="AT152" s="230" t="s">
        <v>143</v>
      </c>
      <c r="AU152" s="230" t="s">
        <v>85</v>
      </c>
      <c r="AY152" s="18" t="s">
        <v>140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85</v>
      </c>
      <c r="BK152" s="231">
        <f>ROUND(I152*H152,2)</f>
        <v>0</v>
      </c>
      <c r="BL152" s="18" t="s">
        <v>197</v>
      </c>
      <c r="BM152" s="230" t="s">
        <v>477</v>
      </c>
    </row>
    <row r="153" spans="1:63" s="12" customFormat="1" ht="25.9" customHeight="1">
      <c r="A153" s="12"/>
      <c r="B153" s="203"/>
      <c r="C153" s="204"/>
      <c r="D153" s="205" t="s">
        <v>76</v>
      </c>
      <c r="E153" s="206" t="s">
        <v>801</v>
      </c>
      <c r="F153" s="206" t="s">
        <v>947</v>
      </c>
      <c r="G153" s="204"/>
      <c r="H153" s="204"/>
      <c r="I153" s="207"/>
      <c r="J153" s="208">
        <f>BK153</f>
        <v>0</v>
      </c>
      <c r="K153" s="204"/>
      <c r="L153" s="209"/>
      <c r="M153" s="210"/>
      <c r="N153" s="211"/>
      <c r="O153" s="211"/>
      <c r="P153" s="212">
        <f>SUM(P154:P156)</f>
        <v>0</v>
      </c>
      <c r="Q153" s="211"/>
      <c r="R153" s="212">
        <f>SUM(R154:R156)</f>
        <v>0</v>
      </c>
      <c r="S153" s="211"/>
      <c r="T153" s="213">
        <f>SUM(T154:T156)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4" t="s">
        <v>85</v>
      </c>
      <c r="AT153" s="215" t="s">
        <v>76</v>
      </c>
      <c r="AU153" s="215" t="s">
        <v>77</v>
      </c>
      <c r="AY153" s="214" t="s">
        <v>140</v>
      </c>
      <c r="BK153" s="216">
        <f>SUM(BK154:BK156)</f>
        <v>0</v>
      </c>
    </row>
    <row r="154" spans="1:65" s="2" customFormat="1" ht="24.15" customHeight="1">
      <c r="A154" s="39"/>
      <c r="B154" s="40"/>
      <c r="C154" s="219" t="s">
        <v>346</v>
      </c>
      <c r="D154" s="219" t="s">
        <v>143</v>
      </c>
      <c r="E154" s="220" t="s">
        <v>948</v>
      </c>
      <c r="F154" s="221" t="s">
        <v>949</v>
      </c>
      <c r="G154" s="222" t="s">
        <v>449</v>
      </c>
      <c r="H154" s="223">
        <v>6</v>
      </c>
      <c r="I154" s="224"/>
      <c r="J154" s="225">
        <f>ROUND(I154*H154,2)</f>
        <v>0</v>
      </c>
      <c r="K154" s="221" t="s">
        <v>892</v>
      </c>
      <c r="L154" s="45"/>
      <c r="M154" s="226" t="s">
        <v>1</v>
      </c>
      <c r="N154" s="227" t="s">
        <v>42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197</v>
      </c>
      <c r="AT154" s="230" t="s">
        <v>143</v>
      </c>
      <c r="AU154" s="230" t="s">
        <v>85</v>
      </c>
      <c r="AY154" s="18" t="s">
        <v>140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85</v>
      </c>
      <c r="BK154" s="231">
        <f>ROUND(I154*H154,2)</f>
        <v>0</v>
      </c>
      <c r="BL154" s="18" t="s">
        <v>197</v>
      </c>
      <c r="BM154" s="230" t="s">
        <v>487</v>
      </c>
    </row>
    <row r="155" spans="1:65" s="2" customFormat="1" ht="24.15" customHeight="1">
      <c r="A155" s="39"/>
      <c r="B155" s="40"/>
      <c r="C155" s="219" t="s">
        <v>352</v>
      </c>
      <c r="D155" s="219" t="s">
        <v>143</v>
      </c>
      <c r="E155" s="220" t="s">
        <v>950</v>
      </c>
      <c r="F155" s="221" t="s">
        <v>951</v>
      </c>
      <c r="G155" s="222" t="s">
        <v>449</v>
      </c>
      <c r="H155" s="223">
        <v>36</v>
      </c>
      <c r="I155" s="224"/>
      <c r="J155" s="225">
        <f>ROUND(I155*H155,2)</f>
        <v>0</v>
      </c>
      <c r="K155" s="221" t="s">
        <v>892</v>
      </c>
      <c r="L155" s="45"/>
      <c r="M155" s="226" t="s">
        <v>1</v>
      </c>
      <c r="N155" s="227" t="s">
        <v>42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197</v>
      </c>
      <c r="AT155" s="230" t="s">
        <v>143</v>
      </c>
      <c r="AU155" s="230" t="s">
        <v>85</v>
      </c>
      <c r="AY155" s="18" t="s">
        <v>140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85</v>
      </c>
      <c r="BK155" s="231">
        <f>ROUND(I155*H155,2)</f>
        <v>0</v>
      </c>
      <c r="BL155" s="18" t="s">
        <v>197</v>
      </c>
      <c r="BM155" s="230" t="s">
        <v>497</v>
      </c>
    </row>
    <row r="156" spans="1:65" s="2" customFormat="1" ht="24.15" customHeight="1">
      <c r="A156" s="39"/>
      <c r="B156" s="40"/>
      <c r="C156" s="219" t="s">
        <v>357</v>
      </c>
      <c r="D156" s="219" t="s">
        <v>143</v>
      </c>
      <c r="E156" s="220" t="s">
        <v>952</v>
      </c>
      <c r="F156" s="221" t="s">
        <v>953</v>
      </c>
      <c r="G156" s="222" t="s">
        <v>326</v>
      </c>
      <c r="H156" s="223">
        <v>30</v>
      </c>
      <c r="I156" s="224"/>
      <c r="J156" s="225">
        <f>ROUND(I156*H156,2)</f>
        <v>0</v>
      </c>
      <c r="K156" s="221" t="s">
        <v>892</v>
      </c>
      <c r="L156" s="45"/>
      <c r="M156" s="232" t="s">
        <v>1</v>
      </c>
      <c r="N156" s="233" t="s">
        <v>42</v>
      </c>
      <c r="O156" s="234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197</v>
      </c>
      <c r="AT156" s="230" t="s">
        <v>143</v>
      </c>
      <c r="AU156" s="230" t="s">
        <v>85</v>
      </c>
      <c r="AY156" s="18" t="s">
        <v>140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85</v>
      </c>
      <c r="BK156" s="231">
        <f>ROUND(I156*H156,2)</f>
        <v>0</v>
      </c>
      <c r="BL156" s="18" t="s">
        <v>197</v>
      </c>
      <c r="BM156" s="230" t="s">
        <v>511</v>
      </c>
    </row>
    <row r="157" spans="1:31" s="2" customFormat="1" ht="6.95" customHeight="1">
      <c r="A157" s="39"/>
      <c r="B157" s="67"/>
      <c r="C157" s="68"/>
      <c r="D157" s="68"/>
      <c r="E157" s="68"/>
      <c r="F157" s="68"/>
      <c r="G157" s="68"/>
      <c r="H157" s="68"/>
      <c r="I157" s="68"/>
      <c r="J157" s="68"/>
      <c r="K157" s="68"/>
      <c r="L157" s="45"/>
      <c r="M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</row>
  </sheetData>
  <sheetProtection password="CC35" sheet="1" objects="1" scenarios="1" formatColumns="0" formatRows="0" autoFilter="0"/>
  <autoFilter ref="C121:K156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>
      <c r="B4" s="21"/>
      <c r="D4" s="139" t="s">
        <v>113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DD Humlův dvůr- úprava pokojů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954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710</v>
      </c>
      <c r="G12" s="39"/>
      <c r="H12" s="39"/>
      <c r="I12" s="141" t="s">
        <v>22</v>
      </c>
      <c r="J12" s="145" t="str">
        <f>'Rekapitulace stavby'!AN8</f>
        <v>14. 6. 2021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Město Trutnov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ATIP a.s., Trutnov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Ing. Lenka Kasperová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ROUND((SUM(BE123:BE155)),2)</f>
        <v>0</v>
      </c>
      <c r="G33" s="39"/>
      <c r="H33" s="39"/>
      <c r="I33" s="156">
        <v>0.21</v>
      </c>
      <c r="J33" s="155">
        <f>ROUND(((SUM(BE123:BE155))*I33),2)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ROUND((SUM(BF123:BF155)),2)</f>
        <v>0</v>
      </c>
      <c r="G34" s="39"/>
      <c r="H34" s="39"/>
      <c r="I34" s="156">
        <v>0.15</v>
      </c>
      <c r="J34" s="155">
        <f>ROUND(((SUM(BF123:BF155))*I34),2)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ROUND((SUM(BG123:BG155)),2)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ROUND((SUM(BH123:BH155)),2)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ROUND((SUM(BI123:BI155)),2)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DD Humlův dvůr- úprava pokojů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006 - Slaboproud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14. 6. 2021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ATIP a.s., Trutnov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Lenka Kasperová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117</v>
      </c>
      <c r="D94" s="177"/>
      <c r="E94" s="177"/>
      <c r="F94" s="177"/>
      <c r="G94" s="177"/>
      <c r="H94" s="177"/>
      <c r="I94" s="177"/>
      <c r="J94" s="178" t="s">
        <v>118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119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120</v>
      </c>
    </row>
    <row r="97" spans="1:31" s="9" customFormat="1" ht="24.95" customHeight="1">
      <c r="A97" s="9"/>
      <c r="B97" s="180"/>
      <c r="C97" s="181"/>
      <c r="D97" s="182" t="s">
        <v>883</v>
      </c>
      <c r="E97" s="183"/>
      <c r="F97" s="183"/>
      <c r="G97" s="183"/>
      <c r="H97" s="183"/>
      <c r="I97" s="183"/>
      <c r="J97" s="184">
        <f>J124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884</v>
      </c>
      <c r="E98" s="183"/>
      <c r="F98" s="183"/>
      <c r="G98" s="183"/>
      <c r="H98" s="183"/>
      <c r="I98" s="183"/>
      <c r="J98" s="184">
        <f>J130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0"/>
      <c r="C99" s="181"/>
      <c r="D99" s="182" t="s">
        <v>955</v>
      </c>
      <c r="E99" s="183"/>
      <c r="F99" s="183"/>
      <c r="G99" s="183"/>
      <c r="H99" s="183"/>
      <c r="I99" s="183"/>
      <c r="J99" s="184">
        <f>J136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0"/>
      <c r="C100" s="181"/>
      <c r="D100" s="182" t="s">
        <v>956</v>
      </c>
      <c r="E100" s="183"/>
      <c r="F100" s="183"/>
      <c r="G100" s="183"/>
      <c r="H100" s="183"/>
      <c r="I100" s="183"/>
      <c r="J100" s="184">
        <f>J140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0"/>
      <c r="C101" s="181"/>
      <c r="D101" s="182" t="s">
        <v>957</v>
      </c>
      <c r="E101" s="183"/>
      <c r="F101" s="183"/>
      <c r="G101" s="183"/>
      <c r="H101" s="183"/>
      <c r="I101" s="183"/>
      <c r="J101" s="184">
        <f>J144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0"/>
      <c r="C102" s="181"/>
      <c r="D102" s="182" t="s">
        <v>958</v>
      </c>
      <c r="E102" s="183"/>
      <c r="F102" s="183"/>
      <c r="G102" s="183"/>
      <c r="H102" s="183"/>
      <c r="I102" s="183"/>
      <c r="J102" s="184">
        <f>J148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0"/>
      <c r="C103" s="181"/>
      <c r="D103" s="182" t="s">
        <v>959</v>
      </c>
      <c r="E103" s="183"/>
      <c r="F103" s="183"/>
      <c r="G103" s="183"/>
      <c r="H103" s="183"/>
      <c r="I103" s="183"/>
      <c r="J103" s="184">
        <f>J152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124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75" t="str">
        <f>E7</f>
        <v>DD Humlův dvůr- úprava pokojů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114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006 - Slaboproud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 xml:space="preserve"> </v>
      </c>
      <c r="G117" s="41"/>
      <c r="H117" s="41"/>
      <c r="I117" s="33" t="s">
        <v>22</v>
      </c>
      <c r="J117" s="80" t="str">
        <f>IF(J12="","",J12)</f>
        <v>14. 6. 2021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24</v>
      </c>
      <c r="D119" s="41"/>
      <c r="E119" s="41"/>
      <c r="F119" s="28" t="str">
        <f>E15</f>
        <v>Město Trutnov</v>
      </c>
      <c r="G119" s="41"/>
      <c r="H119" s="41"/>
      <c r="I119" s="33" t="s">
        <v>30</v>
      </c>
      <c r="J119" s="37" t="str">
        <f>E21</f>
        <v>ATIP a.s., Trutnov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28</v>
      </c>
      <c r="D120" s="41"/>
      <c r="E120" s="41"/>
      <c r="F120" s="28" t="str">
        <f>IF(E18="","",E18)</f>
        <v>Vyplň údaj</v>
      </c>
      <c r="G120" s="41"/>
      <c r="H120" s="41"/>
      <c r="I120" s="33" t="s">
        <v>33</v>
      </c>
      <c r="J120" s="37" t="str">
        <f>E24</f>
        <v>Ing. Lenka Kasperová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192"/>
      <c r="B122" s="193"/>
      <c r="C122" s="194" t="s">
        <v>125</v>
      </c>
      <c r="D122" s="195" t="s">
        <v>62</v>
      </c>
      <c r="E122" s="195" t="s">
        <v>58</v>
      </c>
      <c r="F122" s="195" t="s">
        <v>59</v>
      </c>
      <c r="G122" s="195" t="s">
        <v>126</v>
      </c>
      <c r="H122" s="195" t="s">
        <v>127</v>
      </c>
      <c r="I122" s="195" t="s">
        <v>128</v>
      </c>
      <c r="J122" s="195" t="s">
        <v>118</v>
      </c>
      <c r="K122" s="196" t="s">
        <v>129</v>
      </c>
      <c r="L122" s="197"/>
      <c r="M122" s="101" t="s">
        <v>1</v>
      </c>
      <c r="N122" s="102" t="s">
        <v>41</v>
      </c>
      <c r="O122" s="102" t="s">
        <v>130</v>
      </c>
      <c r="P122" s="102" t="s">
        <v>131</v>
      </c>
      <c r="Q122" s="102" t="s">
        <v>132</v>
      </c>
      <c r="R122" s="102" t="s">
        <v>133</v>
      </c>
      <c r="S122" s="102" t="s">
        <v>134</v>
      </c>
      <c r="T122" s="103" t="s">
        <v>135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9"/>
      <c r="B123" s="40"/>
      <c r="C123" s="108" t="s">
        <v>136</v>
      </c>
      <c r="D123" s="41"/>
      <c r="E123" s="41"/>
      <c r="F123" s="41"/>
      <c r="G123" s="41"/>
      <c r="H123" s="41"/>
      <c r="I123" s="41"/>
      <c r="J123" s="198">
        <f>BK123</f>
        <v>0</v>
      </c>
      <c r="K123" s="41"/>
      <c r="L123" s="45"/>
      <c r="M123" s="104"/>
      <c r="N123" s="199"/>
      <c r="O123" s="105"/>
      <c r="P123" s="200">
        <f>P124+P130+P136+P140+P144+P148+P152</f>
        <v>0</v>
      </c>
      <c r="Q123" s="105"/>
      <c r="R123" s="200">
        <f>R124+R130+R136+R140+R144+R148+R152</f>
        <v>0</v>
      </c>
      <c r="S123" s="105"/>
      <c r="T123" s="201">
        <f>T124+T130+T136+T140+T144+T148+T152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76</v>
      </c>
      <c r="AU123" s="18" t="s">
        <v>120</v>
      </c>
      <c r="BK123" s="202">
        <f>BK124+BK130+BK136+BK140+BK144+BK148+BK152</f>
        <v>0</v>
      </c>
    </row>
    <row r="124" spans="1:63" s="12" customFormat="1" ht="25.9" customHeight="1">
      <c r="A124" s="12"/>
      <c r="B124" s="203"/>
      <c r="C124" s="204"/>
      <c r="D124" s="205" t="s">
        <v>76</v>
      </c>
      <c r="E124" s="206" t="s">
        <v>717</v>
      </c>
      <c r="F124" s="206" t="s">
        <v>889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SUM(P125:P129)</f>
        <v>0</v>
      </c>
      <c r="Q124" s="211"/>
      <c r="R124" s="212">
        <f>SUM(R125:R129)</f>
        <v>0</v>
      </c>
      <c r="S124" s="211"/>
      <c r="T124" s="213">
        <f>SUM(T125:T129)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85</v>
      </c>
      <c r="AT124" s="215" t="s">
        <v>76</v>
      </c>
      <c r="AU124" s="215" t="s">
        <v>77</v>
      </c>
      <c r="AY124" s="214" t="s">
        <v>140</v>
      </c>
      <c r="BK124" s="216">
        <f>SUM(BK125:BK129)</f>
        <v>0</v>
      </c>
    </row>
    <row r="125" spans="1:65" s="2" customFormat="1" ht="24.15" customHeight="1">
      <c r="A125" s="39"/>
      <c r="B125" s="40"/>
      <c r="C125" s="219" t="s">
        <v>85</v>
      </c>
      <c r="D125" s="219" t="s">
        <v>143</v>
      </c>
      <c r="E125" s="220" t="s">
        <v>890</v>
      </c>
      <c r="F125" s="221" t="s">
        <v>960</v>
      </c>
      <c r="G125" s="222" t="s">
        <v>449</v>
      </c>
      <c r="H125" s="223">
        <v>6</v>
      </c>
      <c r="I125" s="224"/>
      <c r="J125" s="225">
        <f>ROUND(I125*H125,2)</f>
        <v>0</v>
      </c>
      <c r="K125" s="221" t="s">
        <v>961</v>
      </c>
      <c r="L125" s="45"/>
      <c r="M125" s="226" t="s">
        <v>1</v>
      </c>
      <c r="N125" s="227" t="s">
        <v>42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197</v>
      </c>
      <c r="AT125" s="230" t="s">
        <v>143</v>
      </c>
      <c r="AU125" s="230" t="s">
        <v>85</v>
      </c>
      <c r="AY125" s="18" t="s">
        <v>140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85</v>
      </c>
      <c r="BK125" s="231">
        <f>ROUND(I125*H125,2)</f>
        <v>0</v>
      </c>
      <c r="BL125" s="18" t="s">
        <v>197</v>
      </c>
      <c r="BM125" s="230" t="s">
        <v>87</v>
      </c>
    </row>
    <row r="126" spans="1:65" s="2" customFormat="1" ht="24.15" customHeight="1">
      <c r="A126" s="39"/>
      <c r="B126" s="40"/>
      <c r="C126" s="219" t="s">
        <v>87</v>
      </c>
      <c r="D126" s="219" t="s">
        <v>143</v>
      </c>
      <c r="E126" s="220" t="s">
        <v>962</v>
      </c>
      <c r="F126" s="221" t="s">
        <v>963</v>
      </c>
      <c r="G126" s="222" t="s">
        <v>449</v>
      </c>
      <c r="H126" s="223">
        <v>6</v>
      </c>
      <c r="I126" s="224"/>
      <c r="J126" s="225">
        <f>ROUND(I126*H126,2)</f>
        <v>0</v>
      </c>
      <c r="K126" s="221" t="s">
        <v>961</v>
      </c>
      <c r="L126" s="45"/>
      <c r="M126" s="226" t="s">
        <v>1</v>
      </c>
      <c r="N126" s="227" t="s">
        <v>42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197</v>
      </c>
      <c r="AT126" s="230" t="s">
        <v>143</v>
      </c>
      <c r="AU126" s="230" t="s">
        <v>85</v>
      </c>
      <c r="AY126" s="18" t="s">
        <v>140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85</v>
      </c>
      <c r="BK126" s="231">
        <f>ROUND(I126*H126,2)</f>
        <v>0</v>
      </c>
      <c r="BL126" s="18" t="s">
        <v>197</v>
      </c>
      <c r="BM126" s="230" t="s">
        <v>197</v>
      </c>
    </row>
    <row r="127" spans="1:65" s="2" customFormat="1" ht="24.15" customHeight="1">
      <c r="A127" s="39"/>
      <c r="B127" s="40"/>
      <c r="C127" s="219" t="s">
        <v>192</v>
      </c>
      <c r="D127" s="219" t="s">
        <v>143</v>
      </c>
      <c r="E127" s="220" t="s">
        <v>964</v>
      </c>
      <c r="F127" s="221" t="s">
        <v>965</v>
      </c>
      <c r="G127" s="222" t="s">
        <v>449</v>
      </c>
      <c r="H127" s="223">
        <v>3</v>
      </c>
      <c r="I127" s="224"/>
      <c r="J127" s="225">
        <f>ROUND(I127*H127,2)</f>
        <v>0</v>
      </c>
      <c r="K127" s="221" t="s">
        <v>961</v>
      </c>
      <c r="L127" s="45"/>
      <c r="M127" s="226" t="s">
        <v>1</v>
      </c>
      <c r="N127" s="227" t="s">
        <v>42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197</v>
      </c>
      <c r="AT127" s="230" t="s">
        <v>143</v>
      </c>
      <c r="AU127" s="230" t="s">
        <v>85</v>
      </c>
      <c r="AY127" s="18" t="s">
        <v>140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85</v>
      </c>
      <c r="BK127" s="231">
        <f>ROUND(I127*H127,2)</f>
        <v>0</v>
      </c>
      <c r="BL127" s="18" t="s">
        <v>197</v>
      </c>
      <c r="BM127" s="230" t="s">
        <v>223</v>
      </c>
    </row>
    <row r="128" spans="1:65" s="2" customFormat="1" ht="37.8" customHeight="1">
      <c r="A128" s="39"/>
      <c r="B128" s="40"/>
      <c r="C128" s="219" t="s">
        <v>197</v>
      </c>
      <c r="D128" s="219" t="s">
        <v>143</v>
      </c>
      <c r="E128" s="220" t="s">
        <v>966</v>
      </c>
      <c r="F128" s="221" t="s">
        <v>967</v>
      </c>
      <c r="G128" s="222" t="s">
        <v>326</v>
      </c>
      <c r="H128" s="223">
        <v>22</v>
      </c>
      <c r="I128" s="224"/>
      <c r="J128" s="225">
        <f>ROUND(I128*H128,2)</f>
        <v>0</v>
      </c>
      <c r="K128" s="221" t="s">
        <v>961</v>
      </c>
      <c r="L128" s="45"/>
      <c r="M128" s="226" t="s">
        <v>1</v>
      </c>
      <c r="N128" s="227" t="s">
        <v>42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197</v>
      </c>
      <c r="AT128" s="230" t="s">
        <v>143</v>
      </c>
      <c r="AU128" s="230" t="s">
        <v>85</v>
      </c>
      <c r="AY128" s="18" t="s">
        <v>140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85</v>
      </c>
      <c r="BK128" s="231">
        <f>ROUND(I128*H128,2)</f>
        <v>0</v>
      </c>
      <c r="BL128" s="18" t="s">
        <v>197</v>
      </c>
      <c r="BM128" s="230" t="s">
        <v>237</v>
      </c>
    </row>
    <row r="129" spans="1:65" s="2" customFormat="1" ht="37.8" customHeight="1">
      <c r="A129" s="39"/>
      <c r="B129" s="40"/>
      <c r="C129" s="219" t="s">
        <v>139</v>
      </c>
      <c r="D129" s="219" t="s">
        <v>143</v>
      </c>
      <c r="E129" s="220" t="s">
        <v>968</v>
      </c>
      <c r="F129" s="221" t="s">
        <v>969</v>
      </c>
      <c r="G129" s="222" t="s">
        <v>326</v>
      </c>
      <c r="H129" s="223">
        <v>50</v>
      </c>
      <c r="I129" s="224"/>
      <c r="J129" s="225">
        <f>ROUND(I129*H129,2)</f>
        <v>0</v>
      </c>
      <c r="K129" s="221" t="s">
        <v>961</v>
      </c>
      <c r="L129" s="45"/>
      <c r="M129" s="226" t="s">
        <v>1</v>
      </c>
      <c r="N129" s="227" t="s">
        <v>42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197</v>
      </c>
      <c r="AT129" s="230" t="s">
        <v>143</v>
      </c>
      <c r="AU129" s="230" t="s">
        <v>85</v>
      </c>
      <c r="AY129" s="18" t="s">
        <v>140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85</v>
      </c>
      <c r="BK129" s="231">
        <f>ROUND(I129*H129,2)</f>
        <v>0</v>
      </c>
      <c r="BL129" s="18" t="s">
        <v>197</v>
      </c>
      <c r="BM129" s="230" t="s">
        <v>263</v>
      </c>
    </row>
    <row r="130" spans="1:63" s="12" customFormat="1" ht="25.9" customHeight="1">
      <c r="A130" s="12"/>
      <c r="B130" s="203"/>
      <c r="C130" s="204"/>
      <c r="D130" s="205" t="s">
        <v>76</v>
      </c>
      <c r="E130" s="206" t="s">
        <v>725</v>
      </c>
      <c r="F130" s="206" t="s">
        <v>895</v>
      </c>
      <c r="G130" s="204"/>
      <c r="H130" s="204"/>
      <c r="I130" s="207"/>
      <c r="J130" s="208">
        <f>BK130</f>
        <v>0</v>
      </c>
      <c r="K130" s="204"/>
      <c r="L130" s="209"/>
      <c r="M130" s="210"/>
      <c r="N130" s="211"/>
      <c r="O130" s="211"/>
      <c r="P130" s="212">
        <f>SUM(P131:P135)</f>
        <v>0</v>
      </c>
      <c r="Q130" s="211"/>
      <c r="R130" s="212">
        <f>SUM(R131:R135)</f>
        <v>0</v>
      </c>
      <c r="S130" s="211"/>
      <c r="T130" s="213">
        <f>SUM(T131:T135)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85</v>
      </c>
      <c r="AT130" s="215" t="s">
        <v>76</v>
      </c>
      <c r="AU130" s="215" t="s">
        <v>77</v>
      </c>
      <c r="AY130" s="214" t="s">
        <v>140</v>
      </c>
      <c r="BK130" s="216">
        <f>SUM(BK131:BK135)</f>
        <v>0</v>
      </c>
    </row>
    <row r="131" spans="1:65" s="2" customFormat="1" ht="14.4" customHeight="1">
      <c r="A131" s="39"/>
      <c r="B131" s="40"/>
      <c r="C131" s="219" t="s">
        <v>223</v>
      </c>
      <c r="D131" s="219" t="s">
        <v>143</v>
      </c>
      <c r="E131" s="220" t="s">
        <v>970</v>
      </c>
      <c r="F131" s="221" t="s">
        <v>971</v>
      </c>
      <c r="G131" s="222" t="s">
        <v>326</v>
      </c>
      <c r="H131" s="223">
        <v>30</v>
      </c>
      <c r="I131" s="224"/>
      <c r="J131" s="225">
        <f>ROUND(I131*H131,2)</f>
        <v>0</v>
      </c>
      <c r="K131" s="221" t="s">
        <v>961</v>
      </c>
      <c r="L131" s="45"/>
      <c r="M131" s="226" t="s">
        <v>1</v>
      </c>
      <c r="N131" s="227" t="s">
        <v>42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197</v>
      </c>
      <c r="AT131" s="230" t="s">
        <v>143</v>
      </c>
      <c r="AU131" s="230" t="s">
        <v>85</v>
      </c>
      <c r="AY131" s="18" t="s">
        <v>140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85</v>
      </c>
      <c r="BK131" s="231">
        <f>ROUND(I131*H131,2)</f>
        <v>0</v>
      </c>
      <c r="BL131" s="18" t="s">
        <v>197</v>
      </c>
      <c r="BM131" s="230" t="s">
        <v>271</v>
      </c>
    </row>
    <row r="132" spans="1:65" s="2" customFormat="1" ht="14.4" customHeight="1">
      <c r="A132" s="39"/>
      <c r="B132" s="40"/>
      <c r="C132" s="219" t="s">
        <v>230</v>
      </c>
      <c r="D132" s="219" t="s">
        <v>143</v>
      </c>
      <c r="E132" s="220" t="s">
        <v>972</v>
      </c>
      <c r="F132" s="221" t="s">
        <v>973</v>
      </c>
      <c r="G132" s="222" t="s">
        <v>326</v>
      </c>
      <c r="H132" s="223">
        <v>30</v>
      </c>
      <c r="I132" s="224"/>
      <c r="J132" s="225">
        <f>ROUND(I132*H132,2)</f>
        <v>0</v>
      </c>
      <c r="K132" s="221" t="s">
        <v>961</v>
      </c>
      <c r="L132" s="45"/>
      <c r="M132" s="226" t="s">
        <v>1</v>
      </c>
      <c r="N132" s="227" t="s">
        <v>42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197</v>
      </c>
      <c r="AT132" s="230" t="s">
        <v>143</v>
      </c>
      <c r="AU132" s="230" t="s">
        <v>85</v>
      </c>
      <c r="AY132" s="18" t="s">
        <v>140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85</v>
      </c>
      <c r="BK132" s="231">
        <f>ROUND(I132*H132,2)</f>
        <v>0</v>
      </c>
      <c r="BL132" s="18" t="s">
        <v>197</v>
      </c>
      <c r="BM132" s="230" t="s">
        <v>281</v>
      </c>
    </row>
    <row r="133" spans="1:65" s="2" customFormat="1" ht="24.15" customHeight="1">
      <c r="A133" s="39"/>
      <c r="B133" s="40"/>
      <c r="C133" s="219" t="s">
        <v>237</v>
      </c>
      <c r="D133" s="219" t="s">
        <v>143</v>
      </c>
      <c r="E133" s="220" t="s">
        <v>974</v>
      </c>
      <c r="F133" s="221" t="s">
        <v>975</v>
      </c>
      <c r="G133" s="222" t="s">
        <v>326</v>
      </c>
      <c r="H133" s="223">
        <v>80</v>
      </c>
      <c r="I133" s="224"/>
      <c r="J133" s="225">
        <f>ROUND(I133*H133,2)</f>
        <v>0</v>
      </c>
      <c r="K133" s="221" t="s">
        <v>961</v>
      </c>
      <c r="L133" s="45"/>
      <c r="M133" s="226" t="s">
        <v>1</v>
      </c>
      <c r="N133" s="227" t="s">
        <v>42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197</v>
      </c>
      <c r="AT133" s="230" t="s">
        <v>143</v>
      </c>
      <c r="AU133" s="230" t="s">
        <v>85</v>
      </c>
      <c r="AY133" s="18" t="s">
        <v>140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85</v>
      </c>
      <c r="BK133" s="231">
        <f>ROUND(I133*H133,2)</f>
        <v>0</v>
      </c>
      <c r="BL133" s="18" t="s">
        <v>197</v>
      </c>
      <c r="BM133" s="230" t="s">
        <v>291</v>
      </c>
    </row>
    <row r="134" spans="1:65" s="2" customFormat="1" ht="14.4" customHeight="1">
      <c r="A134" s="39"/>
      <c r="B134" s="40"/>
      <c r="C134" s="219" t="s">
        <v>241</v>
      </c>
      <c r="D134" s="219" t="s">
        <v>143</v>
      </c>
      <c r="E134" s="220" t="s">
        <v>976</v>
      </c>
      <c r="F134" s="221" t="s">
        <v>977</v>
      </c>
      <c r="G134" s="222" t="s">
        <v>326</v>
      </c>
      <c r="H134" s="223">
        <v>25</v>
      </c>
      <c r="I134" s="224"/>
      <c r="J134" s="225">
        <f>ROUND(I134*H134,2)</f>
        <v>0</v>
      </c>
      <c r="K134" s="221" t="s">
        <v>961</v>
      </c>
      <c r="L134" s="45"/>
      <c r="M134" s="226" t="s">
        <v>1</v>
      </c>
      <c r="N134" s="227" t="s">
        <v>42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197</v>
      </c>
      <c r="AT134" s="230" t="s">
        <v>143</v>
      </c>
      <c r="AU134" s="230" t="s">
        <v>85</v>
      </c>
      <c r="AY134" s="18" t="s">
        <v>140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85</v>
      </c>
      <c r="BK134" s="231">
        <f>ROUND(I134*H134,2)</f>
        <v>0</v>
      </c>
      <c r="BL134" s="18" t="s">
        <v>197</v>
      </c>
      <c r="BM134" s="230" t="s">
        <v>303</v>
      </c>
    </row>
    <row r="135" spans="1:65" s="2" customFormat="1" ht="24.15" customHeight="1">
      <c r="A135" s="39"/>
      <c r="B135" s="40"/>
      <c r="C135" s="219" t="s">
        <v>263</v>
      </c>
      <c r="D135" s="219" t="s">
        <v>143</v>
      </c>
      <c r="E135" s="220" t="s">
        <v>978</v>
      </c>
      <c r="F135" s="221" t="s">
        <v>979</v>
      </c>
      <c r="G135" s="222" t="s">
        <v>449</v>
      </c>
      <c r="H135" s="223">
        <v>4</v>
      </c>
      <c r="I135" s="224"/>
      <c r="J135" s="225">
        <f>ROUND(I135*H135,2)</f>
        <v>0</v>
      </c>
      <c r="K135" s="221" t="s">
        <v>961</v>
      </c>
      <c r="L135" s="45"/>
      <c r="M135" s="226" t="s">
        <v>1</v>
      </c>
      <c r="N135" s="227" t="s">
        <v>42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197</v>
      </c>
      <c r="AT135" s="230" t="s">
        <v>143</v>
      </c>
      <c r="AU135" s="230" t="s">
        <v>85</v>
      </c>
      <c r="AY135" s="18" t="s">
        <v>140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85</v>
      </c>
      <c r="BK135" s="231">
        <f>ROUND(I135*H135,2)</f>
        <v>0</v>
      </c>
      <c r="BL135" s="18" t="s">
        <v>197</v>
      </c>
      <c r="BM135" s="230" t="s">
        <v>311</v>
      </c>
    </row>
    <row r="136" spans="1:63" s="12" customFormat="1" ht="25.9" customHeight="1">
      <c r="A136" s="12"/>
      <c r="B136" s="203"/>
      <c r="C136" s="204"/>
      <c r="D136" s="205" t="s">
        <v>76</v>
      </c>
      <c r="E136" s="206" t="s">
        <v>727</v>
      </c>
      <c r="F136" s="206" t="s">
        <v>980</v>
      </c>
      <c r="G136" s="204"/>
      <c r="H136" s="204"/>
      <c r="I136" s="207"/>
      <c r="J136" s="208">
        <f>BK136</f>
        <v>0</v>
      </c>
      <c r="K136" s="204"/>
      <c r="L136" s="209"/>
      <c r="M136" s="210"/>
      <c r="N136" s="211"/>
      <c r="O136" s="211"/>
      <c r="P136" s="212">
        <f>SUM(P137:P139)</f>
        <v>0</v>
      </c>
      <c r="Q136" s="211"/>
      <c r="R136" s="212">
        <f>SUM(R137:R139)</f>
        <v>0</v>
      </c>
      <c r="S136" s="211"/>
      <c r="T136" s="213">
        <f>SUM(T137:T139)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85</v>
      </c>
      <c r="AT136" s="215" t="s">
        <v>76</v>
      </c>
      <c r="AU136" s="215" t="s">
        <v>77</v>
      </c>
      <c r="AY136" s="214" t="s">
        <v>140</v>
      </c>
      <c r="BK136" s="216">
        <f>SUM(BK137:BK139)</f>
        <v>0</v>
      </c>
    </row>
    <row r="137" spans="1:65" s="2" customFormat="1" ht="14.4" customHeight="1">
      <c r="A137" s="39"/>
      <c r="B137" s="40"/>
      <c r="C137" s="219" t="s">
        <v>267</v>
      </c>
      <c r="D137" s="219" t="s">
        <v>143</v>
      </c>
      <c r="E137" s="220" t="s">
        <v>981</v>
      </c>
      <c r="F137" s="221" t="s">
        <v>982</v>
      </c>
      <c r="G137" s="222" t="s">
        <v>449</v>
      </c>
      <c r="H137" s="223">
        <v>6</v>
      </c>
      <c r="I137" s="224"/>
      <c r="J137" s="225">
        <f>ROUND(I137*H137,2)</f>
        <v>0</v>
      </c>
      <c r="K137" s="221" t="s">
        <v>961</v>
      </c>
      <c r="L137" s="45"/>
      <c r="M137" s="226" t="s">
        <v>1</v>
      </c>
      <c r="N137" s="227" t="s">
        <v>42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197</v>
      </c>
      <c r="AT137" s="230" t="s">
        <v>143</v>
      </c>
      <c r="AU137" s="230" t="s">
        <v>85</v>
      </c>
      <c r="AY137" s="18" t="s">
        <v>140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85</v>
      </c>
      <c r="BK137" s="231">
        <f>ROUND(I137*H137,2)</f>
        <v>0</v>
      </c>
      <c r="BL137" s="18" t="s">
        <v>197</v>
      </c>
      <c r="BM137" s="230" t="s">
        <v>323</v>
      </c>
    </row>
    <row r="138" spans="1:65" s="2" customFormat="1" ht="14.4" customHeight="1">
      <c r="A138" s="39"/>
      <c r="B138" s="40"/>
      <c r="C138" s="219" t="s">
        <v>271</v>
      </c>
      <c r="D138" s="219" t="s">
        <v>143</v>
      </c>
      <c r="E138" s="220" t="s">
        <v>983</v>
      </c>
      <c r="F138" s="221" t="s">
        <v>984</v>
      </c>
      <c r="G138" s="222" t="s">
        <v>449</v>
      </c>
      <c r="H138" s="223">
        <v>6</v>
      </c>
      <c r="I138" s="224"/>
      <c r="J138" s="225">
        <f>ROUND(I138*H138,2)</f>
        <v>0</v>
      </c>
      <c r="K138" s="221" t="s">
        <v>961</v>
      </c>
      <c r="L138" s="45"/>
      <c r="M138" s="226" t="s">
        <v>1</v>
      </c>
      <c r="N138" s="227" t="s">
        <v>42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197</v>
      </c>
      <c r="AT138" s="230" t="s">
        <v>143</v>
      </c>
      <c r="AU138" s="230" t="s">
        <v>85</v>
      </c>
      <c r="AY138" s="18" t="s">
        <v>140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85</v>
      </c>
      <c r="BK138" s="231">
        <f>ROUND(I138*H138,2)</f>
        <v>0</v>
      </c>
      <c r="BL138" s="18" t="s">
        <v>197</v>
      </c>
      <c r="BM138" s="230" t="s">
        <v>336</v>
      </c>
    </row>
    <row r="139" spans="1:65" s="2" customFormat="1" ht="24.15" customHeight="1">
      <c r="A139" s="39"/>
      <c r="B139" s="40"/>
      <c r="C139" s="219" t="s">
        <v>277</v>
      </c>
      <c r="D139" s="219" t="s">
        <v>143</v>
      </c>
      <c r="E139" s="220" t="s">
        <v>922</v>
      </c>
      <c r="F139" s="221" t="s">
        <v>985</v>
      </c>
      <c r="G139" s="222" t="s">
        <v>449</v>
      </c>
      <c r="H139" s="223">
        <v>6</v>
      </c>
      <c r="I139" s="224"/>
      <c r="J139" s="225">
        <f>ROUND(I139*H139,2)</f>
        <v>0</v>
      </c>
      <c r="K139" s="221" t="s">
        <v>892</v>
      </c>
      <c r="L139" s="45"/>
      <c r="M139" s="226" t="s">
        <v>1</v>
      </c>
      <c r="N139" s="227" t="s">
        <v>42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197</v>
      </c>
      <c r="AT139" s="230" t="s">
        <v>143</v>
      </c>
      <c r="AU139" s="230" t="s">
        <v>85</v>
      </c>
      <c r="AY139" s="18" t="s">
        <v>140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85</v>
      </c>
      <c r="BK139" s="231">
        <f>ROUND(I139*H139,2)</f>
        <v>0</v>
      </c>
      <c r="BL139" s="18" t="s">
        <v>197</v>
      </c>
      <c r="BM139" s="230" t="s">
        <v>346</v>
      </c>
    </row>
    <row r="140" spans="1:63" s="12" customFormat="1" ht="25.9" customHeight="1">
      <c r="A140" s="12"/>
      <c r="B140" s="203"/>
      <c r="C140" s="204"/>
      <c r="D140" s="205" t="s">
        <v>76</v>
      </c>
      <c r="E140" s="206" t="s">
        <v>756</v>
      </c>
      <c r="F140" s="206" t="s">
        <v>986</v>
      </c>
      <c r="G140" s="204"/>
      <c r="H140" s="204"/>
      <c r="I140" s="207"/>
      <c r="J140" s="208">
        <f>BK140</f>
        <v>0</v>
      </c>
      <c r="K140" s="204"/>
      <c r="L140" s="209"/>
      <c r="M140" s="210"/>
      <c r="N140" s="211"/>
      <c r="O140" s="211"/>
      <c r="P140" s="212">
        <f>SUM(P141:P143)</f>
        <v>0</v>
      </c>
      <c r="Q140" s="211"/>
      <c r="R140" s="212">
        <f>SUM(R141:R143)</f>
        <v>0</v>
      </c>
      <c r="S140" s="211"/>
      <c r="T140" s="213">
        <f>SUM(T141:T143)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4" t="s">
        <v>85</v>
      </c>
      <c r="AT140" s="215" t="s">
        <v>76</v>
      </c>
      <c r="AU140" s="215" t="s">
        <v>77</v>
      </c>
      <c r="AY140" s="214" t="s">
        <v>140</v>
      </c>
      <c r="BK140" s="216">
        <f>SUM(BK141:BK143)</f>
        <v>0</v>
      </c>
    </row>
    <row r="141" spans="1:65" s="2" customFormat="1" ht="24.15" customHeight="1">
      <c r="A141" s="39"/>
      <c r="B141" s="40"/>
      <c r="C141" s="219" t="s">
        <v>281</v>
      </c>
      <c r="D141" s="219" t="s">
        <v>143</v>
      </c>
      <c r="E141" s="220" t="s">
        <v>987</v>
      </c>
      <c r="F141" s="221" t="s">
        <v>988</v>
      </c>
      <c r="G141" s="222" t="s">
        <v>449</v>
      </c>
      <c r="H141" s="223">
        <v>3</v>
      </c>
      <c r="I141" s="224"/>
      <c r="J141" s="225">
        <f>ROUND(I141*H141,2)</f>
        <v>0</v>
      </c>
      <c r="K141" s="221" t="s">
        <v>961</v>
      </c>
      <c r="L141" s="45"/>
      <c r="M141" s="226" t="s">
        <v>1</v>
      </c>
      <c r="N141" s="227" t="s">
        <v>42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197</v>
      </c>
      <c r="AT141" s="230" t="s">
        <v>143</v>
      </c>
      <c r="AU141" s="230" t="s">
        <v>85</v>
      </c>
      <c r="AY141" s="18" t="s">
        <v>140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85</v>
      </c>
      <c r="BK141" s="231">
        <f>ROUND(I141*H141,2)</f>
        <v>0</v>
      </c>
      <c r="BL141" s="18" t="s">
        <v>197</v>
      </c>
      <c r="BM141" s="230" t="s">
        <v>357</v>
      </c>
    </row>
    <row r="142" spans="1:65" s="2" customFormat="1" ht="24.15" customHeight="1">
      <c r="A142" s="39"/>
      <c r="B142" s="40"/>
      <c r="C142" s="219" t="s">
        <v>8</v>
      </c>
      <c r="D142" s="219" t="s">
        <v>143</v>
      </c>
      <c r="E142" s="220" t="s">
        <v>989</v>
      </c>
      <c r="F142" s="221" t="s">
        <v>990</v>
      </c>
      <c r="G142" s="222" t="s">
        <v>449</v>
      </c>
      <c r="H142" s="223">
        <v>3</v>
      </c>
      <c r="I142" s="224"/>
      <c r="J142" s="225">
        <f>ROUND(I142*H142,2)</f>
        <v>0</v>
      </c>
      <c r="K142" s="221" t="s">
        <v>961</v>
      </c>
      <c r="L142" s="45"/>
      <c r="M142" s="226" t="s">
        <v>1</v>
      </c>
      <c r="N142" s="227" t="s">
        <v>42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197</v>
      </c>
      <c r="AT142" s="230" t="s">
        <v>143</v>
      </c>
      <c r="AU142" s="230" t="s">
        <v>85</v>
      </c>
      <c r="AY142" s="18" t="s">
        <v>140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85</v>
      </c>
      <c r="BK142" s="231">
        <f>ROUND(I142*H142,2)</f>
        <v>0</v>
      </c>
      <c r="BL142" s="18" t="s">
        <v>197</v>
      </c>
      <c r="BM142" s="230" t="s">
        <v>369</v>
      </c>
    </row>
    <row r="143" spans="1:65" s="2" customFormat="1" ht="14.4" customHeight="1">
      <c r="A143" s="39"/>
      <c r="B143" s="40"/>
      <c r="C143" s="219" t="s">
        <v>291</v>
      </c>
      <c r="D143" s="219" t="s">
        <v>143</v>
      </c>
      <c r="E143" s="220" t="s">
        <v>991</v>
      </c>
      <c r="F143" s="221" t="s">
        <v>992</v>
      </c>
      <c r="G143" s="222" t="s">
        <v>449</v>
      </c>
      <c r="H143" s="223">
        <v>1</v>
      </c>
      <c r="I143" s="224"/>
      <c r="J143" s="225">
        <f>ROUND(I143*H143,2)</f>
        <v>0</v>
      </c>
      <c r="K143" s="221" t="s">
        <v>961</v>
      </c>
      <c r="L143" s="45"/>
      <c r="M143" s="226" t="s">
        <v>1</v>
      </c>
      <c r="N143" s="227" t="s">
        <v>42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197</v>
      </c>
      <c r="AT143" s="230" t="s">
        <v>143</v>
      </c>
      <c r="AU143" s="230" t="s">
        <v>85</v>
      </c>
      <c r="AY143" s="18" t="s">
        <v>140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85</v>
      </c>
      <c r="BK143" s="231">
        <f>ROUND(I143*H143,2)</f>
        <v>0</v>
      </c>
      <c r="BL143" s="18" t="s">
        <v>197</v>
      </c>
      <c r="BM143" s="230" t="s">
        <v>380</v>
      </c>
    </row>
    <row r="144" spans="1:63" s="12" customFormat="1" ht="25.9" customHeight="1">
      <c r="A144" s="12"/>
      <c r="B144" s="203"/>
      <c r="C144" s="204"/>
      <c r="D144" s="205" t="s">
        <v>76</v>
      </c>
      <c r="E144" s="206" t="s">
        <v>773</v>
      </c>
      <c r="F144" s="206" t="s">
        <v>993</v>
      </c>
      <c r="G144" s="204"/>
      <c r="H144" s="204"/>
      <c r="I144" s="207"/>
      <c r="J144" s="208">
        <f>BK144</f>
        <v>0</v>
      </c>
      <c r="K144" s="204"/>
      <c r="L144" s="209"/>
      <c r="M144" s="210"/>
      <c r="N144" s="211"/>
      <c r="O144" s="211"/>
      <c r="P144" s="212">
        <f>SUM(P145:P147)</f>
        <v>0</v>
      </c>
      <c r="Q144" s="211"/>
      <c r="R144" s="212">
        <f>SUM(R145:R147)</f>
        <v>0</v>
      </c>
      <c r="S144" s="211"/>
      <c r="T144" s="213">
        <f>SUM(T145:T147)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4" t="s">
        <v>85</v>
      </c>
      <c r="AT144" s="215" t="s">
        <v>76</v>
      </c>
      <c r="AU144" s="215" t="s">
        <v>77</v>
      </c>
      <c r="AY144" s="214" t="s">
        <v>140</v>
      </c>
      <c r="BK144" s="216">
        <f>SUM(BK145:BK147)</f>
        <v>0</v>
      </c>
    </row>
    <row r="145" spans="1:65" s="2" customFormat="1" ht="24.15" customHeight="1">
      <c r="A145" s="39"/>
      <c r="B145" s="40"/>
      <c r="C145" s="219" t="s">
        <v>297</v>
      </c>
      <c r="D145" s="219" t="s">
        <v>143</v>
      </c>
      <c r="E145" s="220" t="s">
        <v>994</v>
      </c>
      <c r="F145" s="221" t="s">
        <v>995</v>
      </c>
      <c r="G145" s="222" t="s">
        <v>449</v>
      </c>
      <c r="H145" s="223">
        <v>3</v>
      </c>
      <c r="I145" s="224"/>
      <c r="J145" s="225">
        <f>ROUND(I145*H145,2)</f>
        <v>0</v>
      </c>
      <c r="K145" s="221" t="s">
        <v>961</v>
      </c>
      <c r="L145" s="45"/>
      <c r="M145" s="226" t="s">
        <v>1</v>
      </c>
      <c r="N145" s="227" t="s">
        <v>42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197</v>
      </c>
      <c r="AT145" s="230" t="s">
        <v>143</v>
      </c>
      <c r="AU145" s="230" t="s">
        <v>85</v>
      </c>
      <c r="AY145" s="18" t="s">
        <v>140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85</v>
      </c>
      <c r="BK145" s="231">
        <f>ROUND(I145*H145,2)</f>
        <v>0</v>
      </c>
      <c r="BL145" s="18" t="s">
        <v>197</v>
      </c>
      <c r="BM145" s="230" t="s">
        <v>390</v>
      </c>
    </row>
    <row r="146" spans="1:65" s="2" customFormat="1" ht="24.15" customHeight="1">
      <c r="A146" s="39"/>
      <c r="B146" s="40"/>
      <c r="C146" s="219" t="s">
        <v>303</v>
      </c>
      <c r="D146" s="219" t="s">
        <v>143</v>
      </c>
      <c r="E146" s="220" t="s">
        <v>996</v>
      </c>
      <c r="F146" s="221" t="s">
        <v>997</v>
      </c>
      <c r="G146" s="222" t="s">
        <v>449</v>
      </c>
      <c r="H146" s="223">
        <v>3</v>
      </c>
      <c r="I146" s="224"/>
      <c r="J146" s="225">
        <f>ROUND(I146*H146,2)</f>
        <v>0</v>
      </c>
      <c r="K146" s="221" t="s">
        <v>961</v>
      </c>
      <c r="L146" s="45"/>
      <c r="M146" s="226" t="s">
        <v>1</v>
      </c>
      <c r="N146" s="227" t="s">
        <v>42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197</v>
      </c>
      <c r="AT146" s="230" t="s">
        <v>143</v>
      </c>
      <c r="AU146" s="230" t="s">
        <v>85</v>
      </c>
      <c r="AY146" s="18" t="s">
        <v>140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85</v>
      </c>
      <c r="BK146" s="231">
        <f>ROUND(I146*H146,2)</f>
        <v>0</v>
      </c>
      <c r="BL146" s="18" t="s">
        <v>197</v>
      </c>
      <c r="BM146" s="230" t="s">
        <v>401</v>
      </c>
    </row>
    <row r="147" spans="1:65" s="2" customFormat="1" ht="14.4" customHeight="1">
      <c r="A147" s="39"/>
      <c r="B147" s="40"/>
      <c r="C147" s="219" t="s">
        <v>307</v>
      </c>
      <c r="D147" s="219" t="s">
        <v>143</v>
      </c>
      <c r="E147" s="220" t="s">
        <v>998</v>
      </c>
      <c r="F147" s="221" t="s">
        <v>999</v>
      </c>
      <c r="G147" s="222" t="s">
        <v>449</v>
      </c>
      <c r="H147" s="223">
        <v>1</v>
      </c>
      <c r="I147" s="224"/>
      <c r="J147" s="225">
        <f>ROUND(I147*H147,2)</f>
        <v>0</v>
      </c>
      <c r="K147" s="221" t="s">
        <v>961</v>
      </c>
      <c r="L147" s="45"/>
      <c r="M147" s="226" t="s">
        <v>1</v>
      </c>
      <c r="N147" s="227" t="s">
        <v>42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197</v>
      </c>
      <c r="AT147" s="230" t="s">
        <v>143</v>
      </c>
      <c r="AU147" s="230" t="s">
        <v>85</v>
      </c>
      <c r="AY147" s="18" t="s">
        <v>140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85</v>
      </c>
      <c r="BK147" s="231">
        <f>ROUND(I147*H147,2)</f>
        <v>0</v>
      </c>
      <c r="BL147" s="18" t="s">
        <v>197</v>
      </c>
      <c r="BM147" s="230" t="s">
        <v>410</v>
      </c>
    </row>
    <row r="148" spans="1:63" s="12" customFormat="1" ht="25.9" customHeight="1">
      <c r="A148" s="12"/>
      <c r="B148" s="203"/>
      <c r="C148" s="204"/>
      <c r="D148" s="205" t="s">
        <v>76</v>
      </c>
      <c r="E148" s="206" t="s">
        <v>801</v>
      </c>
      <c r="F148" s="206" t="s">
        <v>931</v>
      </c>
      <c r="G148" s="204"/>
      <c r="H148" s="204"/>
      <c r="I148" s="207"/>
      <c r="J148" s="208">
        <f>BK148</f>
        <v>0</v>
      </c>
      <c r="K148" s="204"/>
      <c r="L148" s="209"/>
      <c r="M148" s="210"/>
      <c r="N148" s="211"/>
      <c r="O148" s="211"/>
      <c r="P148" s="212">
        <f>SUM(P149:P151)</f>
        <v>0</v>
      </c>
      <c r="Q148" s="211"/>
      <c r="R148" s="212">
        <f>SUM(R149:R151)</f>
        <v>0</v>
      </c>
      <c r="S148" s="211"/>
      <c r="T148" s="213">
        <f>SUM(T149:T151)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4" t="s">
        <v>85</v>
      </c>
      <c r="AT148" s="215" t="s">
        <v>76</v>
      </c>
      <c r="AU148" s="215" t="s">
        <v>77</v>
      </c>
      <c r="AY148" s="214" t="s">
        <v>140</v>
      </c>
      <c r="BK148" s="216">
        <f>SUM(BK149:BK151)</f>
        <v>0</v>
      </c>
    </row>
    <row r="149" spans="1:65" s="2" customFormat="1" ht="24.15" customHeight="1">
      <c r="A149" s="39"/>
      <c r="B149" s="40"/>
      <c r="C149" s="219" t="s">
        <v>311</v>
      </c>
      <c r="D149" s="219" t="s">
        <v>143</v>
      </c>
      <c r="E149" s="220" t="s">
        <v>1000</v>
      </c>
      <c r="F149" s="221" t="s">
        <v>933</v>
      </c>
      <c r="G149" s="222" t="s">
        <v>449</v>
      </c>
      <c r="H149" s="223">
        <v>1</v>
      </c>
      <c r="I149" s="224"/>
      <c r="J149" s="225">
        <f>ROUND(I149*H149,2)</f>
        <v>0</v>
      </c>
      <c r="K149" s="221" t="s">
        <v>961</v>
      </c>
      <c r="L149" s="45"/>
      <c r="M149" s="226" t="s">
        <v>1</v>
      </c>
      <c r="N149" s="227" t="s">
        <v>42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197</v>
      </c>
      <c r="AT149" s="230" t="s">
        <v>143</v>
      </c>
      <c r="AU149" s="230" t="s">
        <v>85</v>
      </c>
      <c r="AY149" s="18" t="s">
        <v>140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85</v>
      </c>
      <c r="BK149" s="231">
        <f>ROUND(I149*H149,2)</f>
        <v>0</v>
      </c>
      <c r="BL149" s="18" t="s">
        <v>197</v>
      </c>
      <c r="BM149" s="230" t="s">
        <v>424</v>
      </c>
    </row>
    <row r="150" spans="1:65" s="2" customFormat="1" ht="14.4" customHeight="1">
      <c r="A150" s="39"/>
      <c r="B150" s="40"/>
      <c r="C150" s="219" t="s">
        <v>7</v>
      </c>
      <c r="D150" s="219" t="s">
        <v>143</v>
      </c>
      <c r="E150" s="220" t="s">
        <v>1001</v>
      </c>
      <c r="F150" s="221" t="s">
        <v>946</v>
      </c>
      <c r="G150" s="222" t="s">
        <v>449</v>
      </c>
      <c r="H150" s="223">
        <v>1</v>
      </c>
      <c r="I150" s="224"/>
      <c r="J150" s="225">
        <f>ROUND(I150*H150,2)</f>
        <v>0</v>
      </c>
      <c r="K150" s="221" t="s">
        <v>961</v>
      </c>
      <c r="L150" s="45"/>
      <c r="M150" s="226" t="s">
        <v>1</v>
      </c>
      <c r="N150" s="227" t="s">
        <v>42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197</v>
      </c>
      <c r="AT150" s="230" t="s">
        <v>143</v>
      </c>
      <c r="AU150" s="230" t="s">
        <v>85</v>
      </c>
      <c r="AY150" s="18" t="s">
        <v>140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85</v>
      </c>
      <c r="BK150" s="231">
        <f>ROUND(I150*H150,2)</f>
        <v>0</v>
      </c>
      <c r="BL150" s="18" t="s">
        <v>197</v>
      </c>
      <c r="BM150" s="230" t="s">
        <v>432</v>
      </c>
    </row>
    <row r="151" spans="1:65" s="2" customFormat="1" ht="14.4" customHeight="1">
      <c r="A151" s="39"/>
      <c r="B151" s="40"/>
      <c r="C151" s="219" t="s">
        <v>323</v>
      </c>
      <c r="D151" s="219" t="s">
        <v>143</v>
      </c>
      <c r="E151" s="220" t="s">
        <v>1002</v>
      </c>
      <c r="F151" s="221" t="s">
        <v>1003</v>
      </c>
      <c r="G151" s="222" t="s">
        <v>944</v>
      </c>
      <c r="H151" s="223">
        <v>6</v>
      </c>
      <c r="I151" s="224"/>
      <c r="J151" s="225">
        <f>ROUND(I151*H151,2)</f>
        <v>0</v>
      </c>
      <c r="K151" s="221" t="s">
        <v>961</v>
      </c>
      <c r="L151" s="45"/>
      <c r="M151" s="226" t="s">
        <v>1</v>
      </c>
      <c r="N151" s="227" t="s">
        <v>42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197</v>
      </c>
      <c r="AT151" s="230" t="s">
        <v>143</v>
      </c>
      <c r="AU151" s="230" t="s">
        <v>85</v>
      </c>
      <c r="AY151" s="18" t="s">
        <v>140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85</v>
      </c>
      <c r="BK151" s="231">
        <f>ROUND(I151*H151,2)</f>
        <v>0</v>
      </c>
      <c r="BL151" s="18" t="s">
        <v>197</v>
      </c>
      <c r="BM151" s="230" t="s">
        <v>446</v>
      </c>
    </row>
    <row r="152" spans="1:63" s="12" customFormat="1" ht="25.9" customHeight="1">
      <c r="A152" s="12"/>
      <c r="B152" s="203"/>
      <c r="C152" s="204"/>
      <c r="D152" s="205" t="s">
        <v>76</v>
      </c>
      <c r="E152" s="206" t="s">
        <v>1004</v>
      </c>
      <c r="F152" s="206" t="s">
        <v>947</v>
      </c>
      <c r="G152" s="204"/>
      <c r="H152" s="204"/>
      <c r="I152" s="207"/>
      <c r="J152" s="208">
        <f>BK152</f>
        <v>0</v>
      </c>
      <c r="K152" s="204"/>
      <c r="L152" s="209"/>
      <c r="M152" s="210"/>
      <c r="N152" s="211"/>
      <c r="O152" s="211"/>
      <c r="P152" s="212">
        <f>SUM(P153:P155)</f>
        <v>0</v>
      </c>
      <c r="Q152" s="211"/>
      <c r="R152" s="212">
        <f>SUM(R153:R155)</f>
        <v>0</v>
      </c>
      <c r="S152" s="211"/>
      <c r="T152" s="213">
        <f>SUM(T153:T155)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4" t="s">
        <v>85</v>
      </c>
      <c r="AT152" s="215" t="s">
        <v>76</v>
      </c>
      <c r="AU152" s="215" t="s">
        <v>77</v>
      </c>
      <c r="AY152" s="214" t="s">
        <v>140</v>
      </c>
      <c r="BK152" s="216">
        <f>SUM(BK153:BK155)</f>
        <v>0</v>
      </c>
    </row>
    <row r="153" spans="1:65" s="2" customFormat="1" ht="24.15" customHeight="1">
      <c r="A153" s="39"/>
      <c r="B153" s="40"/>
      <c r="C153" s="219" t="s">
        <v>330</v>
      </c>
      <c r="D153" s="219" t="s">
        <v>143</v>
      </c>
      <c r="E153" s="220" t="s">
        <v>948</v>
      </c>
      <c r="F153" s="221" t="s">
        <v>949</v>
      </c>
      <c r="G153" s="222" t="s">
        <v>449</v>
      </c>
      <c r="H153" s="223">
        <v>6</v>
      </c>
      <c r="I153" s="224"/>
      <c r="J153" s="225">
        <f>ROUND(I153*H153,2)</f>
        <v>0</v>
      </c>
      <c r="K153" s="221" t="s">
        <v>961</v>
      </c>
      <c r="L153" s="45"/>
      <c r="M153" s="226" t="s">
        <v>1</v>
      </c>
      <c r="N153" s="227" t="s">
        <v>42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197</v>
      </c>
      <c r="AT153" s="230" t="s">
        <v>143</v>
      </c>
      <c r="AU153" s="230" t="s">
        <v>85</v>
      </c>
      <c r="AY153" s="18" t="s">
        <v>140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85</v>
      </c>
      <c r="BK153" s="231">
        <f>ROUND(I153*H153,2)</f>
        <v>0</v>
      </c>
      <c r="BL153" s="18" t="s">
        <v>197</v>
      </c>
      <c r="BM153" s="230" t="s">
        <v>457</v>
      </c>
    </row>
    <row r="154" spans="1:65" s="2" customFormat="1" ht="24.15" customHeight="1">
      <c r="A154" s="39"/>
      <c r="B154" s="40"/>
      <c r="C154" s="219" t="s">
        <v>336</v>
      </c>
      <c r="D154" s="219" t="s">
        <v>143</v>
      </c>
      <c r="E154" s="220" t="s">
        <v>950</v>
      </c>
      <c r="F154" s="221" t="s">
        <v>951</v>
      </c>
      <c r="G154" s="222" t="s">
        <v>449</v>
      </c>
      <c r="H154" s="223">
        <v>15</v>
      </c>
      <c r="I154" s="224"/>
      <c r="J154" s="225">
        <f>ROUND(I154*H154,2)</f>
        <v>0</v>
      </c>
      <c r="K154" s="221" t="s">
        <v>961</v>
      </c>
      <c r="L154" s="45"/>
      <c r="M154" s="226" t="s">
        <v>1</v>
      </c>
      <c r="N154" s="227" t="s">
        <v>42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197</v>
      </c>
      <c r="AT154" s="230" t="s">
        <v>143</v>
      </c>
      <c r="AU154" s="230" t="s">
        <v>85</v>
      </c>
      <c r="AY154" s="18" t="s">
        <v>140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85</v>
      </c>
      <c r="BK154" s="231">
        <f>ROUND(I154*H154,2)</f>
        <v>0</v>
      </c>
      <c r="BL154" s="18" t="s">
        <v>197</v>
      </c>
      <c r="BM154" s="230" t="s">
        <v>467</v>
      </c>
    </row>
    <row r="155" spans="1:65" s="2" customFormat="1" ht="24.15" customHeight="1">
      <c r="A155" s="39"/>
      <c r="B155" s="40"/>
      <c r="C155" s="219" t="s">
        <v>341</v>
      </c>
      <c r="D155" s="219" t="s">
        <v>143</v>
      </c>
      <c r="E155" s="220" t="s">
        <v>952</v>
      </c>
      <c r="F155" s="221" t="s">
        <v>953</v>
      </c>
      <c r="G155" s="222" t="s">
        <v>326</v>
      </c>
      <c r="H155" s="223">
        <v>60</v>
      </c>
      <c r="I155" s="224"/>
      <c r="J155" s="225">
        <f>ROUND(I155*H155,2)</f>
        <v>0</v>
      </c>
      <c r="K155" s="221" t="s">
        <v>961</v>
      </c>
      <c r="L155" s="45"/>
      <c r="M155" s="232" t="s">
        <v>1</v>
      </c>
      <c r="N155" s="233" t="s">
        <v>42</v>
      </c>
      <c r="O155" s="234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197</v>
      </c>
      <c r="AT155" s="230" t="s">
        <v>143</v>
      </c>
      <c r="AU155" s="230" t="s">
        <v>85</v>
      </c>
      <c r="AY155" s="18" t="s">
        <v>140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85</v>
      </c>
      <c r="BK155" s="231">
        <f>ROUND(I155*H155,2)</f>
        <v>0</v>
      </c>
      <c r="BL155" s="18" t="s">
        <v>197</v>
      </c>
      <c r="BM155" s="230" t="s">
        <v>477</v>
      </c>
    </row>
    <row r="156" spans="1:31" s="2" customFormat="1" ht="6.95" customHeight="1">
      <c r="A156" s="39"/>
      <c r="B156" s="67"/>
      <c r="C156" s="68"/>
      <c r="D156" s="68"/>
      <c r="E156" s="68"/>
      <c r="F156" s="68"/>
      <c r="G156" s="68"/>
      <c r="H156" s="68"/>
      <c r="I156" s="68"/>
      <c r="J156" s="68"/>
      <c r="K156" s="68"/>
      <c r="L156" s="45"/>
      <c r="M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</row>
  </sheetData>
  <sheetProtection password="CC35" sheet="1" objects="1" scenarios="1" formatColumns="0" formatRows="0" autoFilter="0"/>
  <autoFilter ref="C122:K155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>
      <c r="B4" s="21"/>
      <c r="D4" s="139" t="s">
        <v>113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DD Humlův dvůr- úprava pokojů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1005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710</v>
      </c>
      <c r="G12" s="39"/>
      <c r="H12" s="39"/>
      <c r="I12" s="141" t="s">
        <v>22</v>
      </c>
      <c r="J12" s="145" t="str">
        <f>'Rekapitulace stavby'!AN8</f>
        <v>14. 6. 2021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Město Trutnov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ATIP a.s., Trutnov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Ing. Lenka Kasperová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ROUND((SUM(BE120:BE136)),2)</f>
        <v>0</v>
      </c>
      <c r="G33" s="39"/>
      <c r="H33" s="39"/>
      <c r="I33" s="156">
        <v>0.21</v>
      </c>
      <c r="J33" s="155">
        <f>ROUND(((SUM(BE120:BE136))*I33),2)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ROUND((SUM(BF120:BF136)),2)</f>
        <v>0</v>
      </c>
      <c r="G34" s="39"/>
      <c r="H34" s="39"/>
      <c r="I34" s="156">
        <v>0.15</v>
      </c>
      <c r="J34" s="155">
        <f>ROUND(((SUM(BF120:BF136))*I34),2)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ROUND((SUM(BG120:BG136)),2)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ROUND((SUM(BH120:BH136)),2)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ROUND((SUM(BI120:BI136)),2)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DD Humlův dvůr- úprava pokojů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007 - EPS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14. 6. 2021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ATIP a.s., Trutnov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Lenka Kasperová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117</v>
      </c>
      <c r="D94" s="177"/>
      <c r="E94" s="177"/>
      <c r="F94" s="177"/>
      <c r="G94" s="177"/>
      <c r="H94" s="177"/>
      <c r="I94" s="177"/>
      <c r="J94" s="178" t="s">
        <v>118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119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120</v>
      </c>
    </row>
    <row r="97" spans="1:31" s="9" customFormat="1" ht="24.95" customHeight="1">
      <c r="A97" s="9"/>
      <c r="B97" s="180"/>
      <c r="C97" s="181"/>
      <c r="D97" s="182" t="s">
        <v>1006</v>
      </c>
      <c r="E97" s="183"/>
      <c r="F97" s="183"/>
      <c r="G97" s="183"/>
      <c r="H97" s="183"/>
      <c r="I97" s="183"/>
      <c r="J97" s="184">
        <f>J121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1007</v>
      </c>
      <c r="E98" s="183"/>
      <c r="F98" s="183"/>
      <c r="G98" s="183"/>
      <c r="H98" s="183"/>
      <c r="I98" s="183"/>
      <c r="J98" s="184">
        <f>J123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0"/>
      <c r="C99" s="181"/>
      <c r="D99" s="182" t="s">
        <v>1008</v>
      </c>
      <c r="E99" s="183"/>
      <c r="F99" s="183"/>
      <c r="G99" s="183"/>
      <c r="H99" s="183"/>
      <c r="I99" s="183"/>
      <c r="J99" s="184">
        <f>J125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0"/>
      <c r="C100" s="181"/>
      <c r="D100" s="182" t="s">
        <v>1009</v>
      </c>
      <c r="E100" s="183"/>
      <c r="F100" s="183"/>
      <c r="G100" s="183"/>
      <c r="H100" s="183"/>
      <c r="I100" s="183"/>
      <c r="J100" s="184">
        <f>J134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124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75" t="str">
        <f>E7</f>
        <v>DD Humlův dvůr- úprava pokojů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114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>007 - EPS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 xml:space="preserve"> </v>
      </c>
      <c r="G114" s="41"/>
      <c r="H114" s="41"/>
      <c r="I114" s="33" t="s">
        <v>22</v>
      </c>
      <c r="J114" s="80" t="str">
        <f>IF(J12="","",J12)</f>
        <v>14. 6. 2021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24</v>
      </c>
      <c r="D116" s="41"/>
      <c r="E116" s="41"/>
      <c r="F116" s="28" t="str">
        <f>E15</f>
        <v>Město Trutnov</v>
      </c>
      <c r="G116" s="41"/>
      <c r="H116" s="41"/>
      <c r="I116" s="33" t="s">
        <v>30</v>
      </c>
      <c r="J116" s="37" t="str">
        <f>E21</f>
        <v>ATIP a.s., Trutnov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28</v>
      </c>
      <c r="D117" s="41"/>
      <c r="E117" s="41"/>
      <c r="F117" s="28" t="str">
        <f>IF(E18="","",E18)</f>
        <v>Vyplň údaj</v>
      </c>
      <c r="G117" s="41"/>
      <c r="H117" s="41"/>
      <c r="I117" s="33" t="s">
        <v>33</v>
      </c>
      <c r="J117" s="37" t="str">
        <f>E24</f>
        <v>Ing. Lenka Kasperová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192"/>
      <c r="B119" s="193"/>
      <c r="C119" s="194" t="s">
        <v>125</v>
      </c>
      <c r="D119" s="195" t="s">
        <v>62</v>
      </c>
      <c r="E119" s="195" t="s">
        <v>58</v>
      </c>
      <c r="F119" s="195" t="s">
        <v>59</v>
      </c>
      <c r="G119" s="195" t="s">
        <v>126</v>
      </c>
      <c r="H119" s="195" t="s">
        <v>127</v>
      </c>
      <c r="I119" s="195" t="s">
        <v>128</v>
      </c>
      <c r="J119" s="195" t="s">
        <v>118</v>
      </c>
      <c r="K119" s="196" t="s">
        <v>129</v>
      </c>
      <c r="L119" s="197"/>
      <c r="M119" s="101" t="s">
        <v>1</v>
      </c>
      <c r="N119" s="102" t="s">
        <v>41</v>
      </c>
      <c r="O119" s="102" t="s">
        <v>130</v>
      </c>
      <c r="P119" s="102" t="s">
        <v>131</v>
      </c>
      <c r="Q119" s="102" t="s">
        <v>132</v>
      </c>
      <c r="R119" s="102" t="s">
        <v>133</v>
      </c>
      <c r="S119" s="102" t="s">
        <v>134</v>
      </c>
      <c r="T119" s="103" t="s">
        <v>135</v>
      </c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</row>
    <row r="120" spans="1:63" s="2" customFormat="1" ht="22.8" customHeight="1">
      <c r="A120" s="39"/>
      <c r="B120" s="40"/>
      <c r="C120" s="108" t="s">
        <v>136</v>
      </c>
      <c r="D120" s="41"/>
      <c r="E120" s="41"/>
      <c r="F120" s="41"/>
      <c r="G120" s="41"/>
      <c r="H120" s="41"/>
      <c r="I120" s="41"/>
      <c r="J120" s="198">
        <f>BK120</f>
        <v>0</v>
      </c>
      <c r="K120" s="41"/>
      <c r="L120" s="45"/>
      <c r="M120" s="104"/>
      <c r="N120" s="199"/>
      <c r="O120" s="105"/>
      <c r="P120" s="200">
        <f>P121+P123+P125+P134</f>
        <v>0</v>
      </c>
      <c r="Q120" s="105"/>
      <c r="R120" s="200">
        <f>R121+R123+R125+R134</f>
        <v>0</v>
      </c>
      <c r="S120" s="105"/>
      <c r="T120" s="201">
        <f>T121+T123+T125+T134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76</v>
      </c>
      <c r="AU120" s="18" t="s">
        <v>120</v>
      </c>
      <c r="BK120" s="202">
        <f>BK121+BK123+BK125+BK134</f>
        <v>0</v>
      </c>
    </row>
    <row r="121" spans="1:63" s="12" customFormat="1" ht="25.9" customHeight="1">
      <c r="A121" s="12"/>
      <c r="B121" s="203"/>
      <c r="C121" s="204"/>
      <c r="D121" s="205" t="s">
        <v>76</v>
      </c>
      <c r="E121" s="206" t="s">
        <v>717</v>
      </c>
      <c r="F121" s="206" t="s">
        <v>895</v>
      </c>
      <c r="G121" s="204"/>
      <c r="H121" s="204"/>
      <c r="I121" s="207"/>
      <c r="J121" s="208">
        <f>BK121</f>
        <v>0</v>
      </c>
      <c r="K121" s="204"/>
      <c r="L121" s="209"/>
      <c r="M121" s="210"/>
      <c r="N121" s="211"/>
      <c r="O121" s="211"/>
      <c r="P121" s="212">
        <f>P122</f>
        <v>0</v>
      </c>
      <c r="Q121" s="211"/>
      <c r="R121" s="212">
        <f>R122</f>
        <v>0</v>
      </c>
      <c r="S121" s="211"/>
      <c r="T121" s="213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85</v>
      </c>
      <c r="AT121" s="215" t="s">
        <v>76</v>
      </c>
      <c r="AU121" s="215" t="s">
        <v>77</v>
      </c>
      <c r="AY121" s="214" t="s">
        <v>140</v>
      </c>
      <c r="BK121" s="216">
        <f>BK122</f>
        <v>0</v>
      </c>
    </row>
    <row r="122" spans="1:65" s="2" customFormat="1" ht="24.15" customHeight="1">
      <c r="A122" s="39"/>
      <c r="B122" s="40"/>
      <c r="C122" s="219" t="s">
        <v>85</v>
      </c>
      <c r="D122" s="219" t="s">
        <v>143</v>
      </c>
      <c r="E122" s="220" t="s">
        <v>976</v>
      </c>
      <c r="F122" s="221" t="s">
        <v>1010</v>
      </c>
      <c r="G122" s="222" t="s">
        <v>326</v>
      </c>
      <c r="H122" s="223">
        <v>32</v>
      </c>
      <c r="I122" s="224"/>
      <c r="J122" s="225">
        <f>ROUND(I122*H122,2)</f>
        <v>0</v>
      </c>
      <c r="K122" s="221" t="s">
        <v>892</v>
      </c>
      <c r="L122" s="45"/>
      <c r="M122" s="226" t="s">
        <v>1</v>
      </c>
      <c r="N122" s="227" t="s">
        <v>42</v>
      </c>
      <c r="O122" s="92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0" t="s">
        <v>197</v>
      </c>
      <c r="AT122" s="230" t="s">
        <v>143</v>
      </c>
      <c r="AU122" s="230" t="s">
        <v>85</v>
      </c>
      <c r="AY122" s="18" t="s">
        <v>140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8" t="s">
        <v>85</v>
      </c>
      <c r="BK122" s="231">
        <f>ROUND(I122*H122,2)</f>
        <v>0</v>
      </c>
      <c r="BL122" s="18" t="s">
        <v>197</v>
      </c>
      <c r="BM122" s="230" t="s">
        <v>87</v>
      </c>
    </row>
    <row r="123" spans="1:63" s="12" customFormat="1" ht="25.9" customHeight="1">
      <c r="A123" s="12"/>
      <c r="B123" s="203"/>
      <c r="C123" s="204"/>
      <c r="D123" s="205" t="s">
        <v>76</v>
      </c>
      <c r="E123" s="206" t="s">
        <v>725</v>
      </c>
      <c r="F123" s="206" t="s">
        <v>1011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</f>
        <v>0</v>
      </c>
      <c r="Q123" s="211"/>
      <c r="R123" s="212">
        <f>R124</f>
        <v>0</v>
      </c>
      <c r="S123" s="211"/>
      <c r="T123" s="213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85</v>
      </c>
      <c r="AT123" s="215" t="s">
        <v>76</v>
      </c>
      <c r="AU123" s="215" t="s">
        <v>77</v>
      </c>
      <c r="AY123" s="214" t="s">
        <v>140</v>
      </c>
      <c r="BK123" s="216">
        <f>BK124</f>
        <v>0</v>
      </c>
    </row>
    <row r="124" spans="1:65" s="2" customFormat="1" ht="24.15" customHeight="1">
      <c r="A124" s="39"/>
      <c r="B124" s="40"/>
      <c r="C124" s="219" t="s">
        <v>87</v>
      </c>
      <c r="D124" s="219" t="s">
        <v>143</v>
      </c>
      <c r="E124" s="220" t="s">
        <v>1012</v>
      </c>
      <c r="F124" s="221" t="s">
        <v>1013</v>
      </c>
      <c r="G124" s="222" t="s">
        <v>449</v>
      </c>
      <c r="H124" s="223">
        <v>1</v>
      </c>
      <c r="I124" s="224"/>
      <c r="J124" s="225">
        <f>ROUND(I124*H124,2)</f>
        <v>0</v>
      </c>
      <c r="K124" s="221" t="s">
        <v>892</v>
      </c>
      <c r="L124" s="45"/>
      <c r="M124" s="226" t="s">
        <v>1</v>
      </c>
      <c r="N124" s="227" t="s">
        <v>42</v>
      </c>
      <c r="O124" s="92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197</v>
      </c>
      <c r="AT124" s="230" t="s">
        <v>143</v>
      </c>
      <c r="AU124" s="230" t="s">
        <v>85</v>
      </c>
      <c r="AY124" s="18" t="s">
        <v>140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85</v>
      </c>
      <c r="BK124" s="231">
        <f>ROUND(I124*H124,2)</f>
        <v>0</v>
      </c>
      <c r="BL124" s="18" t="s">
        <v>197</v>
      </c>
      <c r="BM124" s="230" t="s">
        <v>197</v>
      </c>
    </row>
    <row r="125" spans="1:63" s="12" customFormat="1" ht="25.9" customHeight="1">
      <c r="A125" s="12"/>
      <c r="B125" s="203"/>
      <c r="C125" s="204"/>
      <c r="D125" s="205" t="s">
        <v>76</v>
      </c>
      <c r="E125" s="206" t="s">
        <v>727</v>
      </c>
      <c r="F125" s="206" t="s">
        <v>931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SUM(P126:P133)</f>
        <v>0</v>
      </c>
      <c r="Q125" s="211"/>
      <c r="R125" s="212">
        <f>SUM(R126:R133)</f>
        <v>0</v>
      </c>
      <c r="S125" s="211"/>
      <c r="T125" s="213">
        <f>SUM(T126:T133)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85</v>
      </c>
      <c r="AT125" s="215" t="s">
        <v>76</v>
      </c>
      <c r="AU125" s="215" t="s">
        <v>77</v>
      </c>
      <c r="AY125" s="214" t="s">
        <v>140</v>
      </c>
      <c r="BK125" s="216">
        <f>SUM(BK126:BK133)</f>
        <v>0</v>
      </c>
    </row>
    <row r="126" spans="1:65" s="2" customFormat="1" ht="14.4" customHeight="1">
      <c r="A126" s="39"/>
      <c r="B126" s="40"/>
      <c r="C126" s="219" t="s">
        <v>192</v>
      </c>
      <c r="D126" s="219" t="s">
        <v>143</v>
      </c>
      <c r="E126" s="220" t="s">
        <v>1014</v>
      </c>
      <c r="F126" s="221" t="s">
        <v>1015</v>
      </c>
      <c r="G126" s="222" t="s">
        <v>449</v>
      </c>
      <c r="H126" s="223">
        <v>6</v>
      </c>
      <c r="I126" s="224"/>
      <c r="J126" s="225">
        <f>ROUND(I126*H126,2)</f>
        <v>0</v>
      </c>
      <c r="K126" s="221" t="s">
        <v>892</v>
      </c>
      <c r="L126" s="45"/>
      <c r="M126" s="226" t="s">
        <v>1</v>
      </c>
      <c r="N126" s="227" t="s">
        <v>42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197</v>
      </c>
      <c r="AT126" s="230" t="s">
        <v>143</v>
      </c>
      <c r="AU126" s="230" t="s">
        <v>85</v>
      </c>
      <c r="AY126" s="18" t="s">
        <v>140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85</v>
      </c>
      <c r="BK126" s="231">
        <f>ROUND(I126*H126,2)</f>
        <v>0</v>
      </c>
      <c r="BL126" s="18" t="s">
        <v>197</v>
      </c>
      <c r="BM126" s="230" t="s">
        <v>223</v>
      </c>
    </row>
    <row r="127" spans="1:65" s="2" customFormat="1" ht="14.4" customHeight="1">
      <c r="A127" s="39"/>
      <c r="B127" s="40"/>
      <c r="C127" s="219" t="s">
        <v>197</v>
      </c>
      <c r="D127" s="219" t="s">
        <v>143</v>
      </c>
      <c r="E127" s="220" t="s">
        <v>1016</v>
      </c>
      <c r="F127" s="221" t="s">
        <v>1017</v>
      </c>
      <c r="G127" s="222" t="s">
        <v>449</v>
      </c>
      <c r="H127" s="223">
        <v>1</v>
      </c>
      <c r="I127" s="224"/>
      <c r="J127" s="225">
        <f>ROUND(I127*H127,2)</f>
        <v>0</v>
      </c>
      <c r="K127" s="221" t="s">
        <v>892</v>
      </c>
      <c r="L127" s="45"/>
      <c r="M127" s="226" t="s">
        <v>1</v>
      </c>
      <c r="N127" s="227" t="s">
        <v>42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197</v>
      </c>
      <c r="AT127" s="230" t="s">
        <v>143</v>
      </c>
      <c r="AU127" s="230" t="s">
        <v>85</v>
      </c>
      <c r="AY127" s="18" t="s">
        <v>140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85</v>
      </c>
      <c r="BK127" s="231">
        <f>ROUND(I127*H127,2)</f>
        <v>0</v>
      </c>
      <c r="BL127" s="18" t="s">
        <v>197</v>
      </c>
      <c r="BM127" s="230" t="s">
        <v>237</v>
      </c>
    </row>
    <row r="128" spans="1:65" s="2" customFormat="1" ht="14.4" customHeight="1">
      <c r="A128" s="39"/>
      <c r="B128" s="40"/>
      <c r="C128" s="219" t="s">
        <v>139</v>
      </c>
      <c r="D128" s="219" t="s">
        <v>143</v>
      </c>
      <c r="E128" s="220" t="s">
        <v>1018</v>
      </c>
      <c r="F128" s="221" t="s">
        <v>1019</v>
      </c>
      <c r="G128" s="222" t="s">
        <v>449</v>
      </c>
      <c r="H128" s="223">
        <v>6</v>
      </c>
      <c r="I128" s="224"/>
      <c r="J128" s="225">
        <f>ROUND(I128*H128,2)</f>
        <v>0</v>
      </c>
      <c r="K128" s="221" t="s">
        <v>892</v>
      </c>
      <c r="L128" s="45"/>
      <c r="M128" s="226" t="s">
        <v>1</v>
      </c>
      <c r="N128" s="227" t="s">
        <v>42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197</v>
      </c>
      <c r="AT128" s="230" t="s">
        <v>143</v>
      </c>
      <c r="AU128" s="230" t="s">
        <v>85</v>
      </c>
      <c r="AY128" s="18" t="s">
        <v>140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85</v>
      </c>
      <c r="BK128" s="231">
        <f>ROUND(I128*H128,2)</f>
        <v>0</v>
      </c>
      <c r="BL128" s="18" t="s">
        <v>197</v>
      </c>
      <c r="BM128" s="230" t="s">
        <v>263</v>
      </c>
    </row>
    <row r="129" spans="1:65" s="2" customFormat="1" ht="14.4" customHeight="1">
      <c r="A129" s="39"/>
      <c r="B129" s="40"/>
      <c r="C129" s="219" t="s">
        <v>223</v>
      </c>
      <c r="D129" s="219" t="s">
        <v>143</v>
      </c>
      <c r="E129" s="220" t="s">
        <v>1020</v>
      </c>
      <c r="F129" s="221" t="s">
        <v>1021</v>
      </c>
      <c r="G129" s="222" t="s">
        <v>449</v>
      </c>
      <c r="H129" s="223">
        <v>5</v>
      </c>
      <c r="I129" s="224"/>
      <c r="J129" s="225">
        <f>ROUND(I129*H129,2)</f>
        <v>0</v>
      </c>
      <c r="K129" s="221" t="s">
        <v>892</v>
      </c>
      <c r="L129" s="45"/>
      <c r="M129" s="226" t="s">
        <v>1</v>
      </c>
      <c r="N129" s="227" t="s">
        <v>42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197</v>
      </c>
      <c r="AT129" s="230" t="s">
        <v>143</v>
      </c>
      <c r="AU129" s="230" t="s">
        <v>85</v>
      </c>
      <c r="AY129" s="18" t="s">
        <v>140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85</v>
      </c>
      <c r="BK129" s="231">
        <f>ROUND(I129*H129,2)</f>
        <v>0</v>
      </c>
      <c r="BL129" s="18" t="s">
        <v>197</v>
      </c>
      <c r="BM129" s="230" t="s">
        <v>271</v>
      </c>
    </row>
    <row r="130" spans="1:65" s="2" customFormat="1" ht="14.4" customHeight="1">
      <c r="A130" s="39"/>
      <c r="B130" s="40"/>
      <c r="C130" s="219" t="s">
        <v>230</v>
      </c>
      <c r="D130" s="219" t="s">
        <v>143</v>
      </c>
      <c r="E130" s="220" t="s">
        <v>1022</v>
      </c>
      <c r="F130" s="221" t="s">
        <v>1023</v>
      </c>
      <c r="G130" s="222" t="s">
        <v>449</v>
      </c>
      <c r="H130" s="223">
        <v>5</v>
      </c>
      <c r="I130" s="224"/>
      <c r="J130" s="225">
        <f>ROUND(I130*H130,2)</f>
        <v>0</v>
      </c>
      <c r="K130" s="221" t="s">
        <v>892</v>
      </c>
      <c r="L130" s="45"/>
      <c r="M130" s="226" t="s">
        <v>1</v>
      </c>
      <c r="N130" s="227" t="s">
        <v>42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197</v>
      </c>
      <c r="AT130" s="230" t="s">
        <v>143</v>
      </c>
      <c r="AU130" s="230" t="s">
        <v>85</v>
      </c>
      <c r="AY130" s="18" t="s">
        <v>140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85</v>
      </c>
      <c r="BK130" s="231">
        <f>ROUND(I130*H130,2)</f>
        <v>0</v>
      </c>
      <c r="BL130" s="18" t="s">
        <v>197</v>
      </c>
      <c r="BM130" s="230" t="s">
        <v>281</v>
      </c>
    </row>
    <row r="131" spans="1:65" s="2" customFormat="1" ht="14.4" customHeight="1">
      <c r="A131" s="39"/>
      <c r="B131" s="40"/>
      <c r="C131" s="219" t="s">
        <v>237</v>
      </c>
      <c r="D131" s="219" t="s">
        <v>143</v>
      </c>
      <c r="E131" s="220" t="s">
        <v>1024</v>
      </c>
      <c r="F131" s="221" t="s">
        <v>1025</v>
      </c>
      <c r="G131" s="222" t="s">
        <v>449</v>
      </c>
      <c r="H131" s="223">
        <v>5</v>
      </c>
      <c r="I131" s="224"/>
      <c r="J131" s="225">
        <f>ROUND(I131*H131,2)</f>
        <v>0</v>
      </c>
      <c r="K131" s="221" t="s">
        <v>892</v>
      </c>
      <c r="L131" s="45"/>
      <c r="M131" s="226" t="s">
        <v>1</v>
      </c>
      <c r="N131" s="227" t="s">
        <v>42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197</v>
      </c>
      <c r="AT131" s="230" t="s">
        <v>143</v>
      </c>
      <c r="AU131" s="230" t="s">
        <v>85</v>
      </c>
      <c r="AY131" s="18" t="s">
        <v>140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85</v>
      </c>
      <c r="BK131" s="231">
        <f>ROUND(I131*H131,2)</f>
        <v>0</v>
      </c>
      <c r="BL131" s="18" t="s">
        <v>197</v>
      </c>
      <c r="BM131" s="230" t="s">
        <v>291</v>
      </c>
    </row>
    <row r="132" spans="1:65" s="2" customFormat="1" ht="14.4" customHeight="1">
      <c r="A132" s="39"/>
      <c r="B132" s="40"/>
      <c r="C132" s="219" t="s">
        <v>241</v>
      </c>
      <c r="D132" s="219" t="s">
        <v>143</v>
      </c>
      <c r="E132" s="220" t="s">
        <v>1026</v>
      </c>
      <c r="F132" s="221" t="s">
        <v>1027</v>
      </c>
      <c r="G132" s="222" t="s">
        <v>449</v>
      </c>
      <c r="H132" s="223">
        <v>5</v>
      </c>
      <c r="I132" s="224"/>
      <c r="J132" s="225">
        <f>ROUND(I132*H132,2)</f>
        <v>0</v>
      </c>
      <c r="K132" s="221" t="s">
        <v>892</v>
      </c>
      <c r="L132" s="45"/>
      <c r="M132" s="226" t="s">
        <v>1</v>
      </c>
      <c r="N132" s="227" t="s">
        <v>42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197</v>
      </c>
      <c r="AT132" s="230" t="s">
        <v>143</v>
      </c>
      <c r="AU132" s="230" t="s">
        <v>85</v>
      </c>
      <c r="AY132" s="18" t="s">
        <v>140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85</v>
      </c>
      <c r="BK132" s="231">
        <f>ROUND(I132*H132,2)</f>
        <v>0</v>
      </c>
      <c r="BL132" s="18" t="s">
        <v>197</v>
      </c>
      <c r="BM132" s="230" t="s">
        <v>303</v>
      </c>
    </row>
    <row r="133" spans="1:65" s="2" customFormat="1" ht="14.4" customHeight="1">
      <c r="A133" s="39"/>
      <c r="B133" s="40"/>
      <c r="C133" s="219" t="s">
        <v>263</v>
      </c>
      <c r="D133" s="219" t="s">
        <v>143</v>
      </c>
      <c r="E133" s="220" t="s">
        <v>1028</v>
      </c>
      <c r="F133" s="221" t="s">
        <v>946</v>
      </c>
      <c r="G133" s="222" t="s">
        <v>449</v>
      </c>
      <c r="H133" s="223">
        <v>1</v>
      </c>
      <c r="I133" s="224"/>
      <c r="J133" s="225">
        <f>ROUND(I133*H133,2)</f>
        <v>0</v>
      </c>
      <c r="K133" s="221" t="s">
        <v>892</v>
      </c>
      <c r="L133" s="45"/>
      <c r="M133" s="226" t="s">
        <v>1</v>
      </c>
      <c r="N133" s="227" t="s">
        <v>42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197</v>
      </c>
      <c r="AT133" s="230" t="s">
        <v>143</v>
      </c>
      <c r="AU133" s="230" t="s">
        <v>85</v>
      </c>
      <c r="AY133" s="18" t="s">
        <v>140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85</v>
      </c>
      <c r="BK133" s="231">
        <f>ROUND(I133*H133,2)</f>
        <v>0</v>
      </c>
      <c r="BL133" s="18" t="s">
        <v>197</v>
      </c>
      <c r="BM133" s="230" t="s">
        <v>311</v>
      </c>
    </row>
    <row r="134" spans="1:63" s="12" customFormat="1" ht="25.9" customHeight="1">
      <c r="A134" s="12"/>
      <c r="B134" s="203"/>
      <c r="C134" s="204"/>
      <c r="D134" s="205" t="s">
        <v>76</v>
      </c>
      <c r="E134" s="206" t="s">
        <v>756</v>
      </c>
      <c r="F134" s="206" t="s">
        <v>947</v>
      </c>
      <c r="G134" s="204"/>
      <c r="H134" s="204"/>
      <c r="I134" s="207"/>
      <c r="J134" s="208">
        <f>BK134</f>
        <v>0</v>
      </c>
      <c r="K134" s="204"/>
      <c r="L134" s="209"/>
      <c r="M134" s="210"/>
      <c r="N134" s="211"/>
      <c r="O134" s="211"/>
      <c r="P134" s="212">
        <f>SUM(P135:P136)</f>
        <v>0</v>
      </c>
      <c r="Q134" s="211"/>
      <c r="R134" s="212">
        <f>SUM(R135:R136)</f>
        <v>0</v>
      </c>
      <c r="S134" s="211"/>
      <c r="T134" s="213">
        <f>SUM(T135:T136)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85</v>
      </c>
      <c r="AT134" s="215" t="s">
        <v>76</v>
      </c>
      <c r="AU134" s="215" t="s">
        <v>77</v>
      </c>
      <c r="AY134" s="214" t="s">
        <v>140</v>
      </c>
      <c r="BK134" s="216">
        <f>SUM(BK135:BK136)</f>
        <v>0</v>
      </c>
    </row>
    <row r="135" spans="1:65" s="2" customFormat="1" ht="24.15" customHeight="1">
      <c r="A135" s="39"/>
      <c r="B135" s="40"/>
      <c r="C135" s="219" t="s">
        <v>267</v>
      </c>
      <c r="D135" s="219" t="s">
        <v>143</v>
      </c>
      <c r="E135" s="220" t="s">
        <v>948</v>
      </c>
      <c r="F135" s="221" t="s">
        <v>949</v>
      </c>
      <c r="G135" s="222" t="s">
        <v>449</v>
      </c>
      <c r="H135" s="223">
        <v>6</v>
      </c>
      <c r="I135" s="224"/>
      <c r="J135" s="225">
        <f>ROUND(I135*H135,2)</f>
        <v>0</v>
      </c>
      <c r="K135" s="221" t="s">
        <v>892</v>
      </c>
      <c r="L135" s="45"/>
      <c r="M135" s="226" t="s">
        <v>1</v>
      </c>
      <c r="N135" s="227" t="s">
        <v>42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197</v>
      </c>
      <c r="AT135" s="230" t="s">
        <v>143</v>
      </c>
      <c r="AU135" s="230" t="s">
        <v>85</v>
      </c>
      <c r="AY135" s="18" t="s">
        <v>140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85</v>
      </c>
      <c r="BK135" s="231">
        <f>ROUND(I135*H135,2)</f>
        <v>0</v>
      </c>
      <c r="BL135" s="18" t="s">
        <v>197</v>
      </c>
      <c r="BM135" s="230" t="s">
        <v>323</v>
      </c>
    </row>
    <row r="136" spans="1:65" s="2" customFormat="1" ht="24.15" customHeight="1">
      <c r="A136" s="39"/>
      <c r="B136" s="40"/>
      <c r="C136" s="219" t="s">
        <v>271</v>
      </c>
      <c r="D136" s="219" t="s">
        <v>143</v>
      </c>
      <c r="E136" s="220" t="s">
        <v>952</v>
      </c>
      <c r="F136" s="221" t="s">
        <v>953</v>
      </c>
      <c r="G136" s="222" t="s">
        <v>326</v>
      </c>
      <c r="H136" s="223">
        <v>27</v>
      </c>
      <c r="I136" s="224"/>
      <c r="J136" s="225">
        <f>ROUND(I136*H136,2)</f>
        <v>0</v>
      </c>
      <c r="K136" s="221" t="s">
        <v>892</v>
      </c>
      <c r="L136" s="45"/>
      <c r="M136" s="232" t="s">
        <v>1</v>
      </c>
      <c r="N136" s="233" t="s">
        <v>42</v>
      </c>
      <c r="O136" s="234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197</v>
      </c>
      <c r="AT136" s="230" t="s">
        <v>143</v>
      </c>
      <c r="AU136" s="230" t="s">
        <v>85</v>
      </c>
      <c r="AY136" s="18" t="s">
        <v>140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85</v>
      </c>
      <c r="BK136" s="231">
        <f>ROUND(I136*H136,2)</f>
        <v>0</v>
      </c>
      <c r="BL136" s="18" t="s">
        <v>197</v>
      </c>
      <c r="BM136" s="230" t="s">
        <v>336</v>
      </c>
    </row>
    <row r="137" spans="1:31" s="2" customFormat="1" ht="6.95" customHeight="1">
      <c r="A137" s="39"/>
      <c r="B137" s="67"/>
      <c r="C137" s="68"/>
      <c r="D137" s="68"/>
      <c r="E137" s="68"/>
      <c r="F137" s="68"/>
      <c r="G137" s="68"/>
      <c r="H137" s="68"/>
      <c r="I137" s="68"/>
      <c r="J137" s="68"/>
      <c r="K137" s="68"/>
      <c r="L137" s="45"/>
      <c r="M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</sheetData>
  <sheetProtection password="CC35" sheet="1" objects="1" scenarios="1" formatColumns="0" formatRows="0" autoFilter="0"/>
  <autoFilter ref="C119:K136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Kasperova</dc:creator>
  <cp:keywords/>
  <dc:description/>
  <cp:lastModifiedBy>Lenka Kasperova</cp:lastModifiedBy>
  <dcterms:created xsi:type="dcterms:W3CDTF">2021-06-16T10:45:02Z</dcterms:created>
  <dcterms:modified xsi:type="dcterms:W3CDTF">2021-06-16T10:45:15Z</dcterms:modified>
  <cp:category/>
  <cp:version/>
  <cp:contentType/>
  <cp:contentStatus/>
</cp:coreProperties>
</file>