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924" activeTab="0"/>
  </bookViews>
  <sheets>
    <sheet name="Rekapitulace stavby" sheetId="1" r:id="rId1"/>
    <sheet name="1 - Oprava podstavce a zb..." sheetId="2" r:id="rId2"/>
    <sheet name="2 - Pomník" sheetId="3" r:id="rId3"/>
    <sheet name="3 - Vedlejší náklady" sheetId="4" r:id="rId4"/>
    <sheet name="Seznam figur" sheetId="5" r:id="rId5"/>
  </sheets>
  <definedNames>
    <definedName name="_xlnm._FilterDatabase" localSheetId="1" hidden="1">'1 - Oprava podstavce a zb...'!$C$120:$K$171</definedName>
    <definedName name="_xlnm._FilterDatabase" localSheetId="2" hidden="1">'2 - Pomník'!$C$124:$K$170</definedName>
    <definedName name="_xlnm._FilterDatabase" localSheetId="3" hidden="1">'3 - Vedlejší náklady'!$C$125:$K$145</definedName>
    <definedName name="_xlnm.Print_Area" localSheetId="1">'1 - Oprava podstavce a zb...'!$C$4:$J$76,'1 - Oprava podstavce a zb...'!$C$82:$J$102,'1 - Oprava podstavce a zb...'!$C$108:$K$171</definedName>
    <definedName name="_xlnm.Print_Area" localSheetId="2">'2 - Pomník'!$C$4:$J$76,'2 - Pomník'!$C$82:$J$106,'2 - Pomník'!$C$112:$K$170</definedName>
    <definedName name="_xlnm.Print_Area" localSheetId="3">'3 - Vedlejší náklady'!$C$4:$J$76,'3 - Vedlejší náklady'!$C$82:$J$107,'3 - Vedlejší náklady'!$C$113:$K$145</definedName>
    <definedName name="_xlnm.Print_Area" localSheetId="0">'Rekapitulace stavby'!$D$4:$AO$76,'Rekapitulace stavby'!$C$82:$AQ$98</definedName>
    <definedName name="_xlnm.Print_Area" localSheetId="4">'Seznam figur'!$C$4:$G$35</definedName>
    <definedName name="_xlnm.Print_Titles" localSheetId="0">'Rekapitulace stavby'!$92:$92</definedName>
    <definedName name="_xlnm.Print_Titles" localSheetId="1">'1 - Oprava podstavce a zb...'!$120:$120</definedName>
    <definedName name="_xlnm.Print_Titles" localSheetId="2">'2 - Pomník'!$124:$124</definedName>
    <definedName name="_xlnm.Print_Titles" localSheetId="3">'3 - Vedlejší náklady'!$125:$125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<sst xmlns="http://schemas.openxmlformats.org/spreadsheetml/2006/main" count="1840" uniqueCount="364">
  <si>
    <t>Export Komplet</t>
  </si>
  <si>
    <t/>
  </si>
  <si>
    <t>2.0</t>
  </si>
  <si>
    <t>False</t>
  </si>
  <si>
    <t>{6b326db0-ba37-43d7-971e-e73797360ad8}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</si>
  <si>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</si>
  <si>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</si>
  <si>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</si>
  <si>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</si>
  <si>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</si>
  <si>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</si>
  <si>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</si>
  <si>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</si>
  <si>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</si>
  <si>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</si>
  <si>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Tenet151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</si>
  <si>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</si>
  <si>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</si>
  <si>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Trutnov - Oprava pomníku obětem 2. světové války</t>
  </si>
  <si>
    <t>KSO:</t>
  </si>
  <si>
    <t>CC-CZ:</t>
  </si>
  <si>
    <t>Místo:</t>
  </si>
  <si>
    <t>Trutnov</t>
  </si>
  <si>
    <t>Datum:</t>
  </si>
  <si>
    <t>18. 7. 2022</t>
  </si>
  <si>
    <t>Zadavatel:</t>
  </si>
  <si>
    <t>IČ:</t>
  </si>
  <si>
    <t>Město Trutnov, Slovanské náměstí 165, Trutnov</t>
  </si>
  <si>
    <t>DIČ:</t>
  </si>
  <si>
    <t>Uchazeč:</t>
  </si>
  <si>
    <t>Vyplň údaj</t>
  </si>
  <si>
    <t>Projektant:</t>
  </si>
  <si>
    <t>TENET spol. s r.o., Horská 64, Trutnov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</si>
  <si>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</si>
  <si>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</si>
  <si>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</si>
  <si>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</si>
  <si>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</si>
  <si>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</si>
  <si>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</si>
  <si>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</si>
  <si>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</si>
  <si>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</si>
  <si>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</si>
  <si>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</si>
  <si>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</si>
  <si>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</si>
  <si>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</si>
  <si>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</si>
  <si>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</si>
  <si>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</si>
  <si>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</si>
  <si>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</si>
  <si>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</si>
  <si>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</si>
  <si>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</si>
  <si>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</si>
  <si>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</si>
  <si>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</si>
  <si>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</si>
  <si>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</si>
  <si>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</si>
  <si>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</si>
  <si>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</si>
  <si>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</si>
  <si>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</si>
  <si>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</si>
  <si>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</si>
  <si>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</si>
  <si>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</si>
  <si>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</si>
  <si>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</si>
  <si>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</si>
  <si>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</si>
  <si>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</si>
  <si>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</si>
  <si>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</si>
  <si>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</si>
  <si>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</si>
  <si>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</si>
  <si>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</si>
  <si>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</si>
  <si>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podstavce a zbourání nástavby</t>
  </si>
  <si>
    <t>STA</t>
  </si>
  <si>
    <t>{ec4ab4a3-af96-44d8-8b2c-c6389c0488de}</t>
  </si>
  <si>
    <t>2</t>
  </si>
  <si>
    <t>Pomník</t>
  </si>
  <si>
    <t>{460413cf-f7b9-446f-8cdb-121eee3a7e55}</t>
  </si>
  <si>
    <t>3</t>
  </si>
  <si>
    <t>Vedlejší náklady</t>
  </si>
  <si>
    <t>{83a395b5-828f-4e81-9205-0169f4f1241e}</t>
  </si>
  <si>
    <t>fig2</t>
  </si>
  <si>
    <t>železobetonová deska</t>
  </si>
  <si>
    <t>2,035</t>
  </si>
  <si>
    <t>fig9</t>
  </si>
  <si>
    <t>lešení</t>
  </si>
  <si>
    <t>120</t>
  </si>
  <si>
    <t>KRYCÍ LIST SOUPISU PRACÍ</t>
  </si>
  <si>
    <t>Objekt:</t>
  </si>
  <si>
    <t>1 - Oprava podstavce a zbourání nástavby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</si>
  <si>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</si>
  <si>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</si>
  <si>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</si>
  <si>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</si>
  <si>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</si>
  <si>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</si>
  <si>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</si>
  <si>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</si>
  <si>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</si>
  <si>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</si>
  <si>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</si>
  <si>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</si>
  <si>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</si>
  <si>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</si>
  <si>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</si>
  <si>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</si>
  <si>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</si>
  <si>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</si>
  <si>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</si>
  <si>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</si>
  <si>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</si>
  <si>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</si>
  <si>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</si>
  <si>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</si>
  <si>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</si>
  <si>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</si>
  <si>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</si>
  <si>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</si>
  <si>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</si>
  <si>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628631221</t>
  </si>
  <si>
    <t>Spárování zdí a valů ze zdiva kvádrového cementovou maltou hl do 30 mm</t>
  </si>
  <si>
    <t>m2</t>
  </si>
  <si>
    <t>CS ÚRS 2022 02</t>
  </si>
  <si>
    <t>4</t>
  </si>
  <si>
    <t>-678553819</t>
  </si>
  <si>
    <t>VV</t>
  </si>
  <si>
    <t>5,53*1,07</t>
  </si>
  <si>
    <t>Mezisoučet                            "podstavec"</t>
  </si>
  <si>
    <t>629995215</t>
  </si>
  <si>
    <t>Očištění vnějších ploch otryskáním nesušeným křemičitým pískem kamenného měkkého povrchu</t>
  </si>
  <si>
    <t>-465451288</t>
  </si>
  <si>
    <t>631311136</t>
  </si>
  <si>
    <t>Mazanina tl přes 120 do 240 mm z betonu prostého bez zvýšených nároků na prostředí tř. C 25/30</t>
  </si>
  <si>
    <t>m3</t>
  </si>
  <si>
    <t>-603325664</t>
  </si>
  <si>
    <t>631319013</t>
  </si>
  <si>
    <t>Příplatek k mazanině tl přes 120 do 240 mm za přehlazení povrchu</t>
  </si>
  <si>
    <t>-1841683391</t>
  </si>
  <si>
    <t>5</t>
  </si>
  <si>
    <t>631319175</t>
  </si>
  <si>
    <t>Příplatek k mazanině tl přes 120 do 240 mm za stržení povrchu spodní vrstvy před vložením výztuže</t>
  </si>
  <si>
    <t>981592153</t>
  </si>
  <si>
    <t>631362021</t>
  </si>
  <si>
    <t>Výztuž mazanin svařovanými sítěmi Kari</t>
  </si>
  <si>
    <t>t</t>
  </si>
  <si>
    <t>179748855</t>
  </si>
  <si>
    <t>fig2/0,10*7,89*0,001*1,20              "8/100 x 8/100"</t>
  </si>
  <si>
    <t>Mezisoučet</t>
  </si>
  <si>
    <t>7</t>
  </si>
  <si>
    <t>635111242</t>
  </si>
  <si>
    <t>Násyp pod podlahy z hrubého kameniva 16-32 se zhutněním</t>
  </si>
  <si>
    <t>-173720000</t>
  </si>
  <si>
    <t>9</t>
  </si>
  <si>
    <t>Ostatní konstrukce a práce, bourání</t>
  </si>
  <si>
    <t>8</t>
  </si>
  <si>
    <t>936001001</t>
  </si>
  <si>
    <t>Montáž prvků městské a zahradní architektury hm do 0,1 t</t>
  </si>
  <si>
    <t>kus</t>
  </si>
  <si>
    <t>217488943</t>
  </si>
  <si>
    <t>2                                     "kamenné podstavce"</t>
  </si>
  <si>
    <t>941111131</t>
  </si>
  <si>
    <t>Montáž lešení řadového trubkového lehkého s podlahami zatížení do 200 kg/m2 š přes 1,2 do 1,5 m v do 10 m</t>
  </si>
  <si>
    <t>-497213</t>
  </si>
  <si>
    <t>(2,5+1,5+1,5*4)*2*6,0</t>
  </si>
  <si>
    <t>10</t>
  </si>
  <si>
    <t>941111231</t>
  </si>
  <si>
    <t>Příplatek k lešení řadovému trubkovému lehkému s podlahami š 1,5 m v 10 m za první a ZKD den použití</t>
  </si>
  <si>
    <t>-1815263068</t>
  </si>
  <si>
    <t>fig9*30</t>
  </si>
  <si>
    <t>11</t>
  </si>
  <si>
    <t>941111831</t>
  </si>
  <si>
    <t>Demontáž lešení řadového trubkového lehkého s podlahami zatížení do 200 kg/m2 š přes 1,2 do 1,5 m v do 10 m</t>
  </si>
  <si>
    <t>-1857661883</t>
  </si>
  <si>
    <t>12</t>
  </si>
  <si>
    <t>962032241</t>
  </si>
  <si>
    <t>Bourání zdiva z cihel pálených nebo vápenopískových na MC přes 1 m3</t>
  </si>
  <si>
    <t>2140596316</t>
  </si>
  <si>
    <t>0,63*1,2*0,3*2</t>
  </si>
  <si>
    <t>2,22*1,2*5,525</t>
  </si>
  <si>
    <t>Mezisoučet                    "stávající hmota pomníku"</t>
  </si>
  <si>
    <t>13</t>
  </si>
  <si>
    <t>962052211</t>
  </si>
  <si>
    <t>Bourání zdiva nadzákladového ze ŽB přes 1 m3</t>
  </si>
  <si>
    <t>-1616689452</t>
  </si>
  <si>
    <t>1,856+0,179                                                  "dle projektanta"</t>
  </si>
  <si>
    <t>Mezisoučet                                          "železobetonová deska"</t>
  </si>
  <si>
    <t>14</t>
  </si>
  <si>
    <t>9630151211</t>
  </si>
  <si>
    <t xml:space="preserve">Demontáž kamenných podstavců </t>
  </si>
  <si>
    <t>1044380974</t>
  </si>
  <si>
    <t>976083131</t>
  </si>
  <si>
    <t>Vybourání konzol ze zdiva cihelného</t>
  </si>
  <si>
    <t>1649022387</t>
  </si>
  <si>
    <t>1*2                              "plastika"</t>
  </si>
  <si>
    <t>8*1                               "číslice"</t>
  </si>
  <si>
    <t>997</t>
  </si>
  <si>
    <t>Přesun sutě</t>
  </si>
  <si>
    <t>16</t>
  </si>
  <si>
    <t>997013111</t>
  </si>
  <si>
    <t>Vnitrostaveništní doprava suti a vybouraných hmot pro budovy v do 6 m s použitím mechanizace</t>
  </si>
  <si>
    <t>-641601979</t>
  </si>
  <si>
    <t>17</t>
  </si>
  <si>
    <t>997013501</t>
  </si>
  <si>
    <t>Odvoz suti a vybouraných hmot na skládku nebo meziskládku do 1 km se složením</t>
  </si>
  <si>
    <t>-1436124125</t>
  </si>
  <si>
    <t>18</t>
  </si>
  <si>
    <t>997013509</t>
  </si>
  <si>
    <t>Příplatek k odvozu suti a vybouraných hmot na skládku ZKD 1 km přes 1 km</t>
  </si>
  <si>
    <t>-1881097298</t>
  </si>
  <si>
    <t>34,769*10 'Přepočtené koeficientem množství</t>
  </si>
  <si>
    <t>19</t>
  </si>
  <si>
    <t>997013869</t>
  </si>
  <si>
    <t>Poplatek za uložení stavebního odpadu na recyklační skládce (skládkovné) ze směsí betonu, cihel a keramických výrobků kód odpadu 17 01 07</t>
  </si>
  <si>
    <t>212125945</t>
  </si>
  <si>
    <t>998</t>
  </si>
  <si>
    <t>Přesun hmot</t>
  </si>
  <si>
    <t>20</t>
  </si>
  <si>
    <t>998011001</t>
  </si>
  <si>
    <t>Přesun hmot pro budovy zděné v do 6 m</t>
  </si>
  <si>
    <t>-298215326</t>
  </si>
  <si>
    <t>2 - Pomník</t>
  </si>
  <si>
    <t xml:space="preserve">    3 - Svislé a kompletní konstrukce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</si>
  <si>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</si>
  <si>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</si>
  <si>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</si>
  <si>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</si>
  <si>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772 - Podlahy z kamene</t>
  </si>
  <si>
    <t>Svislé a kompletní konstrukce</t>
  </si>
  <si>
    <t>-20082958</t>
  </si>
  <si>
    <t>1,05*(2,43+1,46)/2*5,27</t>
  </si>
  <si>
    <t>-0,51*0,77*5,27*2</t>
  </si>
  <si>
    <t>1008913441</t>
  </si>
  <si>
    <t>-958845951</t>
  </si>
  <si>
    <t>1096567643</t>
  </si>
  <si>
    <t>977141114</t>
  </si>
  <si>
    <t>Vrty pro kotvy do betonu průměru 14 mm hloubky 110 mm s vyplněním epoxidovým tmelem</t>
  </si>
  <si>
    <t>-1621448460</t>
  </si>
  <si>
    <t>2*1                           "plastika"</t>
  </si>
  <si>
    <t>8*1                           "číslice"</t>
  </si>
  <si>
    <t>494880577</t>
  </si>
  <si>
    <t>PSV</t>
  </si>
  <si>
    <t>Práce a dodávky PSV</t>
  </si>
  <si>
    <t>762</t>
  </si>
  <si>
    <t>Konstrukce tesařské</t>
  </si>
  <si>
    <t>762361323</t>
  </si>
  <si>
    <t>Konstrukční a vyrovnávací vrstva pod klempířské prvky (atiky) z desek cementotřískových tl 24 mm</t>
  </si>
  <si>
    <t>-1605137017</t>
  </si>
  <si>
    <t>1,45*1,05</t>
  </si>
  <si>
    <t>998762101</t>
  </si>
  <si>
    <t>Přesun hmot tonážní pro kce tesařské v objektech v do 6 m</t>
  </si>
  <si>
    <t>-940545249</t>
  </si>
  <si>
    <t>764</t>
  </si>
  <si>
    <t>Konstrukce klempířské</t>
  </si>
  <si>
    <t>764042419</t>
  </si>
  <si>
    <t>Strukturovaná oddělovací rohož s integrovanou pojistnou hydroizolací jakékoliv rš</t>
  </si>
  <si>
    <t>763364973</t>
  </si>
  <si>
    <t>1,65*1,25</t>
  </si>
  <si>
    <t>764141471</t>
  </si>
  <si>
    <t>Krytina železobetonových desek z TiZn předzvětralého plechu</t>
  </si>
  <si>
    <t>-290583198</t>
  </si>
  <si>
    <t>998764101</t>
  </si>
  <si>
    <t>Přesun hmot tonážní pro konstrukce klempířské v objektech v do 6 m</t>
  </si>
  <si>
    <t>1954826211</t>
  </si>
  <si>
    <t>767</t>
  </si>
  <si>
    <t>Konstrukce zámečnické</t>
  </si>
  <si>
    <t>767810112</t>
  </si>
  <si>
    <t>Montáž mřížek větracích čtyřhranných průřezu přes 0,01 do 0,04 m2</t>
  </si>
  <si>
    <t>-1452753188</t>
  </si>
  <si>
    <t>M</t>
  </si>
  <si>
    <t>55341426</t>
  </si>
  <si>
    <t>mřížka větrací nerezová se síťovinou 200x200mm</t>
  </si>
  <si>
    <t>32</t>
  </si>
  <si>
    <t>591171331</t>
  </si>
  <si>
    <t>998767101</t>
  </si>
  <si>
    <t>Přesun hmot tonážní pro zámečnické konstrukce v objektech v do 6 m</t>
  </si>
  <si>
    <t>-1069294938</t>
  </si>
  <si>
    <t>772</t>
  </si>
  <si>
    <t>Podlahy z kamene</t>
  </si>
  <si>
    <t>772526150</t>
  </si>
  <si>
    <t>Kladení dlažby z kamene z nepravidelných desek řezaných do malty tl přes 30 do 50 mm</t>
  </si>
  <si>
    <t>1270285808</t>
  </si>
  <si>
    <t>10,64                                       "dle projektanta"</t>
  </si>
  <si>
    <t>58381435</t>
  </si>
  <si>
    <t>deska dlažební leštěná žula tl 50mm do 0,24m2</t>
  </si>
  <si>
    <t>168057552</t>
  </si>
  <si>
    <t>10,64*1,20                                       "dle projektanta"</t>
  </si>
  <si>
    <t>998772101</t>
  </si>
  <si>
    <t>Přesun hmot tonážní pro podlahy z kamene v objektech v do 6 m</t>
  </si>
  <si>
    <t>-455860828</t>
  </si>
  <si>
    <t>3 -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</si>
  <si>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</si>
  <si>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</si>
  <si>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</si>
  <si>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</si>
  <si>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</si>
  <si>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</si>
  <si>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</si>
  <si>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</si>
  <si>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</si>
  <si>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</si>
  <si>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</si>
  <si>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</si>
  <si>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</si>
  <si>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</si>
  <si>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</si>
  <si>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</si>
  <si>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</si>
  <si>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1900689181</t>
  </si>
  <si>
    <t>VRN2</t>
  </si>
  <si>
    <t>Příprava staveniště</t>
  </si>
  <si>
    <t>020001000</t>
  </si>
  <si>
    <t>-1214925395</t>
  </si>
  <si>
    <t>VRN3</t>
  </si>
  <si>
    <t>Zařízení staveniště</t>
  </si>
  <si>
    <t>030001000</t>
  </si>
  <si>
    <t>-186982016</t>
  </si>
  <si>
    <t>VRN4</t>
  </si>
  <si>
    <t>Inženýrská činnost</t>
  </si>
  <si>
    <t>040001000</t>
  </si>
  <si>
    <t>974670221</t>
  </si>
  <si>
    <t>VRN5</t>
  </si>
  <si>
    <t>Finanční náklady</t>
  </si>
  <si>
    <t>050001000</t>
  </si>
  <si>
    <t>-1579185677</t>
  </si>
  <si>
    <t>VRN6</t>
  </si>
  <si>
    <t>Územní vlivy</t>
  </si>
  <si>
    <t>060001000</t>
  </si>
  <si>
    <t>579938502</t>
  </si>
  <si>
    <t>VRN7</t>
  </si>
  <si>
    <t>Provozní vlivy</t>
  </si>
  <si>
    <t>070001000</t>
  </si>
  <si>
    <t>-1688434280</t>
  </si>
  <si>
    <t>VRN8</t>
  </si>
  <si>
    <t>Přesun stavebních kapacit</t>
  </si>
  <si>
    <t>080001000</t>
  </si>
  <si>
    <t>Další náklady na pracovníky</t>
  </si>
  <si>
    <t>913121922</t>
  </si>
  <si>
    <t>VRN9</t>
  </si>
  <si>
    <t>Ostatní náklady</t>
  </si>
  <si>
    <t>090001000</t>
  </si>
  <si>
    <t>-793807311</t>
  </si>
  <si>
    <t>SEZNAM FIGUR</t>
  </si>
  <si>
    <t>Výměra</t>
  </si>
  <si>
    <t xml:space="preserve"> 1</t>
  </si>
  <si>
    <t>Použití figury:</t>
  </si>
  <si>
    <t xml:space="preserve"> 2</t>
  </si>
  <si>
    <t>1b</t>
  </si>
  <si>
    <t>1a</t>
  </si>
  <si>
    <t>312231155R</t>
  </si>
  <si>
    <t>597000000R</t>
  </si>
  <si>
    <t>Zdivo nosné režné z cihel plných lícových typu klinker P60, dl. 290 mm na flexibilní mrazuvzdorné silnovrstvé lepidlo, spára 15 mm,                                      = položka obsahuje pouze práci a lepidlo</t>
  </si>
  <si>
    <t>1c</t>
  </si>
  <si>
    <t>cihla kameninová červená mrazuvzdorná, nasákavá max. do 5%, typu CKL vf 290 Rubín (Cihelna Kadaň) = jen opláštění</t>
  </si>
  <si>
    <t>cihla kameninová červená mrazuvzdorná, typu CK vf (standard) Rubín (Cihelna Kadaň) = jen vnitřní vyzdívka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</si>
</sst>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" customHeight="1">
      <c r="AR2" s="222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03" t="s">
        <v>15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9"/>
      <c r="BE5" s="200" t="s">
        <v>16</v>
      </c>
      <c r="BS5" s="16" t="s">
        <v>6</v>
      </c>
    </row>
    <row r="6" spans="2:71" s="1" customFormat="1" ht="36.9" customHeight="1">
      <c r="B6" s="19"/>
      <c r="D6" s="25" t="s">
        <v>17</v>
      </c>
      <c r="K6" s="205" t="s">
        <v>18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9"/>
      <c r="BE6" s="201"/>
      <c r="BS6" s="16" t="s">
        <v>6</v>
      </c>
    </row>
    <row r="7" spans="2:71" s="1" customFormat="1" ht="12" customHeight="1">
      <c r="B7" s="19"/>
      <c r="D7" s="26" t="s">
        <v>19</v>
      </c>
      <c r="K7" s="24" t="s">
        <v>1</v>
      </c>
      <c r="AK7" s="26" t="s">
        <v>20</v>
      </c>
      <c r="AN7" s="24" t="s">
        <v>1</v>
      </c>
      <c r="AR7" s="19"/>
      <c r="BE7" s="201"/>
      <c r="BS7" s="16" t="s">
        <v>8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01"/>
      <c r="BS8" s="16" t="s">
        <v>8</v>
      </c>
    </row>
    <row r="9" spans="2:71" s="1" customFormat="1" ht="14.4" customHeight="1">
      <c r="B9" s="19"/>
      <c r="AR9" s="19"/>
      <c r="BE9" s="201"/>
      <c r="BS9" s="16" t="s">
        <v>8</v>
      </c>
    </row>
    <row r="10" spans="2:71" s="1" customFormat="1" ht="12" customHeight="1">
      <c r="B10" s="19"/>
      <c r="D10" s="26" t="s">
        <v>25</v>
      </c>
      <c r="AK10" s="26" t="s">
        <v>26</v>
      </c>
      <c r="AN10" s="24" t="s">
        <v>1</v>
      </c>
      <c r="AR10" s="19"/>
      <c r="BE10" s="201"/>
      <c r="BS10" s="16" t="s">
        <v>6</v>
      </c>
    </row>
    <row r="11" spans="2:71" s="1" customFormat="1" ht="18.45" customHeight="1">
      <c r="B11" s="19"/>
      <c r="E11" s="24" t="s">
        <v>27</v>
      </c>
      <c r="AK11" s="26" t="s">
        <v>28</v>
      </c>
      <c r="AN11" s="24" t="s">
        <v>1</v>
      </c>
      <c r="AR11" s="19"/>
      <c r="BE11" s="201"/>
      <c r="BS11" s="16" t="s">
        <v>6</v>
      </c>
    </row>
    <row r="12" spans="2:71" s="1" customFormat="1" ht="6.9" customHeight="1">
      <c r="B12" s="19"/>
      <c r="AR12" s="19"/>
      <c r="BE12" s="201"/>
      <c r="BS12" s="16" t="s">
        <v>8</v>
      </c>
    </row>
    <row r="13" spans="2:71" s="1" customFormat="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01"/>
      <c r="BS13" s="16" t="s">
        <v>8</v>
      </c>
    </row>
    <row r="14" spans="2:71" ht="13.2">
      <c r="B14" s="19"/>
      <c r="E14" s="206" t="s">
        <v>30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6" t="s">
        <v>28</v>
      </c>
      <c r="AN14" s="28" t="s">
        <v>30</v>
      </c>
      <c r="AR14" s="19"/>
      <c r="BE14" s="201"/>
      <c r="BS14" s="16" t="s">
        <v>8</v>
      </c>
    </row>
    <row r="15" spans="2:71" s="1" customFormat="1" ht="6.9" customHeight="1">
      <c r="B15" s="19"/>
      <c r="AR15" s="19"/>
      <c r="BE15" s="201"/>
      <c r="BS15" s="16" t="s">
        <v>3</v>
      </c>
    </row>
    <row r="16" spans="2:71" s="1" customFormat="1" ht="12" customHeight="1">
      <c r="B16" s="19"/>
      <c r="D16" s="26" t="s">
        <v>31</v>
      </c>
      <c r="AK16" s="26" t="s">
        <v>26</v>
      </c>
      <c r="AN16" s="24" t="s">
        <v>1</v>
      </c>
      <c r="AR16" s="19"/>
      <c r="BE16" s="201"/>
      <c r="BS16" s="16" t="s">
        <v>3</v>
      </c>
    </row>
    <row r="17" spans="2:71" s="1" customFormat="1" ht="18.45" customHeight="1">
      <c r="B17" s="19"/>
      <c r="E17" s="24" t="s">
        <v>32</v>
      </c>
      <c r="AK17" s="26" t="s">
        <v>28</v>
      </c>
      <c r="AN17" s="24" t="s">
        <v>1</v>
      </c>
      <c r="AR17" s="19"/>
      <c r="BE17" s="201"/>
      <c r="BS17" s="16" t="s">
        <v>33</v>
      </c>
    </row>
    <row r="18" spans="2:71" s="1" customFormat="1" ht="6.9" customHeight="1">
      <c r="B18" s="19"/>
      <c r="AR18" s="19"/>
      <c r="BE18" s="201"/>
      <c r="BS18" s="16" t="s">
        <v>8</v>
      </c>
    </row>
    <row r="19" spans="2:71" s="1" customFormat="1" ht="12" customHeight="1">
      <c r="B19" s="19"/>
      <c r="D19" s="26" t="s">
        <v>34</v>
      </c>
      <c r="AK19" s="26" t="s">
        <v>26</v>
      </c>
      <c r="AN19" s="24" t="s">
        <v>1</v>
      </c>
      <c r="AR19" s="19"/>
      <c r="BE19" s="201"/>
      <c r="BS19" s="16" t="s">
        <v>8</v>
      </c>
    </row>
    <row r="20" spans="2:71" s="1" customFormat="1" ht="18.45" customHeight="1">
      <c r="B20" s="19"/>
      <c r="E20" s="24" t="s">
        <v>35</v>
      </c>
      <c r="AK20" s="26" t="s">
        <v>28</v>
      </c>
      <c r="AN20" s="24" t="s">
        <v>1</v>
      </c>
      <c r="AR20" s="19"/>
      <c r="BE20" s="201"/>
      <c r="BS20" s="16" t="s">
        <v>33</v>
      </c>
    </row>
    <row r="21" spans="2:57" s="1" customFormat="1" ht="6.9" customHeight="1">
      <c r="B21" s="19"/>
      <c r="AR21" s="19"/>
      <c r="BE21" s="201"/>
    </row>
    <row r="22" spans="2:57" s="1" customFormat="1" ht="12" customHeight="1">
      <c r="B22" s="19"/>
      <c r="D22" s="26" t="s">
        <v>36</v>
      </c>
      <c r="AR22" s="19"/>
      <c r="BE22" s="201"/>
    </row>
    <row r="23" spans="2:57" s="1" customFormat="1" ht="16.5" customHeight="1">
      <c r="B23" s="19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9"/>
      <c r="BE23" s="201"/>
    </row>
    <row r="24" spans="2:57" s="1" customFormat="1" ht="6.9" customHeight="1">
      <c r="B24" s="19"/>
      <c r="AR24" s="19"/>
      <c r="BE24" s="201"/>
    </row>
    <row r="25" spans="2:57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1"/>
    </row>
    <row r="26" spans="1:57" s="2" customFormat="1" ht="25.95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9">
        <f>ROUND(AG94,0)</f>
        <v>0</v>
      </c>
      <c r="AL26" s="210"/>
      <c r="AM26" s="210"/>
      <c r="AN26" s="210"/>
      <c r="AO26" s="210"/>
      <c r="AP26" s="31"/>
      <c r="AQ26" s="31"/>
      <c r="AR26" s="32"/>
      <c r="BE26" s="201"/>
    </row>
    <row r="27" spans="1:57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1"/>
    </row>
    <row r="28" spans="1:57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1" t="s">
        <v>38</v>
      </c>
      <c r="M28" s="211"/>
      <c r="N28" s="211"/>
      <c r="O28" s="211"/>
      <c r="P28" s="211"/>
      <c r="Q28" s="31"/>
      <c r="R28" s="31"/>
      <c r="S28" s="31"/>
      <c r="T28" s="31"/>
      <c r="U28" s="31"/>
      <c r="V28" s="31"/>
      <c r="W28" s="211" t="s">
        <v>39</v>
      </c>
      <c r="X28" s="211"/>
      <c r="Y28" s="211"/>
      <c r="Z28" s="211"/>
      <c r="AA28" s="211"/>
      <c r="AB28" s="211"/>
      <c r="AC28" s="211"/>
      <c r="AD28" s="211"/>
      <c r="AE28" s="211"/>
      <c r="AF28" s="31"/>
      <c r="AG28" s="31"/>
      <c r="AH28" s="31"/>
      <c r="AI28" s="31"/>
      <c r="AJ28" s="31"/>
      <c r="AK28" s="211" t="s">
        <v>40</v>
      </c>
      <c r="AL28" s="211"/>
      <c r="AM28" s="211"/>
      <c r="AN28" s="211"/>
      <c r="AO28" s="211"/>
      <c r="AP28" s="31"/>
      <c r="AQ28" s="31"/>
      <c r="AR28" s="32"/>
      <c r="BE28" s="201"/>
    </row>
    <row r="29" spans="2:57" s="3" customFormat="1" ht="14.4" customHeight="1">
      <c r="B29" s="36"/>
      <c r="D29" s="26" t="s">
        <v>41</v>
      </c>
      <c r="F29" s="26" t="s">
        <v>42</v>
      </c>
      <c r="L29" s="199">
        <v>0.21</v>
      </c>
      <c r="M29" s="198"/>
      <c r="N29" s="198"/>
      <c r="O29" s="198"/>
      <c r="P29" s="198"/>
      <c r="W29" s="197">
        <f>ROUND(AZ94,0)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ROUND(AV94,0)</f>
        <v>0</v>
      </c>
      <c r="AL29" s="198"/>
      <c r="AM29" s="198"/>
      <c r="AN29" s="198"/>
      <c r="AO29" s="198"/>
      <c r="AR29" s="36"/>
      <c r="BE29" s="202"/>
    </row>
    <row r="30" spans="2:57" s="3" customFormat="1" ht="14.4" customHeight="1">
      <c r="B30" s="36"/>
      <c r="F30" s="26" t="s">
        <v>43</v>
      </c>
      <c r="L30" s="199">
        <v>0.15</v>
      </c>
      <c r="M30" s="198"/>
      <c r="N30" s="198"/>
      <c r="O30" s="198"/>
      <c r="P30" s="198"/>
      <c r="W30" s="197">
        <f>ROUND(BA94,0)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ROUND(AW94,0)</f>
        <v>0</v>
      </c>
      <c r="AL30" s="198"/>
      <c r="AM30" s="198"/>
      <c r="AN30" s="198"/>
      <c r="AO30" s="198"/>
      <c r="AR30" s="36"/>
      <c r="BE30" s="202"/>
    </row>
    <row r="31" spans="2:57" s="3" customFormat="1" ht="14.4" customHeight="1" hidden="1">
      <c r="B31" s="36"/>
      <c r="F31" s="26" t="s">
        <v>44</v>
      </c>
      <c r="L31" s="199">
        <v>0.21</v>
      </c>
      <c r="M31" s="198"/>
      <c r="N31" s="198"/>
      <c r="O31" s="198"/>
      <c r="P31" s="198"/>
      <c r="W31" s="197">
        <f>ROUND(BB94,0)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6"/>
      <c r="BE31" s="202"/>
    </row>
    <row r="32" spans="2:57" s="3" customFormat="1" ht="14.4" customHeight="1" hidden="1">
      <c r="B32" s="36"/>
      <c r="F32" s="26" t="s">
        <v>45</v>
      </c>
      <c r="L32" s="199">
        <v>0.15</v>
      </c>
      <c r="M32" s="198"/>
      <c r="N32" s="198"/>
      <c r="O32" s="198"/>
      <c r="P32" s="198"/>
      <c r="W32" s="197">
        <f>ROUND(BC94,0)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6"/>
      <c r="BE32" s="202"/>
    </row>
    <row r="33" spans="2:57" s="3" customFormat="1" ht="14.4" customHeight="1" hidden="1">
      <c r="B33" s="36"/>
      <c r="F33" s="26" t="s">
        <v>46</v>
      </c>
      <c r="L33" s="199">
        <v>0</v>
      </c>
      <c r="M33" s="198"/>
      <c r="N33" s="198"/>
      <c r="O33" s="198"/>
      <c r="P33" s="198"/>
      <c r="W33" s="197">
        <f>ROUND(BD94,0)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6"/>
      <c r="BE33" s="202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1"/>
    </row>
    <row r="35" spans="1:57" s="2" customFormat="1" ht="25.95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32" t="s">
        <v>49</v>
      </c>
      <c r="Y35" s="233"/>
      <c r="Z35" s="233"/>
      <c r="AA35" s="233"/>
      <c r="AB35" s="233"/>
      <c r="AC35" s="39"/>
      <c r="AD35" s="39"/>
      <c r="AE35" s="39"/>
      <c r="AF35" s="39"/>
      <c r="AG35" s="39"/>
      <c r="AH35" s="39"/>
      <c r="AI35" s="39"/>
      <c r="AJ35" s="39"/>
      <c r="AK35" s="234">
        <f>SUM(AK26:AK33)</f>
        <v>0</v>
      </c>
      <c r="AL35" s="233"/>
      <c r="AM35" s="233"/>
      <c r="AN35" s="233"/>
      <c r="AO35" s="235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41"/>
      <c r="D49" s="42" t="s">
        <v>50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51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3.2">
      <c r="A60" s="31"/>
      <c r="B60" s="32"/>
      <c r="C60" s="31"/>
      <c r="D60" s="44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52</v>
      </c>
      <c r="AI60" s="34"/>
      <c r="AJ60" s="34"/>
      <c r="AK60" s="34"/>
      <c r="AL60" s="34"/>
      <c r="AM60" s="44" t="s">
        <v>53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3.2">
      <c r="A64" s="31"/>
      <c r="B64" s="32"/>
      <c r="C64" s="31"/>
      <c r="D64" s="42" t="s">
        <v>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55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3.2">
      <c r="A75" s="31"/>
      <c r="B75" s="32"/>
      <c r="C75" s="31"/>
      <c r="D75" s="44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52</v>
      </c>
      <c r="AI75" s="34"/>
      <c r="AJ75" s="34"/>
      <c r="AK75" s="34"/>
      <c r="AL75" s="34"/>
      <c r="AM75" s="44" t="s">
        <v>53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" customHeight="1">
      <c r="A82" s="31"/>
      <c r="B82" s="32"/>
      <c r="C82" s="20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14</v>
      </c>
      <c r="L84" s="4" t="str">
        <f>K5</f>
        <v>Tenet151</v>
      </c>
      <c r="AR84" s="50"/>
    </row>
    <row r="85" spans="2:44" s="5" customFormat="1" ht="36.9" customHeight="1">
      <c r="B85" s="51"/>
      <c r="C85" s="52" t="s">
        <v>17</v>
      </c>
      <c r="L85" s="223" t="str">
        <f>K6</f>
        <v>Trutnov - Oprava pomníku obětem 2. světové války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51"/>
    </row>
    <row r="86" spans="1:57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21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Trutnov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23</v>
      </c>
      <c r="AJ87" s="31"/>
      <c r="AK87" s="31"/>
      <c r="AL87" s="31"/>
      <c r="AM87" s="225" t="str">
        <f>IF(AN8="","",AN8)</f>
        <v>18. 7. 2022</v>
      </c>
      <c r="AN87" s="225"/>
      <c r="AO87" s="31"/>
      <c r="AP87" s="31"/>
      <c r="AQ87" s="31"/>
      <c r="AR87" s="32"/>
      <c r="BE87" s="31"/>
    </row>
    <row r="88" spans="1:5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25.65" customHeight="1">
      <c r="A89" s="31"/>
      <c r="B89" s="32"/>
      <c r="C89" s="26" t="s">
        <v>25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Město Trutnov, Slovanské náměstí 165, Trutnov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31</v>
      </c>
      <c r="AJ89" s="31"/>
      <c r="AK89" s="31"/>
      <c r="AL89" s="31"/>
      <c r="AM89" s="226" t="str">
        <f>IF(E17="","",E17)</f>
        <v>TENET spol. s r.o., Horská 64, Trutnov</v>
      </c>
      <c r="AN89" s="227"/>
      <c r="AO89" s="227"/>
      <c r="AP89" s="227"/>
      <c r="AQ89" s="31"/>
      <c r="AR89" s="32"/>
      <c r="AS89" s="228" t="s">
        <v>57</v>
      </c>
      <c r="AT89" s="22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15" customHeight="1">
      <c r="A90" s="31"/>
      <c r="B90" s="32"/>
      <c r="C90" s="26" t="s">
        <v>29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34</v>
      </c>
      <c r="AJ90" s="31"/>
      <c r="AK90" s="31"/>
      <c r="AL90" s="31"/>
      <c r="AM90" s="226" t="str">
        <f>IF(E20="","",E20)</f>
        <v>ing. V. Švehla</v>
      </c>
      <c r="AN90" s="227"/>
      <c r="AO90" s="227"/>
      <c r="AP90" s="227"/>
      <c r="AQ90" s="31"/>
      <c r="AR90" s="32"/>
      <c r="AS90" s="230"/>
      <c r="AT90" s="231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0"/>
      <c r="AT91" s="231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15" t="s">
        <v>58</v>
      </c>
      <c r="D92" s="216"/>
      <c r="E92" s="216"/>
      <c r="F92" s="216"/>
      <c r="G92" s="216"/>
      <c r="H92" s="59"/>
      <c r="I92" s="217" t="s">
        <v>59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60</v>
      </c>
      <c r="AH92" s="216"/>
      <c r="AI92" s="216"/>
      <c r="AJ92" s="216"/>
      <c r="AK92" s="216"/>
      <c r="AL92" s="216"/>
      <c r="AM92" s="216"/>
      <c r="AN92" s="217" t="s">
        <v>61</v>
      </c>
      <c r="AO92" s="216"/>
      <c r="AP92" s="219"/>
      <c r="AQ92" s="60" t="s">
        <v>62</v>
      </c>
      <c r="AR92" s="32"/>
      <c r="AS92" s="61" t="s">
        <v>63</v>
      </c>
      <c r="AT92" s="62" t="s">
        <v>64</v>
      </c>
      <c r="AU92" s="62" t="s">
        <v>65</v>
      </c>
      <c r="AV92" s="62" t="s">
        <v>66</v>
      </c>
      <c r="AW92" s="62" t="s">
        <v>67</v>
      </c>
      <c r="AX92" s="62" t="s">
        <v>68</v>
      </c>
      <c r="AY92" s="62" t="s">
        <v>69</v>
      </c>
      <c r="AZ92" s="62" t="s">
        <v>70</v>
      </c>
      <c r="BA92" s="62" t="s">
        <v>71</v>
      </c>
      <c r="BB92" s="62" t="s">
        <v>72</v>
      </c>
      <c r="BC92" s="62" t="s">
        <v>73</v>
      </c>
      <c r="BD92" s="63" t="s">
        <v>74</v>
      </c>
      <c r="BE92" s="31"/>
    </row>
    <row r="93" spans="1:57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" customHeight="1">
      <c r="B94" s="67"/>
      <c r="C94" s="68" t="s">
        <v>75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0">
        <f>ROUND(SUM(AG95:AG97),0)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71" t="s">
        <v>1</v>
      </c>
      <c r="AR94" s="67"/>
      <c r="AS94" s="72">
        <f>ROUND(SUM(AS95:AS97),0)</f>
        <v>0</v>
      </c>
      <c r="AT94" s="73">
        <f>ROUND(SUM(AV94:AW94),0)</f>
        <v>0</v>
      </c>
      <c r="AU94" s="74">
        <f>ROUND(SUM(AU95:AU97),5)</f>
        <v>0</v>
      </c>
      <c r="AV94" s="73">
        <f>ROUND(AZ94*L29,0)</f>
        <v>0</v>
      </c>
      <c r="AW94" s="73">
        <f>ROUND(BA94*L30,0)</f>
        <v>0</v>
      </c>
      <c r="AX94" s="73">
        <f>ROUND(BB94*L29,0)</f>
        <v>0</v>
      </c>
      <c r="AY94" s="73">
        <f>ROUND(BC94*L30,0)</f>
        <v>0</v>
      </c>
      <c r="AZ94" s="73">
        <f>ROUND(SUM(AZ95:AZ97),0)</f>
        <v>0</v>
      </c>
      <c r="BA94" s="73">
        <f>ROUND(SUM(BA95:BA97),0)</f>
        <v>0</v>
      </c>
      <c r="BB94" s="73">
        <f>ROUND(SUM(BB95:BB97),0)</f>
        <v>0</v>
      </c>
      <c r="BC94" s="73">
        <f>ROUND(SUM(BC95:BC97),0)</f>
        <v>0</v>
      </c>
      <c r="BD94" s="75">
        <f>ROUND(SUM(BD95:BD97),0)</f>
        <v>0</v>
      </c>
      <c r="BS94" s="76" t="s">
        <v>76</v>
      </c>
      <c r="BT94" s="76" t="s">
        <v>77</v>
      </c>
      <c r="BU94" s="77" t="s">
        <v>78</v>
      </c>
      <c r="BV94" s="76" t="s">
        <v>79</v>
      </c>
      <c r="BW94" s="76" t="s">
        <v>4</v>
      </c>
      <c r="BX94" s="76" t="s">
        <v>80</v>
      </c>
      <c r="CL94" s="76" t="s">
        <v>1</v>
      </c>
    </row>
    <row r="95" spans="1:91" s="7" customFormat="1" ht="16.5" customHeight="1">
      <c r="A95" s="78" t="s">
        <v>81</v>
      </c>
      <c r="B95" s="79"/>
      <c r="C95" s="80"/>
      <c r="D95" s="214" t="s">
        <v>8</v>
      </c>
      <c r="E95" s="214"/>
      <c r="F95" s="214"/>
      <c r="G95" s="214"/>
      <c r="H95" s="214"/>
      <c r="I95" s="81"/>
      <c r="J95" s="214" t="s">
        <v>82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'1 - Oprava podstavce a zb...'!J30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2" t="s">
        <v>83</v>
      </c>
      <c r="AR95" s="79"/>
      <c r="AS95" s="83">
        <v>0</v>
      </c>
      <c r="AT95" s="84">
        <f>ROUND(SUM(AV95:AW95),0)</f>
        <v>0</v>
      </c>
      <c r="AU95" s="85">
        <f>'1 - Oprava podstavce a zb...'!P121</f>
        <v>0</v>
      </c>
      <c r="AV95" s="84">
        <f>'1 - Oprava podstavce a zb...'!J33</f>
        <v>0</v>
      </c>
      <c r="AW95" s="84">
        <f>'1 - Oprava podstavce a zb...'!J34</f>
        <v>0</v>
      </c>
      <c r="AX95" s="84">
        <f>'1 - Oprava podstavce a zb...'!J35</f>
        <v>0</v>
      </c>
      <c r="AY95" s="84">
        <f>'1 - Oprava podstavce a zb...'!J36</f>
        <v>0</v>
      </c>
      <c r="AZ95" s="84">
        <f>'1 - Oprava podstavce a zb...'!F33</f>
        <v>0</v>
      </c>
      <c r="BA95" s="84">
        <f>'1 - Oprava podstavce a zb...'!F34</f>
        <v>0</v>
      </c>
      <c r="BB95" s="84">
        <f>'1 - Oprava podstavce a zb...'!F35</f>
        <v>0</v>
      </c>
      <c r="BC95" s="84">
        <f>'1 - Oprava podstavce a zb...'!F36</f>
        <v>0</v>
      </c>
      <c r="BD95" s="86">
        <f>'1 - Oprava podstavce a zb...'!F37</f>
        <v>0</v>
      </c>
      <c r="BT95" s="87" t="s">
        <v>8</v>
      </c>
      <c r="BV95" s="87" t="s">
        <v>79</v>
      </c>
      <c r="BW95" s="87" t="s">
        <v>84</v>
      </c>
      <c r="BX95" s="87" t="s">
        <v>4</v>
      </c>
      <c r="CL95" s="87" t="s">
        <v>1</v>
      </c>
      <c r="CM95" s="87" t="s">
        <v>85</v>
      </c>
    </row>
    <row r="96" spans="1:91" s="7" customFormat="1" ht="16.5" customHeight="1">
      <c r="A96" s="78" t="s">
        <v>81</v>
      </c>
      <c r="B96" s="79"/>
      <c r="C96" s="80"/>
      <c r="D96" s="214" t="s">
        <v>85</v>
      </c>
      <c r="E96" s="214"/>
      <c r="F96" s="214"/>
      <c r="G96" s="214"/>
      <c r="H96" s="214"/>
      <c r="I96" s="81"/>
      <c r="J96" s="214" t="s">
        <v>86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2">
        <f>'2 - Pomník'!J30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82" t="s">
        <v>83</v>
      </c>
      <c r="AR96" s="79"/>
      <c r="AS96" s="83">
        <v>0</v>
      </c>
      <c r="AT96" s="84">
        <f>ROUND(SUM(AV96:AW96),0)</f>
        <v>0</v>
      </c>
      <c r="AU96" s="85">
        <f>'2 - Pomník'!P125</f>
        <v>0</v>
      </c>
      <c r="AV96" s="84">
        <f>'2 - Pomník'!J33</f>
        <v>0</v>
      </c>
      <c r="AW96" s="84">
        <f>'2 - Pomník'!J34</f>
        <v>0</v>
      </c>
      <c r="AX96" s="84">
        <f>'2 - Pomník'!J35</f>
        <v>0</v>
      </c>
      <c r="AY96" s="84">
        <f>'2 - Pomník'!J36</f>
        <v>0</v>
      </c>
      <c r="AZ96" s="84">
        <f>'2 - Pomník'!F33</f>
        <v>0</v>
      </c>
      <c r="BA96" s="84">
        <f>'2 - Pomník'!F34</f>
        <v>0</v>
      </c>
      <c r="BB96" s="84">
        <f>'2 - Pomník'!F35</f>
        <v>0</v>
      </c>
      <c r="BC96" s="84">
        <f>'2 - Pomník'!F36</f>
        <v>0</v>
      </c>
      <c r="BD96" s="86">
        <f>'2 - Pomník'!F37</f>
        <v>0</v>
      </c>
      <c r="BT96" s="87" t="s">
        <v>8</v>
      </c>
      <c r="BV96" s="87" t="s">
        <v>79</v>
      </c>
      <c r="BW96" s="87" t="s">
        <v>87</v>
      </c>
      <c r="BX96" s="87" t="s">
        <v>4</v>
      </c>
      <c r="CL96" s="87" t="s">
        <v>1</v>
      </c>
      <c r="CM96" s="87" t="s">
        <v>85</v>
      </c>
    </row>
    <row r="97" spans="1:91" s="7" customFormat="1" ht="16.5" customHeight="1">
      <c r="A97" s="78" t="s">
        <v>81</v>
      </c>
      <c r="B97" s="79"/>
      <c r="C97" s="80"/>
      <c r="D97" s="214" t="s">
        <v>88</v>
      </c>
      <c r="E97" s="214"/>
      <c r="F97" s="214"/>
      <c r="G97" s="214"/>
      <c r="H97" s="214"/>
      <c r="I97" s="81"/>
      <c r="J97" s="214" t="s">
        <v>89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2">
        <f>'3 - Vedlejší náklady'!J30</f>
        <v>0</v>
      </c>
      <c r="AH97" s="213"/>
      <c r="AI97" s="213"/>
      <c r="AJ97" s="213"/>
      <c r="AK97" s="213"/>
      <c r="AL97" s="213"/>
      <c r="AM97" s="213"/>
      <c r="AN97" s="212">
        <f>SUM(AG97,AT97)</f>
        <v>0</v>
      </c>
      <c r="AO97" s="213"/>
      <c r="AP97" s="213"/>
      <c r="AQ97" s="82" t="s">
        <v>83</v>
      </c>
      <c r="AR97" s="79"/>
      <c r="AS97" s="88">
        <v>0</v>
      </c>
      <c r="AT97" s="89">
        <f>ROUND(SUM(AV97:AW97),0)</f>
        <v>0</v>
      </c>
      <c r="AU97" s="90">
        <f>'3 - Vedlejší náklady'!P126</f>
        <v>0</v>
      </c>
      <c r="AV97" s="89">
        <f>'3 - Vedlejší náklady'!J33</f>
        <v>0</v>
      </c>
      <c r="AW97" s="89">
        <f>'3 - Vedlejší náklady'!J34</f>
        <v>0</v>
      </c>
      <c r="AX97" s="89">
        <f>'3 - Vedlejší náklady'!J35</f>
        <v>0</v>
      </c>
      <c r="AY97" s="89">
        <f>'3 - Vedlejší náklady'!J36</f>
        <v>0</v>
      </c>
      <c r="AZ97" s="89">
        <f>'3 - Vedlejší náklady'!F33</f>
        <v>0</v>
      </c>
      <c r="BA97" s="89">
        <f>'3 - Vedlejší náklady'!F34</f>
        <v>0</v>
      </c>
      <c r="BB97" s="89">
        <f>'3 - Vedlejší náklady'!F35</f>
        <v>0</v>
      </c>
      <c r="BC97" s="89">
        <f>'3 - Vedlejší náklady'!F36</f>
        <v>0</v>
      </c>
      <c r="BD97" s="91">
        <f>'3 - Vedlejší náklady'!F37</f>
        <v>0</v>
      </c>
      <c r="BT97" s="87" t="s">
        <v>8</v>
      </c>
      <c r="BV97" s="87" t="s">
        <v>79</v>
      </c>
      <c r="BW97" s="87" t="s">
        <v>90</v>
      </c>
      <c r="BX97" s="87" t="s">
        <v>4</v>
      </c>
      <c r="CL97" s="87" t="s">
        <v>1</v>
      </c>
      <c r="CM97" s="87" t="s">
        <v>85</v>
      </c>
    </row>
    <row r="98" spans="1:57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1 - Oprava podstavce a zb...'!C2" display="/"/>
    <hyperlink ref="A96" location="'2 - Pomník'!C2" display="/"/>
    <hyperlink ref="A97" location="'3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6" t="s">
        <v>84</v>
      </c>
      <c r="AZ2" s="92" t="s">
        <v>91</v>
      </c>
      <c r="BA2" s="92" t="s">
        <v>92</v>
      </c>
      <c r="BB2" s="92" t="s">
        <v>1</v>
      </c>
      <c r="BC2" s="92" t="s">
        <v>93</v>
      </c>
      <c r="BD2" s="92" t="s">
        <v>85</v>
      </c>
    </row>
    <row r="3" spans="2:5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  <c r="AZ3" s="92" t="s">
        <v>94</v>
      </c>
      <c r="BA3" s="92" t="s">
        <v>95</v>
      </c>
      <c r="BB3" s="92" t="s">
        <v>1</v>
      </c>
      <c r="BC3" s="92" t="s">
        <v>96</v>
      </c>
      <c r="BD3" s="92" t="s">
        <v>85</v>
      </c>
    </row>
    <row r="4" spans="2:46" s="1" customFormat="1" ht="24.9" customHeight="1">
      <c r="B4" s="19"/>
      <c r="D4" s="20" t="s">
        <v>97</v>
      </c>
      <c r="L4" s="19"/>
      <c r="M4" s="93" t="s">
        <v>11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37" t="str">
        <f>'Rekapitulace stavby'!K6</f>
        <v>Trutnov - Oprava pomníku obětem 2. světové války</v>
      </c>
      <c r="F7" s="238"/>
      <c r="G7" s="238"/>
      <c r="H7" s="238"/>
      <c r="L7" s="19"/>
    </row>
    <row r="8" spans="1:31" s="2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3" t="s">
        <v>99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1</v>
      </c>
      <c r="G11" s="31"/>
      <c r="H11" s="31"/>
      <c r="I11" s="26" t="s">
        <v>20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18. 7. 2022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27</v>
      </c>
      <c r="F15" s="31"/>
      <c r="G15" s="31"/>
      <c r="H15" s="31"/>
      <c r="I15" s="26" t="s">
        <v>28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9" t="str">
        <f>'Rekapitulace stavby'!E14</f>
        <v>Vyplň údaj</v>
      </c>
      <c r="F18" s="203"/>
      <c r="G18" s="203"/>
      <c r="H18" s="203"/>
      <c r="I18" s="2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28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28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7" t="s">
        <v>37</v>
      </c>
      <c r="E30" s="31"/>
      <c r="F30" s="31"/>
      <c r="G30" s="31"/>
      <c r="H30" s="31"/>
      <c r="I30" s="31"/>
      <c r="J30" s="70">
        <f>ROUND(J121,0)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8" t="s">
        <v>41</v>
      </c>
      <c r="E33" s="26" t="s">
        <v>42</v>
      </c>
      <c r="F33" s="99">
        <f>ROUND((SUM(BE121:BE171)),0)</f>
        <v>0</v>
      </c>
      <c r="G33" s="31"/>
      <c r="H33" s="31"/>
      <c r="I33" s="100">
        <v>0.21</v>
      </c>
      <c r="J33" s="99">
        <f>ROUND(((SUM(BE121:BE171))*I33),0)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43</v>
      </c>
      <c r="F34" s="99">
        <f>ROUND((SUM(BF121:BF171)),0)</f>
        <v>0</v>
      </c>
      <c r="G34" s="31"/>
      <c r="H34" s="31"/>
      <c r="I34" s="100">
        <v>0.15</v>
      </c>
      <c r="J34" s="99">
        <f>ROUND(((SUM(BF121:BF171))*I34),0)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44</v>
      </c>
      <c r="F35" s="99">
        <f>ROUND((SUM(BG121:BG171)),0)</f>
        <v>0</v>
      </c>
      <c r="G35" s="31"/>
      <c r="H35" s="31"/>
      <c r="I35" s="100">
        <v>0.21</v>
      </c>
      <c r="J35" s="99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45</v>
      </c>
      <c r="F36" s="99">
        <f>ROUND((SUM(BH121:BH171)),0)</f>
        <v>0</v>
      </c>
      <c r="G36" s="31"/>
      <c r="H36" s="31"/>
      <c r="I36" s="100">
        <v>0.15</v>
      </c>
      <c r="J36" s="99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46</v>
      </c>
      <c r="F37" s="99">
        <f>ROUND((SUM(BI121:BI171)),0)</f>
        <v>0</v>
      </c>
      <c r="G37" s="31"/>
      <c r="H37" s="31"/>
      <c r="I37" s="100">
        <v>0</v>
      </c>
      <c r="J37" s="99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1"/>
      <c r="D39" s="102" t="s">
        <v>47</v>
      </c>
      <c r="E39" s="59"/>
      <c r="F39" s="59"/>
      <c r="G39" s="103" t="s">
        <v>48</v>
      </c>
      <c r="H39" s="104" t="s">
        <v>49</v>
      </c>
      <c r="I39" s="59"/>
      <c r="J39" s="105">
        <f>SUM(J30:J37)</f>
        <v>0</v>
      </c>
      <c r="K39" s="106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1"/>
      <c r="B61" s="32"/>
      <c r="C61" s="31"/>
      <c r="D61" s="44" t="s">
        <v>52</v>
      </c>
      <c r="E61" s="34"/>
      <c r="F61" s="107" t="s">
        <v>53</v>
      </c>
      <c r="G61" s="44" t="s">
        <v>52</v>
      </c>
      <c r="H61" s="34"/>
      <c r="I61" s="34"/>
      <c r="J61" s="108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1"/>
      <c r="B76" s="32"/>
      <c r="C76" s="31"/>
      <c r="D76" s="44" t="s">
        <v>52</v>
      </c>
      <c r="E76" s="34"/>
      <c r="F76" s="107" t="s">
        <v>53</v>
      </c>
      <c r="G76" s="44" t="s">
        <v>52</v>
      </c>
      <c r="H76" s="34"/>
      <c r="I76" s="34"/>
      <c r="J76" s="108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17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7" t="str">
        <f>E7</f>
        <v>Trutnov - Oprava pomníku obětem 2. světové války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3" t="str">
        <f>E9</f>
        <v>1 - Oprava podstavce a zbourání nástavby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21</v>
      </c>
      <c r="D89" s="31"/>
      <c r="E89" s="31"/>
      <c r="F89" s="24" t="str">
        <f>F12</f>
        <v>Trutnov</v>
      </c>
      <c r="G89" s="31"/>
      <c r="H89" s="31"/>
      <c r="I89" s="26" t="s">
        <v>23</v>
      </c>
      <c r="J89" s="54" t="str">
        <f>IF(J12="","",J12)</f>
        <v>18. 7. 2022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65" customHeight="1">
      <c r="A91" s="31"/>
      <c r="B91" s="32"/>
      <c r="C91" s="26" t="s">
        <v>25</v>
      </c>
      <c r="D91" s="31"/>
      <c r="E91" s="31"/>
      <c r="F91" s="24" t="str">
        <f>E15</f>
        <v>Město Trutnov, Slovanské náměstí 165, Trutnov</v>
      </c>
      <c r="G91" s="31"/>
      <c r="H91" s="31"/>
      <c r="I91" s="26" t="s">
        <v>31</v>
      </c>
      <c r="J91" s="29" t="str">
        <f>E21</f>
        <v>TENET spol. s r.o., Horská 64, Trutnov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29</v>
      </c>
      <c r="D92" s="31"/>
      <c r="E92" s="31"/>
      <c r="F92" s="24" t="str">
        <f>IF(E18="","",E18)</f>
        <v>Vyplň údaj</v>
      </c>
      <c r="G92" s="31"/>
      <c r="H92" s="31"/>
      <c r="I92" s="26" t="s">
        <v>34</v>
      </c>
      <c r="J92" s="29" t="str">
        <f>E24</f>
        <v>ing. V. Švehla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1" t="s">
        <v>103</v>
      </c>
      <c r="D96" s="31"/>
      <c r="E96" s="31"/>
      <c r="F96" s="31"/>
      <c r="G96" s="31"/>
      <c r="H96" s="31"/>
      <c r="I96" s="31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9" customFormat="1" ht="24.9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0" customFormat="1" ht="19.95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J123</f>
        <v>0</v>
      </c>
      <c r="L98" s="116"/>
    </row>
    <row r="99" spans="2:12" s="10" customFormat="1" ht="19.95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J141</f>
        <v>0</v>
      </c>
      <c r="L99" s="116"/>
    </row>
    <row r="100" spans="2:12" s="10" customFormat="1" ht="19.95" customHeight="1">
      <c r="B100" s="116"/>
      <c r="D100" s="117" t="s">
        <v>108</v>
      </c>
      <c r="E100" s="118"/>
      <c r="F100" s="118"/>
      <c r="G100" s="118"/>
      <c r="H100" s="118"/>
      <c r="I100" s="118"/>
      <c r="J100" s="119">
        <f>J164</f>
        <v>0</v>
      </c>
      <c r="L100" s="116"/>
    </row>
    <row r="101" spans="2:12" s="10" customFormat="1" ht="19.95" customHeight="1">
      <c r="B101" s="116"/>
      <c r="D101" s="117" t="s">
        <v>109</v>
      </c>
      <c r="E101" s="118"/>
      <c r="F101" s="118"/>
      <c r="G101" s="118"/>
      <c r="H101" s="118"/>
      <c r="I101" s="118"/>
      <c r="J101" s="119">
        <f>J170</f>
        <v>0</v>
      </c>
      <c r="L101" s="116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" customHeight="1">
      <c r="A107" s="31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110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17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37" t="str">
        <f>E7</f>
        <v>Trutnov - Oprava pomníku obětem 2. světové války</v>
      </c>
      <c r="F111" s="238"/>
      <c r="G111" s="238"/>
      <c r="H111" s="238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98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23" t="str">
        <f>E9</f>
        <v>1 - Oprava podstavce a zbourání nástavby</v>
      </c>
      <c r="F113" s="236"/>
      <c r="G113" s="236"/>
      <c r="H113" s="236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21</v>
      </c>
      <c r="D115" s="31"/>
      <c r="E115" s="31"/>
      <c r="F115" s="24" t="str">
        <f>F12</f>
        <v>Trutnov</v>
      </c>
      <c r="G115" s="31"/>
      <c r="H115" s="31"/>
      <c r="I115" s="26" t="s">
        <v>23</v>
      </c>
      <c r="J115" s="54" t="str">
        <f>IF(J12="","",J12)</f>
        <v>18. 7. 2022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65" customHeight="1">
      <c r="A117" s="31"/>
      <c r="B117" s="32"/>
      <c r="C117" s="26" t="s">
        <v>25</v>
      </c>
      <c r="D117" s="31"/>
      <c r="E117" s="31"/>
      <c r="F117" s="24" t="str">
        <f>E15</f>
        <v>Město Trutnov, Slovanské náměstí 165, Trutnov</v>
      </c>
      <c r="G117" s="31"/>
      <c r="H117" s="31"/>
      <c r="I117" s="26" t="s">
        <v>31</v>
      </c>
      <c r="J117" s="29" t="str">
        <f>E21</f>
        <v>TENET spol. s r.o., Horská 64, Trutnov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15" customHeight="1">
      <c r="A118" s="31"/>
      <c r="B118" s="32"/>
      <c r="C118" s="26" t="s">
        <v>29</v>
      </c>
      <c r="D118" s="31"/>
      <c r="E118" s="31"/>
      <c r="F118" s="24" t="str">
        <f>IF(E18="","",E18)</f>
        <v>Vyplň údaj</v>
      </c>
      <c r="G118" s="31"/>
      <c r="H118" s="31"/>
      <c r="I118" s="26" t="s">
        <v>34</v>
      </c>
      <c r="J118" s="29" t="str">
        <f>E24</f>
        <v>ing. V. Švehla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20"/>
      <c r="B120" s="121"/>
      <c r="C120" s="122" t="s">
        <v>111</v>
      </c>
      <c r="D120" s="123" t="s">
        <v>62</v>
      </c>
      <c r="E120" s="123" t="s">
        <v>58</v>
      </c>
      <c r="F120" s="123" t="s">
        <v>59</v>
      </c>
      <c r="G120" s="123" t="s">
        <v>112</v>
      </c>
      <c r="H120" s="123" t="s">
        <v>113</v>
      </c>
      <c r="I120" s="123" t="s">
        <v>114</v>
      </c>
      <c r="J120" s="123" t="s">
        <v>102</v>
      </c>
      <c r="K120" s="124" t="s">
        <v>115</v>
      </c>
      <c r="L120" s="125"/>
      <c r="M120" s="61" t="s">
        <v>1</v>
      </c>
      <c r="N120" s="62" t="s">
        <v>41</v>
      </c>
      <c r="O120" s="62" t="s">
        <v>116</v>
      </c>
      <c r="P120" s="62" t="s">
        <v>117</v>
      </c>
      <c r="Q120" s="62" t="s">
        <v>118</v>
      </c>
      <c r="R120" s="62" t="s">
        <v>119</v>
      </c>
      <c r="S120" s="62" t="s">
        <v>120</v>
      </c>
      <c r="T120" s="63" t="s">
        <v>121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8" customHeight="1">
      <c r="A121" s="31"/>
      <c r="B121" s="32"/>
      <c r="C121" s="68" t="s">
        <v>122</v>
      </c>
      <c r="D121" s="31"/>
      <c r="E121" s="31"/>
      <c r="F121" s="31"/>
      <c r="G121" s="31"/>
      <c r="H121" s="31"/>
      <c r="I121" s="31"/>
      <c r="J121" s="126">
        <f>BK121</f>
        <v>0</v>
      </c>
      <c r="K121" s="31"/>
      <c r="L121" s="32"/>
      <c r="M121" s="64"/>
      <c r="N121" s="55"/>
      <c r="O121" s="65"/>
      <c r="P121" s="127">
        <f>P122</f>
        <v>0</v>
      </c>
      <c r="Q121" s="65"/>
      <c r="R121" s="127">
        <f>R122</f>
        <v>9.745096086482102</v>
      </c>
      <c r="S121" s="65"/>
      <c r="T121" s="128">
        <f>T122</f>
        <v>34.768852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76</v>
      </c>
      <c r="AU121" s="16" t="s">
        <v>104</v>
      </c>
      <c r="BK121" s="129">
        <f>BK122</f>
        <v>0</v>
      </c>
    </row>
    <row r="122" spans="2:63" s="12" customFormat="1" ht="25.95" customHeight="1">
      <c r="B122" s="130"/>
      <c r="D122" s="131" t="s">
        <v>76</v>
      </c>
      <c r="E122" s="132" t="s">
        <v>123</v>
      </c>
      <c r="F122" s="132" t="s">
        <v>124</v>
      </c>
      <c r="I122" s="133"/>
      <c r="J122" s="134">
        <f>BK122</f>
        <v>0</v>
      </c>
      <c r="L122" s="130"/>
      <c r="M122" s="135"/>
      <c r="N122" s="136"/>
      <c r="O122" s="136"/>
      <c r="P122" s="137">
        <f>P123+P141+P164+P170</f>
        <v>0</v>
      </c>
      <c r="Q122" s="136"/>
      <c r="R122" s="137">
        <f>R123+R141+R164+R170</f>
        <v>9.745096086482102</v>
      </c>
      <c r="S122" s="136"/>
      <c r="T122" s="138">
        <f>T123+T141+T164+T170</f>
        <v>34.768852</v>
      </c>
      <c r="AR122" s="131" t="s">
        <v>8</v>
      </c>
      <c r="AT122" s="139" t="s">
        <v>76</v>
      </c>
      <c r="AU122" s="139" t="s">
        <v>77</v>
      </c>
      <c r="AY122" s="131" t="s">
        <v>125</v>
      </c>
      <c r="BK122" s="140">
        <f>BK123+BK141+BK164+BK170</f>
        <v>0</v>
      </c>
    </row>
    <row r="123" spans="2:63" s="12" customFormat="1" ht="22.8" customHeight="1">
      <c r="B123" s="130"/>
      <c r="D123" s="131" t="s">
        <v>76</v>
      </c>
      <c r="E123" s="141" t="s">
        <v>126</v>
      </c>
      <c r="F123" s="141" t="s">
        <v>127</v>
      </c>
      <c r="I123" s="133"/>
      <c r="J123" s="142">
        <f>BK123</f>
        <v>0</v>
      </c>
      <c r="L123" s="130"/>
      <c r="M123" s="135"/>
      <c r="N123" s="136"/>
      <c r="O123" s="136"/>
      <c r="P123" s="137">
        <f>SUM(P124:P140)</f>
        <v>0</v>
      </c>
      <c r="Q123" s="136"/>
      <c r="R123" s="137">
        <f>SUM(R124:R140)</f>
        <v>9.745096086482102</v>
      </c>
      <c r="S123" s="136"/>
      <c r="T123" s="138">
        <f>SUM(T124:T140)</f>
        <v>0.035502</v>
      </c>
      <c r="AR123" s="131" t="s">
        <v>8</v>
      </c>
      <c r="AT123" s="139" t="s">
        <v>76</v>
      </c>
      <c r="AU123" s="139" t="s">
        <v>8</v>
      </c>
      <c r="AY123" s="131" t="s">
        <v>125</v>
      </c>
      <c r="BK123" s="140">
        <f>SUM(BK124:BK140)</f>
        <v>0</v>
      </c>
    </row>
    <row r="124" spans="1:65" s="2" customFormat="1" ht="24.15" customHeight="1">
      <c r="A124" s="31"/>
      <c r="B124" s="143"/>
      <c r="C124" s="144" t="s">
        <v>8</v>
      </c>
      <c r="D124" s="144" t="s">
        <v>128</v>
      </c>
      <c r="E124" s="145" t="s">
        <v>129</v>
      </c>
      <c r="F124" s="146" t="s">
        <v>130</v>
      </c>
      <c r="G124" s="147" t="s">
        <v>131</v>
      </c>
      <c r="H124" s="148">
        <v>5.917</v>
      </c>
      <c r="I124" s="149"/>
      <c r="J124" s="150">
        <f>ROUND(I124*H124,0)</f>
        <v>0</v>
      </c>
      <c r="K124" s="146" t="s">
        <v>132</v>
      </c>
      <c r="L124" s="32"/>
      <c r="M124" s="151" t="s">
        <v>1</v>
      </c>
      <c r="N124" s="152" t="s">
        <v>42</v>
      </c>
      <c r="O124" s="57"/>
      <c r="P124" s="153">
        <f>O124*H124</f>
        <v>0</v>
      </c>
      <c r="Q124" s="153">
        <v>0.0032</v>
      </c>
      <c r="R124" s="153">
        <f>Q124*H124</f>
        <v>0.0189344</v>
      </c>
      <c r="S124" s="153">
        <v>0</v>
      </c>
      <c r="T124" s="154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5" t="s">
        <v>133</v>
      </c>
      <c r="AT124" s="155" t="s">
        <v>128</v>
      </c>
      <c r="AU124" s="155" t="s">
        <v>85</v>
      </c>
      <c r="AY124" s="16" t="s">
        <v>125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6" t="s">
        <v>8</v>
      </c>
      <c r="BK124" s="156">
        <f>ROUND(I124*H124,0)</f>
        <v>0</v>
      </c>
      <c r="BL124" s="16" t="s">
        <v>133</v>
      </c>
      <c r="BM124" s="155" t="s">
        <v>134</v>
      </c>
    </row>
    <row r="125" spans="2:51" s="13" customFormat="1" ht="12">
      <c r="B125" s="157"/>
      <c r="D125" s="158" t="s">
        <v>135</v>
      </c>
      <c r="E125" s="159" t="s">
        <v>1</v>
      </c>
      <c r="F125" s="160" t="s">
        <v>136</v>
      </c>
      <c r="H125" s="161">
        <v>5.917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135</v>
      </c>
      <c r="AU125" s="159" t="s">
        <v>85</v>
      </c>
      <c r="AV125" s="13" t="s">
        <v>85</v>
      </c>
      <c r="AW125" s="13" t="s">
        <v>33</v>
      </c>
      <c r="AX125" s="13" t="s">
        <v>77</v>
      </c>
      <c r="AY125" s="159" t="s">
        <v>125</v>
      </c>
    </row>
    <row r="126" spans="2:51" s="14" customFormat="1" ht="12">
      <c r="B126" s="166"/>
      <c r="D126" s="158" t="s">
        <v>135</v>
      </c>
      <c r="E126" s="167" t="s">
        <v>1</v>
      </c>
      <c r="F126" s="168" t="s">
        <v>137</v>
      </c>
      <c r="H126" s="169">
        <v>5.917</v>
      </c>
      <c r="I126" s="170"/>
      <c r="L126" s="166"/>
      <c r="M126" s="171"/>
      <c r="N126" s="172"/>
      <c r="O126" s="172"/>
      <c r="P126" s="172"/>
      <c r="Q126" s="172"/>
      <c r="R126" s="172"/>
      <c r="S126" s="172"/>
      <c r="T126" s="173"/>
      <c r="AT126" s="167" t="s">
        <v>135</v>
      </c>
      <c r="AU126" s="167" t="s">
        <v>85</v>
      </c>
      <c r="AV126" s="14" t="s">
        <v>88</v>
      </c>
      <c r="AW126" s="14" t="s">
        <v>33</v>
      </c>
      <c r="AX126" s="14" t="s">
        <v>8</v>
      </c>
      <c r="AY126" s="167" t="s">
        <v>125</v>
      </c>
    </row>
    <row r="127" spans="1:65" s="2" customFormat="1" ht="24.15" customHeight="1">
      <c r="A127" s="31"/>
      <c r="B127" s="143"/>
      <c r="C127" s="144" t="s">
        <v>85</v>
      </c>
      <c r="D127" s="144" t="s">
        <v>128</v>
      </c>
      <c r="E127" s="145" t="s">
        <v>138</v>
      </c>
      <c r="F127" s="146" t="s">
        <v>139</v>
      </c>
      <c r="G127" s="147" t="s">
        <v>131</v>
      </c>
      <c r="H127" s="148">
        <v>5.917</v>
      </c>
      <c r="I127" s="149"/>
      <c r="J127" s="150">
        <f>ROUND(I127*H127,0)</f>
        <v>0</v>
      </c>
      <c r="K127" s="146" t="s">
        <v>132</v>
      </c>
      <c r="L127" s="32"/>
      <c r="M127" s="151" t="s">
        <v>1</v>
      </c>
      <c r="N127" s="152" t="s">
        <v>42</v>
      </c>
      <c r="O127" s="57"/>
      <c r="P127" s="153">
        <f>O127*H127</f>
        <v>0</v>
      </c>
      <c r="Q127" s="153">
        <v>0.00577</v>
      </c>
      <c r="R127" s="153">
        <f>Q127*H127</f>
        <v>0.03414109</v>
      </c>
      <c r="S127" s="153">
        <v>0.006</v>
      </c>
      <c r="T127" s="154">
        <f>S127*H127</f>
        <v>0.035502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5" t="s">
        <v>133</v>
      </c>
      <c r="AT127" s="155" t="s">
        <v>128</v>
      </c>
      <c r="AU127" s="155" t="s">
        <v>85</v>
      </c>
      <c r="AY127" s="16" t="s">
        <v>125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6" t="s">
        <v>8</v>
      </c>
      <c r="BK127" s="156">
        <f>ROUND(I127*H127,0)</f>
        <v>0</v>
      </c>
      <c r="BL127" s="16" t="s">
        <v>133</v>
      </c>
      <c r="BM127" s="155" t="s">
        <v>140</v>
      </c>
    </row>
    <row r="128" spans="2:51" s="13" customFormat="1" ht="12">
      <c r="B128" s="157"/>
      <c r="D128" s="158" t="s">
        <v>135</v>
      </c>
      <c r="E128" s="159" t="s">
        <v>1</v>
      </c>
      <c r="F128" s="160" t="s">
        <v>136</v>
      </c>
      <c r="H128" s="161">
        <v>5.917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135</v>
      </c>
      <c r="AU128" s="159" t="s">
        <v>85</v>
      </c>
      <c r="AV128" s="13" t="s">
        <v>85</v>
      </c>
      <c r="AW128" s="13" t="s">
        <v>33</v>
      </c>
      <c r="AX128" s="13" t="s">
        <v>77</v>
      </c>
      <c r="AY128" s="159" t="s">
        <v>125</v>
      </c>
    </row>
    <row r="129" spans="2:51" s="14" customFormat="1" ht="12">
      <c r="B129" s="166"/>
      <c r="D129" s="158" t="s">
        <v>135</v>
      </c>
      <c r="E129" s="167" t="s">
        <v>1</v>
      </c>
      <c r="F129" s="168" t="s">
        <v>137</v>
      </c>
      <c r="H129" s="169">
        <v>5.917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7" t="s">
        <v>135</v>
      </c>
      <c r="AU129" s="167" t="s">
        <v>85</v>
      </c>
      <c r="AV129" s="14" t="s">
        <v>88</v>
      </c>
      <c r="AW129" s="14" t="s">
        <v>33</v>
      </c>
      <c r="AX129" s="14" t="s">
        <v>8</v>
      </c>
      <c r="AY129" s="167" t="s">
        <v>125</v>
      </c>
    </row>
    <row r="130" spans="1:65" s="2" customFormat="1" ht="33" customHeight="1">
      <c r="A130" s="31"/>
      <c r="B130" s="143"/>
      <c r="C130" s="144" t="s">
        <v>88</v>
      </c>
      <c r="D130" s="144" t="s">
        <v>128</v>
      </c>
      <c r="E130" s="145" t="s">
        <v>141</v>
      </c>
      <c r="F130" s="146" t="s">
        <v>142</v>
      </c>
      <c r="G130" s="147" t="s">
        <v>143</v>
      </c>
      <c r="H130" s="148">
        <v>2.035</v>
      </c>
      <c r="I130" s="149"/>
      <c r="J130" s="150">
        <f>ROUND(I130*H130,0)</f>
        <v>0</v>
      </c>
      <c r="K130" s="146" t="s">
        <v>132</v>
      </c>
      <c r="L130" s="32"/>
      <c r="M130" s="151" t="s">
        <v>1</v>
      </c>
      <c r="N130" s="152" t="s">
        <v>42</v>
      </c>
      <c r="O130" s="57"/>
      <c r="P130" s="153">
        <f>O130*H130</f>
        <v>0</v>
      </c>
      <c r="Q130" s="153">
        <v>2.50187</v>
      </c>
      <c r="R130" s="153">
        <f>Q130*H130</f>
        <v>5.09130545</v>
      </c>
      <c r="S130" s="153">
        <v>0</v>
      </c>
      <c r="T130" s="154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5" t="s">
        <v>133</v>
      </c>
      <c r="AT130" s="155" t="s">
        <v>128</v>
      </c>
      <c r="AU130" s="155" t="s">
        <v>85</v>
      </c>
      <c r="AY130" s="16" t="s">
        <v>125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6" t="s">
        <v>8</v>
      </c>
      <c r="BK130" s="156">
        <f>ROUND(I130*H130,0)</f>
        <v>0</v>
      </c>
      <c r="BL130" s="16" t="s">
        <v>133</v>
      </c>
      <c r="BM130" s="155" t="s">
        <v>144</v>
      </c>
    </row>
    <row r="131" spans="2:51" s="13" customFormat="1" ht="12">
      <c r="B131" s="157"/>
      <c r="D131" s="158" t="s">
        <v>135</v>
      </c>
      <c r="E131" s="159" t="s">
        <v>1</v>
      </c>
      <c r="F131" s="160" t="s">
        <v>91</v>
      </c>
      <c r="H131" s="161">
        <v>2.035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135</v>
      </c>
      <c r="AU131" s="159" t="s">
        <v>85</v>
      </c>
      <c r="AV131" s="13" t="s">
        <v>85</v>
      </c>
      <c r="AW131" s="13" t="s">
        <v>33</v>
      </c>
      <c r="AX131" s="13" t="s">
        <v>8</v>
      </c>
      <c r="AY131" s="159" t="s">
        <v>125</v>
      </c>
    </row>
    <row r="132" spans="1:65" s="2" customFormat="1" ht="24.15" customHeight="1">
      <c r="A132" s="31"/>
      <c r="B132" s="143"/>
      <c r="C132" s="144" t="s">
        <v>133</v>
      </c>
      <c r="D132" s="144" t="s">
        <v>128</v>
      </c>
      <c r="E132" s="145" t="s">
        <v>145</v>
      </c>
      <c r="F132" s="146" t="s">
        <v>146</v>
      </c>
      <c r="G132" s="147" t="s">
        <v>143</v>
      </c>
      <c r="H132" s="148">
        <v>2.035</v>
      </c>
      <c r="I132" s="149"/>
      <c r="J132" s="150">
        <f>ROUND(I132*H132,0)</f>
        <v>0</v>
      </c>
      <c r="K132" s="146" t="s">
        <v>132</v>
      </c>
      <c r="L132" s="32"/>
      <c r="M132" s="151" t="s">
        <v>1</v>
      </c>
      <c r="N132" s="152" t="s">
        <v>42</v>
      </c>
      <c r="O132" s="57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5" t="s">
        <v>133</v>
      </c>
      <c r="AT132" s="155" t="s">
        <v>128</v>
      </c>
      <c r="AU132" s="155" t="s">
        <v>85</v>
      </c>
      <c r="AY132" s="16" t="s">
        <v>125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6" t="s">
        <v>8</v>
      </c>
      <c r="BK132" s="156">
        <f>ROUND(I132*H132,0)</f>
        <v>0</v>
      </c>
      <c r="BL132" s="16" t="s">
        <v>133</v>
      </c>
      <c r="BM132" s="155" t="s">
        <v>147</v>
      </c>
    </row>
    <row r="133" spans="2:51" s="13" customFormat="1" ht="12">
      <c r="B133" s="157"/>
      <c r="D133" s="158" t="s">
        <v>135</v>
      </c>
      <c r="E133" s="159" t="s">
        <v>1</v>
      </c>
      <c r="F133" s="160" t="s">
        <v>91</v>
      </c>
      <c r="H133" s="161">
        <v>2.035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135</v>
      </c>
      <c r="AU133" s="159" t="s">
        <v>85</v>
      </c>
      <c r="AV133" s="13" t="s">
        <v>85</v>
      </c>
      <c r="AW133" s="13" t="s">
        <v>33</v>
      </c>
      <c r="AX133" s="13" t="s">
        <v>8</v>
      </c>
      <c r="AY133" s="159" t="s">
        <v>125</v>
      </c>
    </row>
    <row r="134" spans="1:65" s="2" customFormat="1" ht="33" customHeight="1">
      <c r="A134" s="31"/>
      <c r="B134" s="143"/>
      <c r="C134" s="144" t="s">
        <v>148</v>
      </c>
      <c r="D134" s="144" t="s">
        <v>128</v>
      </c>
      <c r="E134" s="145" t="s">
        <v>149</v>
      </c>
      <c r="F134" s="146" t="s">
        <v>150</v>
      </c>
      <c r="G134" s="147" t="s">
        <v>143</v>
      </c>
      <c r="H134" s="148">
        <v>2.035</v>
      </c>
      <c r="I134" s="149"/>
      <c r="J134" s="150">
        <f>ROUND(I134*H134,0)</f>
        <v>0</v>
      </c>
      <c r="K134" s="146" t="s">
        <v>132</v>
      </c>
      <c r="L134" s="32"/>
      <c r="M134" s="151" t="s">
        <v>1</v>
      </c>
      <c r="N134" s="152" t="s">
        <v>42</v>
      </c>
      <c r="O134" s="57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5" t="s">
        <v>133</v>
      </c>
      <c r="AT134" s="155" t="s">
        <v>128</v>
      </c>
      <c r="AU134" s="155" t="s">
        <v>85</v>
      </c>
      <c r="AY134" s="16" t="s">
        <v>125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6" t="s">
        <v>8</v>
      </c>
      <c r="BK134" s="156">
        <f>ROUND(I134*H134,0)</f>
        <v>0</v>
      </c>
      <c r="BL134" s="16" t="s">
        <v>133</v>
      </c>
      <c r="BM134" s="155" t="s">
        <v>151</v>
      </c>
    </row>
    <row r="135" spans="2:51" s="13" customFormat="1" ht="12">
      <c r="B135" s="157"/>
      <c r="D135" s="158" t="s">
        <v>135</v>
      </c>
      <c r="E135" s="159" t="s">
        <v>1</v>
      </c>
      <c r="F135" s="160" t="s">
        <v>91</v>
      </c>
      <c r="H135" s="161">
        <v>2.035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135</v>
      </c>
      <c r="AU135" s="159" t="s">
        <v>85</v>
      </c>
      <c r="AV135" s="13" t="s">
        <v>85</v>
      </c>
      <c r="AW135" s="13" t="s">
        <v>33</v>
      </c>
      <c r="AX135" s="13" t="s">
        <v>8</v>
      </c>
      <c r="AY135" s="159" t="s">
        <v>125</v>
      </c>
    </row>
    <row r="136" spans="1:65" s="2" customFormat="1" ht="16.5" customHeight="1">
      <c r="A136" s="31"/>
      <c r="B136" s="143"/>
      <c r="C136" s="144" t="s">
        <v>126</v>
      </c>
      <c r="D136" s="144" t="s">
        <v>128</v>
      </c>
      <c r="E136" s="145" t="s">
        <v>152</v>
      </c>
      <c r="F136" s="146" t="s">
        <v>153</v>
      </c>
      <c r="G136" s="147" t="s">
        <v>154</v>
      </c>
      <c r="H136" s="148">
        <v>0.193</v>
      </c>
      <c r="I136" s="149"/>
      <c r="J136" s="150">
        <f>ROUND(I136*H136,0)</f>
        <v>0</v>
      </c>
      <c r="K136" s="146" t="s">
        <v>132</v>
      </c>
      <c r="L136" s="32"/>
      <c r="M136" s="151" t="s">
        <v>1</v>
      </c>
      <c r="N136" s="152" t="s">
        <v>42</v>
      </c>
      <c r="O136" s="57"/>
      <c r="P136" s="153">
        <f>O136*H136</f>
        <v>0</v>
      </c>
      <c r="Q136" s="153">
        <v>1.0627727797</v>
      </c>
      <c r="R136" s="153">
        <f>Q136*H136</f>
        <v>0.2051151464821</v>
      </c>
      <c r="S136" s="153">
        <v>0</v>
      </c>
      <c r="T136" s="154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5" t="s">
        <v>133</v>
      </c>
      <c r="AT136" s="155" t="s">
        <v>128</v>
      </c>
      <c r="AU136" s="155" t="s">
        <v>85</v>
      </c>
      <c r="AY136" s="16" t="s">
        <v>125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6" t="s">
        <v>8</v>
      </c>
      <c r="BK136" s="156">
        <f>ROUND(I136*H136,0)</f>
        <v>0</v>
      </c>
      <c r="BL136" s="16" t="s">
        <v>133</v>
      </c>
      <c r="BM136" s="155" t="s">
        <v>155</v>
      </c>
    </row>
    <row r="137" spans="2:51" s="13" customFormat="1" ht="12">
      <c r="B137" s="157"/>
      <c r="D137" s="158" t="s">
        <v>135</v>
      </c>
      <c r="E137" s="159" t="s">
        <v>1</v>
      </c>
      <c r="F137" s="160" t="s">
        <v>156</v>
      </c>
      <c r="H137" s="161">
        <v>0.193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135</v>
      </c>
      <c r="AU137" s="159" t="s">
        <v>85</v>
      </c>
      <c r="AV137" s="13" t="s">
        <v>85</v>
      </c>
      <c r="AW137" s="13" t="s">
        <v>33</v>
      </c>
      <c r="AX137" s="13" t="s">
        <v>77</v>
      </c>
      <c r="AY137" s="159" t="s">
        <v>125</v>
      </c>
    </row>
    <row r="138" spans="2:51" s="14" customFormat="1" ht="12">
      <c r="B138" s="166"/>
      <c r="D138" s="158" t="s">
        <v>135</v>
      </c>
      <c r="E138" s="167" t="s">
        <v>1</v>
      </c>
      <c r="F138" s="168" t="s">
        <v>157</v>
      </c>
      <c r="H138" s="169">
        <v>0.193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135</v>
      </c>
      <c r="AU138" s="167" t="s">
        <v>85</v>
      </c>
      <c r="AV138" s="14" t="s">
        <v>88</v>
      </c>
      <c r="AW138" s="14" t="s">
        <v>33</v>
      </c>
      <c r="AX138" s="14" t="s">
        <v>8</v>
      </c>
      <c r="AY138" s="167" t="s">
        <v>125</v>
      </c>
    </row>
    <row r="139" spans="1:65" s="2" customFormat="1" ht="24.15" customHeight="1">
      <c r="A139" s="31"/>
      <c r="B139" s="143"/>
      <c r="C139" s="144" t="s">
        <v>158</v>
      </c>
      <c r="D139" s="144" t="s">
        <v>128</v>
      </c>
      <c r="E139" s="145" t="s">
        <v>159</v>
      </c>
      <c r="F139" s="146" t="s">
        <v>160</v>
      </c>
      <c r="G139" s="147" t="s">
        <v>143</v>
      </c>
      <c r="H139" s="148">
        <v>2.035</v>
      </c>
      <c r="I139" s="149"/>
      <c r="J139" s="150">
        <f>ROUND(I139*H139,0)</f>
        <v>0</v>
      </c>
      <c r="K139" s="146" t="s">
        <v>132</v>
      </c>
      <c r="L139" s="32"/>
      <c r="M139" s="151" t="s">
        <v>1</v>
      </c>
      <c r="N139" s="152" t="s">
        <v>42</v>
      </c>
      <c r="O139" s="57"/>
      <c r="P139" s="153">
        <f>O139*H139</f>
        <v>0</v>
      </c>
      <c r="Q139" s="153">
        <v>2.16</v>
      </c>
      <c r="R139" s="153">
        <f>Q139*H139</f>
        <v>4.395600000000001</v>
      </c>
      <c r="S139" s="153">
        <v>0</v>
      </c>
      <c r="T139" s="15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5" t="s">
        <v>133</v>
      </c>
      <c r="AT139" s="155" t="s">
        <v>128</v>
      </c>
      <c r="AU139" s="155" t="s">
        <v>85</v>
      </c>
      <c r="AY139" s="16" t="s">
        <v>125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6" t="s">
        <v>8</v>
      </c>
      <c r="BK139" s="156">
        <f>ROUND(I139*H139,0)</f>
        <v>0</v>
      </c>
      <c r="BL139" s="16" t="s">
        <v>133</v>
      </c>
      <c r="BM139" s="155" t="s">
        <v>161</v>
      </c>
    </row>
    <row r="140" spans="2:51" s="13" customFormat="1" ht="12">
      <c r="B140" s="157"/>
      <c r="D140" s="158" t="s">
        <v>135</v>
      </c>
      <c r="E140" s="159" t="s">
        <v>1</v>
      </c>
      <c r="F140" s="160" t="s">
        <v>91</v>
      </c>
      <c r="H140" s="161">
        <v>2.035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135</v>
      </c>
      <c r="AU140" s="159" t="s">
        <v>85</v>
      </c>
      <c r="AV140" s="13" t="s">
        <v>85</v>
      </c>
      <c r="AW140" s="13" t="s">
        <v>33</v>
      </c>
      <c r="AX140" s="13" t="s">
        <v>8</v>
      </c>
      <c r="AY140" s="159" t="s">
        <v>125</v>
      </c>
    </row>
    <row r="141" spans="2:63" s="12" customFormat="1" ht="22.8" customHeight="1">
      <c r="B141" s="130"/>
      <c r="D141" s="131" t="s">
        <v>76</v>
      </c>
      <c r="E141" s="141" t="s">
        <v>162</v>
      </c>
      <c r="F141" s="141" t="s">
        <v>163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SUM(P142:P163)</f>
        <v>0</v>
      </c>
      <c r="Q141" s="136"/>
      <c r="R141" s="137">
        <f>SUM(R142:R163)</f>
        <v>0</v>
      </c>
      <c r="S141" s="136"/>
      <c r="T141" s="138">
        <f>SUM(T142:T163)</f>
        <v>34.73335</v>
      </c>
      <c r="AR141" s="131" t="s">
        <v>8</v>
      </c>
      <c r="AT141" s="139" t="s">
        <v>76</v>
      </c>
      <c r="AU141" s="139" t="s">
        <v>8</v>
      </c>
      <c r="AY141" s="131" t="s">
        <v>125</v>
      </c>
      <c r="BK141" s="140">
        <f>SUM(BK142:BK163)</f>
        <v>0</v>
      </c>
    </row>
    <row r="142" spans="1:65" s="2" customFormat="1" ht="24.15" customHeight="1">
      <c r="A142" s="31"/>
      <c r="B142" s="143"/>
      <c r="C142" s="144" t="s">
        <v>164</v>
      </c>
      <c r="D142" s="144" t="s">
        <v>128</v>
      </c>
      <c r="E142" s="145" t="s">
        <v>165</v>
      </c>
      <c r="F142" s="146" t="s">
        <v>166</v>
      </c>
      <c r="G142" s="147" t="s">
        <v>167</v>
      </c>
      <c r="H142" s="148">
        <v>2</v>
      </c>
      <c r="I142" s="149"/>
      <c r="J142" s="150">
        <f>ROUND(I142*H142,0)</f>
        <v>0</v>
      </c>
      <c r="K142" s="146" t="s">
        <v>132</v>
      </c>
      <c r="L142" s="32"/>
      <c r="M142" s="151" t="s">
        <v>1</v>
      </c>
      <c r="N142" s="152" t="s">
        <v>42</v>
      </c>
      <c r="O142" s="57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5" t="s">
        <v>133</v>
      </c>
      <c r="AT142" s="155" t="s">
        <v>128</v>
      </c>
      <c r="AU142" s="155" t="s">
        <v>85</v>
      </c>
      <c r="AY142" s="16" t="s">
        <v>125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6" t="s">
        <v>8</v>
      </c>
      <c r="BK142" s="156">
        <f>ROUND(I142*H142,0)</f>
        <v>0</v>
      </c>
      <c r="BL142" s="16" t="s">
        <v>133</v>
      </c>
      <c r="BM142" s="155" t="s">
        <v>168</v>
      </c>
    </row>
    <row r="143" spans="2:51" s="13" customFormat="1" ht="12">
      <c r="B143" s="157"/>
      <c r="D143" s="158" t="s">
        <v>135</v>
      </c>
      <c r="E143" s="159" t="s">
        <v>1</v>
      </c>
      <c r="F143" s="160" t="s">
        <v>169</v>
      </c>
      <c r="H143" s="161">
        <v>2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135</v>
      </c>
      <c r="AU143" s="159" t="s">
        <v>85</v>
      </c>
      <c r="AV143" s="13" t="s">
        <v>85</v>
      </c>
      <c r="AW143" s="13" t="s">
        <v>33</v>
      </c>
      <c r="AX143" s="13" t="s">
        <v>8</v>
      </c>
      <c r="AY143" s="159" t="s">
        <v>125</v>
      </c>
    </row>
    <row r="144" spans="1:65" s="2" customFormat="1" ht="37.8" customHeight="1">
      <c r="A144" s="31"/>
      <c r="B144" s="143"/>
      <c r="C144" s="144" t="s">
        <v>162</v>
      </c>
      <c r="D144" s="144" t="s">
        <v>128</v>
      </c>
      <c r="E144" s="145" t="s">
        <v>170</v>
      </c>
      <c r="F144" s="146" t="s">
        <v>171</v>
      </c>
      <c r="G144" s="147" t="s">
        <v>131</v>
      </c>
      <c r="H144" s="148">
        <v>120</v>
      </c>
      <c r="I144" s="149"/>
      <c r="J144" s="150">
        <f>ROUND(I144*H144,0)</f>
        <v>0</v>
      </c>
      <c r="K144" s="146" t="s">
        <v>132</v>
      </c>
      <c r="L144" s="32"/>
      <c r="M144" s="151" t="s">
        <v>1</v>
      </c>
      <c r="N144" s="152" t="s">
        <v>42</v>
      </c>
      <c r="O144" s="57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5" t="s">
        <v>133</v>
      </c>
      <c r="AT144" s="155" t="s">
        <v>128</v>
      </c>
      <c r="AU144" s="155" t="s">
        <v>85</v>
      </c>
      <c r="AY144" s="16" t="s">
        <v>125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6" t="s">
        <v>8</v>
      </c>
      <c r="BK144" s="156">
        <f>ROUND(I144*H144,0)</f>
        <v>0</v>
      </c>
      <c r="BL144" s="16" t="s">
        <v>133</v>
      </c>
      <c r="BM144" s="155" t="s">
        <v>172</v>
      </c>
    </row>
    <row r="145" spans="2:51" s="13" customFormat="1" ht="12">
      <c r="B145" s="157"/>
      <c r="D145" s="158" t="s">
        <v>135</v>
      </c>
      <c r="E145" s="159" t="s">
        <v>1</v>
      </c>
      <c r="F145" s="160" t="s">
        <v>173</v>
      </c>
      <c r="H145" s="161">
        <v>120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135</v>
      </c>
      <c r="AU145" s="159" t="s">
        <v>85</v>
      </c>
      <c r="AV145" s="13" t="s">
        <v>85</v>
      </c>
      <c r="AW145" s="13" t="s">
        <v>33</v>
      </c>
      <c r="AX145" s="13" t="s">
        <v>77</v>
      </c>
      <c r="AY145" s="159" t="s">
        <v>125</v>
      </c>
    </row>
    <row r="146" spans="2:51" s="14" customFormat="1" ht="12">
      <c r="B146" s="166"/>
      <c r="D146" s="158" t="s">
        <v>135</v>
      </c>
      <c r="E146" s="167" t="s">
        <v>94</v>
      </c>
      <c r="F146" s="168" t="s">
        <v>157</v>
      </c>
      <c r="H146" s="169">
        <v>120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7" t="s">
        <v>135</v>
      </c>
      <c r="AU146" s="167" t="s">
        <v>85</v>
      </c>
      <c r="AV146" s="14" t="s">
        <v>88</v>
      </c>
      <c r="AW146" s="14" t="s">
        <v>33</v>
      </c>
      <c r="AX146" s="14" t="s">
        <v>8</v>
      </c>
      <c r="AY146" s="167" t="s">
        <v>125</v>
      </c>
    </row>
    <row r="147" spans="1:65" s="2" customFormat="1" ht="33" customHeight="1">
      <c r="A147" s="31"/>
      <c r="B147" s="143"/>
      <c r="C147" s="144" t="s">
        <v>174</v>
      </c>
      <c r="D147" s="144" t="s">
        <v>128</v>
      </c>
      <c r="E147" s="145" t="s">
        <v>175</v>
      </c>
      <c r="F147" s="146" t="s">
        <v>176</v>
      </c>
      <c r="G147" s="147" t="s">
        <v>131</v>
      </c>
      <c r="H147" s="148">
        <v>3600</v>
      </c>
      <c r="I147" s="149"/>
      <c r="J147" s="150">
        <f>ROUND(I147*H147,0)</f>
        <v>0</v>
      </c>
      <c r="K147" s="146" t="s">
        <v>132</v>
      </c>
      <c r="L147" s="32"/>
      <c r="M147" s="151" t="s">
        <v>1</v>
      </c>
      <c r="N147" s="152" t="s">
        <v>42</v>
      </c>
      <c r="O147" s="57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5" t="s">
        <v>133</v>
      </c>
      <c r="AT147" s="155" t="s">
        <v>128</v>
      </c>
      <c r="AU147" s="155" t="s">
        <v>85</v>
      </c>
      <c r="AY147" s="16" t="s">
        <v>125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6" t="s">
        <v>8</v>
      </c>
      <c r="BK147" s="156">
        <f>ROUND(I147*H147,0)</f>
        <v>0</v>
      </c>
      <c r="BL147" s="16" t="s">
        <v>133</v>
      </c>
      <c r="BM147" s="155" t="s">
        <v>177</v>
      </c>
    </row>
    <row r="148" spans="2:51" s="13" customFormat="1" ht="12">
      <c r="B148" s="157"/>
      <c r="D148" s="158" t="s">
        <v>135</v>
      </c>
      <c r="E148" s="159" t="s">
        <v>1</v>
      </c>
      <c r="F148" s="160" t="s">
        <v>178</v>
      </c>
      <c r="H148" s="161">
        <v>3600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135</v>
      </c>
      <c r="AU148" s="159" t="s">
        <v>85</v>
      </c>
      <c r="AV148" s="13" t="s">
        <v>85</v>
      </c>
      <c r="AW148" s="13" t="s">
        <v>33</v>
      </c>
      <c r="AX148" s="13" t="s">
        <v>8</v>
      </c>
      <c r="AY148" s="159" t="s">
        <v>125</v>
      </c>
    </row>
    <row r="149" spans="1:65" s="2" customFormat="1" ht="37.8" customHeight="1">
      <c r="A149" s="31"/>
      <c r="B149" s="143"/>
      <c r="C149" s="144" t="s">
        <v>179</v>
      </c>
      <c r="D149" s="144" t="s">
        <v>128</v>
      </c>
      <c r="E149" s="145" t="s">
        <v>180</v>
      </c>
      <c r="F149" s="146" t="s">
        <v>181</v>
      </c>
      <c r="G149" s="147" t="s">
        <v>131</v>
      </c>
      <c r="H149" s="148">
        <v>120</v>
      </c>
      <c r="I149" s="149"/>
      <c r="J149" s="150">
        <f>ROUND(I149*H149,0)</f>
        <v>0</v>
      </c>
      <c r="K149" s="146" t="s">
        <v>132</v>
      </c>
      <c r="L149" s="32"/>
      <c r="M149" s="151" t="s">
        <v>1</v>
      </c>
      <c r="N149" s="152" t="s">
        <v>42</v>
      </c>
      <c r="O149" s="57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5" t="s">
        <v>133</v>
      </c>
      <c r="AT149" s="155" t="s">
        <v>128</v>
      </c>
      <c r="AU149" s="155" t="s">
        <v>85</v>
      </c>
      <c r="AY149" s="16" t="s">
        <v>125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6" t="s">
        <v>8</v>
      </c>
      <c r="BK149" s="156">
        <f>ROUND(I149*H149,0)</f>
        <v>0</v>
      </c>
      <c r="BL149" s="16" t="s">
        <v>133</v>
      </c>
      <c r="BM149" s="155" t="s">
        <v>182</v>
      </c>
    </row>
    <row r="150" spans="2:51" s="13" customFormat="1" ht="12">
      <c r="B150" s="157"/>
      <c r="D150" s="158" t="s">
        <v>135</v>
      </c>
      <c r="E150" s="159" t="s">
        <v>1</v>
      </c>
      <c r="F150" s="160" t="s">
        <v>94</v>
      </c>
      <c r="H150" s="161">
        <v>120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135</v>
      </c>
      <c r="AU150" s="159" t="s">
        <v>85</v>
      </c>
      <c r="AV150" s="13" t="s">
        <v>85</v>
      </c>
      <c r="AW150" s="13" t="s">
        <v>33</v>
      </c>
      <c r="AX150" s="13" t="s">
        <v>8</v>
      </c>
      <c r="AY150" s="159" t="s">
        <v>125</v>
      </c>
    </row>
    <row r="151" spans="1:65" s="2" customFormat="1" ht="24.15" customHeight="1">
      <c r="A151" s="31"/>
      <c r="B151" s="143"/>
      <c r="C151" s="144" t="s">
        <v>183</v>
      </c>
      <c r="D151" s="144" t="s">
        <v>128</v>
      </c>
      <c r="E151" s="145" t="s">
        <v>184</v>
      </c>
      <c r="F151" s="146" t="s">
        <v>185</v>
      </c>
      <c r="G151" s="147" t="s">
        <v>143</v>
      </c>
      <c r="H151" s="148">
        <v>15.173</v>
      </c>
      <c r="I151" s="149"/>
      <c r="J151" s="150">
        <f>ROUND(I151*H151,0)</f>
        <v>0</v>
      </c>
      <c r="K151" s="146" t="s">
        <v>132</v>
      </c>
      <c r="L151" s="32"/>
      <c r="M151" s="151" t="s">
        <v>1</v>
      </c>
      <c r="N151" s="152" t="s">
        <v>42</v>
      </c>
      <c r="O151" s="57"/>
      <c r="P151" s="153">
        <f>O151*H151</f>
        <v>0</v>
      </c>
      <c r="Q151" s="153">
        <v>0</v>
      </c>
      <c r="R151" s="153">
        <f>Q151*H151</f>
        <v>0</v>
      </c>
      <c r="S151" s="153">
        <v>1.95</v>
      </c>
      <c r="T151" s="154">
        <f>S151*H151</f>
        <v>29.58735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5" t="s">
        <v>133</v>
      </c>
      <c r="AT151" s="155" t="s">
        <v>128</v>
      </c>
      <c r="AU151" s="155" t="s">
        <v>85</v>
      </c>
      <c r="AY151" s="16" t="s">
        <v>125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6" t="s">
        <v>8</v>
      </c>
      <c r="BK151" s="156">
        <f>ROUND(I151*H151,0)</f>
        <v>0</v>
      </c>
      <c r="BL151" s="16" t="s">
        <v>133</v>
      </c>
      <c r="BM151" s="155" t="s">
        <v>186</v>
      </c>
    </row>
    <row r="152" spans="2:51" s="13" customFormat="1" ht="12">
      <c r="B152" s="157"/>
      <c r="D152" s="158" t="s">
        <v>135</v>
      </c>
      <c r="E152" s="159" t="s">
        <v>1</v>
      </c>
      <c r="F152" s="160" t="s">
        <v>187</v>
      </c>
      <c r="H152" s="161">
        <v>0.454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135</v>
      </c>
      <c r="AU152" s="159" t="s">
        <v>85</v>
      </c>
      <c r="AV152" s="13" t="s">
        <v>85</v>
      </c>
      <c r="AW152" s="13" t="s">
        <v>33</v>
      </c>
      <c r="AX152" s="13" t="s">
        <v>77</v>
      </c>
      <c r="AY152" s="159" t="s">
        <v>125</v>
      </c>
    </row>
    <row r="153" spans="2:51" s="13" customFormat="1" ht="12">
      <c r="B153" s="157"/>
      <c r="D153" s="158" t="s">
        <v>135</v>
      </c>
      <c r="E153" s="159" t="s">
        <v>1</v>
      </c>
      <c r="F153" s="160" t="s">
        <v>188</v>
      </c>
      <c r="H153" s="161">
        <v>14.719</v>
      </c>
      <c r="I153" s="162"/>
      <c r="L153" s="157"/>
      <c r="M153" s="163"/>
      <c r="N153" s="164"/>
      <c r="O153" s="164"/>
      <c r="P153" s="164"/>
      <c r="Q153" s="164"/>
      <c r="R153" s="164"/>
      <c r="S153" s="164"/>
      <c r="T153" s="165"/>
      <c r="AT153" s="159" t="s">
        <v>135</v>
      </c>
      <c r="AU153" s="159" t="s">
        <v>85</v>
      </c>
      <c r="AV153" s="13" t="s">
        <v>85</v>
      </c>
      <c r="AW153" s="13" t="s">
        <v>33</v>
      </c>
      <c r="AX153" s="13" t="s">
        <v>77</v>
      </c>
      <c r="AY153" s="159" t="s">
        <v>125</v>
      </c>
    </row>
    <row r="154" spans="2:51" s="14" customFormat="1" ht="12">
      <c r="B154" s="166"/>
      <c r="D154" s="158" t="s">
        <v>135</v>
      </c>
      <c r="E154" s="167" t="s">
        <v>1</v>
      </c>
      <c r="F154" s="168" t="s">
        <v>189</v>
      </c>
      <c r="H154" s="169">
        <v>15.173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67" t="s">
        <v>135</v>
      </c>
      <c r="AU154" s="167" t="s">
        <v>85</v>
      </c>
      <c r="AV154" s="14" t="s">
        <v>88</v>
      </c>
      <c r="AW154" s="14" t="s">
        <v>33</v>
      </c>
      <c r="AX154" s="14" t="s">
        <v>8</v>
      </c>
      <c r="AY154" s="167" t="s">
        <v>125</v>
      </c>
    </row>
    <row r="155" spans="1:65" s="2" customFormat="1" ht="16.5" customHeight="1">
      <c r="A155" s="31"/>
      <c r="B155" s="143"/>
      <c r="C155" s="144" t="s">
        <v>190</v>
      </c>
      <c r="D155" s="144" t="s">
        <v>128</v>
      </c>
      <c r="E155" s="145" t="s">
        <v>191</v>
      </c>
      <c r="F155" s="146" t="s">
        <v>192</v>
      </c>
      <c r="G155" s="147" t="s">
        <v>143</v>
      </c>
      <c r="H155" s="148">
        <v>2.035</v>
      </c>
      <c r="I155" s="149"/>
      <c r="J155" s="150">
        <f>ROUND(I155*H155,0)</f>
        <v>0</v>
      </c>
      <c r="K155" s="146" t="s">
        <v>132</v>
      </c>
      <c r="L155" s="32"/>
      <c r="M155" s="151" t="s">
        <v>1</v>
      </c>
      <c r="N155" s="152" t="s">
        <v>42</v>
      </c>
      <c r="O155" s="57"/>
      <c r="P155" s="153">
        <f>O155*H155</f>
        <v>0</v>
      </c>
      <c r="Q155" s="153">
        <v>0</v>
      </c>
      <c r="R155" s="153">
        <f>Q155*H155</f>
        <v>0</v>
      </c>
      <c r="S155" s="153">
        <v>2.4</v>
      </c>
      <c r="T155" s="154">
        <f>S155*H155</f>
        <v>4.884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5" t="s">
        <v>133</v>
      </c>
      <c r="AT155" s="155" t="s">
        <v>128</v>
      </c>
      <c r="AU155" s="155" t="s">
        <v>85</v>
      </c>
      <c r="AY155" s="16" t="s">
        <v>125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6" t="s">
        <v>8</v>
      </c>
      <c r="BK155" s="156">
        <f>ROUND(I155*H155,0)</f>
        <v>0</v>
      </c>
      <c r="BL155" s="16" t="s">
        <v>133</v>
      </c>
      <c r="BM155" s="155" t="s">
        <v>193</v>
      </c>
    </row>
    <row r="156" spans="2:51" s="13" customFormat="1" ht="20.4">
      <c r="B156" s="157"/>
      <c r="D156" s="158" t="s">
        <v>135</v>
      </c>
      <c r="E156" s="159" t="s">
        <v>1</v>
      </c>
      <c r="F156" s="160" t="s">
        <v>194</v>
      </c>
      <c r="H156" s="161">
        <v>2.035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135</v>
      </c>
      <c r="AU156" s="159" t="s">
        <v>85</v>
      </c>
      <c r="AV156" s="13" t="s">
        <v>85</v>
      </c>
      <c r="AW156" s="13" t="s">
        <v>33</v>
      </c>
      <c r="AX156" s="13" t="s">
        <v>77</v>
      </c>
      <c r="AY156" s="159" t="s">
        <v>125</v>
      </c>
    </row>
    <row r="157" spans="2:51" s="14" customFormat="1" ht="20.4">
      <c r="B157" s="166"/>
      <c r="D157" s="158" t="s">
        <v>135</v>
      </c>
      <c r="E157" s="167" t="s">
        <v>91</v>
      </c>
      <c r="F157" s="168" t="s">
        <v>195</v>
      </c>
      <c r="H157" s="169">
        <v>2.035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67" t="s">
        <v>135</v>
      </c>
      <c r="AU157" s="167" t="s">
        <v>85</v>
      </c>
      <c r="AV157" s="14" t="s">
        <v>88</v>
      </c>
      <c r="AW157" s="14" t="s">
        <v>33</v>
      </c>
      <c r="AX157" s="14" t="s">
        <v>8</v>
      </c>
      <c r="AY157" s="167" t="s">
        <v>125</v>
      </c>
    </row>
    <row r="158" spans="1:65" s="2" customFormat="1" ht="16.5" customHeight="1">
      <c r="A158" s="31"/>
      <c r="B158" s="143"/>
      <c r="C158" s="144" t="s">
        <v>196</v>
      </c>
      <c r="D158" s="144" t="s">
        <v>128</v>
      </c>
      <c r="E158" s="145" t="s">
        <v>197</v>
      </c>
      <c r="F158" s="146" t="s">
        <v>198</v>
      </c>
      <c r="G158" s="147" t="s">
        <v>167</v>
      </c>
      <c r="H158" s="148">
        <v>2</v>
      </c>
      <c r="I158" s="149"/>
      <c r="J158" s="150">
        <f>ROUND(I158*H158,0)</f>
        <v>0</v>
      </c>
      <c r="K158" s="146" t="s">
        <v>1</v>
      </c>
      <c r="L158" s="32"/>
      <c r="M158" s="151" t="s">
        <v>1</v>
      </c>
      <c r="N158" s="152" t="s">
        <v>42</v>
      </c>
      <c r="O158" s="57"/>
      <c r="P158" s="153">
        <f>O158*H158</f>
        <v>0</v>
      </c>
      <c r="Q158" s="153">
        <v>0</v>
      </c>
      <c r="R158" s="153">
        <f>Q158*H158</f>
        <v>0</v>
      </c>
      <c r="S158" s="153">
        <v>0.086</v>
      </c>
      <c r="T158" s="154">
        <f>S158*H158</f>
        <v>0.172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5" t="s">
        <v>133</v>
      </c>
      <c r="AT158" s="155" t="s">
        <v>128</v>
      </c>
      <c r="AU158" s="155" t="s">
        <v>85</v>
      </c>
      <c r="AY158" s="16" t="s">
        <v>125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6" t="s">
        <v>8</v>
      </c>
      <c r="BK158" s="156">
        <f>ROUND(I158*H158,0)</f>
        <v>0</v>
      </c>
      <c r="BL158" s="16" t="s">
        <v>133</v>
      </c>
      <c r="BM158" s="155" t="s">
        <v>199</v>
      </c>
    </row>
    <row r="159" spans="2:51" s="13" customFormat="1" ht="12">
      <c r="B159" s="157"/>
      <c r="D159" s="158" t="s">
        <v>135</v>
      </c>
      <c r="E159" s="159" t="s">
        <v>1</v>
      </c>
      <c r="F159" s="160" t="s">
        <v>169</v>
      </c>
      <c r="H159" s="161">
        <v>2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135</v>
      </c>
      <c r="AU159" s="159" t="s">
        <v>85</v>
      </c>
      <c r="AV159" s="13" t="s">
        <v>85</v>
      </c>
      <c r="AW159" s="13" t="s">
        <v>33</v>
      </c>
      <c r="AX159" s="13" t="s">
        <v>8</v>
      </c>
      <c r="AY159" s="159" t="s">
        <v>125</v>
      </c>
    </row>
    <row r="160" spans="1:65" s="2" customFormat="1" ht="16.5" customHeight="1">
      <c r="A160" s="31"/>
      <c r="B160" s="143"/>
      <c r="C160" s="144" t="s">
        <v>9</v>
      </c>
      <c r="D160" s="144" t="s">
        <v>128</v>
      </c>
      <c r="E160" s="145" t="s">
        <v>200</v>
      </c>
      <c r="F160" s="146" t="s">
        <v>201</v>
      </c>
      <c r="G160" s="147" t="s">
        <v>167</v>
      </c>
      <c r="H160" s="148">
        <v>10</v>
      </c>
      <c r="I160" s="149"/>
      <c r="J160" s="150">
        <f>ROUND(I160*H160,0)</f>
        <v>0</v>
      </c>
      <c r="K160" s="146" t="s">
        <v>132</v>
      </c>
      <c r="L160" s="32"/>
      <c r="M160" s="151" t="s">
        <v>1</v>
      </c>
      <c r="N160" s="152" t="s">
        <v>42</v>
      </c>
      <c r="O160" s="57"/>
      <c r="P160" s="153">
        <f>O160*H160</f>
        <v>0</v>
      </c>
      <c r="Q160" s="153">
        <v>0</v>
      </c>
      <c r="R160" s="153">
        <f>Q160*H160</f>
        <v>0</v>
      </c>
      <c r="S160" s="153">
        <v>0.009</v>
      </c>
      <c r="T160" s="154">
        <f>S160*H160</f>
        <v>0.09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5" t="s">
        <v>133</v>
      </c>
      <c r="AT160" s="155" t="s">
        <v>128</v>
      </c>
      <c r="AU160" s="155" t="s">
        <v>85</v>
      </c>
      <c r="AY160" s="16" t="s">
        <v>125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6" t="s">
        <v>8</v>
      </c>
      <c r="BK160" s="156">
        <f>ROUND(I160*H160,0)</f>
        <v>0</v>
      </c>
      <c r="BL160" s="16" t="s">
        <v>133</v>
      </c>
      <c r="BM160" s="155" t="s">
        <v>202</v>
      </c>
    </row>
    <row r="161" spans="2:51" s="13" customFormat="1" ht="12">
      <c r="B161" s="157"/>
      <c r="D161" s="158" t="s">
        <v>135</v>
      </c>
      <c r="E161" s="159" t="s">
        <v>1</v>
      </c>
      <c r="F161" s="160" t="s">
        <v>203</v>
      </c>
      <c r="H161" s="161">
        <v>2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135</v>
      </c>
      <c r="AU161" s="159" t="s">
        <v>85</v>
      </c>
      <c r="AV161" s="13" t="s">
        <v>85</v>
      </c>
      <c r="AW161" s="13" t="s">
        <v>33</v>
      </c>
      <c r="AX161" s="13" t="s">
        <v>77</v>
      </c>
      <c r="AY161" s="159" t="s">
        <v>125</v>
      </c>
    </row>
    <row r="162" spans="2:51" s="13" customFormat="1" ht="12">
      <c r="B162" s="157"/>
      <c r="D162" s="158" t="s">
        <v>135</v>
      </c>
      <c r="E162" s="159" t="s">
        <v>1</v>
      </c>
      <c r="F162" s="160" t="s">
        <v>204</v>
      </c>
      <c r="H162" s="161">
        <v>8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135</v>
      </c>
      <c r="AU162" s="159" t="s">
        <v>85</v>
      </c>
      <c r="AV162" s="13" t="s">
        <v>85</v>
      </c>
      <c r="AW162" s="13" t="s">
        <v>33</v>
      </c>
      <c r="AX162" s="13" t="s">
        <v>77</v>
      </c>
      <c r="AY162" s="159" t="s">
        <v>125</v>
      </c>
    </row>
    <row r="163" spans="2:51" s="14" customFormat="1" ht="12">
      <c r="B163" s="166"/>
      <c r="D163" s="158" t="s">
        <v>135</v>
      </c>
      <c r="E163" s="167" t="s">
        <v>1</v>
      </c>
      <c r="F163" s="168" t="s">
        <v>157</v>
      </c>
      <c r="H163" s="169">
        <v>10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67" t="s">
        <v>135</v>
      </c>
      <c r="AU163" s="167" t="s">
        <v>85</v>
      </c>
      <c r="AV163" s="14" t="s">
        <v>88</v>
      </c>
      <c r="AW163" s="14" t="s">
        <v>33</v>
      </c>
      <c r="AX163" s="14" t="s">
        <v>8</v>
      </c>
      <c r="AY163" s="167" t="s">
        <v>125</v>
      </c>
    </row>
    <row r="164" spans="2:63" s="12" customFormat="1" ht="22.8" customHeight="1">
      <c r="B164" s="130"/>
      <c r="D164" s="131" t="s">
        <v>76</v>
      </c>
      <c r="E164" s="141" t="s">
        <v>205</v>
      </c>
      <c r="F164" s="141" t="s">
        <v>206</v>
      </c>
      <c r="I164" s="133"/>
      <c r="J164" s="142">
        <f>BK164</f>
        <v>0</v>
      </c>
      <c r="L164" s="130"/>
      <c r="M164" s="135"/>
      <c r="N164" s="136"/>
      <c r="O164" s="136"/>
      <c r="P164" s="137">
        <f>SUM(P165:P169)</f>
        <v>0</v>
      </c>
      <c r="Q164" s="136"/>
      <c r="R164" s="137">
        <f>SUM(R165:R169)</f>
        <v>0</v>
      </c>
      <c r="S164" s="136"/>
      <c r="T164" s="138">
        <f>SUM(T165:T169)</f>
        <v>0</v>
      </c>
      <c r="AR164" s="131" t="s">
        <v>8</v>
      </c>
      <c r="AT164" s="139" t="s">
        <v>76</v>
      </c>
      <c r="AU164" s="139" t="s">
        <v>8</v>
      </c>
      <c r="AY164" s="131" t="s">
        <v>125</v>
      </c>
      <c r="BK164" s="140">
        <f>SUM(BK165:BK169)</f>
        <v>0</v>
      </c>
    </row>
    <row r="165" spans="1:65" s="2" customFormat="1" ht="24.15" customHeight="1">
      <c r="A165" s="31"/>
      <c r="B165" s="143"/>
      <c r="C165" s="144" t="s">
        <v>207</v>
      </c>
      <c r="D165" s="144" t="s">
        <v>128</v>
      </c>
      <c r="E165" s="145" t="s">
        <v>208</v>
      </c>
      <c r="F165" s="146" t="s">
        <v>209</v>
      </c>
      <c r="G165" s="147" t="s">
        <v>154</v>
      </c>
      <c r="H165" s="148">
        <v>34.769</v>
      </c>
      <c r="I165" s="149"/>
      <c r="J165" s="150">
        <f>ROUND(I165*H165,0)</f>
        <v>0</v>
      </c>
      <c r="K165" s="146" t="s">
        <v>132</v>
      </c>
      <c r="L165" s="32"/>
      <c r="M165" s="151" t="s">
        <v>1</v>
      </c>
      <c r="N165" s="152" t="s">
        <v>42</v>
      </c>
      <c r="O165" s="57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5" t="s">
        <v>133</v>
      </c>
      <c r="AT165" s="155" t="s">
        <v>128</v>
      </c>
      <c r="AU165" s="155" t="s">
        <v>85</v>
      </c>
      <c r="AY165" s="16" t="s">
        <v>125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6" t="s">
        <v>8</v>
      </c>
      <c r="BK165" s="156">
        <f>ROUND(I165*H165,0)</f>
        <v>0</v>
      </c>
      <c r="BL165" s="16" t="s">
        <v>133</v>
      </c>
      <c r="BM165" s="155" t="s">
        <v>210</v>
      </c>
    </row>
    <row r="166" spans="1:65" s="2" customFormat="1" ht="24.15" customHeight="1">
      <c r="A166" s="31"/>
      <c r="B166" s="143"/>
      <c r="C166" s="144" t="s">
        <v>211</v>
      </c>
      <c r="D166" s="144" t="s">
        <v>128</v>
      </c>
      <c r="E166" s="145" t="s">
        <v>212</v>
      </c>
      <c r="F166" s="146" t="s">
        <v>213</v>
      </c>
      <c r="G166" s="147" t="s">
        <v>154</v>
      </c>
      <c r="H166" s="148">
        <v>34.769</v>
      </c>
      <c r="I166" s="149"/>
      <c r="J166" s="150">
        <f>ROUND(I166*H166,0)</f>
        <v>0</v>
      </c>
      <c r="K166" s="146" t="s">
        <v>132</v>
      </c>
      <c r="L166" s="32"/>
      <c r="M166" s="151" t="s">
        <v>1</v>
      </c>
      <c r="N166" s="152" t="s">
        <v>42</v>
      </c>
      <c r="O166" s="57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5" t="s">
        <v>133</v>
      </c>
      <c r="AT166" s="155" t="s">
        <v>128</v>
      </c>
      <c r="AU166" s="155" t="s">
        <v>85</v>
      </c>
      <c r="AY166" s="16" t="s">
        <v>125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6" t="s">
        <v>8</v>
      </c>
      <c r="BK166" s="156">
        <f>ROUND(I166*H166,0)</f>
        <v>0</v>
      </c>
      <c r="BL166" s="16" t="s">
        <v>133</v>
      </c>
      <c r="BM166" s="155" t="s">
        <v>214</v>
      </c>
    </row>
    <row r="167" spans="1:65" s="2" customFormat="1" ht="24.15" customHeight="1">
      <c r="A167" s="31"/>
      <c r="B167" s="143"/>
      <c r="C167" s="144" t="s">
        <v>215</v>
      </c>
      <c r="D167" s="144" t="s">
        <v>128</v>
      </c>
      <c r="E167" s="145" t="s">
        <v>216</v>
      </c>
      <c r="F167" s="146" t="s">
        <v>217</v>
      </c>
      <c r="G167" s="147" t="s">
        <v>154</v>
      </c>
      <c r="H167" s="148">
        <v>347.69</v>
      </c>
      <c r="I167" s="149"/>
      <c r="J167" s="150">
        <f>ROUND(I167*H167,0)</f>
        <v>0</v>
      </c>
      <c r="K167" s="146" t="s">
        <v>132</v>
      </c>
      <c r="L167" s="32"/>
      <c r="M167" s="151" t="s">
        <v>1</v>
      </c>
      <c r="N167" s="152" t="s">
        <v>42</v>
      </c>
      <c r="O167" s="57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5" t="s">
        <v>133</v>
      </c>
      <c r="AT167" s="155" t="s">
        <v>128</v>
      </c>
      <c r="AU167" s="155" t="s">
        <v>85</v>
      </c>
      <c r="AY167" s="16" t="s">
        <v>125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6" t="s">
        <v>8</v>
      </c>
      <c r="BK167" s="156">
        <f>ROUND(I167*H167,0)</f>
        <v>0</v>
      </c>
      <c r="BL167" s="16" t="s">
        <v>133</v>
      </c>
      <c r="BM167" s="155" t="s">
        <v>218</v>
      </c>
    </row>
    <row r="168" spans="2:51" s="13" customFormat="1" ht="12">
      <c r="B168" s="157"/>
      <c r="D168" s="158" t="s">
        <v>135</v>
      </c>
      <c r="F168" s="160" t="s">
        <v>219</v>
      </c>
      <c r="H168" s="161">
        <v>347.69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135</v>
      </c>
      <c r="AU168" s="159" t="s">
        <v>85</v>
      </c>
      <c r="AV168" s="13" t="s">
        <v>85</v>
      </c>
      <c r="AW168" s="13" t="s">
        <v>3</v>
      </c>
      <c r="AX168" s="13" t="s">
        <v>8</v>
      </c>
      <c r="AY168" s="159" t="s">
        <v>125</v>
      </c>
    </row>
    <row r="169" spans="1:65" s="2" customFormat="1" ht="44.25" customHeight="1">
      <c r="A169" s="31"/>
      <c r="B169" s="143"/>
      <c r="C169" s="144" t="s">
        <v>220</v>
      </c>
      <c r="D169" s="144" t="s">
        <v>128</v>
      </c>
      <c r="E169" s="145" t="s">
        <v>221</v>
      </c>
      <c r="F169" s="146" t="s">
        <v>222</v>
      </c>
      <c r="G169" s="147" t="s">
        <v>154</v>
      </c>
      <c r="H169" s="148">
        <v>34.769</v>
      </c>
      <c r="I169" s="149"/>
      <c r="J169" s="150">
        <f>ROUND(I169*H169,0)</f>
        <v>0</v>
      </c>
      <c r="K169" s="146" t="s">
        <v>132</v>
      </c>
      <c r="L169" s="32"/>
      <c r="M169" s="151" t="s">
        <v>1</v>
      </c>
      <c r="N169" s="152" t="s">
        <v>42</v>
      </c>
      <c r="O169" s="57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5" t="s">
        <v>133</v>
      </c>
      <c r="AT169" s="155" t="s">
        <v>128</v>
      </c>
      <c r="AU169" s="155" t="s">
        <v>85</v>
      </c>
      <c r="AY169" s="16" t="s">
        <v>125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6" t="s">
        <v>8</v>
      </c>
      <c r="BK169" s="156">
        <f>ROUND(I169*H169,0)</f>
        <v>0</v>
      </c>
      <c r="BL169" s="16" t="s">
        <v>133</v>
      </c>
      <c r="BM169" s="155" t="s">
        <v>223</v>
      </c>
    </row>
    <row r="170" spans="2:63" s="12" customFormat="1" ht="22.8" customHeight="1">
      <c r="B170" s="130"/>
      <c r="D170" s="131" t="s">
        <v>76</v>
      </c>
      <c r="E170" s="141" t="s">
        <v>224</v>
      </c>
      <c r="F170" s="141" t="s">
        <v>225</v>
      </c>
      <c r="I170" s="133"/>
      <c r="J170" s="142">
        <f>BK170</f>
        <v>0</v>
      </c>
      <c r="L170" s="130"/>
      <c r="M170" s="135"/>
      <c r="N170" s="136"/>
      <c r="O170" s="136"/>
      <c r="P170" s="137">
        <f>P171</f>
        <v>0</v>
      </c>
      <c r="Q170" s="136"/>
      <c r="R170" s="137">
        <f>R171</f>
        <v>0</v>
      </c>
      <c r="S170" s="136"/>
      <c r="T170" s="138">
        <f>T171</f>
        <v>0</v>
      </c>
      <c r="AR170" s="131" t="s">
        <v>8</v>
      </c>
      <c r="AT170" s="139" t="s">
        <v>76</v>
      </c>
      <c r="AU170" s="139" t="s">
        <v>8</v>
      </c>
      <c r="AY170" s="131" t="s">
        <v>125</v>
      </c>
      <c r="BK170" s="140">
        <f>BK171</f>
        <v>0</v>
      </c>
    </row>
    <row r="171" spans="1:65" s="2" customFormat="1" ht="16.5" customHeight="1">
      <c r="A171" s="31"/>
      <c r="B171" s="143"/>
      <c r="C171" s="144" t="s">
        <v>226</v>
      </c>
      <c r="D171" s="144" t="s">
        <v>128</v>
      </c>
      <c r="E171" s="145" t="s">
        <v>227</v>
      </c>
      <c r="F171" s="146" t="s">
        <v>228</v>
      </c>
      <c r="G171" s="147" t="s">
        <v>154</v>
      </c>
      <c r="H171" s="148">
        <v>9.745</v>
      </c>
      <c r="I171" s="149"/>
      <c r="J171" s="150">
        <f>ROUND(I171*H171,0)</f>
        <v>0</v>
      </c>
      <c r="K171" s="146" t="s">
        <v>132</v>
      </c>
      <c r="L171" s="32"/>
      <c r="M171" s="174" t="s">
        <v>1</v>
      </c>
      <c r="N171" s="175" t="s">
        <v>42</v>
      </c>
      <c r="O171" s="176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5" t="s">
        <v>133</v>
      </c>
      <c r="AT171" s="155" t="s">
        <v>128</v>
      </c>
      <c r="AU171" s="155" t="s">
        <v>85</v>
      </c>
      <c r="AY171" s="16" t="s">
        <v>125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6" t="s">
        <v>8</v>
      </c>
      <c r="BK171" s="156">
        <f>ROUND(I171*H171,0)</f>
        <v>0</v>
      </c>
      <c r="BL171" s="16" t="s">
        <v>133</v>
      </c>
      <c r="BM171" s="155" t="s">
        <v>229</v>
      </c>
    </row>
    <row r="172" spans="1:31" s="2" customFormat="1" ht="6.9" customHeight="1">
      <c r="A172" s="31"/>
      <c r="B172" s="46"/>
      <c r="C172" s="47"/>
      <c r="D172" s="47"/>
      <c r="E172" s="47"/>
      <c r="F172" s="47"/>
      <c r="G172" s="47"/>
      <c r="H172" s="47"/>
      <c r="I172" s="47"/>
      <c r="J172" s="47"/>
      <c r="K172" s="47"/>
      <c r="L172" s="32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autoFilter ref="C120:K17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 topLeftCell="A1">
      <selection activeCell="AQ122" sqref="AQ1:BN104857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2.710937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5.00390625" style="1" customWidth="1"/>
    <col min="23" max="23" width="4.28125" style="1" customWidth="1"/>
    <col min="24" max="24" width="4.7109375" style="1" customWidth="1"/>
    <col min="25" max="25" width="3.8515625" style="1" customWidth="1"/>
    <col min="26" max="27" width="5.28125" style="1" customWidth="1"/>
    <col min="28" max="28" width="5.421875" style="1" customWidth="1"/>
    <col min="29" max="29" width="5.8515625" style="1" customWidth="1"/>
    <col min="30" max="30" width="5.140625" style="1" customWidth="1"/>
    <col min="31" max="31" width="5.7109375" style="1" customWidth="1"/>
    <col min="32" max="32" width="4.00390625" style="0" customWidth="1"/>
    <col min="33" max="33" width="4.28125" style="0" customWidth="1"/>
    <col min="34" max="34" width="4.7109375" style="0" customWidth="1"/>
    <col min="35" max="35" width="3.7109375" style="0" customWidth="1"/>
    <col min="36" max="36" width="3.8515625" style="0" customWidth="1"/>
    <col min="37" max="37" width="4.28125" style="0" customWidth="1"/>
    <col min="38" max="38" width="3.8515625" style="0" customWidth="1"/>
    <col min="39" max="39" width="5.00390625" style="0" customWidth="1"/>
    <col min="40" max="40" width="5.140625" style="0" customWidth="1"/>
    <col min="41" max="41" width="5.00390625" style="0" customWidth="1"/>
    <col min="42" max="42" width="4.8515625" style="0" customWidth="1"/>
    <col min="43" max="43" width="5.28125" style="0" hidden="1" customWidth="1"/>
    <col min="44" max="44" width="5.140625" style="1" hidden="1" customWidth="1"/>
    <col min="45" max="45" width="4.7109375" style="1" hidden="1" customWidth="1"/>
    <col min="46" max="47" width="4.8515625" style="1" hidden="1" customWidth="1"/>
    <col min="48" max="48" width="4.140625" style="1" hidden="1" customWidth="1"/>
    <col min="49" max="49" width="5.28125" style="1" hidden="1" customWidth="1"/>
    <col min="50" max="50" width="4.8515625" style="1" hidden="1" customWidth="1"/>
    <col min="51" max="51" width="9.28125" style="1" hidden="1" customWidth="1"/>
    <col min="52" max="52" width="5.7109375" style="1" hidden="1" customWidth="1"/>
    <col min="53" max="53" width="4.28125" style="1" hidden="1" customWidth="1"/>
    <col min="54" max="54" width="3.8515625" style="1" hidden="1" customWidth="1"/>
    <col min="55" max="56" width="4.421875" style="1" hidden="1" customWidth="1"/>
    <col min="57" max="57" width="4.8515625" style="1" hidden="1" customWidth="1"/>
    <col min="58" max="58" width="6.8515625" style="1" hidden="1" customWidth="1"/>
    <col min="59" max="59" width="7.140625" style="1" hidden="1" customWidth="1"/>
    <col min="60" max="60" width="6.8515625" style="1" hidden="1" customWidth="1"/>
    <col min="61" max="61" width="6.7109375" style="1" hidden="1" customWidth="1"/>
    <col min="62" max="62" width="5.8515625" style="1" hidden="1" customWidth="1"/>
    <col min="63" max="63" width="9.28125" style="1" hidden="1" customWidth="1"/>
    <col min="64" max="64" width="4.8515625" style="1" hidden="1" customWidth="1"/>
    <col min="65" max="65" width="9.28125" style="1" hidden="1" customWidth="1"/>
    <col min="66" max="66" width="4.140625" style="0" hidden="1" customWidth="1"/>
  </cols>
  <sheetData>
    <row r="1" ht="12"/>
    <row r="2" spans="12:56" s="1" customFormat="1" ht="36.9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6" t="s">
        <v>87</v>
      </c>
      <c r="AZ2" s="92" t="s">
        <v>94</v>
      </c>
      <c r="BA2" s="92" t="s">
        <v>95</v>
      </c>
      <c r="BB2" s="92" t="s">
        <v>1</v>
      </c>
      <c r="BC2" s="92" t="s">
        <v>96</v>
      </c>
      <c r="BD2" s="92" t="s">
        <v>85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" customHeight="1">
      <c r="B4" s="19"/>
      <c r="D4" s="20" t="s">
        <v>97</v>
      </c>
      <c r="L4" s="19"/>
      <c r="M4" s="93" t="s">
        <v>11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37" t="str">
        <f>'Rekapitulace stavby'!K6</f>
        <v>Trutnov - Oprava pomníku obětem 2. světové války</v>
      </c>
      <c r="F7" s="238"/>
      <c r="G7" s="238"/>
      <c r="H7" s="238"/>
      <c r="L7" s="19"/>
    </row>
    <row r="8" spans="1:31" s="2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3" t="s">
        <v>230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1</v>
      </c>
      <c r="G11" s="31"/>
      <c r="H11" s="31"/>
      <c r="I11" s="26" t="s">
        <v>20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18. 7. 2022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27</v>
      </c>
      <c r="F15" s="31"/>
      <c r="G15" s="31"/>
      <c r="H15" s="31"/>
      <c r="I15" s="26" t="s">
        <v>28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9" t="str">
        <f>'Rekapitulace stavby'!E14</f>
        <v>Vyplň údaj</v>
      </c>
      <c r="F18" s="203"/>
      <c r="G18" s="203"/>
      <c r="H18" s="203"/>
      <c r="I18" s="2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28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28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7" t="s">
        <v>37</v>
      </c>
      <c r="E30" s="31"/>
      <c r="F30" s="31"/>
      <c r="G30" s="31"/>
      <c r="H30" s="31"/>
      <c r="I30" s="31"/>
      <c r="J30" s="70">
        <f>ROUND(J125,0)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8" t="s">
        <v>41</v>
      </c>
      <c r="E33" s="26" t="s">
        <v>42</v>
      </c>
      <c r="F33" s="99">
        <f>ROUND((SUM(BE125:BE170)),0)</f>
        <v>0</v>
      </c>
      <c r="G33" s="31"/>
      <c r="H33" s="31"/>
      <c r="I33" s="100">
        <v>0.21</v>
      </c>
      <c r="J33" s="99">
        <f>ROUND(((SUM(BE125:BE170))*I33),0)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43</v>
      </c>
      <c r="F34" s="99">
        <f>ROUND((SUM(BF125:BF170)),0)</f>
        <v>0</v>
      </c>
      <c r="G34" s="31"/>
      <c r="H34" s="31"/>
      <c r="I34" s="100">
        <v>0.15</v>
      </c>
      <c r="J34" s="99">
        <f>ROUND(((SUM(BF125:BF170))*I34),0)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44</v>
      </c>
      <c r="F35" s="99">
        <f>ROUND((SUM(BG125:BG170)),0)</f>
        <v>0</v>
      </c>
      <c r="G35" s="31"/>
      <c r="H35" s="31"/>
      <c r="I35" s="100">
        <v>0.21</v>
      </c>
      <c r="J35" s="99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45</v>
      </c>
      <c r="F36" s="99">
        <f>ROUND((SUM(BH125:BH170)),0)</f>
        <v>0</v>
      </c>
      <c r="G36" s="31"/>
      <c r="H36" s="31"/>
      <c r="I36" s="100">
        <v>0.15</v>
      </c>
      <c r="J36" s="99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46</v>
      </c>
      <c r="F37" s="99">
        <f>ROUND((SUM(BI125:BI170)),0)</f>
        <v>0</v>
      </c>
      <c r="G37" s="31"/>
      <c r="H37" s="31"/>
      <c r="I37" s="100">
        <v>0</v>
      </c>
      <c r="J37" s="99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1"/>
      <c r="D39" s="102" t="s">
        <v>47</v>
      </c>
      <c r="E39" s="59"/>
      <c r="F39" s="59"/>
      <c r="G39" s="103" t="s">
        <v>48</v>
      </c>
      <c r="H39" s="104" t="s">
        <v>49</v>
      </c>
      <c r="I39" s="59"/>
      <c r="J39" s="105">
        <f>SUM(J30:J37)</f>
        <v>0</v>
      </c>
      <c r="K39" s="106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1"/>
      <c r="B61" s="32"/>
      <c r="C61" s="31"/>
      <c r="D61" s="44" t="s">
        <v>52</v>
      </c>
      <c r="E61" s="34"/>
      <c r="F61" s="107" t="s">
        <v>53</v>
      </c>
      <c r="G61" s="44" t="s">
        <v>52</v>
      </c>
      <c r="H61" s="34"/>
      <c r="I61" s="34"/>
      <c r="J61" s="108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1"/>
      <c r="B76" s="32"/>
      <c r="C76" s="31"/>
      <c r="D76" s="44" t="s">
        <v>52</v>
      </c>
      <c r="E76" s="34"/>
      <c r="F76" s="107" t="s">
        <v>53</v>
      </c>
      <c r="G76" s="44" t="s">
        <v>52</v>
      </c>
      <c r="H76" s="34"/>
      <c r="I76" s="34"/>
      <c r="J76" s="108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17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7" t="str">
        <f>E7</f>
        <v>Trutnov - Oprava pomníku obětem 2. světové války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3" t="str">
        <f>E9</f>
        <v>2 - Pomník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21</v>
      </c>
      <c r="D89" s="31"/>
      <c r="E89" s="31"/>
      <c r="F89" s="24" t="str">
        <f>F12</f>
        <v>Trutnov</v>
      </c>
      <c r="G89" s="31"/>
      <c r="H89" s="31"/>
      <c r="I89" s="26" t="s">
        <v>23</v>
      </c>
      <c r="J89" s="54" t="str">
        <f>IF(J12="","",J12)</f>
        <v>18. 7. 2022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65" customHeight="1">
      <c r="A91" s="31"/>
      <c r="B91" s="32"/>
      <c r="C91" s="26" t="s">
        <v>25</v>
      </c>
      <c r="D91" s="31"/>
      <c r="E91" s="31"/>
      <c r="F91" s="24" t="str">
        <f>E15</f>
        <v>Město Trutnov, Slovanské náměstí 165, Trutnov</v>
      </c>
      <c r="G91" s="31"/>
      <c r="H91" s="31"/>
      <c r="I91" s="26" t="s">
        <v>31</v>
      </c>
      <c r="J91" s="29" t="str">
        <f>E21</f>
        <v>TENET spol. s r.o., Horská 64, Trutnov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29</v>
      </c>
      <c r="D92" s="31"/>
      <c r="E92" s="31"/>
      <c r="F92" s="24" t="str">
        <f>IF(E18="","",E18)</f>
        <v>Vyplň údaj</v>
      </c>
      <c r="G92" s="31"/>
      <c r="H92" s="31"/>
      <c r="I92" s="26" t="s">
        <v>34</v>
      </c>
      <c r="J92" s="29" t="str">
        <f>E24</f>
        <v>ing. V. Švehla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1" t="s">
        <v>103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9" customFormat="1" ht="24.9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2:12" s="10" customFormat="1" ht="19.95" customHeight="1">
      <c r="B98" s="116"/>
      <c r="D98" s="117" t="s">
        <v>231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2:12" s="10" customFormat="1" ht="19.95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2:12" s="10" customFormat="1" ht="19.95" customHeight="1">
      <c r="B100" s="116"/>
      <c r="D100" s="117" t="s">
        <v>109</v>
      </c>
      <c r="E100" s="118"/>
      <c r="F100" s="118"/>
      <c r="G100" s="118"/>
      <c r="H100" s="118"/>
      <c r="I100" s="118"/>
      <c r="J100" s="119">
        <f>J147</f>
        <v>0</v>
      </c>
      <c r="L100" s="116"/>
    </row>
    <row r="101" spans="2:12" s="9" customFormat="1" ht="24.9" customHeight="1">
      <c r="B101" s="112"/>
      <c r="D101" s="113" t="s">
        <v>232</v>
      </c>
      <c r="E101" s="114"/>
      <c r="F101" s="114"/>
      <c r="G101" s="114"/>
      <c r="H101" s="114"/>
      <c r="I101" s="114"/>
      <c r="J101" s="115">
        <f>J149</f>
        <v>0</v>
      </c>
      <c r="L101" s="112"/>
    </row>
    <row r="102" spans="2:12" s="10" customFormat="1" ht="19.95" customHeight="1">
      <c r="B102" s="116"/>
      <c r="D102" s="117" t="s">
        <v>233</v>
      </c>
      <c r="E102" s="118"/>
      <c r="F102" s="118"/>
      <c r="G102" s="118"/>
      <c r="H102" s="118"/>
      <c r="I102" s="118"/>
      <c r="J102" s="119">
        <f>J150</f>
        <v>0</v>
      </c>
      <c r="L102" s="116"/>
    </row>
    <row r="103" spans="2:12" s="10" customFormat="1" ht="19.95" customHeight="1">
      <c r="B103" s="116"/>
      <c r="D103" s="117" t="s">
        <v>234</v>
      </c>
      <c r="E103" s="118"/>
      <c r="F103" s="118"/>
      <c r="G103" s="118"/>
      <c r="H103" s="118"/>
      <c r="I103" s="118"/>
      <c r="J103" s="119">
        <f>J154</f>
        <v>0</v>
      </c>
      <c r="L103" s="116"/>
    </row>
    <row r="104" spans="2:12" s="10" customFormat="1" ht="19.95" customHeight="1">
      <c r="B104" s="116"/>
      <c r="D104" s="117" t="s">
        <v>235</v>
      </c>
      <c r="E104" s="118"/>
      <c r="F104" s="118"/>
      <c r="G104" s="118"/>
      <c r="H104" s="118"/>
      <c r="I104" s="118"/>
      <c r="J104" s="119">
        <f>J160</f>
        <v>0</v>
      </c>
      <c r="L104" s="116"/>
    </row>
    <row r="105" spans="2:12" s="10" customFormat="1" ht="19.95" customHeight="1">
      <c r="B105" s="116"/>
      <c r="D105" s="117" t="s">
        <v>236</v>
      </c>
      <c r="E105" s="118"/>
      <c r="F105" s="118"/>
      <c r="G105" s="118"/>
      <c r="H105" s="118"/>
      <c r="I105" s="118"/>
      <c r="J105" s="119">
        <f>J165</f>
        <v>0</v>
      </c>
      <c r="L105" s="116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" customHeight="1">
      <c r="A112" s="31"/>
      <c r="B112" s="32"/>
      <c r="C112" s="20" t="s">
        <v>110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17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37" t="str">
        <f>E7</f>
        <v>Trutnov - Oprava pomníku obětem 2. světové války</v>
      </c>
      <c r="F115" s="238"/>
      <c r="G115" s="238"/>
      <c r="H115" s="238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98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23" t="str">
        <f>E9</f>
        <v>2 - Pomník</v>
      </c>
      <c r="F117" s="236"/>
      <c r="G117" s="236"/>
      <c r="H117" s="236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21</v>
      </c>
      <c r="D119" s="31"/>
      <c r="E119" s="31"/>
      <c r="F119" s="24" t="str">
        <f>F12</f>
        <v>Trutnov</v>
      </c>
      <c r="G119" s="31"/>
      <c r="H119" s="31"/>
      <c r="I119" s="26" t="s">
        <v>23</v>
      </c>
      <c r="J119" s="54" t="str">
        <f>IF(J12="","",J12)</f>
        <v>18. 7. 2022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5.65" customHeight="1">
      <c r="A121" s="31"/>
      <c r="B121" s="32"/>
      <c r="C121" s="26" t="s">
        <v>25</v>
      </c>
      <c r="D121" s="31"/>
      <c r="E121" s="31"/>
      <c r="F121" s="24" t="str">
        <f>E15</f>
        <v>Město Trutnov, Slovanské náměstí 165, Trutnov</v>
      </c>
      <c r="G121" s="31"/>
      <c r="H121" s="31"/>
      <c r="I121" s="26" t="s">
        <v>31</v>
      </c>
      <c r="J121" s="29" t="str">
        <f>E21</f>
        <v>TENET spol. s r.o., Horská 64, Trutnov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15" customHeight="1">
      <c r="A122" s="31"/>
      <c r="B122" s="32"/>
      <c r="C122" s="26" t="s">
        <v>29</v>
      </c>
      <c r="D122" s="31"/>
      <c r="E122" s="31"/>
      <c r="F122" s="24" t="str">
        <f>IF(E18="","",E18)</f>
        <v>Vyplň údaj</v>
      </c>
      <c r="G122" s="31"/>
      <c r="H122" s="31"/>
      <c r="I122" s="26" t="s">
        <v>34</v>
      </c>
      <c r="J122" s="29" t="str">
        <f>E24</f>
        <v>ing. V. Švehla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20"/>
      <c r="B124" s="121"/>
      <c r="C124" s="122" t="s">
        <v>111</v>
      </c>
      <c r="D124" s="123" t="s">
        <v>62</v>
      </c>
      <c r="E124" s="123" t="s">
        <v>58</v>
      </c>
      <c r="F124" s="123" t="s">
        <v>59</v>
      </c>
      <c r="G124" s="123" t="s">
        <v>112</v>
      </c>
      <c r="H124" s="123" t="s">
        <v>113</v>
      </c>
      <c r="I124" s="123" t="s">
        <v>114</v>
      </c>
      <c r="J124" s="123" t="s">
        <v>102</v>
      </c>
      <c r="K124" s="124" t="s">
        <v>115</v>
      </c>
      <c r="L124" s="125"/>
      <c r="M124" s="61" t="s">
        <v>1</v>
      </c>
      <c r="N124" s="62" t="s">
        <v>41</v>
      </c>
      <c r="O124" s="62" t="s">
        <v>116</v>
      </c>
      <c r="P124" s="62" t="s">
        <v>117</v>
      </c>
      <c r="Q124" s="62" t="s">
        <v>118</v>
      </c>
      <c r="R124" s="62" t="s">
        <v>119</v>
      </c>
      <c r="S124" s="62" t="s">
        <v>120</v>
      </c>
      <c r="T124" s="63" t="s">
        <v>121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3" s="2" customFormat="1" ht="22.8" customHeight="1">
      <c r="A125" s="31"/>
      <c r="B125" s="32"/>
      <c r="C125" s="68" t="s">
        <v>122</v>
      </c>
      <c r="D125" s="31"/>
      <c r="E125" s="31"/>
      <c r="F125" s="31"/>
      <c r="G125" s="31"/>
      <c r="H125" s="31"/>
      <c r="I125" s="31"/>
      <c r="J125" s="126">
        <f>BK125</f>
        <v>0</v>
      </c>
      <c r="K125" s="31"/>
      <c r="L125" s="32"/>
      <c r="M125" s="64"/>
      <c r="N125" s="55"/>
      <c r="O125" s="65"/>
      <c r="P125" s="127">
        <f>P126+P149</f>
        <v>0</v>
      </c>
      <c r="Q125" s="65"/>
      <c r="R125" s="127">
        <f>R126+R149</f>
        <v>16.291116074559998</v>
      </c>
      <c r="S125" s="65"/>
      <c r="T125" s="128">
        <f>T126+T149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76</v>
      </c>
      <c r="AU125" s="16" t="s">
        <v>104</v>
      </c>
      <c r="BK125" s="129">
        <f>BK126+BK149</f>
        <v>0</v>
      </c>
    </row>
    <row r="126" spans="2:63" s="12" customFormat="1" ht="25.95" customHeight="1">
      <c r="B126" s="130"/>
      <c r="D126" s="131" t="s">
        <v>76</v>
      </c>
      <c r="E126" s="132" t="s">
        <v>123</v>
      </c>
      <c r="F126" s="132" t="s">
        <v>124</v>
      </c>
      <c r="I126" s="133"/>
      <c r="J126" s="134">
        <f>BK126</f>
        <v>0</v>
      </c>
      <c r="L126" s="130"/>
      <c r="M126" s="135"/>
      <c r="N126" s="136"/>
      <c r="O126" s="136"/>
      <c r="P126" s="137">
        <f>P127+P135+P147</f>
        <v>0</v>
      </c>
      <c r="Q126" s="136"/>
      <c r="R126" s="137">
        <f>R127+R135+R147</f>
        <v>14.069567</v>
      </c>
      <c r="S126" s="136"/>
      <c r="T126" s="138">
        <f>T127+T135+T147</f>
        <v>0</v>
      </c>
      <c r="AR126" s="131" t="s">
        <v>8</v>
      </c>
      <c r="AT126" s="139" t="s">
        <v>76</v>
      </c>
      <c r="AU126" s="139" t="s">
        <v>77</v>
      </c>
      <c r="AY126" s="131" t="s">
        <v>125</v>
      </c>
      <c r="BK126" s="140">
        <f>BK127+BK135+BK147</f>
        <v>0</v>
      </c>
    </row>
    <row r="127" spans="2:63" s="12" customFormat="1" ht="22.8" customHeight="1">
      <c r="B127" s="130"/>
      <c r="D127" s="131" t="s">
        <v>76</v>
      </c>
      <c r="E127" s="141" t="s">
        <v>88</v>
      </c>
      <c r="F127" s="141" t="s">
        <v>237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SUM(P128:P131)</f>
        <v>0</v>
      </c>
      <c r="Q127" s="136"/>
      <c r="R127" s="137">
        <f>SUM(R128:R131)</f>
        <v>14.069376</v>
      </c>
      <c r="S127" s="136"/>
      <c r="T127" s="138">
        <f>SUM(T128:T131)</f>
        <v>0</v>
      </c>
      <c r="AR127" s="131" t="s">
        <v>8</v>
      </c>
      <c r="AT127" s="139" t="s">
        <v>76</v>
      </c>
      <c r="AU127" s="139" t="s">
        <v>8</v>
      </c>
      <c r="AY127" s="131" t="s">
        <v>125</v>
      </c>
      <c r="BK127" s="140">
        <f>SUM(BK128:BK134)</f>
        <v>0</v>
      </c>
    </row>
    <row r="128" spans="1:65" s="2" customFormat="1" ht="45.6">
      <c r="A128" s="31"/>
      <c r="B128" s="143"/>
      <c r="C128" s="144" t="s">
        <v>357</v>
      </c>
      <c r="D128" s="144" t="s">
        <v>128</v>
      </c>
      <c r="E128" s="145" t="s">
        <v>358</v>
      </c>
      <c r="F128" s="146" t="s">
        <v>360</v>
      </c>
      <c r="G128" s="147" t="s">
        <v>143</v>
      </c>
      <c r="H128" s="148">
        <v>6.624</v>
      </c>
      <c r="I128" s="149"/>
      <c r="J128" s="150">
        <f>ROUND(I128*H128,0)</f>
        <v>0</v>
      </c>
      <c r="K128" s="146" t="s">
        <v>132</v>
      </c>
      <c r="L128" s="32"/>
      <c r="M128" s="151" t="s">
        <v>1</v>
      </c>
      <c r="N128" s="152" t="s">
        <v>42</v>
      </c>
      <c r="O128" s="57"/>
      <c r="P128" s="153">
        <f>O128*H128</f>
        <v>0</v>
      </c>
      <c r="Q128" s="153">
        <v>2.124</v>
      </c>
      <c r="R128" s="153">
        <f>Q128*H128</f>
        <v>14.069376</v>
      </c>
      <c r="S128" s="153">
        <v>0</v>
      </c>
      <c r="T128" s="154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5" t="s">
        <v>133</v>
      </c>
      <c r="AT128" s="155" t="s">
        <v>128</v>
      </c>
      <c r="AU128" s="155" t="s">
        <v>85</v>
      </c>
      <c r="AY128" s="16" t="s">
        <v>125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6" t="s">
        <v>8</v>
      </c>
      <c r="BK128" s="156">
        <f>ROUND(I128*H128,0)</f>
        <v>0</v>
      </c>
      <c r="BL128" s="16" t="s">
        <v>133</v>
      </c>
      <c r="BM128" s="155" t="s">
        <v>238</v>
      </c>
    </row>
    <row r="129" spans="2:51" s="13" customFormat="1" ht="12">
      <c r="B129" s="157"/>
      <c r="D129" s="158" t="s">
        <v>135</v>
      </c>
      <c r="E129" s="159"/>
      <c r="F129" s="160" t="s">
        <v>239</v>
      </c>
      <c r="H129" s="161">
        <v>10.763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135</v>
      </c>
      <c r="AU129" s="159" t="s">
        <v>85</v>
      </c>
      <c r="AV129" s="13" t="s">
        <v>85</v>
      </c>
      <c r="AW129" s="13" t="s">
        <v>33</v>
      </c>
      <c r="AX129" s="13" t="s">
        <v>77</v>
      </c>
      <c r="AY129" s="159" t="s">
        <v>125</v>
      </c>
    </row>
    <row r="130" spans="2:51" s="13" customFormat="1" ht="12">
      <c r="B130" s="157"/>
      <c r="D130" s="158" t="s">
        <v>135</v>
      </c>
      <c r="E130" s="159" t="s">
        <v>1</v>
      </c>
      <c r="F130" s="160" t="s">
        <v>240</v>
      </c>
      <c r="H130" s="161">
        <v>-4.139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135</v>
      </c>
      <c r="AU130" s="159" t="s">
        <v>85</v>
      </c>
      <c r="AV130" s="13" t="s">
        <v>85</v>
      </c>
      <c r="AW130" s="13" t="s">
        <v>33</v>
      </c>
      <c r="AX130" s="13" t="s">
        <v>77</v>
      </c>
      <c r="AY130" s="159" t="s">
        <v>125</v>
      </c>
    </row>
    <row r="131" spans="2:51" s="14" customFormat="1" ht="12">
      <c r="B131" s="166"/>
      <c r="D131" s="158" t="s">
        <v>135</v>
      </c>
      <c r="E131" s="167" t="s">
        <v>1</v>
      </c>
      <c r="F131" s="168" t="s">
        <v>157</v>
      </c>
      <c r="H131" s="169">
        <v>6.624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7" t="s">
        <v>135</v>
      </c>
      <c r="AU131" s="167" t="s">
        <v>85</v>
      </c>
      <c r="AV131" s="14" t="s">
        <v>88</v>
      </c>
      <c r="AW131" s="14" t="s">
        <v>33</v>
      </c>
      <c r="AX131" s="14" t="s">
        <v>8</v>
      </c>
      <c r="AY131" s="167" t="s">
        <v>125</v>
      </c>
    </row>
    <row r="132" spans="2:64" s="14" customFormat="1" ht="34.2">
      <c r="B132" s="166"/>
      <c r="C132" s="179" t="s">
        <v>356</v>
      </c>
      <c r="D132" s="179" t="s">
        <v>278</v>
      </c>
      <c r="E132" s="180" t="s">
        <v>359</v>
      </c>
      <c r="F132" s="181" t="s">
        <v>363</v>
      </c>
      <c r="G132" s="182" t="s">
        <v>167</v>
      </c>
      <c r="H132" s="183">
        <v>1283</v>
      </c>
      <c r="I132" s="184"/>
      <c r="J132" s="185">
        <f>ROUND(I132*H132,0)</f>
        <v>0</v>
      </c>
      <c r="K132" s="181" t="s">
        <v>132</v>
      </c>
      <c r="L132" s="166"/>
      <c r="M132" s="171"/>
      <c r="N132" s="172"/>
      <c r="O132" s="172"/>
      <c r="P132" s="172"/>
      <c r="Q132" s="172"/>
      <c r="R132" s="172"/>
      <c r="S132" s="172"/>
      <c r="T132" s="173"/>
      <c r="AT132" s="167"/>
      <c r="AU132" s="167"/>
      <c r="AY132" s="167"/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6" t="s">
        <v>8</v>
      </c>
      <c r="BK132" s="156">
        <f>ROUND(I132*H132,0)</f>
        <v>0</v>
      </c>
      <c r="BL132" s="16" t="s">
        <v>133</v>
      </c>
    </row>
    <row r="133" spans="2:51" s="14" customFormat="1" ht="12">
      <c r="B133" s="166"/>
      <c r="D133" s="158"/>
      <c r="E133" s="167"/>
      <c r="F133" s="168"/>
      <c r="H133" s="169"/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67"/>
      <c r="AU133" s="167"/>
      <c r="AY133" s="167"/>
    </row>
    <row r="134" spans="2:64" s="14" customFormat="1" ht="34.2">
      <c r="B134" s="166"/>
      <c r="C134" s="179" t="s">
        <v>361</v>
      </c>
      <c r="D134" s="179" t="s">
        <v>278</v>
      </c>
      <c r="E134" s="180" t="s">
        <v>359</v>
      </c>
      <c r="F134" s="181" t="s">
        <v>362</v>
      </c>
      <c r="G134" s="182" t="s">
        <v>167</v>
      </c>
      <c r="H134" s="183">
        <v>1532</v>
      </c>
      <c r="I134" s="184"/>
      <c r="J134" s="185">
        <f>ROUND(I134*H134,0)</f>
        <v>0</v>
      </c>
      <c r="K134" s="181" t="s">
        <v>132</v>
      </c>
      <c r="L134" s="166"/>
      <c r="M134" s="171"/>
      <c r="N134" s="172"/>
      <c r="O134" s="172"/>
      <c r="P134" s="172"/>
      <c r="Q134" s="172"/>
      <c r="R134" s="172"/>
      <c r="S134" s="172"/>
      <c r="T134" s="173"/>
      <c r="AT134" s="167"/>
      <c r="AU134" s="167"/>
      <c r="AY134" s="167"/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6" t="s">
        <v>8</v>
      </c>
      <c r="BK134" s="156">
        <f>ROUND(I134*H134,0)</f>
        <v>0</v>
      </c>
      <c r="BL134" s="16" t="s">
        <v>133</v>
      </c>
    </row>
    <row r="135" spans="2:63" s="12" customFormat="1" ht="22.8" customHeight="1">
      <c r="B135" s="130"/>
      <c r="D135" s="131" t="s">
        <v>76</v>
      </c>
      <c r="E135" s="141" t="s">
        <v>162</v>
      </c>
      <c r="F135" s="141" t="s">
        <v>163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SUM(P136:P146)</f>
        <v>0</v>
      </c>
      <c r="Q135" s="136"/>
      <c r="R135" s="137">
        <f>SUM(R136:R146)</f>
        <v>0.000191</v>
      </c>
      <c r="S135" s="136"/>
      <c r="T135" s="138">
        <f>SUM(T136:T146)</f>
        <v>0</v>
      </c>
      <c r="AR135" s="131" t="s">
        <v>8</v>
      </c>
      <c r="AT135" s="139" t="s">
        <v>76</v>
      </c>
      <c r="AU135" s="139" t="s">
        <v>8</v>
      </c>
      <c r="AY135" s="131" t="s">
        <v>125</v>
      </c>
      <c r="BK135" s="140">
        <f>SUM(BK136:BK146)</f>
        <v>0</v>
      </c>
    </row>
    <row r="136" spans="1:65" s="2" customFormat="1" ht="37.8" customHeight="1">
      <c r="A136" s="31"/>
      <c r="B136" s="143"/>
      <c r="C136" s="144" t="s">
        <v>85</v>
      </c>
      <c r="D136" s="144" t="s">
        <v>128</v>
      </c>
      <c r="E136" s="145" t="s">
        <v>170</v>
      </c>
      <c r="F136" s="146" t="s">
        <v>171</v>
      </c>
      <c r="G136" s="147" t="s">
        <v>131</v>
      </c>
      <c r="H136" s="148">
        <v>120</v>
      </c>
      <c r="I136" s="149"/>
      <c r="J136" s="150">
        <f>ROUND(I136*H136,0)</f>
        <v>0</v>
      </c>
      <c r="K136" s="146" t="s">
        <v>132</v>
      </c>
      <c r="L136" s="32"/>
      <c r="M136" s="151" t="s">
        <v>1</v>
      </c>
      <c r="N136" s="152" t="s">
        <v>42</v>
      </c>
      <c r="O136" s="57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5" t="s">
        <v>133</v>
      </c>
      <c r="AT136" s="155" t="s">
        <v>128</v>
      </c>
      <c r="AU136" s="155" t="s">
        <v>85</v>
      </c>
      <c r="AY136" s="16" t="s">
        <v>125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6" t="s">
        <v>8</v>
      </c>
      <c r="BK136" s="156">
        <f>ROUND(I136*H136,0)</f>
        <v>0</v>
      </c>
      <c r="BL136" s="16" t="s">
        <v>133</v>
      </c>
      <c r="BM136" s="155" t="s">
        <v>241</v>
      </c>
    </row>
    <row r="137" spans="2:51" s="13" customFormat="1" ht="12">
      <c r="B137" s="157"/>
      <c r="D137" s="158" t="s">
        <v>135</v>
      </c>
      <c r="E137" s="159" t="s">
        <v>1</v>
      </c>
      <c r="F137" s="160" t="s">
        <v>173</v>
      </c>
      <c r="H137" s="161">
        <v>120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135</v>
      </c>
      <c r="AU137" s="159" t="s">
        <v>85</v>
      </c>
      <c r="AV137" s="13" t="s">
        <v>85</v>
      </c>
      <c r="AW137" s="13" t="s">
        <v>33</v>
      </c>
      <c r="AX137" s="13" t="s">
        <v>77</v>
      </c>
      <c r="AY137" s="159" t="s">
        <v>125</v>
      </c>
    </row>
    <row r="138" spans="2:51" s="14" customFormat="1" ht="12">
      <c r="B138" s="166"/>
      <c r="D138" s="158" t="s">
        <v>135</v>
      </c>
      <c r="E138" s="167" t="s">
        <v>94</v>
      </c>
      <c r="F138" s="168" t="s">
        <v>157</v>
      </c>
      <c r="H138" s="169">
        <v>120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135</v>
      </c>
      <c r="AU138" s="167" t="s">
        <v>85</v>
      </c>
      <c r="AV138" s="14" t="s">
        <v>88</v>
      </c>
      <c r="AW138" s="14" t="s">
        <v>33</v>
      </c>
      <c r="AX138" s="14" t="s">
        <v>8</v>
      </c>
      <c r="AY138" s="167" t="s">
        <v>125</v>
      </c>
    </row>
    <row r="139" spans="1:65" s="2" customFormat="1" ht="33" customHeight="1">
      <c r="A139" s="31"/>
      <c r="B139" s="143"/>
      <c r="C139" s="144" t="s">
        <v>88</v>
      </c>
      <c r="D139" s="144" t="s">
        <v>128</v>
      </c>
      <c r="E139" s="145" t="s">
        <v>175</v>
      </c>
      <c r="F139" s="146" t="s">
        <v>176</v>
      </c>
      <c r="G139" s="147" t="s">
        <v>131</v>
      </c>
      <c r="H139" s="148">
        <v>3600</v>
      </c>
      <c r="I139" s="149"/>
      <c r="J139" s="150">
        <f>ROUND(I139*H139,0)</f>
        <v>0</v>
      </c>
      <c r="K139" s="146" t="s">
        <v>132</v>
      </c>
      <c r="L139" s="32"/>
      <c r="M139" s="151" t="s">
        <v>1</v>
      </c>
      <c r="N139" s="152" t="s">
        <v>42</v>
      </c>
      <c r="O139" s="57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5" t="s">
        <v>133</v>
      </c>
      <c r="AT139" s="155" t="s">
        <v>128</v>
      </c>
      <c r="AU139" s="155" t="s">
        <v>85</v>
      </c>
      <c r="AY139" s="16" t="s">
        <v>125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6" t="s">
        <v>8</v>
      </c>
      <c r="BK139" s="156">
        <f>ROUND(I139*H139,0)</f>
        <v>0</v>
      </c>
      <c r="BL139" s="16" t="s">
        <v>133</v>
      </c>
      <c r="BM139" s="155" t="s">
        <v>242</v>
      </c>
    </row>
    <row r="140" spans="2:51" s="13" customFormat="1" ht="12">
      <c r="B140" s="157"/>
      <c r="D140" s="158" t="s">
        <v>135</v>
      </c>
      <c r="E140" s="159" t="s">
        <v>1</v>
      </c>
      <c r="F140" s="160" t="s">
        <v>178</v>
      </c>
      <c r="H140" s="161">
        <v>3600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135</v>
      </c>
      <c r="AU140" s="159" t="s">
        <v>85</v>
      </c>
      <c r="AV140" s="13" t="s">
        <v>85</v>
      </c>
      <c r="AW140" s="13" t="s">
        <v>33</v>
      </c>
      <c r="AX140" s="13" t="s">
        <v>8</v>
      </c>
      <c r="AY140" s="159" t="s">
        <v>125</v>
      </c>
    </row>
    <row r="141" spans="1:65" s="2" customFormat="1" ht="37.8" customHeight="1">
      <c r="A141" s="31"/>
      <c r="B141" s="143"/>
      <c r="C141" s="144" t="s">
        <v>133</v>
      </c>
      <c r="D141" s="144" t="s">
        <v>128</v>
      </c>
      <c r="E141" s="145" t="s">
        <v>180</v>
      </c>
      <c r="F141" s="146" t="s">
        <v>181</v>
      </c>
      <c r="G141" s="147" t="s">
        <v>131</v>
      </c>
      <c r="H141" s="148">
        <v>120</v>
      </c>
      <c r="I141" s="149"/>
      <c r="J141" s="150">
        <f>ROUND(I141*H141,0)</f>
        <v>0</v>
      </c>
      <c r="K141" s="146" t="s">
        <v>132</v>
      </c>
      <c r="L141" s="32"/>
      <c r="M141" s="151" t="s">
        <v>1</v>
      </c>
      <c r="N141" s="152" t="s">
        <v>42</v>
      </c>
      <c r="O141" s="57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5" t="s">
        <v>133</v>
      </c>
      <c r="AT141" s="155" t="s">
        <v>128</v>
      </c>
      <c r="AU141" s="155" t="s">
        <v>85</v>
      </c>
      <c r="AY141" s="16" t="s">
        <v>125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6" t="s">
        <v>8</v>
      </c>
      <c r="BK141" s="156">
        <f>ROUND(I141*H141,0)</f>
        <v>0</v>
      </c>
      <c r="BL141" s="16" t="s">
        <v>133</v>
      </c>
      <c r="BM141" s="155" t="s">
        <v>243</v>
      </c>
    </row>
    <row r="142" spans="2:51" s="13" customFormat="1" ht="12">
      <c r="B142" s="157"/>
      <c r="D142" s="158" t="s">
        <v>135</v>
      </c>
      <c r="E142" s="159" t="s">
        <v>1</v>
      </c>
      <c r="F142" s="160" t="s">
        <v>94</v>
      </c>
      <c r="H142" s="161">
        <v>120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135</v>
      </c>
      <c r="AU142" s="159" t="s">
        <v>85</v>
      </c>
      <c r="AV142" s="13" t="s">
        <v>85</v>
      </c>
      <c r="AW142" s="13" t="s">
        <v>33</v>
      </c>
      <c r="AX142" s="13" t="s">
        <v>8</v>
      </c>
      <c r="AY142" s="159" t="s">
        <v>125</v>
      </c>
    </row>
    <row r="143" spans="1:65" s="2" customFormat="1" ht="33" customHeight="1">
      <c r="A143" s="31"/>
      <c r="B143" s="143"/>
      <c r="C143" s="144" t="s">
        <v>148</v>
      </c>
      <c r="D143" s="144" t="s">
        <v>128</v>
      </c>
      <c r="E143" s="145" t="s">
        <v>244</v>
      </c>
      <c r="F143" s="146" t="s">
        <v>245</v>
      </c>
      <c r="G143" s="147" t="s">
        <v>167</v>
      </c>
      <c r="H143" s="148">
        <v>10</v>
      </c>
      <c r="I143" s="149"/>
      <c r="J143" s="150">
        <f>ROUND(I143*H143,0)</f>
        <v>0</v>
      </c>
      <c r="K143" s="146" t="s">
        <v>132</v>
      </c>
      <c r="L143" s="32"/>
      <c r="M143" s="151" t="s">
        <v>1</v>
      </c>
      <c r="N143" s="152" t="s">
        <v>42</v>
      </c>
      <c r="O143" s="57"/>
      <c r="P143" s="153">
        <f>O143*H143</f>
        <v>0</v>
      </c>
      <c r="Q143" s="153">
        <v>1.91E-05</v>
      </c>
      <c r="R143" s="153">
        <f>Q143*H143</f>
        <v>0.000191</v>
      </c>
      <c r="S143" s="153">
        <v>0</v>
      </c>
      <c r="T143" s="15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5" t="s">
        <v>133</v>
      </c>
      <c r="AT143" s="155" t="s">
        <v>128</v>
      </c>
      <c r="AU143" s="155" t="s">
        <v>85</v>
      </c>
      <c r="AY143" s="16" t="s">
        <v>125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6" t="s">
        <v>8</v>
      </c>
      <c r="BK143" s="156">
        <f>ROUND(I143*H143,0)</f>
        <v>0</v>
      </c>
      <c r="BL143" s="16" t="s">
        <v>133</v>
      </c>
      <c r="BM143" s="155" t="s">
        <v>246</v>
      </c>
    </row>
    <row r="144" spans="2:51" s="13" customFormat="1" ht="12">
      <c r="B144" s="157"/>
      <c r="D144" s="158" t="s">
        <v>135</v>
      </c>
      <c r="E144" s="159" t="s">
        <v>1</v>
      </c>
      <c r="F144" s="160" t="s">
        <v>247</v>
      </c>
      <c r="H144" s="161">
        <v>2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135</v>
      </c>
      <c r="AU144" s="159" t="s">
        <v>85</v>
      </c>
      <c r="AV144" s="13" t="s">
        <v>85</v>
      </c>
      <c r="AW144" s="13" t="s">
        <v>33</v>
      </c>
      <c r="AX144" s="13" t="s">
        <v>77</v>
      </c>
      <c r="AY144" s="159" t="s">
        <v>125</v>
      </c>
    </row>
    <row r="145" spans="2:51" s="13" customFormat="1" ht="12">
      <c r="B145" s="157"/>
      <c r="D145" s="158" t="s">
        <v>135</v>
      </c>
      <c r="E145" s="159" t="s">
        <v>1</v>
      </c>
      <c r="F145" s="160" t="s">
        <v>248</v>
      </c>
      <c r="H145" s="161">
        <v>8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135</v>
      </c>
      <c r="AU145" s="159" t="s">
        <v>85</v>
      </c>
      <c r="AV145" s="13" t="s">
        <v>85</v>
      </c>
      <c r="AW145" s="13" t="s">
        <v>33</v>
      </c>
      <c r="AX145" s="13" t="s">
        <v>77</v>
      </c>
      <c r="AY145" s="159" t="s">
        <v>125</v>
      </c>
    </row>
    <row r="146" spans="2:51" s="14" customFormat="1" ht="12">
      <c r="B146" s="166"/>
      <c r="D146" s="158" t="s">
        <v>135</v>
      </c>
      <c r="E146" s="167" t="s">
        <v>1</v>
      </c>
      <c r="F146" s="168" t="s">
        <v>157</v>
      </c>
      <c r="H146" s="169">
        <v>10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7" t="s">
        <v>135</v>
      </c>
      <c r="AU146" s="167" t="s">
        <v>85</v>
      </c>
      <c r="AV146" s="14" t="s">
        <v>88</v>
      </c>
      <c r="AW146" s="14" t="s">
        <v>33</v>
      </c>
      <c r="AX146" s="14" t="s">
        <v>8</v>
      </c>
      <c r="AY146" s="167" t="s">
        <v>125</v>
      </c>
    </row>
    <row r="147" spans="2:63" s="12" customFormat="1" ht="22.8" customHeight="1">
      <c r="B147" s="130"/>
      <c r="D147" s="131" t="s">
        <v>76</v>
      </c>
      <c r="E147" s="141" t="s">
        <v>224</v>
      </c>
      <c r="F147" s="141" t="s">
        <v>225</v>
      </c>
      <c r="I147" s="133"/>
      <c r="J147" s="142">
        <f>BK147</f>
        <v>0</v>
      </c>
      <c r="L147" s="130"/>
      <c r="M147" s="135"/>
      <c r="N147" s="136"/>
      <c r="O147" s="136"/>
      <c r="P147" s="137">
        <f>P148</f>
        <v>0</v>
      </c>
      <c r="Q147" s="136"/>
      <c r="R147" s="137">
        <f>R148</f>
        <v>0</v>
      </c>
      <c r="S147" s="136"/>
      <c r="T147" s="138">
        <f>T148</f>
        <v>0</v>
      </c>
      <c r="AR147" s="131" t="s">
        <v>8</v>
      </c>
      <c r="AT147" s="139" t="s">
        <v>76</v>
      </c>
      <c r="AU147" s="139" t="s">
        <v>8</v>
      </c>
      <c r="AY147" s="131" t="s">
        <v>125</v>
      </c>
      <c r="BK147" s="140">
        <f>BK148</f>
        <v>0</v>
      </c>
    </row>
    <row r="148" spans="1:65" s="2" customFormat="1" ht="16.5" customHeight="1">
      <c r="A148" s="31"/>
      <c r="B148" s="143"/>
      <c r="C148" s="144" t="s">
        <v>126</v>
      </c>
      <c r="D148" s="144" t="s">
        <v>128</v>
      </c>
      <c r="E148" s="145" t="s">
        <v>227</v>
      </c>
      <c r="F148" s="146" t="s">
        <v>228</v>
      </c>
      <c r="G148" s="147" t="s">
        <v>154</v>
      </c>
      <c r="H148" s="148">
        <v>14.07</v>
      </c>
      <c r="I148" s="149"/>
      <c r="J148" s="150">
        <f>ROUND(I148*H148,0)</f>
        <v>0</v>
      </c>
      <c r="K148" s="146" t="s">
        <v>132</v>
      </c>
      <c r="L148" s="32"/>
      <c r="M148" s="151" t="s">
        <v>1</v>
      </c>
      <c r="N148" s="152" t="s">
        <v>42</v>
      </c>
      <c r="O148" s="57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5" t="s">
        <v>133</v>
      </c>
      <c r="AT148" s="155" t="s">
        <v>128</v>
      </c>
      <c r="AU148" s="155" t="s">
        <v>85</v>
      </c>
      <c r="AY148" s="16" t="s">
        <v>125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6" t="s">
        <v>8</v>
      </c>
      <c r="BK148" s="156">
        <f>ROUND(I148*H148,0)</f>
        <v>0</v>
      </c>
      <c r="BL148" s="16" t="s">
        <v>133</v>
      </c>
      <c r="BM148" s="155" t="s">
        <v>249</v>
      </c>
    </row>
    <row r="149" spans="2:63" s="12" customFormat="1" ht="25.95" customHeight="1">
      <c r="B149" s="130"/>
      <c r="D149" s="131" t="s">
        <v>76</v>
      </c>
      <c r="E149" s="132" t="s">
        <v>250</v>
      </c>
      <c r="F149" s="132" t="s">
        <v>251</v>
      </c>
      <c r="I149" s="133"/>
      <c r="J149" s="134">
        <f>BK149</f>
        <v>0</v>
      </c>
      <c r="L149" s="130"/>
      <c r="M149" s="135"/>
      <c r="N149" s="136"/>
      <c r="O149" s="136"/>
      <c r="P149" s="137">
        <f>P150+P154+P160+P165</f>
        <v>0</v>
      </c>
      <c r="Q149" s="136"/>
      <c r="R149" s="137">
        <f>R150+R154+R160+R165</f>
        <v>2.22154907456</v>
      </c>
      <c r="S149" s="136"/>
      <c r="T149" s="138">
        <f>T150+T154+T160+T165</f>
        <v>0</v>
      </c>
      <c r="AR149" s="131" t="s">
        <v>85</v>
      </c>
      <c r="AT149" s="139" t="s">
        <v>76</v>
      </c>
      <c r="AU149" s="139" t="s">
        <v>77</v>
      </c>
      <c r="AY149" s="131" t="s">
        <v>125</v>
      </c>
      <c r="BK149" s="140">
        <f>BK150+BK154+BK160+BK165</f>
        <v>0</v>
      </c>
    </row>
    <row r="150" spans="2:63" s="12" customFormat="1" ht="22.8" customHeight="1">
      <c r="B150" s="130"/>
      <c r="D150" s="131" t="s">
        <v>76</v>
      </c>
      <c r="E150" s="141" t="s">
        <v>252</v>
      </c>
      <c r="F150" s="141" t="s">
        <v>253</v>
      </c>
      <c r="I150" s="133"/>
      <c r="J150" s="142">
        <f>BK150</f>
        <v>0</v>
      </c>
      <c r="L150" s="130"/>
      <c r="M150" s="135"/>
      <c r="N150" s="136"/>
      <c r="O150" s="136"/>
      <c r="P150" s="137">
        <f>SUM(P151:P153)</f>
        <v>0</v>
      </c>
      <c r="Q150" s="136"/>
      <c r="R150" s="137">
        <f>SUM(R151:R153)</f>
        <v>0.05629008</v>
      </c>
      <c r="S150" s="136"/>
      <c r="T150" s="138">
        <f>SUM(T151:T153)</f>
        <v>0</v>
      </c>
      <c r="AR150" s="131" t="s">
        <v>85</v>
      </c>
      <c r="AT150" s="139" t="s">
        <v>76</v>
      </c>
      <c r="AU150" s="139" t="s">
        <v>8</v>
      </c>
      <c r="AY150" s="131" t="s">
        <v>125</v>
      </c>
      <c r="BK150" s="140">
        <f>SUM(BK151:BK153)</f>
        <v>0</v>
      </c>
    </row>
    <row r="151" spans="1:65" s="2" customFormat="1" ht="33" customHeight="1">
      <c r="A151" s="31"/>
      <c r="B151" s="143"/>
      <c r="C151" s="144" t="s">
        <v>158</v>
      </c>
      <c r="D151" s="144" t="s">
        <v>128</v>
      </c>
      <c r="E151" s="145" t="s">
        <v>254</v>
      </c>
      <c r="F151" s="146" t="s">
        <v>255</v>
      </c>
      <c r="G151" s="147" t="s">
        <v>131</v>
      </c>
      <c r="H151" s="148">
        <v>1.523</v>
      </c>
      <c r="I151" s="149"/>
      <c r="J151" s="150">
        <f>ROUND(I151*H151,0)</f>
        <v>0</v>
      </c>
      <c r="K151" s="146" t="s">
        <v>132</v>
      </c>
      <c r="L151" s="32"/>
      <c r="M151" s="151" t="s">
        <v>1</v>
      </c>
      <c r="N151" s="152" t="s">
        <v>42</v>
      </c>
      <c r="O151" s="57"/>
      <c r="P151" s="153">
        <f>O151*H151</f>
        <v>0</v>
      </c>
      <c r="Q151" s="153">
        <v>0.03696</v>
      </c>
      <c r="R151" s="153">
        <f>Q151*H151</f>
        <v>0.05629008</v>
      </c>
      <c r="S151" s="153">
        <v>0</v>
      </c>
      <c r="T151" s="15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5" t="s">
        <v>207</v>
      </c>
      <c r="AT151" s="155" t="s">
        <v>128</v>
      </c>
      <c r="AU151" s="155" t="s">
        <v>85</v>
      </c>
      <c r="AY151" s="16" t="s">
        <v>125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6" t="s">
        <v>8</v>
      </c>
      <c r="BK151" s="156">
        <f>ROUND(I151*H151,0)</f>
        <v>0</v>
      </c>
      <c r="BL151" s="16" t="s">
        <v>207</v>
      </c>
      <c r="BM151" s="155" t="s">
        <v>256</v>
      </c>
    </row>
    <row r="152" spans="2:51" s="13" customFormat="1" ht="12">
      <c r="B152" s="157"/>
      <c r="D152" s="158" t="s">
        <v>135</v>
      </c>
      <c r="E152" s="159" t="s">
        <v>1</v>
      </c>
      <c r="F152" s="160" t="s">
        <v>257</v>
      </c>
      <c r="H152" s="161">
        <v>1.523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135</v>
      </c>
      <c r="AU152" s="159" t="s">
        <v>85</v>
      </c>
      <c r="AV152" s="13" t="s">
        <v>85</v>
      </c>
      <c r="AW152" s="13" t="s">
        <v>33</v>
      </c>
      <c r="AX152" s="13" t="s">
        <v>8</v>
      </c>
      <c r="AY152" s="159" t="s">
        <v>125</v>
      </c>
    </row>
    <row r="153" spans="1:65" s="2" customFormat="1" ht="24.15" customHeight="1">
      <c r="A153" s="31"/>
      <c r="B153" s="143"/>
      <c r="C153" s="144" t="s">
        <v>164</v>
      </c>
      <c r="D153" s="144" t="s">
        <v>128</v>
      </c>
      <c r="E153" s="145" t="s">
        <v>258</v>
      </c>
      <c r="F153" s="146" t="s">
        <v>259</v>
      </c>
      <c r="G153" s="147" t="s">
        <v>154</v>
      </c>
      <c r="H153" s="148">
        <v>0.056</v>
      </c>
      <c r="I153" s="149"/>
      <c r="J153" s="150">
        <f>ROUND(I153*H153,0)</f>
        <v>0</v>
      </c>
      <c r="K153" s="146" t="s">
        <v>132</v>
      </c>
      <c r="L153" s="32"/>
      <c r="M153" s="151" t="s">
        <v>1</v>
      </c>
      <c r="N153" s="152" t="s">
        <v>42</v>
      </c>
      <c r="O153" s="57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5" t="s">
        <v>207</v>
      </c>
      <c r="AT153" s="155" t="s">
        <v>128</v>
      </c>
      <c r="AU153" s="155" t="s">
        <v>85</v>
      </c>
      <c r="AY153" s="16" t="s">
        <v>125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6" t="s">
        <v>8</v>
      </c>
      <c r="BK153" s="156">
        <f>ROUND(I153*H153,0)</f>
        <v>0</v>
      </c>
      <c r="BL153" s="16" t="s">
        <v>207</v>
      </c>
      <c r="BM153" s="155" t="s">
        <v>260</v>
      </c>
    </row>
    <row r="154" spans="2:63" s="12" customFormat="1" ht="22.8" customHeight="1">
      <c r="B154" s="130"/>
      <c r="D154" s="131" t="s">
        <v>76</v>
      </c>
      <c r="E154" s="141" t="s">
        <v>261</v>
      </c>
      <c r="F154" s="141" t="s">
        <v>262</v>
      </c>
      <c r="I154" s="133"/>
      <c r="J154" s="142">
        <f>BK154</f>
        <v>0</v>
      </c>
      <c r="L154" s="130"/>
      <c r="M154" s="135"/>
      <c r="N154" s="136"/>
      <c r="O154" s="136"/>
      <c r="P154" s="137">
        <f>SUM(P155:P159)</f>
        <v>0</v>
      </c>
      <c r="Q154" s="136"/>
      <c r="R154" s="137">
        <f>SUM(R155:R159)</f>
        <v>0.014918790800000003</v>
      </c>
      <c r="S154" s="136"/>
      <c r="T154" s="138">
        <f>SUM(T155:T159)</f>
        <v>0</v>
      </c>
      <c r="AR154" s="131" t="s">
        <v>85</v>
      </c>
      <c r="AT154" s="139" t="s">
        <v>76</v>
      </c>
      <c r="AU154" s="139" t="s">
        <v>8</v>
      </c>
      <c r="AY154" s="131" t="s">
        <v>125</v>
      </c>
      <c r="BK154" s="140">
        <f>SUM(BK155:BK159)</f>
        <v>0</v>
      </c>
    </row>
    <row r="155" spans="1:65" s="2" customFormat="1" ht="24.15" customHeight="1">
      <c r="A155" s="31"/>
      <c r="B155" s="143"/>
      <c r="C155" s="144" t="s">
        <v>162</v>
      </c>
      <c r="D155" s="144" t="s">
        <v>128</v>
      </c>
      <c r="E155" s="145" t="s">
        <v>263</v>
      </c>
      <c r="F155" s="146" t="s">
        <v>264</v>
      </c>
      <c r="G155" s="147" t="s">
        <v>131</v>
      </c>
      <c r="H155" s="148">
        <v>2.063</v>
      </c>
      <c r="I155" s="149"/>
      <c r="J155" s="150">
        <f>ROUND(I155*H155,0)</f>
        <v>0</v>
      </c>
      <c r="K155" s="146" t="s">
        <v>132</v>
      </c>
      <c r="L155" s="32"/>
      <c r="M155" s="151" t="s">
        <v>1</v>
      </c>
      <c r="N155" s="152" t="s">
        <v>42</v>
      </c>
      <c r="O155" s="57"/>
      <c r="P155" s="153">
        <f>O155*H155</f>
        <v>0</v>
      </c>
      <c r="Q155" s="153">
        <v>0.000575</v>
      </c>
      <c r="R155" s="153">
        <f>Q155*H155</f>
        <v>0.0011862250000000002</v>
      </c>
      <c r="S155" s="153">
        <v>0</v>
      </c>
      <c r="T155" s="15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5" t="s">
        <v>207</v>
      </c>
      <c r="AT155" s="155" t="s">
        <v>128</v>
      </c>
      <c r="AU155" s="155" t="s">
        <v>85</v>
      </c>
      <c r="AY155" s="16" t="s">
        <v>125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6" t="s">
        <v>8</v>
      </c>
      <c r="BK155" s="156">
        <f>ROUND(I155*H155,0)</f>
        <v>0</v>
      </c>
      <c r="BL155" s="16" t="s">
        <v>207</v>
      </c>
      <c r="BM155" s="155" t="s">
        <v>265</v>
      </c>
    </row>
    <row r="156" spans="2:51" s="13" customFormat="1" ht="12">
      <c r="B156" s="157"/>
      <c r="D156" s="158" t="s">
        <v>135</v>
      </c>
      <c r="E156" s="159" t="s">
        <v>1</v>
      </c>
      <c r="F156" s="160" t="s">
        <v>266</v>
      </c>
      <c r="H156" s="161">
        <v>2.063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135</v>
      </c>
      <c r="AU156" s="159" t="s">
        <v>85</v>
      </c>
      <c r="AV156" s="13" t="s">
        <v>85</v>
      </c>
      <c r="AW156" s="13" t="s">
        <v>33</v>
      </c>
      <c r="AX156" s="13" t="s">
        <v>8</v>
      </c>
      <c r="AY156" s="159" t="s">
        <v>125</v>
      </c>
    </row>
    <row r="157" spans="1:65" s="2" customFormat="1" ht="24.15" customHeight="1">
      <c r="A157" s="31"/>
      <c r="B157" s="143"/>
      <c r="C157" s="144" t="s">
        <v>174</v>
      </c>
      <c r="D157" s="144" t="s">
        <v>128</v>
      </c>
      <c r="E157" s="145" t="s">
        <v>267</v>
      </c>
      <c r="F157" s="146" t="s">
        <v>268</v>
      </c>
      <c r="G157" s="147" t="s">
        <v>131</v>
      </c>
      <c r="H157" s="148">
        <v>2.063</v>
      </c>
      <c r="I157" s="149"/>
      <c r="J157" s="150">
        <f>ROUND(I157*H157,0)</f>
        <v>0</v>
      </c>
      <c r="K157" s="146" t="s">
        <v>132</v>
      </c>
      <c r="L157" s="32"/>
      <c r="M157" s="151" t="s">
        <v>1</v>
      </c>
      <c r="N157" s="152" t="s">
        <v>42</v>
      </c>
      <c r="O157" s="57"/>
      <c r="P157" s="153">
        <f>O157*H157</f>
        <v>0</v>
      </c>
      <c r="Q157" s="153">
        <v>0.0066566</v>
      </c>
      <c r="R157" s="153">
        <f>Q157*H157</f>
        <v>0.013732565800000002</v>
      </c>
      <c r="S157" s="153">
        <v>0</v>
      </c>
      <c r="T157" s="15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5" t="s">
        <v>207</v>
      </c>
      <c r="AT157" s="155" t="s">
        <v>128</v>
      </c>
      <c r="AU157" s="155" t="s">
        <v>85</v>
      </c>
      <c r="AY157" s="16" t="s">
        <v>125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6" t="s">
        <v>8</v>
      </c>
      <c r="BK157" s="156">
        <f>ROUND(I157*H157,0)</f>
        <v>0</v>
      </c>
      <c r="BL157" s="16" t="s">
        <v>207</v>
      </c>
      <c r="BM157" s="155" t="s">
        <v>269</v>
      </c>
    </row>
    <row r="158" spans="2:51" s="13" customFormat="1" ht="12">
      <c r="B158" s="157"/>
      <c r="D158" s="158" t="s">
        <v>135</v>
      </c>
      <c r="E158" s="159" t="s">
        <v>1</v>
      </c>
      <c r="F158" s="160" t="s">
        <v>266</v>
      </c>
      <c r="H158" s="161">
        <v>2.063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135</v>
      </c>
      <c r="AU158" s="159" t="s">
        <v>85</v>
      </c>
      <c r="AV158" s="13" t="s">
        <v>85</v>
      </c>
      <c r="AW158" s="13" t="s">
        <v>33</v>
      </c>
      <c r="AX158" s="13" t="s">
        <v>8</v>
      </c>
      <c r="AY158" s="159" t="s">
        <v>125</v>
      </c>
    </row>
    <row r="159" spans="1:65" s="2" customFormat="1" ht="24.15" customHeight="1">
      <c r="A159" s="31"/>
      <c r="B159" s="143"/>
      <c r="C159" s="144" t="s">
        <v>179</v>
      </c>
      <c r="D159" s="144" t="s">
        <v>128</v>
      </c>
      <c r="E159" s="145" t="s">
        <v>270</v>
      </c>
      <c r="F159" s="146" t="s">
        <v>271</v>
      </c>
      <c r="G159" s="147" t="s">
        <v>154</v>
      </c>
      <c r="H159" s="148">
        <v>0.015</v>
      </c>
      <c r="I159" s="149"/>
      <c r="J159" s="150">
        <f>ROUND(I159*H159,0)</f>
        <v>0</v>
      </c>
      <c r="K159" s="146" t="s">
        <v>132</v>
      </c>
      <c r="L159" s="32"/>
      <c r="M159" s="151" t="s">
        <v>1</v>
      </c>
      <c r="N159" s="152" t="s">
        <v>42</v>
      </c>
      <c r="O159" s="57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5" t="s">
        <v>207</v>
      </c>
      <c r="AT159" s="155" t="s">
        <v>128</v>
      </c>
      <c r="AU159" s="155" t="s">
        <v>85</v>
      </c>
      <c r="AY159" s="16" t="s">
        <v>125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6" t="s">
        <v>8</v>
      </c>
      <c r="BK159" s="156">
        <f>ROUND(I159*H159,0)</f>
        <v>0</v>
      </c>
      <c r="BL159" s="16" t="s">
        <v>207</v>
      </c>
      <c r="BM159" s="155" t="s">
        <v>272</v>
      </c>
    </row>
    <row r="160" spans="2:63" s="12" customFormat="1" ht="22.8" customHeight="1">
      <c r="B160" s="130"/>
      <c r="D160" s="131" t="s">
        <v>76</v>
      </c>
      <c r="E160" s="141" t="s">
        <v>273</v>
      </c>
      <c r="F160" s="141" t="s">
        <v>274</v>
      </c>
      <c r="I160" s="133"/>
      <c r="J160" s="142">
        <f>BK160</f>
        <v>0</v>
      </c>
      <c r="L160" s="130"/>
      <c r="M160" s="135"/>
      <c r="N160" s="136"/>
      <c r="O160" s="136"/>
      <c r="P160" s="137">
        <f>SUM(P161:P164)</f>
        <v>0</v>
      </c>
      <c r="Q160" s="136"/>
      <c r="R160" s="137">
        <f>SUM(R161:R164)</f>
        <v>0.00105</v>
      </c>
      <c r="S160" s="136"/>
      <c r="T160" s="138">
        <f>SUM(T161:T164)</f>
        <v>0</v>
      </c>
      <c r="AR160" s="131" t="s">
        <v>85</v>
      </c>
      <c r="AT160" s="139" t="s">
        <v>76</v>
      </c>
      <c r="AU160" s="139" t="s">
        <v>8</v>
      </c>
      <c r="AY160" s="131" t="s">
        <v>125</v>
      </c>
      <c r="BK160" s="140">
        <f>SUM(BK161:BK164)</f>
        <v>0</v>
      </c>
    </row>
    <row r="161" spans="1:65" s="2" customFormat="1" ht="24.15" customHeight="1">
      <c r="A161" s="31"/>
      <c r="B161" s="143"/>
      <c r="C161" s="144" t="s">
        <v>183</v>
      </c>
      <c r="D161" s="144" t="s">
        <v>128</v>
      </c>
      <c r="E161" s="145" t="s">
        <v>275</v>
      </c>
      <c r="F161" s="146" t="s">
        <v>276</v>
      </c>
      <c r="G161" s="147" t="s">
        <v>167</v>
      </c>
      <c r="H161" s="148">
        <v>3</v>
      </c>
      <c r="I161" s="149"/>
      <c r="J161" s="150">
        <f>ROUND(I161*H161,0)</f>
        <v>0</v>
      </c>
      <c r="K161" s="146" t="s">
        <v>132</v>
      </c>
      <c r="L161" s="32"/>
      <c r="M161" s="151" t="s">
        <v>1</v>
      </c>
      <c r="N161" s="152" t="s">
        <v>42</v>
      </c>
      <c r="O161" s="57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5" t="s">
        <v>207</v>
      </c>
      <c r="AT161" s="155" t="s">
        <v>128</v>
      </c>
      <c r="AU161" s="155" t="s">
        <v>85</v>
      </c>
      <c r="AY161" s="16" t="s">
        <v>125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6" t="s">
        <v>8</v>
      </c>
      <c r="BK161" s="156">
        <f>ROUND(I161*H161,0)</f>
        <v>0</v>
      </c>
      <c r="BL161" s="16" t="s">
        <v>207</v>
      </c>
      <c r="BM161" s="155" t="s">
        <v>277</v>
      </c>
    </row>
    <row r="162" spans="2:51" s="13" customFormat="1" ht="12">
      <c r="B162" s="157"/>
      <c r="D162" s="158" t="s">
        <v>135</v>
      </c>
      <c r="E162" s="159" t="s">
        <v>1</v>
      </c>
      <c r="F162" s="160" t="s">
        <v>88</v>
      </c>
      <c r="H162" s="161">
        <v>3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135</v>
      </c>
      <c r="AU162" s="159" t="s">
        <v>85</v>
      </c>
      <c r="AV162" s="13" t="s">
        <v>85</v>
      </c>
      <c r="AW162" s="13" t="s">
        <v>33</v>
      </c>
      <c r="AX162" s="13" t="s">
        <v>8</v>
      </c>
      <c r="AY162" s="159" t="s">
        <v>125</v>
      </c>
    </row>
    <row r="163" spans="1:65" s="2" customFormat="1" ht="16.5" customHeight="1">
      <c r="A163" s="31"/>
      <c r="B163" s="143"/>
      <c r="C163" s="179" t="s">
        <v>190</v>
      </c>
      <c r="D163" s="179" t="s">
        <v>278</v>
      </c>
      <c r="E163" s="180" t="s">
        <v>279</v>
      </c>
      <c r="F163" s="181" t="s">
        <v>280</v>
      </c>
      <c r="G163" s="182" t="s">
        <v>167</v>
      </c>
      <c r="H163" s="183">
        <v>3</v>
      </c>
      <c r="I163" s="184"/>
      <c r="J163" s="185">
        <f>ROUND(I163*H163,0)</f>
        <v>0</v>
      </c>
      <c r="K163" s="181" t="s">
        <v>132</v>
      </c>
      <c r="L163" s="186"/>
      <c r="M163" s="187" t="s">
        <v>1</v>
      </c>
      <c r="N163" s="188" t="s">
        <v>42</v>
      </c>
      <c r="O163" s="57"/>
      <c r="P163" s="153">
        <f>O163*H163</f>
        <v>0</v>
      </c>
      <c r="Q163" s="153">
        <v>0.00035</v>
      </c>
      <c r="R163" s="153">
        <f>Q163*H163</f>
        <v>0.00105</v>
      </c>
      <c r="S163" s="153">
        <v>0</v>
      </c>
      <c r="T163" s="15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5" t="s">
        <v>281</v>
      </c>
      <c r="AT163" s="155" t="s">
        <v>278</v>
      </c>
      <c r="AU163" s="155" t="s">
        <v>85</v>
      </c>
      <c r="AY163" s="16" t="s">
        <v>125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6" t="s">
        <v>8</v>
      </c>
      <c r="BK163" s="156">
        <f>ROUND(I163*H163,0)</f>
        <v>0</v>
      </c>
      <c r="BL163" s="16" t="s">
        <v>207</v>
      </c>
      <c r="BM163" s="155" t="s">
        <v>282</v>
      </c>
    </row>
    <row r="164" spans="1:65" s="2" customFormat="1" ht="24.15" customHeight="1">
      <c r="A164" s="31"/>
      <c r="B164" s="143"/>
      <c r="C164" s="144" t="s">
        <v>196</v>
      </c>
      <c r="D164" s="144" t="s">
        <v>128</v>
      </c>
      <c r="E164" s="145" t="s">
        <v>283</v>
      </c>
      <c r="F164" s="146" t="s">
        <v>284</v>
      </c>
      <c r="G164" s="147" t="s">
        <v>154</v>
      </c>
      <c r="H164" s="148">
        <v>0.001</v>
      </c>
      <c r="I164" s="149"/>
      <c r="J164" s="150">
        <f>ROUND(I164*H164,0)</f>
        <v>0</v>
      </c>
      <c r="K164" s="146" t="s">
        <v>132</v>
      </c>
      <c r="L164" s="32"/>
      <c r="M164" s="151" t="s">
        <v>1</v>
      </c>
      <c r="N164" s="152" t="s">
        <v>42</v>
      </c>
      <c r="O164" s="57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5" t="s">
        <v>207</v>
      </c>
      <c r="AT164" s="155" t="s">
        <v>128</v>
      </c>
      <c r="AU164" s="155" t="s">
        <v>85</v>
      </c>
      <c r="AY164" s="16" t="s">
        <v>125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6" t="s">
        <v>8</v>
      </c>
      <c r="BK164" s="156">
        <f>ROUND(I164*H164,0)</f>
        <v>0</v>
      </c>
      <c r="BL164" s="16" t="s">
        <v>207</v>
      </c>
      <c r="BM164" s="155" t="s">
        <v>285</v>
      </c>
    </row>
    <row r="165" spans="2:63" s="12" customFormat="1" ht="22.8" customHeight="1">
      <c r="B165" s="130"/>
      <c r="D165" s="131" t="s">
        <v>76</v>
      </c>
      <c r="E165" s="141" t="s">
        <v>286</v>
      </c>
      <c r="F165" s="141" t="s">
        <v>287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SUM(P166:P170)</f>
        <v>0</v>
      </c>
      <c r="Q165" s="136"/>
      <c r="R165" s="137">
        <f>SUM(R166:R170)</f>
        <v>2.14929020376</v>
      </c>
      <c r="S165" s="136"/>
      <c r="T165" s="138">
        <f>SUM(T166:T170)</f>
        <v>0</v>
      </c>
      <c r="AR165" s="131" t="s">
        <v>85</v>
      </c>
      <c r="AT165" s="139" t="s">
        <v>76</v>
      </c>
      <c r="AU165" s="139" t="s">
        <v>8</v>
      </c>
      <c r="AY165" s="131" t="s">
        <v>125</v>
      </c>
      <c r="BK165" s="140">
        <f>SUM(BK166:BK170)</f>
        <v>0</v>
      </c>
    </row>
    <row r="166" spans="1:65" s="2" customFormat="1" ht="24.15" customHeight="1">
      <c r="A166" s="31"/>
      <c r="B166" s="143"/>
      <c r="C166" s="144" t="s">
        <v>9</v>
      </c>
      <c r="D166" s="144" t="s">
        <v>128</v>
      </c>
      <c r="E166" s="145" t="s">
        <v>288</v>
      </c>
      <c r="F166" s="146" t="s">
        <v>289</v>
      </c>
      <c r="G166" s="147" t="s">
        <v>131</v>
      </c>
      <c r="H166" s="148">
        <v>10.64</v>
      </c>
      <c r="I166" s="149"/>
      <c r="J166" s="150">
        <f>ROUND(I166*H166,0)</f>
        <v>0</v>
      </c>
      <c r="K166" s="146" t="s">
        <v>132</v>
      </c>
      <c r="L166" s="32"/>
      <c r="M166" s="151" t="s">
        <v>1</v>
      </c>
      <c r="N166" s="152" t="s">
        <v>42</v>
      </c>
      <c r="O166" s="57"/>
      <c r="P166" s="153">
        <f>O166*H166</f>
        <v>0</v>
      </c>
      <c r="Q166" s="153">
        <v>0.040000959</v>
      </c>
      <c r="R166" s="153">
        <f>Q166*H166</f>
        <v>0.42561020376</v>
      </c>
      <c r="S166" s="153">
        <v>0</v>
      </c>
      <c r="T166" s="15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5" t="s">
        <v>207</v>
      </c>
      <c r="AT166" s="155" t="s">
        <v>128</v>
      </c>
      <c r="AU166" s="155" t="s">
        <v>85</v>
      </c>
      <c r="AY166" s="16" t="s">
        <v>125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6" t="s">
        <v>8</v>
      </c>
      <c r="BK166" s="156">
        <f>ROUND(I166*H166,0)</f>
        <v>0</v>
      </c>
      <c r="BL166" s="16" t="s">
        <v>207</v>
      </c>
      <c r="BM166" s="155" t="s">
        <v>290</v>
      </c>
    </row>
    <row r="167" spans="2:51" s="13" customFormat="1" ht="12">
      <c r="B167" s="157"/>
      <c r="D167" s="158" t="s">
        <v>135</v>
      </c>
      <c r="E167" s="159" t="s">
        <v>1</v>
      </c>
      <c r="F167" s="160" t="s">
        <v>291</v>
      </c>
      <c r="H167" s="161">
        <v>10.64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135</v>
      </c>
      <c r="AU167" s="159" t="s">
        <v>85</v>
      </c>
      <c r="AV167" s="13" t="s">
        <v>85</v>
      </c>
      <c r="AW167" s="13" t="s">
        <v>33</v>
      </c>
      <c r="AX167" s="13" t="s">
        <v>8</v>
      </c>
      <c r="AY167" s="159" t="s">
        <v>125</v>
      </c>
    </row>
    <row r="168" spans="1:65" s="2" customFormat="1" ht="21.75" customHeight="1">
      <c r="A168" s="31"/>
      <c r="B168" s="143"/>
      <c r="C168" s="179" t="s">
        <v>207</v>
      </c>
      <c r="D168" s="179" t="s">
        <v>278</v>
      </c>
      <c r="E168" s="180" t="s">
        <v>292</v>
      </c>
      <c r="F168" s="181" t="s">
        <v>293</v>
      </c>
      <c r="G168" s="182" t="s">
        <v>131</v>
      </c>
      <c r="H168" s="183">
        <v>12.768</v>
      </c>
      <c r="I168" s="184"/>
      <c r="J168" s="185">
        <f>ROUND(I168*H168,0)</f>
        <v>0</v>
      </c>
      <c r="K168" s="181" t="s">
        <v>132</v>
      </c>
      <c r="L168" s="186"/>
      <c r="M168" s="187" t="s">
        <v>1</v>
      </c>
      <c r="N168" s="188" t="s">
        <v>42</v>
      </c>
      <c r="O168" s="57"/>
      <c r="P168" s="153">
        <f>O168*H168</f>
        <v>0</v>
      </c>
      <c r="Q168" s="153">
        <v>0.135</v>
      </c>
      <c r="R168" s="153">
        <f>Q168*H168</f>
        <v>1.72368</v>
      </c>
      <c r="S168" s="153">
        <v>0</v>
      </c>
      <c r="T168" s="15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5" t="s">
        <v>281</v>
      </c>
      <c r="AT168" s="155" t="s">
        <v>278</v>
      </c>
      <c r="AU168" s="155" t="s">
        <v>85</v>
      </c>
      <c r="AY168" s="16" t="s">
        <v>125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6" t="s">
        <v>8</v>
      </c>
      <c r="BK168" s="156">
        <f>ROUND(I168*H168,0)</f>
        <v>0</v>
      </c>
      <c r="BL168" s="16" t="s">
        <v>207</v>
      </c>
      <c r="BM168" s="155" t="s">
        <v>294</v>
      </c>
    </row>
    <row r="169" spans="2:51" s="13" customFormat="1" ht="12">
      <c r="B169" s="157"/>
      <c r="D169" s="158" t="s">
        <v>135</v>
      </c>
      <c r="E169" s="159" t="s">
        <v>1</v>
      </c>
      <c r="F169" s="160" t="s">
        <v>295</v>
      </c>
      <c r="H169" s="161">
        <v>12.768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135</v>
      </c>
      <c r="AU169" s="159" t="s">
        <v>85</v>
      </c>
      <c r="AV169" s="13" t="s">
        <v>85</v>
      </c>
      <c r="AW169" s="13" t="s">
        <v>33</v>
      </c>
      <c r="AX169" s="13" t="s">
        <v>8</v>
      </c>
      <c r="AY169" s="159" t="s">
        <v>125</v>
      </c>
    </row>
    <row r="170" spans="1:65" s="2" customFormat="1" ht="24.15" customHeight="1">
      <c r="A170" s="31"/>
      <c r="B170" s="143"/>
      <c r="C170" s="144" t="s">
        <v>211</v>
      </c>
      <c r="D170" s="144" t="s">
        <v>128</v>
      </c>
      <c r="E170" s="145" t="s">
        <v>296</v>
      </c>
      <c r="F170" s="146" t="s">
        <v>297</v>
      </c>
      <c r="G170" s="147" t="s">
        <v>154</v>
      </c>
      <c r="H170" s="148">
        <v>2.149</v>
      </c>
      <c r="I170" s="149"/>
      <c r="J170" s="150">
        <f>ROUND(I170*H170,0)</f>
        <v>0</v>
      </c>
      <c r="K170" s="146" t="s">
        <v>132</v>
      </c>
      <c r="L170" s="32"/>
      <c r="M170" s="174" t="s">
        <v>1</v>
      </c>
      <c r="N170" s="175" t="s">
        <v>42</v>
      </c>
      <c r="O170" s="176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5" t="s">
        <v>207</v>
      </c>
      <c r="AT170" s="155" t="s">
        <v>128</v>
      </c>
      <c r="AU170" s="155" t="s">
        <v>85</v>
      </c>
      <c r="AY170" s="16" t="s">
        <v>125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6" t="s">
        <v>8</v>
      </c>
      <c r="BK170" s="156">
        <f>ROUND(I170*H170,0)</f>
        <v>0</v>
      </c>
      <c r="BL170" s="16" t="s">
        <v>207</v>
      </c>
      <c r="BM170" s="155" t="s">
        <v>298</v>
      </c>
    </row>
    <row r="171" spans="1:31" s="2" customFormat="1" ht="6.9" customHeight="1">
      <c r="A171" s="31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32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autoFilter ref="C124:K17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6" t="s">
        <v>90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" customHeight="1">
      <c r="B4" s="19"/>
      <c r="D4" s="20" t="s">
        <v>97</v>
      </c>
      <c r="L4" s="19"/>
      <c r="M4" s="93" t="s">
        <v>11</v>
      </c>
      <c r="AT4" s="16" t="s">
        <v>3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37" t="str">
        <f>'Rekapitulace stavby'!K6</f>
        <v>Trutnov - Oprava pomníku obětem 2. světové války</v>
      </c>
      <c r="F7" s="238"/>
      <c r="G7" s="238"/>
      <c r="H7" s="238"/>
      <c r="L7" s="19"/>
    </row>
    <row r="8" spans="1:31" s="2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3" t="s">
        <v>299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19</v>
      </c>
      <c r="E11" s="31"/>
      <c r="F11" s="24" t="s">
        <v>1</v>
      </c>
      <c r="G11" s="31"/>
      <c r="H11" s="31"/>
      <c r="I11" s="26" t="s">
        <v>20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18. 7. 2022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25</v>
      </c>
      <c r="E14" s="31"/>
      <c r="F14" s="31"/>
      <c r="G14" s="31"/>
      <c r="H14" s="31"/>
      <c r="I14" s="26" t="s">
        <v>26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27</v>
      </c>
      <c r="F15" s="31"/>
      <c r="G15" s="31"/>
      <c r="H15" s="31"/>
      <c r="I15" s="26" t="s">
        <v>28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29</v>
      </c>
      <c r="E17" s="31"/>
      <c r="F17" s="31"/>
      <c r="G17" s="31"/>
      <c r="H17" s="31"/>
      <c r="I17" s="26" t="s">
        <v>26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9" t="str">
        <f>'Rekapitulace stavby'!E14</f>
        <v>Vyplň údaj</v>
      </c>
      <c r="F18" s="203"/>
      <c r="G18" s="203"/>
      <c r="H18" s="203"/>
      <c r="I18" s="2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31</v>
      </c>
      <c r="E20" s="31"/>
      <c r="F20" s="31"/>
      <c r="G20" s="31"/>
      <c r="H20" s="31"/>
      <c r="I20" s="26" t="s">
        <v>26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32</v>
      </c>
      <c r="F21" s="31"/>
      <c r="G21" s="31"/>
      <c r="H21" s="31"/>
      <c r="I21" s="26" t="s">
        <v>28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34</v>
      </c>
      <c r="E23" s="31"/>
      <c r="F23" s="31"/>
      <c r="G23" s="31"/>
      <c r="H23" s="31"/>
      <c r="I23" s="26" t="s">
        <v>26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28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7" t="s">
        <v>37</v>
      </c>
      <c r="E30" s="31"/>
      <c r="F30" s="31"/>
      <c r="G30" s="31"/>
      <c r="H30" s="31"/>
      <c r="I30" s="31"/>
      <c r="J30" s="70">
        <f>ROUND(J126,0)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8" t="s">
        <v>41</v>
      </c>
      <c r="E33" s="26" t="s">
        <v>42</v>
      </c>
      <c r="F33" s="99">
        <f>ROUND((SUM(BE126:BE145)),0)</f>
        <v>0</v>
      </c>
      <c r="G33" s="31"/>
      <c r="H33" s="31"/>
      <c r="I33" s="100">
        <v>0.21</v>
      </c>
      <c r="J33" s="99">
        <f>ROUND(((SUM(BE126:BE145))*I33),0)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43</v>
      </c>
      <c r="F34" s="99">
        <f>ROUND((SUM(BF126:BF145)),0)</f>
        <v>0</v>
      </c>
      <c r="G34" s="31"/>
      <c r="H34" s="31"/>
      <c r="I34" s="100">
        <v>0.15</v>
      </c>
      <c r="J34" s="99">
        <f>ROUND(((SUM(BF126:BF145))*I34),0)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6" t="s">
        <v>44</v>
      </c>
      <c r="F35" s="99">
        <f>ROUND((SUM(BG126:BG145)),0)</f>
        <v>0</v>
      </c>
      <c r="G35" s="31"/>
      <c r="H35" s="31"/>
      <c r="I35" s="100">
        <v>0.21</v>
      </c>
      <c r="J35" s="99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6" t="s">
        <v>45</v>
      </c>
      <c r="F36" s="99">
        <f>ROUND((SUM(BH126:BH145)),0)</f>
        <v>0</v>
      </c>
      <c r="G36" s="31"/>
      <c r="H36" s="31"/>
      <c r="I36" s="100">
        <v>0.15</v>
      </c>
      <c r="J36" s="99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6" t="s">
        <v>46</v>
      </c>
      <c r="F37" s="99">
        <f>ROUND((SUM(BI126:BI145)),0)</f>
        <v>0</v>
      </c>
      <c r="G37" s="31"/>
      <c r="H37" s="31"/>
      <c r="I37" s="100">
        <v>0</v>
      </c>
      <c r="J37" s="99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1"/>
      <c r="D39" s="102" t="s">
        <v>47</v>
      </c>
      <c r="E39" s="59"/>
      <c r="F39" s="59"/>
      <c r="G39" s="103" t="s">
        <v>48</v>
      </c>
      <c r="H39" s="104" t="s">
        <v>49</v>
      </c>
      <c r="I39" s="59"/>
      <c r="J39" s="105">
        <f>SUM(J30:J37)</f>
        <v>0</v>
      </c>
      <c r="K39" s="106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1"/>
      <c r="B61" s="32"/>
      <c r="C61" s="31"/>
      <c r="D61" s="44" t="s">
        <v>52</v>
      </c>
      <c r="E61" s="34"/>
      <c r="F61" s="107" t="s">
        <v>53</v>
      </c>
      <c r="G61" s="44" t="s">
        <v>52</v>
      </c>
      <c r="H61" s="34"/>
      <c r="I61" s="34"/>
      <c r="J61" s="108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1"/>
      <c r="B76" s="32"/>
      <c r="C76" s="31"/>
      <c r="D76" s="44" t="s">
        <v>52</v>
      </c>
      <c r="E76" s="34"/>
      <c r="F76" s="107" t="s">
        <v>53</v>
      </c>
      <c r="G76" s="44" t="s">
        <v>52</v>
      </c>
      <c r="H76" s="34"/>
      <c r="I76" s="34"/>
      <c r="J76" s="108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17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7" t="str">
        <f>E7</f>
        <v>Trutnov - Oprava pomníku obětem 2. světové války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23" t="str">
        <f>E9</f>
        <v>3 - Vedlejší náklady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21</v>
      </c>
      <c r="D89" s="31"/>
      <c r="E89" s="31"/>
      <c r="F89" s="24" t="str">
        <f>F12</f>
        <v>Trutnov</v>
      </c>
      <c r="G89" s="31"/>
      <c r="H89" s="31"/>
      <c r="I89" s="26" t="s">
        <v>23</v>
      </c>
      <c r="J89" s="54" t="str">
        <f>IF(J12="","",J12)</f>
        <v>18. 7. 2022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65" customHeight="1">
      <c r="A91" s="31"/>
      <c r="B91" s="32"/>
      <c r="C91" s="26" t="s">
        <v>25</v>
      </c>
      <c r="D91" s="31"/>
      <c r="E91" s="31"/>
      <c r="F91" s="24" t="str">
        <f>E15</f>
        <v>Město Trutnov, Slovanské náměstí 165, Trutnov</v>
      </c>
      <c r="G91" s="31"/>
      <c r="H91" s="31"/>
      <c r="I91" s="26" t="s">
        <v>31</v>
      </c>
      <c r="J91" s="29" t="str">
        <f>E21</f>
        <v>TENET spol. s r.o., Horská 64, Trutnov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29</v>
      </c>
      <c r="D92" s="31"/>
      <c r="E92" s="31"/>
      <c r="F92" s="24" t="str">
        <f>IF(E18="","",E18)</f>
        <v>Vyplň údaj</v>
      </c>
      <c r="G92" s="31"/>
      <c r="H92" s="31"/>
      <c r="I92" s="26" t="s">
        <v>34</v>
      </c>
      <c r="J92" s="29" t="str">
        <f>E24</f>
        <v>ing. V. Švehla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1" t="s">
        <v>103</v>
      </c>
      <c r="D96" s="31"/>
      <c r="E96" s="31"/>
      <c r="F96" s="31"/>
      <c r="G96" s="31"/>
      <c r="H96" s="31"/>
      <c r="I96" s="31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9" customFormat="1" ht="24.9" customHeight="1">
      <c r="B97" s="112"/>
      <c r="D97" s="113" t="s">
        <v>300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301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302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2:12" s="10" customFormat="1" ht="19.95" customHeight="1">
      <c r="B100" s="116"/>
      <c r="D100" s="117" t="s">
        <v>303</v>
      </c>
      <c r="E100" s="118"/>
      <c r="F100" s="118"/>
      <c r="G100" s="118"/>
      <c r="H100" s="118"/>
      <c r="I100" s="118"/>
      <c r="J100" s="119">
        <f>J132</f>
        <v>0</v>
      </c>
      <c r="L100" s="116"/>
    </row>
    <row r="101" spans="2:12" s="10" customFormat="1" ht="19.95" customHeight="1">
      <c r="B101" s="116"/>
      <c r="D101" s="117" t="s">
        <v>304</v>
      </c>
      <c r="E101" s="118"/>
      <c r="F101" s="118"/>
      <c r="G101" s="118"/>
      <c r="H101" s="118"/>
      <c r="I101" s="118"/>
      <c r="J101" s="119">
        <f>J134</f>
        <v>0</v>
      </c>
      <c r="L101" s="116"/>
    </row>
    <row r="102" spans="2:12" s="10" customFormat="1" ht="19.95" customHeight="1">
      <c r="B102" s="116"/>
      <c r="D102" s="117" t="s">
        <v>305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2:12" s="10" customFormat="1" ht="19.95" customHeight="1">
      <c r="B103" s="116"/>
      <c r="D103" s="117" t="s">
        <v>306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2:12" s="10" customFormat="1" ht="19.95" customHeight="1">
      <c r="B104" s="116"/>
      <c r="D104" s="117" t="s">
        <v>307</v>
      </c>
      <c r="E104" s="118"/>
      <c r="F104" s="118"/>
      <c r="G104" s="118"/>
      <c r="H104" s="118"/>
      <c r="I104" s="118"/>
      <c r="J104" s="119">
        <f>J140</f>
        <v>0</v>
      </c>
      <c r="L104" s="116"/>
    </row>
    <row r="105" spans="2:12" s="10" customFormat="1" ht="19.95" customHeight="1">
      <c r="B105" s="116"/>
      <c r="D105" s="117" t="s">
        <v>308</v>
      </c>
      <c r="E105" s="118"/>
      <c r="F105" s="118"/>
      <c r="G105" s="118"/>
      <c r="H105" s="118"/>
      <c r="I105" s="118"/>
      <c r="J105" s="119">
        <f>J142</f>
        <v>0</v>
      </c>
      <c r="L105" s="116"/>
    </row>
    <row r="106" spans="2:12" s="10" customFormat="1" ht="19.95" customHeight="1">
      <c r="B106" s="116"/>
      <c r="D106" s="117" t="s">
        <v>309</v>
      </c>
      <c r="E106" s="118"/>
      <c r="F106" s="118"/>
      <c r="G106" s="118"/>
      <c r="H106" s="118"/>
      <c r="I106" s="118"/>
      <c r="J106" s="119">
        <f>J144</f>
        <v>0</v>
      </c>
      <c r="L106" s="116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" customHeight="1">
      <c r="A113" s="31"/>
      <c r="B113" s="32"/>
      <c r="C113" s="20" t="s">
        <v>110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17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37" t="str">
        <f>E7</f>
        <v>Trutnov - Oprava pomníku obětem 2. světové války</v>
      </c>
      <c r="F116" s="238"/>
      <c r="G116" s="238"/>
      <c r="H116" s="238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98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223" t="str">
        <f>E9</f>
        <v>3 - Vedlejší náklady</v>
      </c>
      <c r="F118" s="236"/>
      <c r="G118" s="236"/>
      <c r="H118" s="236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21</v>
      </c>
      <c r="D120" s="31"/>
      <c r="E120" s="31"/>
      <c r="F120" s="24" t="str">
        <f>F12</f>
        <v>Trutnov</v>
      </c>
      <c r="G120" s="31"/>
      <c r="H120" s="31"/>
      <c r="I120" s="26" t="s">
        <v>23</v>
      </c>
      <c r="J120" s="54" t="str">
        <f>IF(J12="","",J12)</f>
        <v>18. 7. 2022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5.65" customHeight="1">
      <c r="A122" s="31"/>
      <c r="B122" s="32"/>
      <c r="C122" s="26" t="s">
        <v>25</v>
      </c>
      <c r="D122" s="31"/>
      <c r="E122" s="31"/>
      <c r="F122" s="24" t="str">
        <f>E15</f>
        <v>Město Trutnov, Slovanské náměstí 165, Trutnov</v>
      </c>
      <c r="G122" s="31"/>
      <c r="H122" s="31"/>
      <c r="I122" s="26" t="s">
        <v>31</v>
      </c>
      <c r="J122" s="29" t="str">
        <f>E21</f>
        <v>TENET spol. s r.o., Horská 64, Trutnov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15" customHeight="1">
      <c r="A123" s="31"/>
      <c r="B123" s="32"/>
      <c r="C123" s="26" t="s">
        <v>29</v>
      </c>
      <c r="D123" s="31"/>
      <c r="E123" s="31"/>
      <c r="F123" s="24" t="str">
        <f>IF(E18="","",E18)</f>
        <v>Vyplň údaj</v>
      </c>
      <c r="G123" s="31"/>
      <c r="H123" s="31"/>
      <c r="I123" s="26" t="s">
        <v>34</v>
      </c>
      <c r="J123" s="29" t="str">
        <f>E24</f>
        <v>ing. V. Švehla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20"/>
      <c r="B125" s="121"/>
      <c r="C125" s="122" t="s">
        <v>111</v>
      </c>
      <c r="D125" s="123" t="s">
        <v>62</v>
      </c>
      <c r="E125" s="123" t="s">
        <v>58</v>
      </c>
      <c r="F125" s="123" t="s">
        <v>59</v>
      </c>
      <c r="G125" s="123" t="s">
        <v>112</v>
      </c>
      <c r="H125" s="123" t="s">
        <v>113</v>
      </c>
      <c r="I125" s="123" t="s">
        <v>114</v>
      </c>
      <c r="J125" s="123" t="s">
        <v>102</v>
      </c>
      <c r="K125" s="124" t="s">
        <v>115</v>
      </c>
      <c r="L125" s="125"/>
      <c r="M125" s="61" t="s">
        <v>1</v>
      </c>
      <c r="N125" s="62" t="s">
        <v>41</v>
      </c>
      <c r="O125" s="62" t="s">
        <v>116</v>
      </c>
      <c r="P125" s="62" t="s">
        <v>117</v>
      </c>
      <c r="Q125" s="62" t="s">
        <v>118</v>
      </c>
      <c r="R125" s="62" t="s">
        <v>119</v>
      </c>
      <c r="S125" s="62" t="s">
        <v>120</v>
      </c>
      <c r="T125" s="63" t="s">
        <v>121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8" customHeight="1">
      <c r="A126" s="31"/>
      <c r="B126" s="32"/>
      <c r="C126" s="68" t="s">
        <v>122</v>
      </c>
      <c r="D126" s="31"/>
      <c r="E126" s="31"/>
      <c r="F126" s="31"/>
      <c r="G126" s="31"/>
      <c r="H126" s="31"/>
      <c r="I126" s="31"/>
      <c r="J126" s="126">
        <f>BK126</f>
        <v>0</v>
      </c>
      <c r="K126" s="31"/>
      <c r="L126" s="32"/>
      <c r="M126" s="64"/>
      <c r="N126" s="55"/>
      <c r="O126" s="65"/>
      <c r="P126" s="127">
        <f>P127</f>
        <v>0</v>
      </c>
      <c r="Q126" s="65"/>
      <c r="R126" s="127">
        <f>R127</f>
        <v>0</v>
      </c>
      <c r="S126" s="65"/>
      <c r="T126" s="128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76</v>
      </c>
      <c r="AU126" s="16" t="s">
        <v>104</v>
      </c>
      <c r="BK126" s="129">
        <f>BK127</f>
        <v>0</v>
      </c>
    </row>
    <row r="127" spans="2:63" s="12" customFormat="1" ht="25.95" customHeight="1">
      <c r="B127" s="130"/>
      <c r="D127" s="131" t="s">
        <v>76</v>
      </c>
      <c r="E127" s="132" t="s">
        <v>310</v>
      </c>
      <c r="F127" s="132" t="s">
        <v>311</v>
      </c>
      <c r="I127" s="133"/>
      <c r="J127" s="134">
        <f>BK127</f>
        <v>0</v>
      </c>
      <c r="L127" s="130"/>
      <c r="M127" s="135"/>
      <c r="N127" s="136"/>
      <c r="O127" s="136"/>
      <c r="P127" s="137">
        <f>P128+P130+P132+P134+P136+P138+P140+P142+P144</f>
        <v>0</v>
      </c>
      <c r="Q127" s="136"/>
      <c r="R127" s="137">
        <f>R128+R130+R132+R134+R136+R138+R140+R142+R144</f>
        <v>0</v>
      </c>
      <c r="S127" s="136"/>
      <c r="T127" s="138">
        <f>T128+T130+T132+T134+T136+T138+T140+T142+T144</f>
        <v>0</v>
      </c>
      <c r="AR127" s="131" t="s">
        <v>148</v>
      </c>
      <c r="AT127" s="139" t="s">
        <v>76</v>
      </c>
      <c r="AU127" s="139" t="s">
        <v>77</v>
      </c>
      <c r="AY127" s="131" t="s">
        <v>125</v>
      </c>
      <c r="BK127" s="140">
        <f>BK128+BK130+BK132+BK134+BK136+BK138+BK140+BK142+BK144</f>
        <v>0</v>
      </c>
    </row>
    <row r="128" spans="2:63" s="12" customFormat="1" ht="22.8" customHeight="1">
      <c r="B128" s="130"/>
      <c r="D128" s="131" t="s">
        <v>76</v>
      </c>
      <c r="E128" s="141" t="s">
        <v>312</v>
      </c>
      <c r="F128" s="141" t="s">
        <v>313</v>
      </c>
      <c r="I128" s="133"/>
      <c r="J128" s="142">
        <f>BK128</f>
        <v>0</v>
      </c>
      <c r="L128" s="130"/>
      <c r="M128" s="135"/>
      <c r="N128" s="136"/>
      <c r="O128" s="136"/>
      <c r="P128" s="137">
        <f>P129</f>
        <v>0</v>
      </c>
      <c r="Q128" s="136"/>
      <c r="R128" s="137">
        <f>R129</f>
        <v>0</v>
      </c>
      <c r="S128" s="136"/>
      <c r="T128" s="138">
        <f>T129</f>
        <v>0</v>
      </c>
      <c r="AR128" s="131" t="s">
        <v>148</v>
      </c>
      <c r="AT128" s="139" t="s">
        <v>76</v>
      </c>
      <c r="AU128" s="139" t="s">
        <v>8</v>
      </c>
      <c r="AY128" s="131" t="s">
        <v>125</v>
      </c>
      <c r="BK128" s="140">
        <f>BK129</f>
        <v>0</v>
      </c>
    </row>
    <row r="129" spans="1:65" s="2" customFormat="1" ht="16.5" customHeight="1">
      <c r="A129" s="31"/>
      <c r="B129" s="143"/>
      <c r="C129" s="144" t="s">
        <v>8</v>
      </c>
      <c r="D129" s="144" t="s">
        <v>128</v>
      </c>
      <c r="E129" s="145" t="s">
        <v>314</v>
      </c>
      <c r="F129" s="146" t="s">
        <v>313</v>
      </c>
      <c r="G129" s="147" t="s">
        <v>315</v>
      </c>
      <c r="H129" s="148">
        <v>1</v>
      </c>
      <c r="I129" s="149"/>
      <c r="J129" s="150">
        <f>ROUND(I129*H129,0)</f>
        <v>0</v>
      </c>
      <c r="K129" s="146" t="s">
        <v>132</v>
      </c>
      <c r="L129" s="32"/>
      <c r="M129" s="151" t="s">
        <v>1</v>
      </c>
      <c r="N129" s="152" t="s">
        <v>42</v>
      </c>
      <c r="O129" s="57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5" t="s">
        <v>316</v>
      </c>
      <c r="AT129" s="155" t="s">
        <v>128</v>
      </c>
      <c r="AU129" s="155" t="s">
        <v>85</v>
      </c>
      <c r="AY129" s="16" t="s">
        <v>125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6" t="s">
        <v>8</v>
      </c>
      <c r="BK129" s="156">
        <f>ROUND(I129*H129,0)</f>
        <v>0</v>
      </c>
      <c r="BL129" s="16" t="s">
        <v>316</v>
      </c>
      <c r="BM129" s="155" t="s">
        <v>317</v>
      </c>
    </row>
    <row r="130" spans="2:63" s="12" customFormat="1" ht="22.8" customHeight="1">
      <c r="B130" s="130"/>
      <c r="D130" s="131" t="s">
        <v>76</v>
      </c>
      <c r="E130" s="141" t="s">
        <v>318</v>
      </c>
      <c r="F130" s="141" t="s">
        <v>319</v>
      </c>
      <c r="I130" s="133"/>
      <c r="J130" s="142">
        <f>BK130</f>
        <v>0</v>
      </c>
      <c r="L130" s="130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1" t="s">
        <v>148</v>
      </c>
      <c r="AT130" s="139" t="s">
        <v>76</v>
      </c>
      <c r="AU130" s="139" t="s">
        <v>8</v>
      </c>
      <c r="AY130" s="131" t="s">
        <v>125</v>
      </c>
      <c r="BK130" s="140">
        <f>BK131</f>
        <v>0</v>
      </c>
    </row>
    <row r="131" spans="1:65" s="2" customFormat="1" ht="16.5" customHeight="1">
      <c r="A131" s="31"/>
      <c r="B131" s="143"/>
      <c r="C131" s="144" t="s">
        <v>85</v>
      </c>
      <c r="D131" s="144" t="s">
        <v>128</v>
      </c>
      <c r="E131" s="145" t="s">
        <v>320</v>
      </c>
      <c r="F131" s="146" t="s">
        <v>319</v>
      </c>
      <c r="G131" s="147" t="s">
        <v>315</v>
      </c>
      <c r="H131" s="148">
        <v>1</v>
      </c>
      <c r="I131" s="149"/>
      <c r="J131" s="150">
        <f>ROUND(I131*H131,0)</f>
        <v>0</v>
      </c>
      <c r="K131" s="146" t="s">
        <v>132</v>
      </c>
      <c r="L131" s="32"/>
      <c r="M131" s="151" t="s">
        <v>1</v>
      </c>
      <c r="N131" s="152" t="s">
        <v>42</v>
      </c>
      <c r="O131" s="57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5" t="s">
        <v>316</v>
      </c>
      <c r="AT131" s="155" t="s">
        <v>128</v>
      </c>
      <c r="AU131" s="155" t="s">
        <v>85</v>
      </c>
      <c r="AY131" s="16" t="s">
        <v>125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6" t="s">
        <v>8</v>
      </c>
      <c r="BK131" s="156">
        <f>ROUND(I131*H131,0)</f>
        <v>0</v>
      </c>
      <c r="BL131" s="16" t="s">
        <v>316</v>
      </c>
      <c r="BM131" s="155" t="s">
        <v>321</v>
      </c>
    </row>
    <row r="132" spans="2:63" s="12" customFormat="1" ht="22.8" customHeight="1">
      <c r="B132" s="130"/>
      <c r="D132" s="131" t="s">
        <v>76</v>
      </c>
      <c r="E132" s="141" t="s">
        <v>322</v>
      </c>
      <c r="F132" s="141" t="s">
        <v>323</v>
      </c>
      <c r="I132" s="133"/>
      <c r="J132" s="142">
        <f>BK132</f>
        <v>0</v>
      </c>
      <c r="L132" s="130"/>
      <c r="M132" s="135"/>
      <c r="N132" s="136"/>
      <c r="O132" s="136"/>
      <c r="P132" s="137">
        <f>P133</f>
        <v>0</v>
      </c>
      <c r="Q132" s="136"/>
      <c r="R132" s="137">
        <f>R133</f>
        <v>0</v>
      </c>
      <c r="S132" s="136"/>
      <c r="T132" s="138">
        <f>T133</f>
        <v>0</v>
      </c>
      <c r="AR132" s="131" t="s">
        <v>148</v>
      </c>
      <c r="AT132" s="139" t="s">
        <v>76</v>
      </c>
      <c r="AU132" s="139" t="s">
        <v>8</v>
      </c>
      <c r="AY132" s="131" t="s">
        <v>125</v>
      </c>
      <c r="BK132" s="140">
        <f>BK133</f>
        <v>0</v>
      </c>
    </row>
    <row r="133" spans="1:65" s="2" customFormat="1" ht="16.5" customHeight="1">
      <c r="A133" s="31"/>
      <c r="B133" s="143"/>
      <c r="C133" s="144" t="s">
        <v>88</v>
      </c>
      <c r="D133" s="144" t="s">
        <v>128</v>
      </c>
      <c r="E133" s="145" t="s">
        <v>324</v>
      </c>
      <c r="F133" s="146" t="s">
        <v>323</v>
      </c>
      <c r="G133" s="147" t="s">
        <v>315</v>
      </c>
      <c r="H133" s="148">
        <v>1</v>
      </c>
      <c r="I133" s="149"/>
      <c r="J133" s="150">
        <f>ROUND(I133*H133,0)</f>
        <v>0</v>
      </c>
      <c r="K133" s="146" t="s">
        <v>132</v>
      </c>
      <c r="L133" s="32"/>
      <c r="M133" s="151" t="s">
        <v>1</v>
      </c>
      <c r="N133" s="152" t="s">
        <v>42</v>
      </c>
      <c r="O133" s="57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5" t="s">
        <v>316</v>
      </c>
      <c r="AT133" s="155" t="s">
        <v>128</v>
      </c>
      <c r="AU133" s="155" t="s">
        <v>85</v>
      </c>
      <c r="AY133" s="16" t="s">
        <v>125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6" t="s">
        <v>8</v>
      </c>
      <c r="BK133" s="156">
        <f>ROUND(I133*H133,0)</f>
        <v>0</v>
      </c>
      <c r="BL133" s="16" t="s">
        <v>316</v>
      </c>
      <c r="BM133" s="155" t="s">
        <v>325</v>
      </c>
    </row>
    <row r="134" spans="2:63" s="12" customFormat="1" ht="22.8" customHeight="1">
      <c r="B134" s="130"/>
      <c r="D134" s="131" t="s">
        <v>76</v>
      </c>
      <c r="E134" s="141" t="s">
        <v>326</v>
      </c>
      <c r="F134" s="141" t="s">
        <v>327</v>
      </c>
      <c r="I134" s="133"/>
      <c r="J134" s="142">
        <f>BK134</f>
        <v>0</v>
      </c>
      <c r="L134" s="130"/>
      <c r="M134" s="135"/>
      <c r="N134" s="136"/>
      <c r="O134" s="136"/>
      <c r="P134" s="137">
        <f>P135</f>
        <v>0</v>
      </c>
      <c r="Q134" s="136"/>
      <c r="R134" s="137">
        <f>R135</f>
        <v>0</v>
      </c>
      <c r="S134" s="136"/>
      <c r="T134" s="138">
        <f>T135</f>
        <v>0</v>
      </c>
      <c r="AR134" s="131" t="s">
        <v>148</v>
      </c>
      <c r="AT134" s="139" t="s">
        <v>76</v>
      </c>
      <c r="AU134" s="139" t="s">
        <v>8</v>
      </c>
      <c r="AY134" s="131" t="s">
        <v>125</v>
      </c>
      <c r="BK134" s="140">
        <f>BK135</f>
        <v>0</v>
      </c>
    </row>
    <row r="135" spans="1:65" s="2" customFormat="1" ht="16.5" customHeight="1">
      <c r="A135" s="31"/>
      <c r="B135" s="143"/>
      <c r="C135" s="144" t="s">
        <v>133</v>
      </c>
      <c r="D135" s="144" t="s">
        <v>128</v>
      </c>
      <c r="E135" s="145" t="s">
        <v>328</v>
      </c>
      <c r="F135" s="146" t="s">
        <v>327</v>
      </c>
      <c r="G135" s="147" t="s">
        <v>315</v>
      </c>
      <c r="H135" s="148">
        <v>1</v>
      </c>
      <c r="I135" s="149"/>
      <c r="J135" s="150">
        <f>ROUND(I135*H135,0)</f>
        <v>0</v>
      </c>
      <c r="K135" s="146" t="s">
        <v>132</v>
      </c>
      <c r="L135" s="32"/>
      <c r="M135" s="151" t="s">
        <v>1</v>
      </c>
      <c r="N135" s="152" t="s">
        <v>42</v>
      </c>
      <c r="O135" s="57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5" t="s">
        <v>316</v>
      </c>
      <c r="AT135" s="155" t="s">
        <v>128</v>
      </c>
      <c r="AU135" s="155" t="s">
        <v>85</v>
      </c>
      <c r="AY135" s="16" t="s">
        <v>125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6" t="s">
        <v>8</v>
      </c>
      <c r="BK135" s="156">
        <f>ROUND(I135*H135,0)</f>
        <v>0</v>
      </c>
      <c r="BL135" s="16" t="s">
        <v>316</v>
      </c>
      <c r="BM135" s="155" t="s">
        <v>329</v>
      </c>
    </row>
    <row r="136" spans="2:63" s="12" customFormat="1" ht="22.8" customHeight="1">
      <c r="B136" s="130"/>
      <c r="D136" s="131" t="s">
        <v>76</v>
      </c>
      <c r="E136" s="141" t="s">
        <v>330</v>
      </c>
      <c r="F136" s="141" t="s">
        <v>331</v>
      </c>
      <c r="I136" s="133"/>
      <c r="J136" s="142">
        <f>BK136</f>
        <v>0</v>
      </c>
      <c r="L136" s="130"/>
      <c r="M136" s="135"/>
      <c r="N136" s="136"/>
      <c r="O136" s="136"/>
      <c r="P136" s="137">
        <f>P137</f>
        <v>0</v>
      </c>
      <c r="Q136" s="136"/>
      <c r="R136" s="137">
        <f>R137</f>
        <v>0</v>
      </c>
      <c r="S136" s="136"/>
      <c r="T136" s="138">
        <f>T137</f>
        <v>0</v>
      </c>
      <c r="AR136" s="131" t="s">
        <v>148</v>
      </c>
      <c r="AT136" s="139" t="s">
        <v>76</v>
      </c>
      <c r="AU136" s="139" t="s">
        <v>8</v>
      </c>
      <c r="AY136" s="131" t="s">
        <v>125</v>
      </c>
      <c r="BK136" s="140">
        <f>BK137</f>
        <v>0</v>
      </c>
    </row>
    <row r="137" spans="1:65" s="2" customFormat="1" ht="16.5" customHeight="1">
      <c r="A137" s="31"/>
      <c r="B137" s="143"/>
      <c r="C137" s="144" t="s">
        <v>148</v>
      </c>
      <c r="D137" s="144" t="s">
        <v>128</v>
      </c>
      <c r="E137" s="145" t="s">
        <v>332</v>
      </c>
      <c r="F137" s="146" t="s">
        <v>331</v>
      </c>
      <c r="G137" s="147" t="s">
        <v>315</v>
      </c>
      <c r="H137" s="148">
        <v>1</v>
      </c>
      <c r="I137" s="149"/>
      <c r="J137" s="150">
        <f>ROUND(I137*H137,0)</f>
        <v>0</v>
      </c>
      <c r="K137" s="146" t="s">
        <v>132</v>
      </c>
      <c r="L137" s="32"/>
      <c r="M137" s="151" t="s">
        <v>1</v>
      </c>
      <c r="N137" s="152" t="s">
        <v>42</v>
      </c>
      <c r="O137" s="57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5" t="s">
        <v>316</v>
      </c>
      <c r="AT137" s="155" t="s">
        <v>128</v>
      </c>
      <c r="AU137" s="155" t="s">
        <v>85</v>
      </c>
      <c r="AY137" s="16" t="s">
        <v>125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6" t="s">
        <v>8</v>
      </c>
      <c r="BK137" s="156">
        <f>ROUND(I137*H137,0)</f>
        <v>0</v>
      </c>
      <c r="BL137" s="16" t="s">
        <v>316</v>
      </c>
      <c r="BM137" s="155" t="s">
        <v>333</v>
      </c>
    </row>
    <row r="138" spans="2:63" s="12" customFormat="1" ht="22.8" customHeight="1">
      <c r="B138" s="130"/>
      <c r="D138" s="131" t="s">
        <v>76</v>
      </c>
      <c r="E138" s="141" t="s">
        <v>334</v>
      </c>
      <c r="F138" s="141" t="s">
        <v>335</v>
      </c>
      <c r="I138" s="133"/>
      <c r="J138" s="142">
        <f>BK138</f>
        <v>0</v>
      </c>
      <c r="L138" s="130"/>
      <c r="M138" s="135"/>
      <c r="N138" s="136"/>
      <c r="O138" s="136"/>
      <c r="P138" s="137">
        <f>P139</f>
        <v>0</v>
      </c>
      <c r="Q138" s="136"/>
      <c r="R138" s="137">
        <f>R139</f>
        <v>0</v>
      </c>
      <c r="S138" s="136"/>
      <c r="T138" s="138">
        <f>T139</f>
        <v>0</v>
      </c>
      <c r="AR138" s="131" t="s">
        <v>148</v>
      </c>
      <c r="AT138" s="139" t="s">
        <v>76</v>
      </c>
      <c r="AU138" s="139" t="s">
        <v>8</v>
      </c>
      <c r="AY138" s="131" t="s">
        <v>125</v>
      </c>
      <c r="BK138" s="140">
        <f>BK139</f>
        <v>0</v>
      </c>
    </row>
    <row r="139" spans="1:65" s="2" customFormat="1" ht="16.5" customHeight="1">
      <c r="A139" s="31"/>
      <c r="B139" s="143"/>
      <c r="C139" s="144" t="s">
        <v>126</v>
      </c>
      <c r="D139" s="144" t="s">
        <v>128</v>
      </c>
      <c r="E139" s="145" t="s">
        <v>336</v>
      </c>
      <c r="F139" s="146" t="s">
        <v>335</v>
      </c>
      <c r="G139" s="147" t="s">
        <v>315</v>
      </c>
      <c r="H139" s="148">
        <v>1</v>
      </c>
      <c r="I139" s="149"/>
      <c r="J139" s="150">
        <f>ROUND(I139*H139,0)</f>
        <v>0</v>
      </c>
      <c r="K139" s="146" t="s">
        <v>132</v>
      </c>
      <c r="L139" s="32"/>
      <c r="M139" s="151" t="s">
        <v>1</v>
      </c>
      <c r="N139" s="152" t="s">
        <v>42</v>
      </c>
      <c r="O139" s="57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5" t="s">
        <v>316</v>
      </c>
      <c r="AT139" s="155" t="s">
        <v>128</v>
      </c>
      <c r="AU139" s="155" t="s">
        <v>85</v>
      </c>
      <c r="AY139" s="16" t="s">
        <v>125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6" t="s">
        <v>8</v>
      </c>
      <c r="BK139" s="156">
        <f>ROUND(I139*H139,0)</f>
        <v>0</v>
      </c>
      <c r="BL139" s="16" t="s">
        <v>316</v>
      </c>
      <c r="BM139" s="155" t="s">
        <v>337</v>
      </c>
    </row>
    <row r="140" spans="2:63" s="12" customFormat="1" ht="22.8" customHeight="1">
      <c r="B140" s="130"/>
      <c r="D140" s="131" t="s">
        <v>76</v>
      </c>
      <c r="E140" s="141" t="s">
        <v>338</v>
      </c>
      <c r="F140" s="141" t="s">
        <v>339</v>
      </c>
      <c r="I140" s="133"/>
      <c r="J140" s="142">
        <f>BK140</f>
        <v>0</v>
      </c>
      <c r="L140" s="130"/>
      <c r="M140" s="135"/>
      <c r="N140" s="136"/>
      <c r="O140" s="136"/>
      <c r="P140" s="137">
        <f>P141</f>
        <v>0</v>
      </c>
      <c r="Q140" s="136"/>
      <c r="R140" s="137">
        <f>R141</f>
        <v>0</v>
      </c>
      <c r="S140" s="136"/>
      <c r="T140" s="138">
        <f>T141</f>
        <v>0</v>
      </c>
      <c r="AR140" s="131" t="s">
        <v>148</v>
      </c>
      <c r="AT140" s="139" t="s">
        <v>76</v>
      </c>
      <c r="AU140" s="139" t="s">
        <v>8</v>
      </c>
      <c r="AY140" s="131" t="s">
        <v>125</v>
      </c>
      <c r="BK140" s="140">
        <f>BK141</f>
        <v>0</v>
      </c>
    </row>
    <row r="141" spans="1:65" s="2" customFormat="1" ht="16.5" customHeight="1">
      <c r="A141" s="31"/>
      <c r="B141" s="143"/>
      <c r="C141" s="144" t="s">
        <v>158</v>
      </c>
      <c r="D141" s="144" t="s">
        <v>128</v>
      </c>
      <c r="E141" s="145" t="s">
        <v>340</v>
      </c>
      <c r="F141" s="146" t="s">
        <v>339</v>
      </c>
      <c r="G141" s="147" t="s">
        <v>315</v>
      </c>
      <c r="H141" s="148">
        <v>1</v>
      </c>
      <c r="I141" s="149"/>
      <c r="J141" s="150">
        <f>ROUND(I141*H141,0)</f>
        <v>0</v>
      </c>
      <c r="K141" s="146" t="s">
        <v>132</v>
      </c>
      <c r="L141" s="32"/>
      <c r="M141" s="151" t="s">
        <v>1</v>
      </c>
      <c r="N141" s="152" t="s">
        <v>42</v>
      </c>
      <c r="O141" s="57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5" t="s">
        <v>316</v>
      </c>
      <c r="AT141" s="155" t="s">
        <v>128</v>
      </c>
      <c r="AU141" s="155" t="s">
        <v>85</v>
      </c>
      <c r="AY141" s="16" t="s">
        <v>125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6" t="s">
        <v>8</v>
      </c>
      <c r="BK141" s="156">
        <f>ROUND(I141*H141,0)</f>
        <v>0</v>
      </c>
      <c r="BL141" s="16" t="s">
        <v>316</v>
      </c>
      <c r="BM141" s="155" t="s">
        <v>341</v>
      </c>
    </row>
    <row r="142" spans="2:63" s="12" customFormat="1" ht="22.8" customHeight="1">
      <c r="B142" s="130"/>
      <c r="D142" s="131" t="s">
        <v>76</v>
      </c>
      <c r="E142" s="141" t="s">
        <v>342</v>
      </c>
      <c r="F142" s="141" t="s">
        <v>343</v>
      </c>
      <c r="I142" s="133"/>
      <c r="J142" s="142">
        <f>BK142</f>
        <v>0</v>
      </c>
      <c r="L142" s="130"/>
      <c r="M142" s="135"/>
      <c r="N142" s="136"/>
      <c r="O142" s="136"/>
      <c r="P142" s="137">
        <f>P143</f>
        <v>0</v>
      </c>
      <c r="Q142" s="136"/>
      <c r="R142" s="137">
        <f>R143</f>
        <v>0</v>
      </c>
      <c r="S142" s="136"/>
      <c r="T142" s="138">
        <f>T143</f>
        <v>0</v>
      </c>
      <c r="AR142" s="131" t="s">
        <v>148</v>
      </c>
      <c r="AT142" s="139" t="s">
        <v>76</v>
      </c>
      <c r="AU142" s="139" t="s">
        <v>8</v>
      </c>
      <c r="AY142" s="131" t="s">
        <v>125</v>
      </c>
      <c r="BK142" s="140">
        <f>BK143</f>
        <v>0</v>
      </c>
    </row>
    <row r="143" spans="1:65" s="2" customFormat="1" ht="16.5" customHeight="1">
      <c r="A143" s="31"/>
      <c r="B143" s="143"/>
      <c r="C143" s="144" t="s">
        <v>164</v>
      </c>
      <c r="D143" s="144" t="s">
        <v>128</v>
      </c>
      <c r="E143" s="145" t="s">
        <v>344</v>
      </c>
      <c r="F143" s="146" t="s">
        <v>345</v>
      </c>
      <c r="G143" s="147" t="s">
        <v>315</v>
      </c>
      <c r="H143" s="148">
        <v>1</v>
      </c>
      <c r="I143" s="149"/>
      <c r="J143" s="150">
        <f>ROUND(I143*H143,0)</f>
        <v>0</v>
      </c>
      <c r="K143" s="146" t="s">
        <v>132</v>
      </c>
      <c r="L143" s="32"/>
      <c r="M143" s="151" t="s">
        <v>1</v>
      </c>
      <c r="N143" s="152" t="s">
        <v>42</v>
      </c>
      <c r="O143" s="57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5" t="s">
        <v>316</v>
      </c>
      <c r="AT143" s="155" t="s">
        <v>128</v>
      </c>
      <c r="AU143" s="155" t="s">
        <v>85</v>
      </c>
      <c r="AY143" s="16" t="s">
        <v>125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6" t="s">
        <v>8</v>
      </c>
      <c r="BK143" s="156">
        <f>ROUND(I143*H143,0)</f>
        <v>0</v>
      </c>
      <c r="BL143" s="16" t="s">
        <v>316</v>
      </c>
      <c r="BM143" s="155" t="s">
        <v>346</v>
      </c>
    </row>
    <row r="144" spans="2:63" s="12" customFormat="1" ht="22.8" customHeight="1">
      <c r="B144" s="130"/>
      <c r="D144" s="131" t="s">
        <v>76</v>
      </c>
      <c r="E144" s="141" t="s">
        <v>347</v>
      </c>
      <c r="F144" s="141" t="s">
        <v>348</v>
      </c>
      <c r="I144" s="133"/>
      <c r="J144" s="142">
        <f>BK144</f>
        <v>0</v>
      </c>
      <c r="L144" s="130"/>
      <c r="M144" s="135"/>
      <c r="N144" s="136"/>
      <c r="O144" s="136"/>
      <c r="P144" s="137">
        <f>P145</f>
        <v>0</v>
      </c>
      <c r="Q144" s="136"/>
      <c r="R144" s="137">
        <f>R145</f>
        <v>0</v>
      </c>
      <c r="S144" s="136"/>
      <c r="T144" s="138">
        <f>T145</f>
        <v>0</v>
      </c>
      <c r="AR144" s="131" t="s">
        <v>148</v>
      </c>
      <c r="AT144" s="139" t="s">
        <v>76</v>
      </c>
      <c r="AU144" s="139" t="s">
        <v>8</v>
      </c>
      <c r="AY144" s="131" t="s">
        <v>125</v>
      </c>
      <c r="BK144" s="140">
        <f>BK145</f>
        <v>0</v>
      </c>
    </row>
    <row r="145" spans="1:65" s="2" customFormat="1" ht="16.5" customHeight="1">
      <c r="A145" s="31"/>
      <c r="B145" s="143"/>
      <c r="C145" s="144" t="s">
        <v>162</v>
      </c>
      <c r="D145" s="144" t="s">
        <v>128</v>
      </c>
      <c r="E145" s="145" t="s">
        <v>349</v>
      </c>
      <c r="F145" s="146" t="s">
        <v>348</v>
      </c>
      <c r="G145" s="147" t="s">
        <v>315</v>
      </c>
      <c r="H145" s="148">
        <v>1</v>
      </c>
      <c r="I145" s="149"/>
      <c r="J145" s="150">
        <f>ROUND(I145*H145,0)</f>
        <v>0</v>
      </c>
      <c r="K145" s="146" t="s">
        <v>132</v>
      </c>
      <c r="L145" s="32"/>
      <c r="M145" s="174" t="s">
        <v>1</v>
      </c>
      <c r="N145" s="175" t="s">
        <v>42</v>
      </c>
      <c r="O145" s="176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5" t="s">
        <v>316</v>
      </c>
      <c r="AT145" s="155" t="s">
        <v>128</v>
      </c>
      <c r="AU145" s="155" t="s">
        <v>85</v>
      </c>
      <c r="AY145" s="16" t="s">
        <v>125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6" t="s">
        <v>8</v>
      </c>
      <c r="BK145" s="156">
        <f>ROUND(I145*H145,0)</f>
        <v>0</v>
      </c>
      <c r="BL145" s="16" t="s">
        <v>316</v>
      </c>
      <c r="BM145" s="155" t="s">
        <v>350</v>
      </c>
    </row>
    <row r="146" spans="1:31" s="2" customFormat="1" ht="6.9" customHeight="1">
      <c r="A146" s="31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32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7"/>
      <c r="C3" s="18"/>
      <c r="D3" s="18"/>
      <c r="E3" s="18"/>
      <c r="F3" s="18"/>
      <c r="G3" s="18"/>
      <c r="H3" s="19"/>
    </row>
    <row r="4" spans="2:8" s="1" customFormat="1" ht="24.9" customHeight="1">
      <c r="B4" s="19"/>
      <c r="C4" s="20" t="s">
        <v>351</v>
      </c>
      <c r="H4" s="19"/>
    </row>
    <row r="5" spans="2:8" s="1" customFormat="1" ht="12" customHeight="1">
      <c r="B5" s="19"/>
      <c r="C5" s="23" t="s">
        <v>14</v>
      </c>
      <c r="D5" s="208" t="s">
        <v>15</v>
      </c>
      <c r="E5" s="204"/>
      <c r="F5" s="204"/>
      <c r="H5" s="19"/>
    </row>
    <row r="6" spans="2:8" s="1" customFormat="1" ht="36.9" customHeight="1">
      <c r="B6" s="19"/>
      <c r="C6" s="25" t="s">
        <v>17</v>
      </c>
      <c r="D6" s="205" t="s">
        <v>18</v>
      </c>
      <c r="E6" s="204"/>
      <c r="F6" s="204"/>
      <c r="H6" s="19"/>
    </row>
    <row r="7" spans="2:8" s="1" customFormat="1" ht="16.5" customHeight="1">
      <c r="B7" s="19"/>
      <c r="C7" s="26" t="s">
        <v>23</v>
      </c>
      <c r="D7" s="54" t="str">
        <f>'Rekapitulace stavby'!AN8</f>
        <v>18. 7. 2022</v>
      </c>
      <c r="H7" s="19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0"/>
      <c r="B9" s="121"/>
      <c r="C9" s="122" t="s">
        <v>58</v>
      </c>
      <c r="D9" s="123" t="s">
        <v>59</v>
      </c>
      <c r="E9" s="123" t="s">
        <v>112</v>
      </c>
      <c r="F9" s="124" t="s">
        <v>352</v>
      </c>
      <c r="G9" s="120"/>
      <c r="H9" s="121"/>
    </row>
    <row r="10" spans="1:8" s="2" customFormat="1" ht="26.4" customHeight="1">
      <c r="A10" s="31"/>
      <c r="B10" s="32"/>
      <c r="C10" s="189" t="s">
        <v>353</v>
      </c>
      <c r="D10" s="189" t="s">
        <v>82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190" t="s">
        <v>91</v>
      </c>
      <c r="D11" s="191" t="s">
        <v>92</v>
      </c>
      <c r="E11" s="192" t="s">
        <v>1</v>
      </c>
      <c r="F11" s="193">
        <v>2.035</v>
      </c>
      <c r="G11" s="31"/>
      <c r="H11" s="32"/>
    </row>
    <row r="12" spans="1:8" s="2" customFormat="1" ht="16.8" customHeight="1">
      <c r="A12" s="31"/>
      <c r="B12" s="32"/>
      <c r="C12" s="194" t="s">
        <v>1</v>
      </c>
      <c r="D12" s="194" t="s">
        <v>194</v>
      </c>
      <c r="E12" s="16" t="s">
        <v>1</v>
      </c>
      <c r="F12" s="195">
        <v>2.035</v>
      </c>
      <c r="G12" s="31"/>
      <c r="H12" s="32"/>
    </row>
    <row r="13" spans="1:8" s="2" customFormat="1" ht="16.8" customHeight="1">
      <c r="A13" s="31"/>
      <c r="B13" s="32"/>
      <c r="C13" s="194" t="s">
        <v>91</v>
      </c>
      <c r="D13" s="194" t="s">
        <v>195</v>
      </c>
      <c r="E13" s="16" t="s">
        <v>1</v>
      </c>
      <c r="F13" s="195">
        <v>2.035</v>
      </c>
      <c r="G13" s="31"/>
      <c r="H13" s="32"/>
    </row>
    <row r="14" spans="1:8" s="2" customFormat="1" ht="16.8" customHeight="1">
      <c r="A14" s="31"/>
      <c r="B14" s="32"/>
      <c r="C14" s="196" t="s">
        <v>354</v>
      </c>
      <c r="D14" s="31"/>
      <c r="E14" s="31"/>
      <c r="F14" s="31"/>
      <c r="G14" s="31"/>
      <c r="H14" s="32"/>
    </row>
    <row r="15" spans="1:8" s="2" customFormat="1" ht="16.8" customHeight="1">
      <c r="A15" s="31"/>
      <c r="B15" s="32"/>
      <c r="C15" s="194" t="s">
        <v>191</v>
      </c>
      <c r="D15" s="194" t="s">
        <v>192</v>
      </c>
      <c r="E15" s="16" t="s">
        <v>143</v>
      </c>
      <c r="F15" s="195">
        <v>2.035</v>
      </c>
      <c r="G15" s="31"/>
      <c r="H15" s="32"/>
    </row>
    <row r="16" spans="1:8" s="2" customFormat="1" ht="20.4">
      <c r="A16" s="31"/>
      <c r="B16" s="32"/>
      <c r="C16" s="194" t="s">
        <v>141</v>
      </c>
      <c r="D16" s="194" t="s">
        <v>142</v>
      </c>
      <c r="E16" s="16" t="s">
        <v>143</v>
      </c>
      <c r="F16" s="195">
        <v>2.035</v>
      </c>
      <c r="G16" s="31"/>
      <c r="H16" s="32"/>
    </row>
    <row r="17" spans="1:8" s="2" customFormat="1" ht="16.8" customHeight="1">
      <c r="A17" s="31"/>
      <c r="B17" s="32"/>
      <c r="C17" s="194" t="s">
        <v>145</v>
      </c>
      <c r="D17" s="194" t="s">
        <v>146</v>
      </c>
      <c r="E17" s="16" t="s">
        <v>143</v>
      </c>
      <c r="F17" s="195">
        <v>2.035</v>
      </c>
      <c r="G17" s="31"/>
      <c r="H17" s="32"/>
    </row>
    <row r="18" spans="1:8" s="2" customFormat="1" ht="20.4">
      <c r="A18" s="31"/>
      <c r="B18" s="32"/>
      <c r="C18" s="194" t="s">
        <v>149</v>
      </c>
      <c r="D18" s="194" t="s">
        <v>150</v>
      </c>
      <c r="E18" s="16" t="s">
        <v>143</v>
      </c>
      <c r="F18" s="195">
        <v>2.035</v>
      </c>
      <c r="G18" s="31"/>
      <c r="H18" s="32"/>
    </row>
    <row r="19" spans="1:8" s="2" customFormat="1" ht="16.8" customHeight="1">
      <c r="A19" s="31"/>
      <c r="B19" s="32"/>
      <c r="C19" s="194" t="s">
        <v>152</v>
      </c>
      <c r="D19" s="194" t="s">
        <v>153</v>
      </c>
      <c r="E19" s="16" t="s">
        <v>154</v>
      </c>
      <c r="F19" s="195">
        <v>0.193</v>
      </c>
      <c r="G19" s="31"/>
      <c r="H19" s="32"/>
    </row>
    <row r="20" spans="1:8" s="2" customFormat="1" ht="16.8" customHeight="1">
      <c r="A20" s="31"/>
      <c r="B20" s="32"/>
      <c r="C20" s="194" t="s">
        <v>159</v>
      </c>
      <c r="D20" s="194" t="s">
        <v>160</v>
      </c>
      <c r="E20" s="16" t="s">
        <v>143</v>
      </c>
      <c r="F20" s="195">
        <v>2.035</v>
      </c>
      <c r="G20" s="31"/>
      <c r="H20" s="32"/>
    </row>
    <row r="21" spans="1:8" s="2" customFormat="1" ht="16.8" customHeight="1">
      <c r="A21" s="31"/>
      <c r="B21" s="32"/>
      <c r="C21" s="190" t="s">
        <v>94</v>
      </c>
      <c r="D21" s="191" t="s">
        <v>95</v>
      </c>
      <c r="E21" s="192" t="s">
        <v>1</v>
      </c>
      <c r="F21" s="193">
        <v>120</v>
      </c>
      <c r="G21" s="31"/>
      <c r="H21" s="32"/>
    </row>
    <row r="22" spans="1:8" s="2" customFormat="1" ht="16.8" customHeight="1">
      <c r="A22" s="31"/>
      <c r="B22" s="32"/>
      <c r="C22" s="194" t="s">
        <v>1</v>
      </c>
      <c r="D22" s="194" t="s">
        <v>173</v>
      </c>
      <c r="E22" s="16" t="s">
        <v>1</v>
      </c>
      <c r="F22" s="195">
        <v>120</v>
      </c>
      <c r="G22" s="31"/>
      <c r="H22" s="32"/>
    </row>
    <row r="23" spans="1:8" s="2" customFormat="1" ht="16.8" customHeight="1">
      <c r="A23" s="31"/>
      <c r="B23" s="32"/>
      <c r="C23" s="194" t="s">
        <v>94</v>
      </c>
      <c r="D23" s="194" t="s">
        <v>157</v>
      </c>
      <c r="E23" s="16" t="s">
        <v>1</v>
      </c>
      <c r="F23" s="195">
        <v>120</v>
      </c>
      <c r="G23" s="31"/>
      <c r="H23" s="32"/>
    </row>
    <row r="24" spans="1:8" s="2" customFormat="1" ht="16.8" customHeight="1">
      <c r="A24" s="31"/>
      <c r="B24" s="32"/>
      <c r="C24" s="196" t="s">
        <v>354</v>
      </c>
      <c r="D24" s="31"/>
      <c r="E24" s="31"/>
      <c r="F24" s="31"/>
      <c r="G24" s="31"/>
      <c r="H24" s="32"/>
    </row>
    <row r="25" spans="1:8" s="2" customFormat="1" ht="20.4">
      <c r="A25" s="31"/>
      <c r="B25" s="32"/>
      <c r="C25" s="194" t="s">
        <v>170</v>
      </c>
      <c r="D25" s="194" t="s">
        <v>171</v>
      </c>
      <c r="E25" s="16" t="s">
        <v>131</v>
      </c>
      <c r="F25" s="195">
        <v>120</v>
      </c>
      <c r="G25" s="31"/>
      <c r="H25" s="32"/>
    </row>
    <row r="26" spans="1:8" s="2" customFormat="1" ht="20.4">
      <c r="A26" s="31"/>
      <c r="B26" s="32"/>
      <c r="C26" s="194" t="s">
        <v>175</v>
      </c>
      <c r="D26" s="194" t="s">
        <v>176</v>
      </c>
      <c r="E26" s="16" t="s">
        <v>131</v>
      </c>
      <c r="F26" s="195">
        <v>3600</v>
      </c>
      <c r="G26" s="31"/>
      <c r="H26" s="32"/>
    </row>
    <row r="27" spans="1:8" s="2" customFormat="1" ht="20.4">
      <c r="A27" s="31"/>
      <c r="B27" s="32"/>
      <c r="C27" s="194" t="s">
        <v>180</v>
      </c>
      <c r="D27" s="194" t="s">
        <v>181</v>
      </c>
      <c r="E27" s="16" t="s">
        <v>131</v>
      </c>
      <c r="F27" s="195">
        <v>120</v>
      </c>
      <c r="G27" s="31"/>
      <c r="H27" s="32"/>
    </row>
    <row r="28" spans="1:8" s="2" customFormat="1" ht="26.4" customHeight="1">
      <c r="A28" s="31"/>
      <c r="B28" s="32"/>
      <c r="C28" s="189" t="s">
        <v>355</v>
      </c>
      <c r="D28" s="189" t="s">
        <v>86</v>
      </c>
      <c r="E28" s="31"/>
      <c r="F28" s="31"/>
      <c r="G28" s="31"/>
      <c r="H28" s="32"/>
    </row>
    <row r="29" spans="1:8" s="2" customFormat="1" ht="16.8" customHeight="1">
      <c r="A29" s="31"/>
      <c r="B29" s="32"/>
      <c r="C29" s="190" t="s">
        <v>94</v>
      </c>
      <c r="D29" s="191" t="s">
        <v>95</v>
      </c>
      <c r="E29" s="192" t="s">
        <v>1</v>
      </c>
      <c r="F29" s="193">
        <v>120</v>
      </c>
      <c r="G29" s="31"/>
      <c r="H29" s="32"/>
    </row>
    <row r="30" spans="1:8" s="2" customFormat="1" ht="16.8" customHeight="1">
      <c r="A30" s="31"/>
      <c r="B30" s="32"/>
      <c r="C30" s="194" t="s">
        <v>1</v>
      </c>
      <c r="D30" s="194" t="s">
        <v>173</v>
      </c>
      <c r="E30" s="16" t="s">
        <v>1</v>
      </c>
      <c r="F30" s="195">
        <v>120</v>
      </c>
      <c r="G30" s="31"/>
      <c r="H30" s="32"/>
    </row>
    <row r="31" spans="1:8" s="2" customFormat="1" ht="16.8" customHeight="1">
      <c r="A31" s="31"/>
      <c r="B31" s="32"/>
      <c r="C31" s="194" t="s">
        <v>94</v>
      </c>
      <c r="D31" s="194" t="s">
        <v>157</v>
      </c>
      <c r="E31" s="16" t="s">
        <v>1</v>
      </c>
      <c r="F31" s="195">
        <v>120</v>
      </c>
      <c r="G31" s="31"/>
      <c r="H31" s="32"/>
    </row>
    <row r="32" spans="1:8" s="2" customFormat="1" ht="16.8" customHeight="1">
      <c r="A32" s="31"/>
      <c r="B32" s="32"/>
      <c r="C32" s="196" t="s">
        <v>354</v>
      </c>
      <c r="D32" s="31"/>
      <c r="E32" s="31"/>
      <c r="F32" s="31"/>
      <c r="G32" s="31"/>
      <c r="H32" s="32"/>
    </row>
    <row r="33" spans="1:8" s="2" customFormat="1" ht="20.4">
      <c r="A33" s="31"/>
      <c r="B33" s="32"/>
      <c r="C33" s="194" t="s">
        <v>170</v>
      </c>
      <c r="D33" s="194" t="s">
        <v>171</v>
      </c>
      <c r="E33" s="16" t="s">
        <v>131</v>
      </c>
      <c r="F33" s="195">
        <v>120</v>
      </c>
      <c r="G33" s="31"/>
      <c r="H33" s="32"/>
    </row>
    <row r="34" spans="1:8" s="2" customFormat="1" ht="20.4">
      <c r="A34" s="31"/>
      <c r="B34" s="32"/>
      <c r="C34" s="194" t="s">
        <v>175</v>
      </c>
      <c r="D34" s="194" t="s">
        <v>176</v>
      </c>
      <c r="E34" s="16" t="s">
        <v>131</v>
      </c>
      <c r="F34" s="195">
        <v>3600</v>
      </c>
      <c r="G34" s="31"/>
      <c r="H34" s="32"/>
    </row>
    <row r="35" spans="1:8" s="2" customFormat="1" ht="20.4">
      <c r="A35" s="31"/>
      <c r="B35" s="32"/>
      <c r="C35" s="194" t="s">
        <v>180</v>
      </c>
      <c r="D35" s="194" t="s">
        <v>181</v>
      </c>
      <c r="E35" s="16" t="s">
        <v>131</v>
      </c>
      <c r="F35" s="195">
        <v>120</v>
      </c>
      <c r="G35" s="31"/>
      <c r="H35" s="32"/>
    </row>
    <row r="36" spans="1:8" s="2" customFormat="1" ht="7.35" customHeight="1">
      <c r="A36" s="31"/>
      <c r="B36" s="46"/>
      <c r="C36" s="47"/>
      <c r="D36" s="47"/>
      <c r="E36" s="47"/>
      <c r="F36" s="47"/>
      <c r="G36" s="47"/>
      <c r="H36" s="32"/>
    </row>
    <row r="37" spans="1:8" s="2" customFormat="1" ht="12">
      <c r="A37" s="31"/>
      <c r="B37" s="31"/>
      <c r="C37" s="31"/>
      <c r="D37" s="31"/>
      <c r="E37" s="31"/>
      <c r="F37" s="31"/>
      <c r="G37" s="31"/>
      <c r="H37" s="31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Grof Vlastimil</cp:lastModifiedBy>
  <cp:lastPrinted>2023-01-25T09:45:08Z</cp:lastPrinted>
  <dcterms:created xsi:type="dcterms:W3CDTF">2022-09-12T07:16:30Z</dcterms:created>
  <dcterms:modified xsi:type="dcterms:W3CDTF">2023-01-25T09:52:16Z</dcterms:modified>
  <cp:category/>
  <cp:version/>
  <cp:contentType/>
  <cp:contentStatus/>
</cp:coreProperties>
</file>