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30" activeTab="0"/>
  </bookViews>
  <sheets>
    <sheet name="Rekapitulace" sheetId="1" r:id="rId1"/>
    <sheet name="SO 000" sheetId="2" r:id="rId2"/>
    <sheet name="SO 001" sheetId="3" r:id="rId3"/>
    <sheet name="SO 002" sheetId="4" r:id="rId4"/>
    <sheet name="SO 003" sheetId="5" r:id="rId5"/>
    <sheet name="SO 120" sheetId="6" r:id="rId6"/>
    <sheet name="SO 134" sheetId="7" r:id="rId7"/>
    <sheet name="SO 180" sheetId="8" r:id="rId8"/>
    <sheet name="SO 201" sheetId="9" r:id="rId9"/>
    <sheet name="SO 440" sheetId="10" r:id="rId10"/>
    <sheet name="SO 501" sheetId="11" r:id="rId11"/>
  </sheets>
  <definedNames/>
  <calcPr calcId="162913"/>
</workbook>
</file>

<file path=xl/sharedStrings.xml><?xml version="1.0" encoding="utf-8"?>
<sst xmlns="http://schemas.openxmlformats.org/spreadsheetml/2006/main" count="2219" uniqueCount="708">
  <si>
    <t>Rekapitulace ceny</t>
  </si>
  <si>
    <t>Stavba: 20-049 - Prosklená lávka přes ulici Na Struze</t>
  </si>
  <si>
    <t>Varianta: 03 - ZDS 2023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</si>
  <si>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</si>
  <si>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</si>
  <si>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</si>
  <si>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</si>
  <si>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</si>
  <si>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</si>
  <si>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</si>
  <si>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</si>
  <si>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</si>
  <si>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</si>
  <si>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</si>
  <si>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20-049</t>
  </si>
  <si>
    <t>Prosklená lávka přes ulici Na Struze</t>
  </si>
  <si>
    <t>O</t>
  </si>
  <si>
    <t>Rozpočet:</t>
  </si>
  <si>
    <t>0,00</t>
  </si>
  <si>
    <t>15,00</t>
  </si>
  <si>
    <t>21,00</t>
  </si>
  <si>
    <t>3</t>
  </si>
  <si>
    <t>2</t>
  </si>
  <si>
    <t>SO 000</t>
  </si>
  <si>
    <t>Všeobecné a předběžné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</si>
  <si>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</si>
  <si>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</si>
  <si>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</si>
  <si>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</si>
  <si>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</si>
  <si>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</si>
  <si>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</si>
  <si>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</si>
  <si>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</si>
  <si>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</si>
  <si>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</si>
  <si>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</si>
  <si>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</si>
  <si>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</si>
  <si>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</si>
  <si>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</si>
  <si>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</si>
  <si>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</si>
  <si>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</si>
  <si>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</si>
  <si>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</si>
  <si>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</si>
  <si>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</si>
  <si>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</si>
  <si>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</si>
  <si>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Úhrnná částka musí obsahovat veškeré náklady na dočasné úpravy a regulaci dopravy (i pěší) na staveništi a nezbytné značení a opatření vyplývající z 
požadavků BOZP na staveništi vč. provizorních lávek a nájezdů, apod. Trasy pro pěší v souladu s vyhl. č. 398/2009 Sb., o obecných technických požadavcích zabezpečujících bezbariérové užívání staveb. Po dobu realizace stavby zajištěn přístup k objektům pro požární techniku, policie, záchranné služby.  
PEVNÁ CENA.</t>
  </si>
  <si>
    <t>VV</t>
  </si>
  <si>
    <t>1=1.000 [A]</t>
  </si>
  <si>
    <t>TS</t>
  </si>
  <si>
    <t>zahrnuje veškeré náklady spojené s objednatelem požadovanými zařízeními</t>
  </si>
  <si>
    <t>02730</t>
  </si>
  <si>
    <t>POMOC PRÁCE ZŘÍZ NEBO ZAJIŠŤ OCHRANU INŽENÝRSKÝCH SÍTÍ</t>
  </si>
  <si>
    <t>Zajištění stávajících sítí, opatření pro jejich ochranu během stavby - zajištění stability sloupů, ochrana a izolace nadzemních vedení při manipulacích s břemeny a pod. 
ochrana a konstrukcí v prostoru stavby</t>
  </si>
  <si>
    <t>dle situace a stanovisek správců 
1=1.000 [A]</t>
  </si>
  <si>
    <t>02910</t>
  </si>
  <si>
    <t>OSTATNÍ POŽADAVKY - ZEMĚMĚŘIČSKÁ MĚŘENÍ</t>
  </si>
  <si>
    <t>Zaměření skutečného provedení díla ke kolaudaci stavby v délce stavby  
3x tištěné paré + 1x CD 
PEVNÁ CENA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</si>
  <si>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</si>
  <si>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</si>
  <si>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</si>
  <si>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Veškerá nutná zaměření nutná k realizaci díla (např. zaměření stavby před výstavbou, vytyčení stavby a obvodu staveniště apod.) a k uvedení stavby do 
užívání a řádnému předání dokončeného díla. 
vytyčení stavby (3x tištěná, 1xCD), zřízení vytyčovací sítě stavby 
PEVNÁ CENA</t>
  </si>
  <si>
    <t>zahrnuje veškeré náklady spojené s objednatelem požadovanými pracemi</t>
  </si>
  <si>
    <t>02940</t>
  </si>
  <si>
    <t>OSTATNÍ POŽADAVKY - VYPRACOVÁNÍ DOKUMENTACE</t>
  </si>
  <si>
    <t>Dokumentace skutečného provedení stavby. Výkresy a související písemnosti zhotovené stavby potřebné pro evidenci pozemní komunikace. Výkresy odchylek a změn stavby oproti DSP, PDPS pro objekty stavby. Ověřené podpisem odpovědného zástupce zhotovitele a správce stavby - tiskem ve 4 vyhotoveních a 1 x na CD. Zadavatel poskytne dokumentaci v otevřeném formátu *DWG. 
PEVNÁ CENA</t>
  </si>
  <si>
    <t>02943</t>
  </si>
  <si>
    <t>OSTATNÍ POŽADAVKY - VYPRACOVÁNÍ RDS</t>
  </si>
  <si>
    <t>Realizační dokumentace objektů stavby, přechodné úpravy DIO, stanovení místní úpravy DZ po stavbě ( tiskem 4x + 1x CD). 
Obsah dle směrnice pro dokumentaci staveb PK, v souladu s PDPS, Řeší podrobnosti pro kvalitní a bezpečné zhotovení stavby.  
Vypracuje autorizovaná osoba. Odsouhlasí správce stavby. Havarijní plán. Tiskem 2x. Zadavatel poskytne dokumentaci v otevřeném formátu *DWG.  
PEVNÁ CENA</t>
  </si>
  <si>
    <t>7</t>
  </si>
  <si>
    <t>02946</t>
  </si>
  <si>
    <t>OSTAT POŽADAVKY - FOTODOKUMENTACE</t>
  </si>
  <si>
    <t>Fotodokumentace stavby 
- 2x měsíčně sada barevných fotografií v tištěné i elektronické formě + zpráva o 
průběhu stavby 
- 3x závěřečná fotodokumentace v albu s popisem v tištěné i elektronické formě 
PEVNÁ CENA</t>
  </si>
  <si>
    <t>Jednou měsíčně zajištění jedné sady barevných fotografií v tištěné formě i na CD dokumentující postup výstavby. Sadu uspořádat do alba s popisy, stručně určujícími místo, čas a předmět fotografie. Pro převzetí stavby zajistit zvláštní sadu z průběhu celé stavby ve 3 vyhotoveních včetně uložení na  CD. 
1=1.000 [A]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</si>
  <si>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</si>
  <si>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SO 001</t>
  </si>
  <si>
    <t>Bourací práce - lávka pro pěší</t>
  </si>
  <si>
    <t>014112</t>
  </si>
  <si>
    <t>POPLATKY ZA SKLÁDKU TYP S-IO (INERTNÍ ODPAD)</t>
  </si>
  <si>
    <t>T</t>
  </si>
  <si>
    <t>suť, kámen, beton</t>
  </si>
  <si>
    <t>pol. 96615 5,0*2,2=11.000 [A] 
pol. 96616a 31,8*2,4=76.320 [B] 
pol. 96616b 9,0*2,2=19.800 [C] 
pol. 96616c 27,4*2,2=60.280 [D] 
pol. 96666a 283*0,015*7,85=33.323 [E] 
pol. 96717 17,6*0,80=14.080 [F] 
Celkem: A+B+C+D+E+F=214.803 [G]</t>
  </si>
  <si>
    <t>zahrnuje veškeré poplatky provozovateli skládky související s uložením odpadu na skládce.</t>
  </si>
  <si>
    <t>014122</t>
  </si>
  <si>
    <t>POPLATKY ZA SKLÁDKU TYP S-OO (OSTATNÍ ODPAD)</t>
  </si>
  <si>
    <t>zemina</t>
  </si>
  <si>
    <t>pol. 12373 78,2*1,9=148.580 [A]</t>
  </si>
  <si>
    <t>014132</t>
  </si>
  <si>
    <t>POPLATKY ZA SKLÁDKU TYP S-NO (NEBEZPEČNÝ ODPAD)</t>
  </si>
  <si>
    <t>pol.97817 175*0,005=0.875 [A]</t>
  </si>
  <si>
    <t>Zemní práce</t>
  </si>
  <si>
    <t>12110</t>
  </si>
  <si>
    <t>SEJMUTÍ ORNICE NEBO LESNÍ PŮDY</t>
  </si>
  <si>
    <t>M3</t>
  </si>
  <si>
    <t>dle PD 
130*0,150=19.500 [A]</t>
  </si>
  <si>
    <t>položka zahrnuje sejmutí ornice bez ohledu na tloušťku vrstvy a její vodorovnou dopravu 
nezahrnuje uložení na trvalou skládku</t>
  </si>
  <si>
    <t>12373</t>
  </si>
  <si>
    <t>ODKOP PRO SPOD STAVBU SILNIC A ŽELEZNIC TŘ. I</t>
  </si>
  <si>
    <t>odkop pro spodní stavbu, na trvalou skládku</t>
  </si>
  <si>
    <t>dle 3D modelu 
78,2=78.200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</si>
  <si>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</si>
  <si>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17120</t>
  </si>
  <si>
    <t>ULOŽENÍ SYPANINY DO NÁSYPŮ A NA SKLÁDKY BEZ ZHUTNĚNÍ</t>
  </si>
  <si>
    <t>uložení ornice pro zpětné využití</t>
  </si>
  <si>
    <t>19,5=19.500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</si>
  <si>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</si>
  <si>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Ostatní konstrukce a práce</t>
  </si>
  <si>
    <t>919148</t>
  </si>
  <si>
    <t>ŘEZÁNÍ ŽELEZOBETONOVÝCH KONSTRUKCÍ TL DO 500MM</t>
  </si>
  <si>
    <t>M</t>
  </si>
  <si>
    <t>řezání stávajících ŽB konstrukcí</t>
  </si>
  <si>
    <t>dle PD 
OP1 2,5+1,5+5,0+1,5+2,5=13.000 [A] 
pilíř 3,2+3,5+3,2=9.900 [B] 
Celkem: A+B=22.900 [C]</t>
  </si>
  <si>
    <t>položka zahrnuje řezání železobetonových konstrukcí v předepsané tloušťce, včetně spotřeby vody</t>
  </si>
  <si>
    <t>8</t>
  </si>
  <si>
    <t>94490</t>
  </si>
  <si>
    <t>a</t>
  </si>
  <si>
    <t>OCHRANNÁ KONSTRUKCE</t>
  </si>
  <si>
    <t>M2</t>
  </si>
  <si>
    <t>ochranná konstrukce pro odstrojování opláštění lávky (oplechování, dřevěné konstrukce, zasklení) včetně ochranny stávajících konstrukcí pod lávkou a v bezprostřední blízkosti 
pevná podlaha a boční ochranná geotextilie  
odstrojování za předpokladu úplné uzavírky komunikace  
ochranná konstrukce bude mít funkci dočasné podpěry pro odstrojenou část NK sloužící jako podpora horkovodu - celková hmotnost zbývající čsát 20 tun</t>
  </si>
  <si>
    <t>pevná podlaha 8,0*36=288.000 [A] 
boční ochranná konstrukce proti prachu a úletu materiálu 48*5*2=480.000 [B] 
Celkem: A+B=768.000 [C]</t>
  </si>
  <si>
    <t>Položka zahrnuje dovoz, montáž, údržbu, opotřebení (nájemné), demontáž, konzervaci, odvoz.</t>
  </si>
  <si>
    <t>96615</t>
  </si>
  <si>
    <t>BOURÁNÍ KONSTRUKCÍ Z PROSTÉHO BETONU</t>
  </si>
  <si>
    <t>na trvalou skládku</t>
  </si>
  <si>
    <t>dle situace 
vyrovnávky, dobetonávky, schodiště 5=5.000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</si>
  <si>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</si>
  <si>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96616</t>
  </si>
  <si>
    <t>BOURÁNÍ KONSTRUKCÍ ZE ŽELEZOBETONU</t>
  </si>
  <si>
    <t>mostovka lávky včetně vrstvy litého asfaltu</t>
  </si>
  <si>
    <t>dle skutečného stavu a archivní dokumentace 
mostovka do trapézových plechů včetně spádové vrstvy z litého asfaltu 
43,8*2,9*0,25=31.755 [A]</t>
  </si>
  <si>
    <t>11</t>
  </si>
  <si>
    <t>b</t>
  </si>
  <si>
    <t>části původních konstrukcí u OP1 a P2 
konstrukce bourat po řeání spáry pol. 919148</t>
  </si>
  <si>
    <t>dle skutečného stavu a archivní dokumentace 
na OP1 2,5*1,5*0,5*2+1,0*5,0*0,5+0,5*5,0*0,3=7.000 [A] 
na P2 3,5*0,4*0,6+2*3,2*0,4*0,450=1.992 [B] 
Celkem: A+B=8.992 [C]</t>
  </si>
  <si>
    <t>12</t>
  </si>
  <si>
    <t>c</t>
  </si>
  <si>
    <t>bourání původních konstrukcí v místě OP3</t>
  </si>
  <si>
    <t>dle skutečného stavu a archivní dokumentace 
úložný práh a převázka pilot 0,4*0,5*3,40+0,5*0,6*0,5*2=0.980 [A] 
hlavy pilot 2*1,8*0,4*0,4*3,1415*0,25=0.452 [B] 
závěrná zeď 0,3*1,5*10,0=4.500 [C] 
základ závěrné (OP) zdi 1,65*10=16.500 [D] 
dobetonávky, patky 5=5.000 [E] 
Celkem: A+B+C+D+E=27.432 [F]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</si>
  <si>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</si>
  <si>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13</t>
  </si>
  <si>
    <t>96618</t>
  </si>
  <si>
    <t>BOURÁNÍ KONSTRUKCÍ KOVOVÝCH</t>
  </si>
  <si>
    <t>demontáž ocelové konstrukce lávky 
včetně odstrojení, rozpojení, snesení, rozpálení do převozitelných dílců, odvod do šrotu 
předpokládá se snesení odstrojené konstrukce bez skla a dřeva 
celková NK lávky s mostovkou bez dřeva a skla cca 120 tun 
NK majetkem zhotovitele</t>
  </si>
  <si>
    <t>dle archivní dokumentace  
hmotnost ocelé konstrukce a poechávaných částí OK cca 32=32.000 [A]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</si>
  <si>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</si>
  <si>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14</t>
  </si>
  <si>
    <t>96666</t>
  </si>
  <si>
    <t>ODSTRANĚNÍ PROTIHLUKOVÝCH STĚN Z DÍLCŮ SKLENĚNÝCH</t>
  </si>
  <si>
    <t>odstranění skleněných výplní lávky včetně spojovacího materiálu, krytek, těsnění apod. 
odstrojení před demontáží NK v původním umístění</t>
  </si>
  <si>
    <t>dle archivní dokumentace 
0,720*1,10*112=88.704 [A] 
0,720*2,30*112=185.472 [B] 
0,880*2,30*4=8.096 [C] 
Celkem: A+B+C=282.272 [D]</t>
  </si>
  <si>
    <t>položka zahrnuje: 
- demontáž konstrukce do použitelných součástí a odstranění nepoužitelných 
- odvoz použitelných částí do skladu a suti na skládku (nezahrnuje poplatek za skládku) 
- odstranění sloupků bez ohledu na materiál 
nezahrnuje odstranění základových konstrukcí</t>
  </si>
  <si>
    <t>15</t>
  </si>
  <si>
    <t>96717</t>
  </si>
  <si>
    <t>VYBOURÁNÍ ČÁSTÍ KONSTRUKCÍ DŘEVĚNÝCH</t>
  </si>
  <si>
    <t>odstranění dřevěného obložení konstrukce - na trvalou skládku 
odstrojení v původním umístění před snesením</t>
  </si>
  <si>
    <t>dle původní dokumentace 
prkna 4,20=4.200 [A] 
hranoly 3,30+0,31=3.610 [B] 
fošny 8,80+1,0=9.800 [C] 
Celkem: A+B+C=17.610 [D]</t>
  </si>
  <si>
    <t>položka zahrnuje: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</si>
  <si>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16</t>
  </si>
  <si>
    <t>97817</t>
  </si>
  <si>
    <t>ODSTRANĚNÍ MOSTNÍ IZOLACE</t>
  </si>
  <si>
    <t>odstranění izolace</t>
  </si>
  <si>
    <t>dle archivní dokumentace 
175=175.000 [A]</t>
  </si>
  <si>
    <t>- položka zahrnuje veškerou manipulaci s vybouranou sutí a hmotami včetně uložení na skládku. Nezahrnuje poplatek za skládku, který se vykazuje v položce 0141** (s výjimkou  
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</si>
  <si>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002</t>
  </si>
  <si>
    <t>Bourací práce - místní komunikace</t>
  </si>
  <si>
    <t>pol. 11332  9,4*1,9=17.860 [A] 
pol. 11334 5,6*2,2=12.320 [B] 
pol. 11352 5*0,2*0,5*2,2=1.100 [C] 
pol. 915402 7,5*0,3*2,3=5.175 [D] 
Celkem: A+B+C+D=36.455 [E]</t>
  </si>
  <si>
    <t>11332</t>
  </si>
  <si>
    <t>ODSTRANĚNÍ PODKLADŮ ZPEVNĚNÝCH PLOCH Z KAMENIVA NESTMELENÉHO</t>
  </si>
  <si>
    <t>stávající podkladní vrstvy ze ŠD a ŠP včetně výplňového materiálu (dlažba, kámen, štět) - na trvalou skládku</t>
  </si>
  <si>
    <t>dle situace a průzkůmů 
v ploše napojení na stávající stav v případě zásahu do podkladních vrstev 
15,0*2,5*0,25=9.375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</si>
  <si>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</si>
  <si>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11334</t>
  </si>
  <si>
    <t>ODSTRANĚNÍ PODKLADU ZPEVNĚNÝCH PLOCH S CEMENT POJIVEM</t>
  </si>
  <si>
    <t>vrstvy stávajícího KSC - na trvalou skládku</t>
  </si>
  <si>
    <t>dle situace a průzkůmů 
v ploše napojení na stávající stav v případě zásahu do podkladních vrstev 
15,0*2,5*0,15=5.625 [A]</t>
  </si>
  <si>
    <t>11352</t>
  </si>
  <si>
    <t>ODSTRANĚNÍ CHODNÍKOVÝCH A SILNIČNÍCH OBRUBNÍKŮ BETONOVÝCH</t>
  </si>
  <si>
    <t>odstranění včetně odvozu na skládku</t>
  </si>
  <si>
    <t>dle situace včetně mostu 
5=5.000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</si>
  <si>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</si>
  <si>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11372E</t>
  </si>
  <si>
    <t>FRÉZOVÁNÍ ZPEVNĚNÝCH PLOCH ASFALT DROBNÝCH OPRAV A PLOŠ ROZPADŮ DO 500M2</t>
  </si>
  <si>
    <t>odstranění stávajících živičných vrstev vč. zazubení stávajících vrstev v místě napojení - kvalitativní třída ZAS-T1 a ZAS-T2   
vč. naložení, odvozu a uložení na skládku dodavatele,  zhotovitel v ceně zohlední možnost zpětného využití recyklovaného materiálu</t>
  </si>
  <si>
    <t>dle situace a průzkůmů 
zfrézování obrusu 15*5,0*0,04=3.000 [A] 
zfrézování ložné (podkladní) 15*2,5*0,06=2.250 [B] 
Celkem: A+B=5.250 [C]</t>
  </si>
  <si>
    <t>915402</t>
  </si>
  <si>
    <t>VODOR DOPRAV ZNAČ BETON PREFABRIK - ODSTRANĚNÍ</t>
  </si>
  <si>
    <t>vodící proužek z bet. přídlažby - odstranění, na trvalou skládku</t>
  </si>
  <si>
    <t>dle situace  
15*2*0,25=7.500 [A]</t>
  </si>
  <si>
    <t>zahrnuje odstranění a odklizení vybouraného materiálu s odvozem na skládku</t>
  </si>
  <si>
    <t>919112</t>
  </si>
  <si>
    <t>ŘEZÁNÍ ASFALTOVÉHO KRYTU VOZOVEK TL DO 100MM</t>
  </si>
  <si>
    <t>včetně odvozu materiálu na skládku a poplatku za skládku</t>
  </si>
  <si>
    <t>začátek a konec úseku 5,0*2 =10.000 [A]</t>
  </si>
  <si>
    <t>položka zahrnuje řezání vozovkové vrstvy v předepsané tloušťce, včetně spotřeby vody</t>
  </si>
  <si>
    <t>SO 003</t>
  </si>
  <si>
    <t>Bourací práce - chodníky</t>
  </si>
  <si>
    <t>pol. 11334 1,9*2,2=4.180 [A] 
pol. 11348 3,8*2,2=8.360 [B] 
Celkem: A+B=12.540 [C]</t>
  </si>
  <si>
    <t>rozlámané kry z chodníků  
na skládku IO</t>
  </si>
  <si>
    <t>pol. 11333 0,3*2,2=0.660 [A]</t>
  </si>
  <si>
    <t>11333</t>
  </si>
  <si>
    <t>ODSTRANĚNÍ PODKLADU ZPEVNĚNÝCH PLOCH S ASFALT POJIVEM</t>
  </si>
  <si>
    <t>asfaltové vrstvy ploše chodníku směr centrum 
odstranění ker z litého asfaltu</t>
  </si>
  <si>
    <t>v místě zásahu do původních chodníků 
4,5*1,0*0,05=0.225 [A]</t>
  </si>
  <si>
    <t>dle situace a průzkůmů 
v ploše dlážděného chodníku 12,5*0,150=1.875 [A]</t>
  </si>
  <si>
    <t>11348</t>
  </si>
  <si>
    <t>ODSTRANĚNÍ KRYTU ZPEVNĚNÝCH PLOCH Z DLAŽDIC VČETNĚ PODKLADU</t>
  </si>
  <si>
    <t>odstranění dlážděného krytu včetně lože a podkladní vrstvy 
na trvalou skládku</t>
  </si>
  <si>
    <t>dle situace 
12,5*0,30=3.750 [A]</t>
  </si>
  <si>
    <t>9111B3</t>
  </si>
  <si>
    <t>ZÁBRADLÍ SILNIČNÍ SE SVISLOU VÝPLNÍ - DEMONTÁŽ S PŘESUNEM</t>
  </si>
  <si>
    <t>stávající zábradlí v předpolích 
do šrotu</t>
  </si>
  <si>
    <t>dle situace 
3,0+1,8+7,0+3,5=15.300 [A]</t>
  </si>
  <si>
    <t>položka zahrnuje: 
- demontáž a odstranění zařízení 
- jeho odvoz na předepsané místo</t>
  </si>
  <si>
    <t>919111</t>
  </si>
  <si>
    <t>ŘEZÁNÍ ASFALTOVÉHO KRYTU VOZOVEK TL DO 50MM</t>
  </si>
  <si>
    <t>řezaní asfaltové krytu v místě napojení</t>
  </si>
  <si>
    <t>dle situace 
4,5=4.500 [A]</t>
  </si>
  <si>
    <t>SO 120</t>
  </si>
  <si>
    <t>Úprava místních komunikací</t>
  </si>
  <si>
    <t>113766</t>
  </si>
  <si>
    <t>FRÉZOVÁNÍ DRÁŽKY PRŮŘEZU DO 800MM2 V ASFALTOVÉ VOZOVCE</t>
  </si>
  <si>
    <t>drážka pro zálivku v místě napojení</t>
  </si>
  <si>
    <t>napojení na stávající stav 2*4,5=9.000 [A] 
podél přídlažby 15*2=30.000 [B] 
Celkem: A+B=39.000 [C]</t>
  </si>
  <si>
    <t>Položka zahrnuje veškerou manipulaci s vybouranou sutí a s vybouranými hmotami vč. uložení na skládku.</t>
  </si>
  <si>
    <t>18110</t>
  </si>
  <si>
    <t>ÚPRAVA PLÁNĚ SE ZHUTNĚNÍM V HORNINĚ TŘ. I</t>
  </si>
  <si>
    <t>dle situace 
15,0*2,5*1,2=45.000 [A]</t>
  </si>
  <si>
    <t>položka zahrnuje úpravu pláně včetně vyrovnání výškových rozdílů. Míru zhutnění určuje projekt.</t>
  </si>
  <si>
    <t>Základy</t>
  </si>
  <si>
    <t>21361</t>
  </si>
  <si>
    <t>DRENÁŽNÍ VRSTVY Z GEOTEXTILIE</t>
  </si>
  <si>
    <t>separační a filtrační geotextilie dle požadavků TP 97 CBR &gt; 3kN</t>
  </si>
  <si>
    <t>dle situace 
15,0*2,5*1,20=45.000 [A]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</si>
  <si>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</si>
  <si>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Komunikace</t>
  </si>
  <si>
    <t>56210</t>
  </si>
  <si>
    <t>VOZOVKOVÉ VRSTVY Z MATERIÁLŮ STABIL CEMENTEM</t>
  </si>
  <si>
    <t>podkladní vrstva SC 8/10</t>
  </si>
  <si>
    <t>dle situace 
15*2,5*0,15=5.625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</si>
  <si>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</si>
  <si>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56330</t>
  </si>
  <si>
    <t>VOZOVKOVÉ VRSTVY ZE ŠTĚRKODRTI</t>
  </si>
  <si>
    <t>podkladní vrstva ze ŠD 0-32</t>
  </si>
  <si>
    <t>dle situace 
15,0*2,5*0,25=9.375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</si>
  <si>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</si>
  <si>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572213</t>
  </si>
  <si>
    <t>SPOJOVACÍ POSTŘIK Z EMULZE DO 0,5KG/M2</t>
  </si>
  <si>
    <t>0,4 kg/m2 po vyštěpení</t>
  </si>
  <si>
    <t>pod ACO  15*5,0=75.000 [A] 
pod ACL  15*2,5=37.500 [B] 
Celkem: A+B=112.500 [C]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</si>
  <si>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</si>
  <si>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574A33</t>
  </si>
  <si>
    <t>ASFALTOVÝ BETON PRO OBRUSNÉ VRSTVY ACO 11 TL. 40MM</t>
  </si>
  <si>
    <t>obrus ACO 11  50/70 
tl. 40mm</t>
  </si>
  <si>
    <t>dle situace 
v celé šířce pro sjednocení povrchu  
15*5,0=75.000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</si>
  <si>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</si>
  <si>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574C05</t>
  </si>
  <si>
    <t>ASFALTOVÝ BETON PRO LOŽNÍ VRSTVY ACL 16</t>
  </si>
  <si>
    <t>ložná včetně vyrovnávek ACL 16  50/70 
tl. 60mm</t>
  </si>
  <si>
    <t>dle situace 
polovina šířky 15*2,5*0,06=2.250 [A] 
vyrovnávky 15*2,5*0,05*0,5=0.938 [B] 
Celkem: A+B=3.188 [C]</t>
  </si>
  <si>
    <t>915401</t>
  </si>
  <si>
    <t>VODOROVNÉ DOPRAVNÍ ZNAČENÍ BETON PREFABRIK - DODÁVKA A POKLÁDKA</t>
  </si>
  <si>
    <t>odvodňovací proužek z betonových dlaždic - barva bílá, do betonového lože</t>
  </si>
  <si>
    <t>dle situace 
včetně přesahů na napojení 15+5+10*0,25=22.500 [A]</t>
  </si>
  <si>
    <t>zahrnuje dodávku betonových prefabrikátů a jejich osazení do předepsaného lože</t>
  </si>
  <si>
    <t>917224</t>
  </si>
  <si>
    <t>SILNIČNÍ A CHODNÍKOVÉ OBRUBY Z BETONOVÝCH OBRUBNÍKŮ ŠÍŘ 150MM</t>
  </si>
  <si>
    <t>silniční obruby do betonového lože s boční opěrou</t>
  </si>
  <si>
    <t>dle situace  
včetně rezervy na výškové napojení 7=7.000 [A]</t>
  </si>
  <si>
    <t>Položka zahrnuje: 
dodání a pokládku betonových obrubníků o rozměrech předepsaných zadávací dokumentací 
betonové lože i boční betonovou opěrku.</t>
  </si>
  <si>
    <t>931326</t>
  </si>
  <si>
    <t>TĚSNĚNÍ DILATAČ SPAR ASF ZÁLIVKOU MODIFIK PRŮŘ DO 800MM2</t>
  </si>
  <si>
    <t>těsnící zálivka spáry</t>
  </si>
  <si>
    <t>napojení na stávající stav 2*4,5=9.000 [A] 
podél přídlažby 2*15=30.000 [B] 
Celkem: A+B=39.000 [C]</t>
  </si>
  <si>
    <t>položka zahrnuje dodávku a osazení předepsaného materiálu, očištění ploch spáry před úpravou, očištění okolí spáry po úpravě 
nezahrnuje těsnící profil</t>
  </si>
  <si>
    <t>SO 134</t>
  </si>
  <si>
    <t>Chodník</t>
  </si>
  <si>
    <t>napojení na stávající stav 4,5=4.500 [A] 
zálivka po obvodu k betonovému parapetu 6,0=6.000 [B] 
Celkem: A+B=10.500 [C]</t>
  </si>
  <si>
    <t>dle situace 
15,0*1,20=18.000 [A]</t>
  </si>
  <si>
    <t>56334</t>
  </si>
  <si>
    <t>VOZOVKOVÉ VRSTVY ZE ŠTĚRKODRTI TL. DO 200MM</t>
  </si>
  <si>
    <t>podkladnívrstva chodníku ŠD 0-32 
tl. 200mm</t>
  </si>
  <si>
    <t>dle situace 
15,0*1,10=16.500 [A]</t>
  </si>
  <si>
    <t>575C03</t>
  </si>
  <si>
    <t>LITÝ ASFALT MA IV (OCHRANA MOSTNÍ IZOLACE) 11</t>
  </si>
  <si>
    <t>obnova ochranné vrstvy z MA na stávajícím objektu kolem uložení OP1</t>
  </si>
  <si>
    <t>dle PD 
4,5*1,0*0,05*1,20=0.270 [A]</t>
  </si>
  <si>
    <t>582612</t>
  </si>
  <si>
    <t>KRYTY Z BETON DLAŽDIC SE ZÁMKEM ŠEDÝCH TL 80MM DO LOŽE Z KAM</t>
  </si>
  <si>
    <t>betonová (zámková) dlažba včetně 2x vyspárování drtí - barva šedá - zámková dlažba tvaru "I"</t>
  </si>
  <si>
    <t>na OP3 
15,0-3,2=11.800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</si>
  <si>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</si>
  <si>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58261B</t>
  </si>
  <si>
    <t>KRYTY Z BETON DLAŽDIC SE ZÁMKEM BAREV RELIÉF TL 80MM DO LOŽE Z KAM</t>
  </si>
  <si>
    <t>varovný pás v místě napojení na stávající MK 
3,2=3.200 [A]</t>
  </si>
  <si>
    <t>Přidružená stavební výroba</t>
  </si>
  <si>
    <t>711507</t>
  </si>
  <si>
    <t>OCHRANA IZOLACE NA POVRCHU Z PE FÓLIE</t>
  </si>
  <si>
    <t>nopová fólie na styku chodník - svislá konstrukce</t>
  </si>
  <si>
    <t>12,5*1,0=12.500 [A]</t>
  </si>
  <si>
    <t>položka zahrnuje: 
- dodání  předepsaného ochranného materiálu 
- zřízení ochrany izolace</t>
  </si>
  <si>
    <t>931231</t>
  </si>
  <si>
    <t>VÝPLŇ DILATAČNÍCH SPAR Z PRYŽOVÝCH PÁSŮ ŠÍŘKY DO 200MM HLADKÝCH</t>
  </si>
  <si>
    <t>detail těsnění těsnění dilatační spáry mezi závěrnou zdí OP1 a stávající konstrukcí a povrchem chodníku 
včetně pružné zálivky shora, dilatačního profilu a výplně a překrytí lištou z interiéru</t>
  </si>
  <si>
    <t>dle situace 
3,0=3.000 [A]</t>
  </si>
  <si>
    <t>položka zahrnuje dodávku a osazení předepsaného materiálu, očištění ploch spáry před úpravou, očištění okolí spáry po úpravě</t>
  </si>
  <si>
    <t>SO 180</t>
  </si>
  <si>
    <t>Dopravně inženýrská opatření</t>
  </si>
  <si>
    <t>Položka zahrnuje souhrnné náklady na dopravně-inženýrská opatření, na operativní řízení a regulaci  dopravy během stavby  
Uvažována úplná úzavírka dle PD s umožněním průjezdu IZS prostorem stavby</t>
  </si>
  <si>
    <t>Dopravně inženýrská opatření zahrnují: 
- Přechodné dočasné svislé i vodorovné značení, dopravní zařízení a světelné signály, dočasná (mobilní) svodidla úrovně zadržení min. T3 pro oddělení pracovních míst, jejich dodávku, montáž, demontáž, kontrolu, údržbu, servis, přemísťování, pronájem, přeznačování, manipulaci s nimi apod.  
- Operativní zajištění dopravy a regulace dopravy  během stavby (v pracovní době) zaměstnanci zhotovitele.  
- Dočasnou úpravu stávajícího dopravního značení, zakrytí, demontáž či zneplatnění zakrývací páskou.  
- Zpracování podrobné dokumentace jednotlivých dopravně-inženýrských opatření v návaznosti na konkrétní harmonogram prací a projednání DIO před stanovením přechodné úpravy provozu. 
- Zajištění inženýrské činnosti pro projednání DIO včetně stanovení přechodné úpravy provozu na pozemních komunikacích, rozhodnutí o uzavírce a dalších správních rozhodnutí nutných pro realizaci.  
- předpoklad délky uzavírky 7 měsíců</t>
  </si>
  <si>
    <t>SO 201</t>
  </si>
  <si>
    <t>Lávka pro pěší ev.č. TRU-016</t>
  </si>
  <si>
    <t>029412</t>
  </si>
  <si>
    <t>OSTATNÍ POŽADAVKY - VYPRACOVÁNÍ MOSTNÍHO LISTU</t>
  </si>
  <si>
    <t>KUS</t>
  </si>
  <si>
    <t>vypracování mostního listu</t>
  </si>
  <si>
    <t>02953</t>
  </si>
  <si>
    <t>OSTATNÍ POŽADAVKY - HLAVNÍ MOSTNÍ PROHLÍDKA</t>
  </si>
  <si>
    <t>položka zahrnuje :  
- úkony dle ČSN 73 6221  
- provedení hlavní mostní prohlídky oprávněnou fyzickou nebo právnickou osobou  
- vyhotovení záznamu (protokolu), který jednoznačně definuje stav mostu</t>
  </si>
  <si>
    <t>12573</t>
  </si>
  <si>
    <t>VYKOPÁVKY ZE ZEMNÍKŮ A SKLÁDEK TŘ. I</t>
  </si>
  <si>
    <t>natěžení ornice pro zpětné rozprostření</t>
  </si>
  <si>
    <t>19,50=19.500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</si>
  <si>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</si>
  <si>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17481</t>
  </si>
  <si>
    <t>ZÁSYP JAM A RÝH Z NAKUPOVANÝCH MATERIÁLŮ</t>
  </si>
  <si>
    <t>zásyp výkopů pro kanalizaci hlinito písčitá zemina se zhutněním - vč. dovozu ze zdroje dle zhotovitele a poplatku za nakoupení</t>
  </si>
  <si>
    <t>dle výkazu 
15,1=15.100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</si>
  <si>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</si>
  <si>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</si>
  <si>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</si>
  <si>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obsyp potrubí kanalizace frakce 0-8 mm, vč. ztratného a zhutnění</t>
  </si>
  <si>
    <t>dle výkazu 
12,5=12.500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</si>
  <si>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</si>
  <si>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18220</t>
  </si>
  <si>
    <t>ROZPROSTŘENÍ ORNICE VE SVAHU</t>
  </si>
  <si>
    <t>zpětné rozprostření ornice ve svahu kolem OP3</t>
  </si>
  <si>
    <t>položka zahrnuje: 
nutné přemístění ornice z dočasných skládek vzdálených do 50m 
rozprostření ornice v předepsané tloušťce ve svahu přes 1:5</t>
  </si>
  <si>
    <t>21331</t>
  </si>
  <si>
    <t>DRENÁŽNÍ VRSTVY Z BETONU MEZEROVITÉHO (DRENÁŽNÍHO)</t>
  </si>
  <si>
    <t>drenáž za rubem</t>
  </si>
  <si>
    <t>dle VPŘ 
plocha v řezu 0,60*0,40-3,1415*0,15*0,15*0,25=0.222 [A] 
délka  9,0=9.000 [B] 
(a*b)*1,20=2.398 [C]  včetně odstupňování</t>
  </si>
  <si>
    <t>Položka zahrnuje:  
- dodávku předepsaného materiálu pro drenážní vrstvu, včetně mimostaveništní a vnitrostaveništní dopravy  
- provedení drenážní vrstvy předepsaných rozměrů a předepsaného tvaru</t>
  </si>
  <si>
    <t>21461</t>
  </si>
  <si>
    <t>SEPARAČNÍ GEOTEXTILIE</t>
  </si>
  <si>
    <t>ochrana izolace na rubu</t>
  </si>
  <si>
    <t>dle PD 
délka na řezu 4,1=4.100 [A] 
délka izolace OP3 včetně zídek 12,0=12.000 [B] 
a*b=49.200 [C]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</si>
  <si>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</si>
  <si>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22694</t>
  </si>
  <si>
    <t>ZÁPOROVÉ PAŽENÍ Z KOVU DOČASNÉ</t>
  </si>
  <si>
    <t>dočasné pažení stavební jámy - osazení a odstranění</t>
  </si>
  <si>
    <t>pažení směrem ke komunikaci 
(12)*10,0=120.000 [A]  zápory po 1m, průměrná délka 6m 
a*(26,7/1000)=3.204 [B]  uvažováno HEB120 
převázky 1*(10)=10.000 [C] 
c*(18,8/1000)=0.188 [D] 
celkem b+d=3.392 [E]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</si>
  <si>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</si>
  <si>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</si>
  <si>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</si>
  <si>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výdřeva pažení</t>
  </si>
  <si>
    <t>pažení směrem k provizorní komunikaci 
(10)*2,5=25.000 [A]  pažená výška max.2,5m</t>
  </si>
  <si>
    <t>položka zahrnuje osazení pažin bez ohledu na druh, jejich opotřebení a jejich odstranění</t>
  </si>
  <si>
    <t>264215</t>
  </si>
  <si>
    <t>VRTY PRO PILOTY TŘ. II D DO 300MM</t>
  </si>
  <si>
    <t>vrty pro zápory - v třídě II 
včetně odvozu vyvrtané zeminy, jejího uložení na skládce určené zhotovitelem a poplatku za skládku</t>
  </si>
  <si>
    <t>(12)*2,5=30.000 [A]</t>
  </si>
  <si>
    <t>položka zahrnuje:  
- zřízení vrtu, svislou a vodorovnou dopravu zeminy bez uložení na skládku, vrtací práce zapaž. i nepaž. vrtu  
- čerpání vody z vrtu, vyčištění vrtu  
- zabezpečení vrtacích prací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v případě zapažení dočasnými pažnicemi jejich opotřebení  
- v případě zapažení suspenzí veškeré hospodaření s ní  
- nezahrnuje zapažení trvalými pažnicemi  
- nezahrnuje uložení zeminy na skládku a poplatek za skládku  
nevykazuje se hluché vrtání</t>
  </si>
  <si>
    <t>264415</t>
  </si>
  <si>
    <t>VRTY PRO PILOTY TŘ. IV D DO 300MM</t>
  </si>
  <si>
    <t>vrty pro zápory - v třídě IV 
včetně odvozu vyvrtané zeminy, jejího uložení na skládce určené zhotovitelem a poplatku za skládku</t>
  </si>
  <si>
    <t>(12)*3,0=36.000 [A]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</si>
  <si>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</si>
  <si>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281451</t>
  </si>
  <si>
    <t>INJEKTOVÁNÍ NÍZKOTLAKÉ Z CEMENTOVÉ MALTY NA POVRCHU</t>
  </si>
  <si>
    <t>injektáž pat záporového pažení</t>
  </si>
  <si>
    <t>(12)*3,0=36.000 [A] 
a*3,14*0,3*0,3*0,25=2.543 [B]</t>
  </si>
  <si>
    <t>Položka injektážních prací obsahuje kompletní práce, mimo zřízení vrtů (vykazují se položkami 261, 262), které jsou nutné pro předepsanou funkci injektáže (statickou, těsnící a pod.).   
Položka obsahuje vodní tlakové zkoušky před a po injektáži.  
Položka zahrnuje veškerý materiál, výrobky a polotovary, včetně mimostaveništní a vnitrostaveništní dopravy (rovněž přesuny), včetně naložení a složení, případně s uložením.</t>
  </si>
  <si>
    <t>285392</t>
  </si>
  <si>
    <t>DODATEČNÉ KOTVENÍ VLEPENÍM BETONÁŘSKÉ VÝZTUŽE D DO 16MM DO VRTŮ</t>
  </si>
  <si>
    <t>prokotvení nových částí do stávajících NK 
uvažováno 2ks kotev po 200mm po obvodu řezu</t>
  </si>
  <si>
    <t>dle PD 
OP1 2,5+1,5+5,0+1,5+2,5=13.000 [A] 
pilíř 3,2+3,5+3,2=9.900 [B] 
Celkem: (A+B)*5*2=229.000 [C]</t>
  </si>
  <si>
    <t>Položka zahrnuje: 
dodání výztuže předepsaného profilu a předepsané délky (do 600mm) 
provedení vrtu předepsaného profilu a předepsané délky (do 300mm) 
vsunutí výztuže do vyvrtaného profilu a její zalepení předepsaným pojivem 
případně nutné lešení</t>
  </si>
  <si>
    <t>Svislé konstrukce</t>
  </si>
  <si>
    <t>311325</t>
  </si>
  <si>
    <t>ZDI A STĚNY PODP A VOL ZE ŽELEZOBET DO C30/37</t>
  </si>
  <si>
    <t>opěrná zeď s revizním schodištěm C30/37 XF3, XD3 
povrch stupňů a podest opatřen striáží</t>
  </si>
  <si>
    <t>dle výkresu tvaru 
základ 3,1*1,2*1,0+1,85*1,20*1,0=5.940 [A] 
schodiště 5,60*0,65=3.640 [B] 
boční zídka 01 7,80*0,30=2.340 [C] 
boční zídka 02 10,9*0,30=3.270 [D] 
Celkem: A+B+C+D=15.190 [E]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</si>
  <si>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</si>
  <si>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311365</t>
  </si>
  <si>
    <t>VÝZTUŽ ZDÍ A STĚN PODP A VOL Z OCELI 10505, B500B</t>
  </si>
  <si>
    <t>výztuž pol. 311325</t>
  </si>
  <si>
    <t>15,2*0,150=2.280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</si>
  <si>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</si>
  <si>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17</t>
  </si>
  <si>
    <t>317325</t>
  </si>
  <si>
    <t>ŘÍMSY ZE ŽELEZOBETONU DO C30/37</t>
  </si>
  <si>
    <t>monolitické římsy, závěrné zdi a parapetní zídky  C30/37 XF4 XC4 XD3 
pohledový beton třída PB2</t>
  </si>
  <si>
    <t>dle výkresů tvaru 
OP1 (0,35*1,905*(1,79+0,63)*1,25)+0,370*0,70*2,60=2.690 [A]  včetně rezervy na dopojení stávajících parapetních zídek 
OP3 0,30*1,65*(0,80+0,80)+0,320*0,550*2,60+0,25*1,65*1,75+0,25*1,46*1,65=2.574 [B] 
Celkem: A+B=5.264 [C]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</si>
  <si>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</si>
  <si>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18</t>
  </si>
  <si>
    <t>317365</t>
  </si>
  <si>
    <t>VÝZTUŽ ŘÍMS Z OCELI 10505, B500B</t>
  </si>
  <si>
    <t>výztuž pol. 317325</t>
  </si>
  <si>
    <t>5,3*0,200=1.060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</si>
  <si>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</si>
  <si>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19</t>
  </si>
  <si>
    <t>318125</t>
  </si>
  <si>
    <t>ZDI ODDĚLOVACÍ A OHRADNÍ Z DÍLCŮ ŽELEZOBETON DO C30/37</t>
  </si>
  <si>
    <t>lokální opravy a dobetonávky stávajících konstrukcí v místě řezání a napojení nových konstrucí</t>
  </si>
  <si>
    <t>předpoklad 
2+2=4.000 [A]</t>
  </si>
  <si>
    <t>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</si>
  <si>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20</t>
  </si>
  <si>
    <t>318365</t>
  </si>
  <si>
    <t>VÝZTUŽ ZDÍ ODDĚL A OHRAD Z OCELI 10505, B500B</t>
  </si>
  <si>
    <t>doplnění výztuže v místě ponechávaných konstrukcí, včetně vrtání a kotvení do stávajících konstrukcí</t>
  </si>
  <si>
    <t>předpoklad 4,0*0,25=1.000 [A]</t>
  </si>
  <si>
    <t>21</t>
  </si>
  <si>
    <t>31896R</t>
  </si>
  <si>
    <t>ZDI ODDĚLOVACÍ A OHRADNÍ Z DÍLCŮ SKLENĚNÝCH</t>
  </si>
  <si>
    <t>skleněné boční výplně na lávce 
včetně spojovacího materiálu, kotevních prvků a těsnění 
včetně požadované úpravy povrchu</t>
  </si>
  <si>
    <t>dle PD 
boční plochy 2*116=232.000 [A]</t>
  </si>
  <si>
    <t>Položka zahrnuje veškerý materiál včetně spojovacího a těsnícího, výrobky a polotovary, včetně mimostaveništní a vnitrostaveništní dopravy (rovněž přesuny), včetně naložení a složení, případně s uložením.</t>
  </si>
  <si>
    <t>22</t>
  </si>
  <si>
    <t>333325</t>
  </si>
  <si>
    <t>MOSTNÍ OPĚRY A KŘÍDLA ZE ŽELEZOVÉHO BETONU DO C30/37</t>
  </si>
  <si>
    <t>opěry a úložné prahy C30/37 XF2 XC4 XD1</t>
  </si>
  <si>
    <t>OP1  
úložný práh 5,1*1,35*0,60=4.131 [A] 
úložné bločky 0,6*0,6*0,40*2=0.288 [B] 
P02  
úložný práh 3,80*3,60*0,6+3,60*0,55*0,150=8.505 [C] 
úložné bločky 0,6*0,6*0,4*2=0.288 [D] 
OP3 
základ 2,70*4,20*0,520+0,950*0,80*0,52+1,50*0,80*0,52=6.916 [E] 
dřík 0,80*4,20=3.360 [F] 
úložné bločky 0,6*0,6*0,150*2=0.108 [G] 
Celkem: A+B+C+D+E+F+G=23.596 [H]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</si>
  <si>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</si>
  <si>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23</t>
  </si>
  <si>
    <t>333365</t>
  </si>
  <si>
    <t>VÝZTUŽ MOSTNÍCH OPĚR A KŘÍDEL Z OCELI 10505, B500B</t>
  </si>
  <si>
    <t>23,6*0,180=4.248 [A]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</si>
  <si>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</si>
  <si>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24</t>
  </si>
  <si>
    <t>348175</t>
  </si>
  <si>
    <t>ZÁBRADLÍ Z DÍLCŮ KOVOVÝCH ŽÁROVĚ STŘÍKANÉ KOVEM S NÁTĚREM</t>
  </si>
  <si>
    <t>KG</t>
  </si>
  <si>
    <t>spojovací zábradlí mezi lávkou a parapety 
včetně kotvení a PKO</t>
  </si>
  <si>
    <t>dle PD 
200*1,150=230.000 [A]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</si>
  <si>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druhy protikorozní ochrany a nátěry konstrukcí, 
- zvláštní spojovací prostředky, rozebíratelnost konstrukce, 
- ochranná opatření před účinky bludných proudů 
- ochranu před přepětím.</t>
  </si>
  <si>
    <t>25</t>
  </si>
  <si>
    <t>zábradlí výšky 0,60 m na revizním schodišti s výplní z tahokovu LD/43 
včetně kotvení a PKO</t>
  </si>
  <si>
    <t>dle PD 
220*1,15=253.000 [A]</t>
  </si>
  <si>
    <t>26</t>
  </si>
  <si>
    <t>348945</t>
  </si>
  <si>
    <t>ZÁBRADLÍ A ZÁBRADEL ZÍDKY Z NEREZ OCELI</t>
  </si>
  <si>
    <t>zábradlí na lávce včetně spojovacího materiálu 
včetně výrobní a montážní dokumentace</t>
  </si>
  <si>
    <t>dle PD 
0,940*1,15=1.081 [A]</t>
  </si>
  <si>
    <t>Vodorovné konstrukce</t>
  </si>
  <si>
    <t>27</t>
  </si>
  <si>
    <t>421325</t>
  </si>
  <si>
    <t>MOSTNÍ NOSNÉ DESKOVÉ KONSTRUKCE ZE ŽELEZOBETONU C30/37</t>
  </si>
  <si>
    <t>mostovka  C30/37 XF4 
včetně ztraceného bednění</t>
  </si>
  <si>
    <t>dle výkresu tvaru  
plocha v podélném řezu 7,1=7.100 [A] 
šířka desky 2,615=2.615 [B] 
a*b=18.567 [C]</t>
  </si>
  <si>
    <t>28</t>
  </si>
  <si>
    <t>421365</t>
  </si>
  <si>
    <t>VÝZTUŽ MOSTNÍ DESKOVÉ KONSTRUKCE Z OCELI 10505, B500B</t>
  </si>
  <si>
    <t>18,6*0,150=2.790 [A]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</si>
  <si>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</si>
  <si>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29</t>
  </si>
  <si>
    <t>42417A</t>
  </si>
  <si>
    <t>MOSTNÍ NOSNÍKY Z OCELI S 235</t>
  </si>
  <si>
    <t>montážní ztužení, pomocné konstrukce a přípravky, kotevní body horkovodního potrubí 
včetně výrobní a montážní dokumentace 
výroba, doprava, montáž 
PKO v samostatné položce</t>
  </si>
  <si>
    <t>4,50=4.500 [A]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</si>
  <si>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 
výpomocí,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druhy protikorozní ochrany a nátěry konstrukcí,  
- zvláštní spojovací prostředky, rozebíratelnost konstrukce,  
- ochranná opatření před účinky bludných proudů  
- ochranu před přepětím.</t>
  </si>
  <si>
    <t>30</t>
  </si>
  <si>
    <t>42417B</t>
  </si>
  <si>
    <t>MOSTNÍ NOSNÍKY Z OCELI S 355</t>
  </si>
  <si>
    <t>ocelová nosná konstrukce vč. ztužidel - S355 J2H, J2  materiál, výroba , montáž, 
včetně výrobní a montážní dokumentace 
výroba, doprava, montáž 
PKO v samostatné položce</t>
  </si>
  <si>
    <t>dle PD 
nosná konstrukce (profily, styčníkové plechy, lemy, lamely, plenty apod.) 29=29.000 [A] 
rezerva na prořez, svary, apod 0,15*a=4.350 [B] 
Celkem: A+B=33.350 [C]</t>
  </si>
  <si>
    <t>31</t>
  </si>
  <si>
    <t>42861</t>
  </si>
  <si>
    <t>MOSTNÍ LOŽISKA ELASTOMEROVÁ PRO ZATÍŽ DO 1,0MN</t>
  </si>
  <si>
    <t>ložiska pro uložení lávky, kompletní dodávka včetně PKO 
včetně výrobní dokumentace</t>
  </si>
  <si>
    <t>dle PD 
2+2+2=6.000 [A]</t>
  </si>
  <si>
    <t>- výrobní dokumentaci, jde-li o ložisko individuálně vyráběné 
- dodání kompletních ložisek požadované kvality 
- přípravu, očištění a úpravy úložných ploch 
- osazení ložisek podle předepsaného technologického předpisu bez ohledu na způsob uložení a kotvení 
- uložení do malty jakéhokoliv druhu včetně dodávky této malty 
- uložení na plastické vložky nebo maltu včetně dodávky této vložky nebo malty 
- uložení na vrstvu plastbetonové malty nebo podobné vrstvy jako ochranu proti průchodu bludných proudů 
- vyplnění kotevních otvorů 
- lešení a podpěrné konstrukce 
- tmelení, těsnění a výplně spar 
- nastavení ložisek a odborná prohlídka 
- dočasné zpevnění nebo naopak dočasné uvolnění ložisek 
- opatření ložisek znakem výrobce a typovým číslem 
- úpravy, očištění a ošetření okolí ložisek 
- přiměřeným způsobem je nutné zahrnout ustanovení pro TMCH 94 pro kovové konstrukce.</t>
  </si>
  <si>
    <t>32</t>
  </si>
  <si>
    <t>44417R</t>
  </si>
  <si>
    <t>STŘEŠNÍ PLÁŠŤ Z PANELŮ S MINERÁLNÍ VATOU TL. 100MM</t>
  </si>
  <si>
    <t>střešní izolační panely s jádrem z minerální vlny s vnějším tlechem min. tl. 0.5mm (povrch vhodný pro aplikaci PVC fólie a vnitřním plechem tl. min. 0.5mm 
oba líce bez výrazné profilace 
tloušťka 100 mm 
včetně spojovacího materiálu, detailů, těsnění 
včetně výrobní a montážní dokumentace</t>
  </si>
  <si>
    <t>dle PD 
45,6*2,6*1,10=130.416 [A]  včetně předpokládaného prořezu</t>
  </si>
  <si>
    <t>- dodání dílce požadovaného tvaru a vlastností, jeho skladování, doprava a osazení do definitivní polohy, včetně komplexní technologie výroby a montáže dílců, ošetření a ochrana dílců,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dílci (úprava pohledových ploch, příp. rubových ploch, osazení měřících zařízení, zkoušení a měření dílců a pod.). 
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                  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</si>
  <si>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33</t>
  </si>
  <si>
    <t>451312</t>
  </si>
  <si>
    <t>PODKLADNÍ A VÝPLŇOVÉ VRSTVY Z PROSTÉHO BETONU C12/15</t>
  </si>
  <si>
    <t>těsnící vrstva a podkladní betony</t>
  </si>
  <si>
    <t>dle PD 
těsnící vrstva za OP3 13,1*0,10*1,2=1.572 [A] 
podkladní beton OP3 17,0*0,150*1,20=3.060 [B] 
podkladní beton schodiště 8,0*0,150*1,20=1.440 [C] 
Celkem: A+B+C=6.072 [D]   včetně vyrovnávek</t>
  </si>
  <si>
    <t>34</t>
  </si>
  <si>
    <t>45131A</t>
  </si>
  <si>
    <t>PODKLADNÍ A VÝPLŇOVÉ VRSTVY Z PROSTÉHO BETONU C20/25</t>
  </si>
  <si>
    <t>lože pod dlažby C20/25n XF3</t>
  </si>
  <si>
    <t>plochy 82,5=82.500 [A]  plocha kolem OP3 
a*0,10*1,30 =10.725 [B] lože včetně navýšení na lemy a vyrovnávky</t>
  </si>
  <si>
    <t>35</t>
  </si>
  <si>
    <t>45157</t>
  </si>
  <si>
    <t>PODKLADNÍ A VÝPLŇOVÉ VRSTVY Z KAMENIVA TĚŽENÉHO</t>
  </si>
  <si>
    <t>výplň svakovací jímky - těžené kamenivo frakce 4-16</t>
  </si>
  <si>
    <t>1,5*1,5*3,1416*0,25*1,5=2.651 [A]</t>
  </si>
  <si>
    <t>položka zahrnuje dodávku předepsaného kameniva, mimostaveništní a vnitrostaveništní dopravu a jeho uložení 
není-li v zadávací dokumentaci uvedeno jinak, jedná se o nakupovaný materiál</t>
  </si>
  <si>
    <t>36</t>
  </si>
  <si>
    <t>štěrkopískový podsyp frakce 0-8 mm pod trouby</t>
  </si>
  <si>
    <t>dle výkazu 
3,2=3.200 [A]</t>
  </si>
  <si>
    <t>37</t>
  </si>
  <si>
    <t>451572</t>
  </si>
  <si>
    <t>VÝPLŇ VRSTVY Z KAMENIVA TĚŽENÉHO, INDEX ZHUTNĚNÍ ID DO 0,8</t>
  </si>
  <si>
    <t>zásyp základu před lícem opěry</t>
  </si>
  <si>
    <t>dle PD 
před OP3  7,7=7.700 [A] 
před schodištěm  4,2=4.200 [B] 
Celkem: A+B=11.900 [C]</t>
  </si>
  <si>
    <t>položka zahrnuje dodávku předepsaného kameniva, mimostaveništní a vnitrostaveništní dopravu a jeho uložení  
není-li v zadávací dokumentaci uvedeno jinak, jedná se o nakupovaný materiál</t>
  </si>
  <si>
    <t>38</t>
  </si>
  <si>
    <t>457312</t>
  </si>
  <si>
    <t>VYROVNÁVACÍ A SPÁDOVÝ PROSTÝ BETON C12/15</t>
  </si>
  <si>
    <t>podkladní spádový beton pod drenáží</t>
  </si>
  <si>
    <t>dle PD 
0,6*0,3*9,0*1,3=2.106 [A]</t>
  </si>
  <si>
    <t>39</t>
  </si>
  <si>
    <t>458522</t>
  </si>
  <si>
    <t>VÝPLŇ ZA OPĚRAMI A ZDMI Z KAM DRC, INDEX ZHUTNĚNÍ ID DO 0,8</t>
  </si>
  <si>
    <t>zásyp za rubem opěry pod úrovní těsnící vrstvy</t>
  </si>
  <si>
    <t>dle PD 
plocha na řezu 0,68=0.680 [A] 
celková šířka včetně obsypu rubu zdí 9,2=9.200 [B] 
a*b=6.256 [C]</t>
  </si>
  <si>
    <t>40</t>
  </si>
  <si>
    <t>458523</t>
  </si>
  <si>
    <t>VÝPLŇ ZA OPĚRAMI A ZDMI Z KAMENIVA DRCENÉHO, INDEX ZHUTNĚNÍ ID DO 0,9</t>
  </si>
  <si>
    <t>přechodové klíny, zásypy za rubem 
ŠD 0-32</t>
  </si>
  <si>
    <t>dle PD 
za rubem OP3+schodiště 20,7=20.700 [A]</t>
  </si>
  <si>
    <t>41</t>
  </si>
  <si>
    <t>465512</t>
  </si>
  <si>
    <t>DLAŽBY Z LOMOVÉHO KAMENE NA MC</t>
  </si>
  <si>
    <t>lomový kámen do betonového lože, spárování M25 XF4 
lože viz položka 451314</t>
  </si>
  <si>
    <t>plochy 82,5=82.500 [A] 
a*0,2=16.500 [B]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</si>
  <si>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</si>
  <si>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Úpravy povrchů, podlahy, výplně otvorů</t>
  </si>
  <si>
    <t>42</t>
  </si>
  <si>
    <t>626112</t>
  </si>
  <si>
    <t>REPROFILACE PODHLEDŮ, SVISLÝCH PLOCH SANAČNÍ MALTOU JEDNOVRST TL 20MM</t>
  </si>
  <si>
    <t>sanace a sjednocení povrchů betonových ploch stávajících konstrukcí za místem napojení</t>
  </si>
  <si>
    <t>OP1 parapety 1,5*1,5*4=9.000 [A] 
OP1 objekt 1,5*3,0*4+4,9*1,5*2=32.700 [B] 
P2 (3,2+3,5+3,2)*1,5=14.850 [C] 
Celkem: A+B+C=56.550 [D]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</si>
  <si>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</si>
  <si>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43</t>
  </si>
  <si>
    <t>626122</t>
  </si>
  <si>
    <t>REPROFILACE PODHLEDŮ, SVISLÝCH PLOCH SANAČNÍ MALTOU DVOUVRST TL 50MM</t>
  </si>
  <si>
    <t>OP1 parapety 1,5*1,5*4=9.000 [A] 
OP1 objekt 1,5*3,0*4+4,9*1,5*2=32.700 [B] 
P2 (3,2+3,5+3,2)*1,5=14.850 [C] 
Celkem: (A+B+C)*0,20=11.310 [D]   předpoklad na 20% plochy</t>
  </si>
  <si>
    <t>44</t>
  </si>
  <si>
    <t>62631</t>
  </si>
  <si>
    <t>SPOJOVACÍ MŮSTEK MEZI STARÝM A NOVÝM BETONEM</t>
  </si>
  <si>
    <t>dle PD 
OP1 2,5+1,5+5,0+1,5+2,5=13.000 [A] 
pilíř 3,2+3,5+3,2=9.900 [B] 
Celkem: (A+B)*0,5=11.450 [C]</t>
  </si>
  <si>
    <t>45</t>
  </si>
  <si>
    <t>702212</t>
  </si>
  <si>
    <t>KABELOVÁ CHRÁNIČKA ZEMNÍ DN PŘES 100 DO 200 MM</t>
  </si>
  <si>
    <t>chráničky za rubem opěry OP3 mezi závěrnou zdí a instalační šachticí 
předpoklad DN 110/96</t>
  </si>
  <si>
    <t>5*4,0=20.000 [A]</t>
  </si>
  <si>
    <t>1. Položka obsahuje: 
 – proražení otvoru zdivem o průřezu od 0,01 do 0,025m2 
 – úpravu a začištění omítky po montáži vedení 
 – pomocné mechanismy 
2. Položka neobsahuje: 
 – protipožární ucpávku 
3. Způsob měření: 
Udává se počet kusů kompletní konstrukce nebo práce.</t>
  </si>
  <si>
    <t>46</t>
  </si>
  <si>
    <t>703752</t>
  </si>
  <si>
    <t>PROTIPOŽÁRNÍ UCPÁVKA STĚNOU/STROPEM, TL DO 50CM, DO EI 90 MIN.</t>
  </si>
  <si>
    <t>zaizolovaný systémový detail prostupu potrubí horkovodu stropem P2 a závěrnou zdí OP1</t>
  </si>
  <si>
    <t>dle PD 
0,150*0,150*3,1416=0.071 [A] 
2*a+2*a=0.284 [B]</t>
  </si>
  <si>
    <t>Položka obsahuje: Dodávku a montáž protipožární ucpávky vč. příslušenství a pomocného materiálu, vyhotovéní a dodání atestu. Dále obsahuje cenu za pom. mechanismy včetně všech ostatních vedlejších nákladů.</t>
  </si>
  <si>
    <t>47</t>
  </si>
  <si>
    <t>711112</t>
  </si>
  <si>
    <t>IZOLACE BĚŽNÝCH KONSTRUKCÍ PROTI ZEMNÍ VLHKOSTI ASFALTOVÝMI PÁSY</t>
  </si>
  <si>
    <t>kompletní systém hydrizoloace včetně přípravné a ochranné vrstvy, včetrně těsnění spar, prostupů 
- izolace rubu betonových konstrukcí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</si>
  <si>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</si>
  <si>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48</t>
  </si>
  <si>
    <t>711236</t>
  </si>
  <si>
    <t>IZOL ZVLÁŠT KONSTR PROTI VOL STÉK VODĚ Z MĚ  PVC</t>
  </si>
  <si>
    <t>foliová střešní izolace lávky  
včetně spojovacího materiálu, přípravné a ochranné vrstvy, detailů</t>
  </si>
  <si>
    <t>dle PD 
45,6*2,8*1,15=146.832 [A]  včetně přesahů a napojení</t>
  </si>
  <si>
    <t>49</t>
  </si>
  <si>
    <t>711415</t>
  </si>
  <si>
    <t>IZOLACE MOSTOVEK CELOPLOŠ POLYMERNÍ</t>
  </si>
  <si>
    <t>pochozí stěrková izolace lávky - hydroizolační, elastický materiál, pro střední mechanické zatížení, odolný UV záření, odolný proti abrazi za normálního zatížení, protiskluzový</t>
  </si>
  <si>
    <t>dle PD 
délka 44,0=44.000 [A] včetně ZZ 
šířka 2,62=2.620 [B] 
(a*b)*1,10 =126.808 [C] včetně detailů a přesahů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</si>
  <si>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</si>
  <si>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50</t>
  </si>
  <si>
    <t>72123</t>
  </si>
  <si>
    <t>STŘEŠNÍ VTOKY</t>
  </si>
  <si>
    <t>střešní vtok do svodného potrubí - nerez  
včetně těsnění, spojovacího materiálu a napojení na izolaci a svody</t>
  </si>
  <si>
    <t>4=4.000 [A]</t>
  </si>
  <si>
    <t>- výrobní dokumentaci (včetně technologického předpisu) 
- dodání veškerého instalačního a  pomocného  materiálu  (trouby,  trubky,  armatury,  tvarové  kusy,  spojovací a těsnící materiál a pod.), podpěrných, závěsných, upevňovacích prvků, včetně potřebných úprav 
- zednické výpomoci, jako je vysekávání kapes a rýh, jejich vyplnění a začištění 
- úprava podkladu a osazení podpěr, osazení a očištění podkladu a podpěr 
- zřízení plně funkční instalace, kompletní soustavy, podle příslušného technologického předpisu 
- zřízení instalace i jednotlivých částí po etapách, včetně pracovních spar a spojů 
- úprava a příprava prostupů, okolí podpěr, zaústění a napojení a upevnění odpadních výustek 
- úprava, očištění a ošetření prostoru kolem instalace</t>
  </si>
  <si>
    <t>51</t>
  </si>
  <si>
    <t>76423</t>
  </si>
  <si>
    <t>OPLECHOVÁNÍ A LEMOVÁNÍ KONSTR Z HLINÍK PLECHU</t>
  </si>
  <si>
    <t>ukončení zastřešení lávky na vstupech</t>
  </si>
  <si>
    <t>dle PD 
rozvinutá šířka 0,50=0.500 [A] 
délka 2,60=2.600 [B] 
2*a*b*1,20=3.120 [C]</t>
  </si>
  <si>
    <t>- položky klempířských konstrukcí zahrnují zejména kompletní konstrukci včetně úprav plechů (i povrchové úpravy a pod.), spojovací a ochranné prostředky, podkladovou lepenku, upevňovací prvky, lemování, spárování, úpravy u okapů, prostupů, výčnělků, rohů, spojů, dilatací a pod. a není-li zahrnut v samostatných položkách (SD 78), i nátěr konstrukcí, včetně úprav povrchu před nátěrem. 
- Položka zahrnuje veškerý materiál, výrobky a polotovary, včetně mimostaveništní a vnitrostaveništní dopravy (rovněž přesuny), včetně naložení a složení,případně s uložením.</t>
  </si>
  <si>
    <t>52</t>
  </si>
  <si>
    <t>76796</t>
  </si>
  <si>
    <t>VRATA A VRÁTKA</t>
  </si>
  <si>
    <t>branka na revizní schodiště,  
včetně závěsů, zámku, kování 
ocelový rám ze 4HRTR s výplní z tahokovu LD/43 
včetně PKO</t>
  </si>
  <si>
    <t>dle PD 
1,10*0,90=0.990 [A]</t>
  </si>
  <si>
    <t>- položka zahrnuje vedle vlastních vrat a vrátek i rámy, rošty, lišty, kování, podpěrné, závěsné, upevňovací prvky, spojovací a těsnící materiál, pomocný materiál, kompletní povrchovou úpravu, jsou zahrnuty i sloupky včetně kotvení, základové patky a nutných zemních prací. 
- je zahrnuto drobné zasklení nebo jiná předepsaná výplň. 
- součástí položky je  případně i ostnatý drát, uvažovaná plocha se pak vypočítává po horní hranu drátu.</t>
  </si>
  <si>
    <t>53</t>
  </si>
  <si>
    <t>783161</t>
  </si>
  <si>
    <t>PROTIKOROZ OCHRANA OK KOMBIN POVLAKEM S NÁSTŘIKEM METALIZACÍ</t>
  </si>
  <si>
    <t>kompletní systém PKO včetně přípravy povrchu (otryskání) 
včetně oprav na místě</t>
  </si>
  <si>
    <t>dle PD 
833*1,15=957.950 [A]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</si>
  <si>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</si>
  <si>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54</t>
  </si>
  <si>
    <t>78382</t>
  </si>
  <si>
    <t>NÁTĚRY BETON KONSTR TYP S2 (OS-B)</t>
  </si>
  <si>
    <t>plochy úložných prahů, podhled mostovky a čela závěrných zdí</t>
  </si>
  <si>
    <t>na OP1 5,0*0,8+5,0*1,0+5,0*0,6+1,35*0,6*2=13.620 [A] 
na P2 3,8*3,6+3,8*0,6*2+3,6*0,6*2=22.560 [B] 
na OP3 0,80*4,20+1,1*1,0*2+4,2*1,0+4,2*0,8=13.120 [C] 
(a+b+c)*1,30=64.090 [D]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</si>
  <si>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</si>
  <si>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55</t>
  </si>
  <si>
    <t>78383</t>
  </si>
  <si>
    <t>NÁTĚRY BETON KONSTR TYP S4 (OS-C)</t>
  </si>
  <si>
    <t>antigraffiti nátěr parapetních zídek</t>
  </si>
  <si>
    <t>zídky na OP1 (0,3+0,15+0,35+0,25+1,5+0,15+0,30)*2*1,5=9.000 [A] 
zídky na OP3 (1,75+1,5+0,25+0,60+0,60+0,30+0,30+0,80+0,80+1,80+1,50)*1,5=15.300 [B] 
zídky u schodiště (5,0+3,5+8,0+6,0)=22.500 [C] 
Celkem: (A+B+C)*1,30=60.840 [D]</t>
  </si>
  <si>
    <t>Potrubí</t>
  </si>
  <si>
    <t>56</t>
  </si>
  <si>
    <t>863332</t>
  </si>
  <si>
    <t>POTRUBÍ Z TRUB Z NEREZ OCELI DN DO 150MM</t>
  </si>
  <si>
    <t>svodné potrubí ze střechy  - nerez</t>
  </si>
  <si>
    <t>dle PD 
na OP1 do technického zázemí včetně napojení na stávající systém 2*6,0=12.000 [A] 
na OP3 na opevnění u opěry 2*5,0=10.000 [B] 
Celkem: A+B=22.000 [C]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</si>
  <si>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- opláštění dle dokumentace a nutné opravy opláštění při jeho poškození 
nezahrnuje tlakovou zkoušku ani proplacha dezinfekci</t>
  </si>
  <si>
    <t>57</t>
  </si>
  <si>
    <t>86627</t>
  </si>
  <si>
    <t>CHRÁNIČKY Z TRUB OCELOVÝCH DN DO 100MM</t>
  </si>
  <si>
    <t>ocelová chránička z trubek na dolním líci NK - DN do 70 mm 
včetně závěsného kotevního systému do betonové desky 
včetně spojek, spojovacího materiálu, prostupů závěrnou zdí 
včetně PKO</t>
  </si>
  <si>
    <t>3*45=135.000 [A]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</si>
  <si>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 opláštění dle dokumentace a nutné opravy opláštění při jeho poškození</t>
  </si>
  <si>
    <t>58</t>
  </si>
  <si>
    <t>86633</t>
  </si>
  <si>
    <t>CHRÁNIČKY Z TRUB OCELOVÝCH DN DO 150MM</t>
  </si>
  <si>
    <t>ocelová chránička z trubek na dolním líci NK - průměr do 150mm 
včetně závěsného kotevního systému do betonové desky 
včetně spojek, spojovacího materiálu, prostupů závěrnou zdí 
včetně PKO</t>
  </si>
  <si>
    <t>2*45,0=90.000 [A]</t>
  </si>
  <si>
    <t>59</t>
  </si>
  <si>
    <t>87434</t>
  </si>
  <si>
    <t>POTRUBÍ Z TRUB PLASTOVÝCH ODPADNÍCH DN DO 200MM</t>
  </si>
  <si>
    <t>potrubí dešťové kanalizace - PVC DN 200, SN4</t>
  </si>
  <si>
    <t>dle PD  
26,5+3,80=30.300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</si>
  <si>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</si>
  <si>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60</t>
  </si>
  <si>
    <t>87533</t>
  </si>
  <si>
    <t>POTRUBÍ DREN Z TRUB PLAST DN DO 150MM</t>
  </si>
  <si>
    <t>plné potrubí k vsakovací jímce</t>
  </si>
  <si>
    <t>4,00=4.000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</si>
  <si>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</si>
  <si>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61</t>
  </si>
  <si>
    <t>875332</t>
  </si>
  <si>
    <t>POTRUBÍ DREN Z TRUB PLAST DN DO 150MM DĚROVANÝCH</t>
  </si>
  <si>
    <t>drenážní potrubí za rubem opěr</t>
  </si>
  <si>
    <t>drenáž za rubem OP3 a zídek 
9,0=9.000 [A]</t>
  </si>
  <si>
    <t>62</t>
  </si>
  <si>
    <t>894846</t>
  </si>
  <si>
    <t>ŠACHTY KANALIZAČNÍ PLASTOVÉ D 400MM</t>
  </si>
  <si>
    <t>plastová šachta na potrubí dešťové kanalizace</t>
  </si>
  <si>
    <t>položka zahrnuje: 
- poklopy s rámem z předepsaného materiálu a tvaru 
- předepsané plastové skruže, dno a není-li uvedeno jinak i podkladní vrstvu (z kameniva nebo betonu). 
- výplň, těsnění a tmelení spár a spojů, 
- očištění a ošetření úložných ploch, 
- předepsané podkladní konstrukce</t>
  </si>
  <si>
    <t>63</t>
  </si>
  <si>
    <t>89712</t>
  </si>
  <si>
    <t>VPUSŤ KANALIZAČNÍ ULIČNÍ KOMPLETNÍ Z BETONOVÝCH DÍLCŮ</t>
  </si>
  <si>
    <t>atypické vpusti do příkopových tvárnic za rubem zdi, nízké, s bočním odtokem</t>
  </si>
  <si>
    <t>2=2.000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</si>
  <si>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</si>
  <si>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64</t>
  </si>
  <si>
    <t>8988C</t>
  </si>
  <si>
    <t>KABELOVÉ KOMORY Z PLASTICKÝCH HMOT, UŽITNÝ OBJEM DO 0,35M3</t>
  </si>
  <si>
    <t>plastová zemní komora 600x900x450 pro ukončení chrániček za OP3 
víko z polymerbetonu</t>
  </si>
  <si>
    <t>položka zahrnuje: 
- dodávku a osazení stupadel a žebříků 
- dodání  dílce  požadovaného  tvaru  a  vlastností,  jeho  skladování,  doprava  a  osazení  do  definitivní polohy, včetně komplexní technologie výroby a montáže dílců, ošetření a ochrana dílců,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položka nezahrnuje:  
- poklopy a mříže, vykazují se  samostatně v položkách č. 8991*. 
- kompletní vystrojení šachty, zejména kompletní kabelové lávky vč. veškerých podpůrných a uchycovacích prvků</t>
  </si>
  <si>
    <t>65</t>
  </si>
  <si>
    <t>89914</t>
  </si>
  <si>
    <t>ŠACHTOVÉ BETONOVÉ SKRUŽE SAMOSTATNÉ</t>
  </si>
  <si>
    <t>betonové skuže DN 1000 - vsakovací jímka</t>
  </si>
  <si>
    <t>3=3.000 [A]</t>
  </si>
  <si>
    <t>- Položka zahrnuje veškerý materiál, výrobky a polotovary, včetně mimostaveništní a vnitrostaveništní dopravy (rovněž přesuny), včetně naložení a složení,případně s uložením.</t>
  </si>
  <si>
    <t>66</t>
  </si>
  <si>
    <t>91345</t>
  </si>
  <si>
    <t>NIVELAČNÍ ZNAČKY KOVOVÉ</t>
  </si>
  <si>
    <t>měřičské body na mostě dle VL4 509.01</t>
  </si>
  <si>
    <t>na OP3 1=1.000 [A]</t>
  </si>
  <si>
    <t>položka zahrnuje:  
- dodání a osazení nivelační značky včetně nutných zemních prací  
- vnitrostaveništní a mimostaveništní dopravu</t>
  </si>
  <si>
    <t>67</t>
  </si>
  <si>
    <t>91355</t>
  </si>
  <si>
    <t>EVIDENČNÍ ČÍSLO MOSTU</t>
  </si>
  <si>
    <t>položka zahrnuje štítek s evidenčním číslem mostu, sloupek dopravní značky včetně osazení  
a nutných zemních prací a zabetonování</t>
  </si>
  <si>
    <t>68</t>
  </si>
  <si>
    <t>93151</t>
  </si>
  <si>
    <t>MOSTNÍ ZÁVĚRY POVRCHOVÉ POSUN DO 60MM</t>
  </si>
  <si>
    <t>atypický mostní závěr s krycím plechem</t>
  </si>
  <si>
    <t>dle detailů v PD 
2*2,75=5.500 [A]</t>
  </si>
  <si>
    <t>- výrobní dokumentace (vč. technologického předpisu) 
- dodání kompletního dil. zařízení vč. všech přepravních a montážních úprav a zařízení 
- řezání a sváření na staveništi a eventuelní nutnou opravu nátěrů po těchto úkonech 
- bednění a dodatečné zabetonování dilatačního zařízení 
- pro kovové součásti je nutné užít ustanovení pro TMCH.94 
- dodání spojovacího, kotevního a těsnícího materiálu 
- úprava a příprava prostoru, včetně kotevních prvků, jejich ošetření a očištění 
- zřízení kompletního mostního závěru podle příslušného technolog. předpisu, včetně předepsaného nastavení 
- zřízení mostního závěru po etapách, včetně pracovních spar a spojů 
- úprava  most. závěru  ve styku  s ostatními konstrukcemi  a zařízeními (u obrubníků a podél vozovek, na chodnících, na římsách, napojení izolací a pod.) 
- ochrana mostního závěru proti bludným proudům a vývody pro jejich měření 
- ochrana mostního závěru do doby provedení definitivního stavu, veškeré provizorní úpravy a opatření 
- konečné  úpravy most. závěru jako  povrchové  povlaky, zálivky, které  nejsou součástí jiných konstrukcí, vyčištění, osaz. krytek šroubů, tmelení, těsnění, výplň spar a pod. 
- úprava, očištění a ošetření prostoru kolem mostního závěru 
- opatření mostního závěru znakem výrobce a typovým číslem 
- provedení odborné prohlídky, je-li požadována</t>
  </si>
  <si>
    <t>69</t>
  </si>
  <si>
    <t>935212</t>
  </si>
  <si>
    <t>PŘÍKOPOVÉ ŽLABY Z BETON TVÁRNIC ŠÍŘ DO 600MM DO BETONU TL 100MM</t>
  </si>
  <si>
    <t>betonové žlabovky šířky 600mm do betonového lože</t>
  </si>
  <si>
    <t>dle PD 
nové 11,0+23,0+6,0=40.000 [A] 
výměna poškozených kusů 12=12.000 [B] 
Celkem: A+B=52.000 [C]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</si>
  <si>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</si>
  <si>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70</t>
  </si>
  <si>
    <t>93657</t>
  </si>
  <si>
    <t>ŽEBŘÍKY KOVOVÉ</t>
  </si>
  <si>
    <t>vnitřní žebřík s kočem dle ČSN pro přístup k odvzdušnění 
hmotnost cca 150 kg včetně kotvení a PKO</t>
  </si>
  <si>
    <t>dle PD  
5=5.000 [A]</t>
  </si>
  <si>
    <t>položka zahrnuje: 
- dodání a uložení předepsané konstrukce z předepsaného materiálu včetně vnitrostaveništní a mimostaveništní dopravy 
- předepsanou povrchovou úpravu 
- veškeré potřebné pomocné práce 
- veškerý pomocný a upevňovací materiál</t>
  </si>
  <si>
    <t>71</t>
  </si>
  <si>
    <t>93857</t>
  </si>
  <si>
    <t>BROUŠENÍ BETON KONSTR</t>
  </si>
  <si>
    <t>úprava povrchu mostovky pro mostní izolaci</t>
  </si>
  <si>
    <t>dle PD 
délka 44,0=44.000 [A] včetně ZZ 
šířka 2,62=2.620 [B] 
(a*b) =115.280 [C] včetně detailů a přesahů</t>
  </si>
  <si>
    <t>položka zahrnuje očištění předepsaným způsobem včetně odklizení vzniklého odpadu</t>
  </si>
  <si>
    <t>SO 440</t>
  </si>
  <si>
    <t>Přeložka VO</t>
  </si>
  <si>
    <t>742G11R</t>
  </si>
  <si>
    <t>KABEL NN DVOU- A TŘÍŽÍLOVÝ CU S PLASTOVOU IZOLACÍ</t>
  </si>
  <si>
    <t>souhrnná položka za objekt SO 440 stanovená neceněním samostatného soupisu prací s výkazem výměr</t>
  </si>
  <si>
    <t>1. Položka obsahuje: 
 – manipulace a uložení kabelu (do země, chráničky, kanálu, na rošty, na TV a pod.) 
2. Položka neobsahuje: 
 – příchytky, spojky, koncovky, chráničky apod. 
3. Způsob měření: 
Měří se metr délkový.</t>
  </si>
  <si>
    <t>SO 501</t>
  </si>
  <si>
    <t>Přeložka horkovodu</t>
  </si>
  <si>
    <t>73318R</t>
  </si>
  <si>
    <t>ÚSTŘEDNÍ VYTÁPĚNÍ - POTRUBÍ OCEL HLADKÉ DN PŘES 100MM</t>
  </si>
  <si>
    <t>souhrnná položka za objekt SO 501 stanovená neceněním samostatného soupisu prací s výkazem výměr</t>
  </si>
  <si>
    <t>- zahrnuje dodávku a montáž zařízení dle projektové dokumentace, komplexní vyzkoušení (včetně přímého materiálu potřebného k topným zkouškám) 
- zahrnuje mimostaveništní a vnitrostaveništní dopravu 
- zahrnuje dílenskou dokumentaci 
- zahrnuje zednické výpomoci: 
  vysekání rýh, kapes, prostupů a jejich zazdění 
  osazení přivařením, zabetonováním, zalitím, příchytkami (hmoždinkami) včetně vyvrtání otvorů, nastřelení včetně hřebů 
  podlití, vyrovnání betonem 
- zahrnuje předepsané nátěry a tepelné izolace potrubí, armatur a zařízení 
- zahrnuje proplach jednotlivých částí otopné soustavy a zkoušky těsnosti potrubí a zdrojů tepla (ČSN 06 0310), zaslepení potrubí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</si>
</sst>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/>
      <c r="C1" s="8"/>
      <c r="D1" s="8"/>
      <c r="E1" s="8"/>
    </row>
    <row r="2" spans="1:5" ht="12.75" customHeight="1">
      <c r="A2" s="7"/>
      <c r="B2" s="6" t="s">
        <v>0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1</v>
      </c>
      <c r="C4" s="7"/>
      <c r="D4" s="7"/>
      <c r="E4" s="8"/>
    </row>
    <row r="5" spans="1:5" ht="12.75" customHeight="1">
      <c r="A5" s="8"/>
      <c r="B5" s="7" t="s">
        <v>2</v>
      </c>
      <c r="C5" s="7"/>
      <c r="D5" s="7"/>
      <c r="E5" s="8"/>
    </row>
    <row r="6" spans="1:5" ht="12.75" customHeight="1">
      <c r="A6" s="8"/>
      <c r="B6" s="10" t="s">
        <v>3</v>
      </c>
      <c r="C6" s="13">
        <f>SUM(C10:C19)</f>
        <v>0</v>
      </c>
      <c r="D6" s="8"/>
      <c r="E6" s="8"/>
    </row>
    <row r="7" spans="1:5" ht="12.75" customHeight="1">
      <c r="A7" s="8"/>
      <c r="B7" s="10" t="s">
        <v>4</v>
      </c>
      <c r="C7" s="13">
        <f>SUM(E10:E19)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5</v>
      </c>
      <c r="B9" s="11" t="s">
        <v>6</v>
      </c>
      <c r="C9" s="11" t="s">
        <v>7</v>
      </c>
      <c r="D9" s="11" t="s">
        <v>8</v>
      </c>
      <c r="E9" s="11" t="s">
        <v>9</v>
      </c>
    </row>
    <row r="10" spans="1:5" ht="12.75" customHeight="1">
      <c r="A10" s="22" t="s">
        <v>23</v>
      </c>
      <c r="B10" s="22" t="s">
        <v>24</v>
      </c>
      <c r="C10" s="23">
        <f>'SO 000'!I3</f>
        <v>0</v>
      </c>
      <c r="D10" s="23">
        <f>'SO 000'!O2</f>
        <v>0</v>
      </c>
      <c r="E10" s="23">
        <f aca="true" t="shared" si="0" ref="E10:E19">C10+D10</f>
        <v>0</v>
      </c>
    </row>
    <row r="11" spans="1:5" ht="12.75" customHeight="1">
      <c r="A11" s="22" t="s">
        <v>79</v>
      </c>
      <c r="B11" s="22" t="s">
        <v>80</v>
      </c>
      <c r="C11" s="23">
        <f>'SO 001'!I3</f>
        <v>0</v>
      </c>
      <c r="D11" s="23">
        <f>'SO 001'!O2</f>
        <v>0</v>
      </c>
      <c r="E11" s="23">
        <f t="shared" si="0"/>
        <v>0</v>
      </c>
    </row>
    <row r="12" spans="1:5" ht="12.75" customHeight="1">
      <c r="A12" s="22" t="s">
        <v>167</v>
      </c>
      <c r="B12" s="22" t="s">
        <v>168</v>
      </c>
      <c r="C12" s="23">
        <f>'SO 002'!I3</f>
        <v>0</v>
      </c>
      <c r="D12" s="23">
        <f>'SO 002'!O2</f>
        <v>0</v>
      </c>
      <c r="E12" s="23">
        <f t="shared" si="0"/>
        <v>0</v>
      </c>
    </row>
    <row r="13" spans="1:5" ht="12.75" customHeight="1">
      <c r="A13" s="22" t="s">
        <v>198</v>
      </c>
      <c r="B13" s="22" t="s">
        <v>199</v>
      </c>
      <c r="C13" s="23">
        <f>'SO 003'!I3</f>
        <v>0</v>
      </c>
      <c r="D13" s="23">
        <f>'SO 003'!O2</f>
        <v>0</v>
      </c>
      <c r="E13" s="23">
        <f t="shared" si="0"/>
        <v>0</v>
      </c>
    </row>
    <row r="14" spans="1:5" ht="12.75" customHeight="1">
      <c r="A14" s="22" t="s">
        <v>221</v>
      </c>
      <c r="B14" s="22" t="s">
        <v>222</v>
      </c>
      <c r="C14" s="23">
        <f>'SO 120'!I3</f>
        <v>0</v>
      </c>
      <c r="D14" s="23">
        <f>'SO 120'!O2</f>
        <v>0</v>
      </c>
      <c r="E14" s="23">
        <f t="shared" si="0"/>
        <v>0</v>
      </c>
    </row>
    <row r="15" spans="1:5" ht="12.75" customHeight="1">
      <c r="A15" s="22" t="s">
        <v>278</v>
      </c>
      <c r="B15" s="22" t="s">
        <v>279</v>
      </c>
      <c r="C15" s="23">
        <f>'SO 134'!I3</f>
        <v>0</v>
      </c>
      <c r="D15" s="23">
        <f>'SO 134'!O2</f>
        <v>0</v>
      </c>
      <c r="E15" s="23">
        <f t="shared" si="0"/>
        <v>0</v>
      </c>
    </row>
    <row r="16" spans="1:5" ht="12.75" customHeight="1">
      <c r="A16" s="22" t="s">
        <v>309</v>
      </c>
      <c r="B16" s="22" t="s">
        <v>310</v>
      </c>
      <c r="C16" s="23">
        <f>'SO 180'!I3</f>
        <v>0</v>
      </c>
      <c r="D16" s="23">
        <f>'SO 180'!O2</f>
        <v>0</v>
      </c>
      <c r="E16" s="23">
        <f t="shared" si="0"/>
        <v>0</v>
      </c>
    </row>
    <row r="17" spans="1:5" ht="12.75" customHeight="1">
      <c r="A17" s="22" t="s">
        <v>313</v>
      </c>
      <c r="B17" s="22" t="s">
        <v>314</v>
      </c>
      <c r="C17" s="23">
        <f>'SO 201'!I3</f>
        <v>0</v>
      </c>
      <c r="D17" s="23">
        <f>'SO 201'!O2</f>
        <v>0</v>
      </c>
      <c r="E17" s="23">
        <f t="shared" si="0"/>
        <v>0</v>
      </c>
    </row>
    <row r="18" spans="1:5" ht="12.75" customHeight="1">
      <c r="A18" s="22" t="s">
        <v>696</v>
      </c>
      <c r="B18" s="22" t="s">
        <v>697</v>
      </c>
      <c r="C18" s="23">
        <f>'SO 440'!I3</f>
        <v>0</v>
      </c>
      <c r="D18" s="23">
        <f>'SO 440'!O2</f>
        <v>0</v>
      </c>
      <c r="E18" s="23">
        <f t="shared" si="0"/>
        <v>0</v>
      </c>
    </row>
    <row r="19" spans="1:5" ht="12.75" customHeight="1">
      <c r="A19" s="22" t="s">
        <v>702</v>
      </c>
      <c r="B19" s="22" t="s">
        <v>703</v>
      </c>
      <c r="C19" s="23">
        <f>'SO 501'!I3</f>
        <v>0</v>
      </c>
      <c r="D19" s="23">
        <f>'SO 501'!O2</f>
        <v>0</v>
      </c>
      <c r="E19" s="23">
        <f t="shared" si="0"/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696</v>
      </c>
      <c r="I3" s="37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696</v>
      </c>
      <c r="D4" s="2"/>
      <c r="E4" s="20" t="s">
        <v>697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73</v>
      </c>
      <c r="D8" s="21"/>
      <c r="E8" s="26" t="s">
        <v>298</v>
      </c>
      <c r="F8" s="21"/>
      <c r="G8" s="21"/>
      <c r="H8" s="21"/>
      <c r="I8" s="27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24" t="s">
        <v>44</v>
      </c>
      <c r="B9" s="28" t="s">
        <v>28</v>
      </c>
      <c r="C9" s="28" t="s">
        <v>698</v>
      </c>
      <c r="D9" s="24" t="s">
        <v>46</v>
      </c>
      <c r="E9" s="29" t="s">
        <v>699</v>
      </c>
      <c r="F9" s="30" t="s">
        <v>48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25.5">
      <c r="A10" s="33" t="s">
        <v>49</v>
      </c>
      <c r="E10" s="34" t="s">
        <v>700</v>
      </c>
    </row>
    <row r="11" spans="1:5" ht="12.75">
      <c r="A11" s="35" t="s">
        <v>51</v>
      </c>
      <c r="E11" s="36" t="s">
        <v>52</v>
      </c>
    </row>
    <row r="12" spans="1:5" ht="89.25">
      <c r="A12" t="s">
        <v>53</v>
      </c>
      <c r="E12" s="34" t="s">
        <v>701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702</v>
      </c>
      <c r="I3" s="37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702</v>
      </c>
      <c r="D4" s="2"/>
      <c r="E4" s="20" t="s">
        <v>703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73</v>
      </c>
      <c r="D8" s="21"/>
      <c r="E8" s="26" t="s">
        <v>298</v>
      </c>
      <c r="F8" s="21"/>
      <c r="G8" s="21"/>
      <c r="H8" s="21"/>
      <c r="I8" s="27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24" t="s">
        <v>44</v>
      </c>
      <c r="B9" s="28" t="s">
        <v>28</v>
      </c>
      <c r="C9" s="28" t="s">
        <v>704</v>
      </c>
      <c r="D9" s="24" t="s">
        <v>46</v>
      </c>
      <c r="E9" s="29" t="s">
        <v>705</v>
      </c>
      <c r="F9" s="30" t="s">
        <v>48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25.5">
      <c r="A10" s="33" t="s">
        <v>49</v>
      </c>
      <c r="E10" s="34" t="s">
        <v>706</v>
      </c>
    </row>
    <row r="11" spans="1:5" ht="12.75">
      <c r="A11" s="35" t="s">
        <v>51</v>
      </c>
      <c r="E11" s="36" t="s">
        <v>52</v>
      </c>
    </row>
    <row r="12" spans="1:5" ht="153">
      <c r="A12" t="s">
        <v>53</v>
      </c>
      <c r="E12" s="34" t="s">
        <v>707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23</v>
      </c>
      <c r="I3" s="37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23</v>
      </c>
      <c r="D4" s="2"/>
      <c r="E4" s="20" t="s">
        <v>24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26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</f>
        <v>0</v>
      </c>
      <c r="R8">
        <f>0+O9+O13+O17+O21+O25+O29+O33</f>
        <v>0</v>
      </c>
    </row>
    <row r="9" spans="1:16" ht="12.75">
      <c r="A9" s="24" t="s">
        <v>44</v>
      </c>
      <c r="B9" s="28" t="s">
        <v>28</v>
      </c>
      <c r="C9" s="28" t="s">
        <v>45</v>
      </c>
      <c r="D9" s="24" t="s">
        <v>46</v>
      </c>
      <c r="E9" s="29" t="s">
        <v>47</v>
      </c>
      <c r="F9" s="30" t="s">
        <v>48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89.25">
      <c r="A10" s="33" t="s">
        <v>49</v>
      </c>
      <c r="E10" s="34" t="s">
        <v>50</v>
      </c>
    </row>
    <row r="11" spans="1:5" ht="12.75">
      <c r="A11" s="35" t="s">
        <v>51</v>
      </c>
      <c r="E11" s="36" t="s">
        <v>52</v>
      </c>
    </row>
    <row r="12" spans="1:5" ht="12.75">
      <c r="A12" t="s">
        <v>53</v>
      </c>
      <c r="E12" s="34" t="s">
        <v>54</v>
      </c>
    </row>
    <row r="13" spans="1:16" ht="12.75">
      <c r="A13" s="24" t="s">
        <v>44</v>
      </c>
      <c r="B13" s="28" t="s">
        <v>22</v>
      </c>
      <c r="C13" s="28" t="s">
        <v>55</v>
      </c>
      <c r="D13" s="24" t="s">
        <v>46</v>
      </c>
      <c r="E13" s="29" t="s">
        <v>56</v>
      </c>
      <c r="F13" s="30" t="s">
        <v>48</v>
      </c>
      <c r="G13" s="31">
        <v>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5" ht="51">
      <c r="A14" s="33" t="s">
        <v>49</v>
      </c>
      <c r="E14" s="34" t="s">
        <v>57</v>
      </c>
    </row>
    <row r="15" spans="1:5" ht="25.5">
      <c r="A15" s="35" t="s">
        <v>51</v>
      </c>
      <c r="E15" s="36" t="s">
        <v>58</v>
      </c>
    </row>
    <row r="16" spans="1:5" ht="12.75">
      <c r="A16" t="s">
        <v>53</v>
      </c>
      <c r="E16" s="34" t="s">
        <v>54</v>
      </c>
    </row>
    <row r="17" spans="1:16" ht="12.75">
      <c r="A17" s="24" t="s">
        <v>44</v>
      </c>
      <c r="B17" s="28" t="s">
        <v>21</v>
      </c>
      <c r="C17" s="28" t="s">
        <v>59</v>
      </c>
      <c r="D17" s="24" t="s">
        <v>46</v>
      </c>
      <c r="E17" s="29" t="s">
        <v>60</v>
      </c>
      <c r="F17" s="30" t="s">
        <v>48</v>
      </c>
      <c r="G17" s="31">
        <v>1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22</v>
      </c>
    </row>
    <row r="18" spans="1:5" ht="38.25">
      <c r="A18" s="33" t="s">
        <v>49</v>
      </c>
      <c r="E18" s="34" t="s">
        <v>61</v>
      </c>
    </row>
    <row r="19" spans="1:5" ht="12.75">
      <c r="A19" s="35" t="s">
        <v>51</v>
      </c>
      <c r="E19" s="36" t="s">
        <v>52</v>
      </c>
    </row>
    <row r="20" spans="1:5" ht="38.25">
      <c r="A20" t="s">
        <v>53</v>
      </c>
      <c r="E20" s="34" t="s">
        <v>62</v>
      </c>
    </row>
    <row r="21" spans="1:16" ht="12.75">
      <c r="A21" s="24" t="s">
        <v>44</v>
      </c>
      <c r="B21" s="28" t="s">
        <v>32</v>
      </c>
      <c r="C21" s="28" t="s">
        <v>63</v>
      </c>
      <c r="D21" s="24" t="s">
        <v>46</v>
      </c>
      <c r="E21" s="29" t="s">
        <v>64</v>
      </c>
      <c r="F21" s="30" t="s">
        <v>48</v>
      </c>
      <c r="G21" s="31">
        <v>1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22</v>
      </c>
    </row>
    <row r="22" spans="1:5" ht="63.75">
      <c r="A22" s="33" t="s">
        <v>49</v>
      </c>
      <c r="E22" s="34" t="s">
        <v>65</v>
      </c>
    </row>
    <row r="23" spans="1:5" ht="12.75">
      <c r="A23" s="35" t="s">
        <v>51</v>
      </c>
      <c r="E23" s="36" t="s">
        <v>52</v>
      </c>
    </row>
    <row r="24" spans="1:5" ht="12.75">
      <c r="A24" t="s">
        <v>53</v>
      </c>
      <c r="E24" s="34" t="s">
        <v>66</v>
      </c>
    </row>
    <row r="25" spans="1:16" ht="12.75">
      <c r="A25" s="24" t="s">
        <v>44</v>
      </c>
      <c r="B25" s="28" t="s">
        <v>34</v>
      </c>
      <c r="C25" s="28" t="s">
        <v>67</v>
      </c>
      <c r="D25" s="24" t="s">
        <v>46</v>
      </c>
      <c r="E25" s="29" t="s">
        <v>68</v>
      </c>
      <c r="F25" s="30" t="s">
        <v>48</v>
      </c>
      <c r="G25" s="31">
        <v>1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22</v>
      </c>
    </row>
    <row r="26" spans="1:5" ht="76.5">
      <c r="A26" s="33" t="s">
        <v>49</v>
      </c>
      <c r="E26" s="34" t="s">
        <v>69</v>
      </c>
    </row>
    <row r="27" spans="1:5" ht="12.75">
      <c r="A27" s="35" t="s">
        <v>51</v>
      </c>
      <c r="E27" s="36" t="s">
        <v>52</v>
      </c>
    </row>
    <row r="28" spans="1:5" ht="12.75">
      <c r="A28" t="s">
        <v>53</v>
      </c>
      <c r="E28" s="34" t="s">
        <v>66</v>
      </c>
    </row>
    <row r="29" spans="1:16" ht="12.75">
      <c r="A29" s="24" t="s">
        <v>44</v>
      </c>
      <c r="B29" s="28" t="s">
        <v>36</v>
      </c>
      <c r="C29" s="28" t="s">
        <v>70</v>
      </c>
      <c r="D29" s="24" t="s">
        <v>46</v>
      </c>
      <c r="E29" s="29" t="s">
        <v>71</v>
      </c>
      <c r="F29" s="30" t="s">
        <v>48</v>
      </c>
      <c r="G29" s="31">
        <v>1</v>
      </c>
      <c r="H29" s="32">
        <v>0</v>
      </c>
      <c r="I29" s="32">
        <f>ROUND(ROUND(H29,2)*ROUND(G29,3),2)</f>
        <v>0</v>
      </c>
      <c r="O29">
        <f>(I29*21)/100</f>
        <v>0</v>
      </c>
      <c r="P29" t="s">
        <v>22</v>
      </c>
    </row>
    <row r="30" spans="1:5" ht="89.25">
      <c r="A30" s="33" t="s">
        <v>49</v>
      </c>
      <c r="E30" s="34" t="s">
        <v>72</v>
      </c>
    </row>
    <row r="31" spans="1:5" ht="12.75">
      <c r="A31" s="35" t="s">
        <v>51</v>
      </c>
      <c r="E31" s="36" t="s">
        <v>52</v>
      </c>
    </row>
    <row r="32" spans="1:5" ht="12.75">
      <c r="A32" t="s">
        <v>53</v>
      </c>
      <c r="E32" s="34" t="s">
        <v>66</v>
      </c>
    </row>
    <row r="33" spans="1:16" ht="12.75">
      <c r="A33" s="24" t="s">
        <v>44</v>
      </c>
      <c r="B33" s="28" t="s">
        <v>73</v>
      </c>
      <c r="C33" s="28" t="s">
        <v>74</v>
      </c>
      <c r="D33" s="24" t="s">
        <v>46</v>
      </c>
      <c r="E33" s="29" t="s">
        <v>75</v>
      </c>
      <c r="F33" s="30" t="s">
        <v>48</v>
      </c>
      <c r="G33" s="31">
        <v>1</v>
      </c>
      <c r="H33" s="32">
        <v>0</v>
      </c>
      <c r="I33" s="32">
        <f>ROUND(ROUND(H33,2)*ROUND(G33,3),2)</f>
        <v>0</v>
      </c>
      <c r="O33">
        <f>(I33*21)/100</f>
        <v>0</v>
      </c>
      <c r="P33" t="s">
        <v>22</v>
      </c>
    </row>
    <row r="34" spans="1:5" ht="63.75">
      <c r="A34" s="33" t="s">
        <v>49</v>
      </c>
      <c r="E34" s="34" t="s">
        <v>76</v>
      </c>
    </row>
    <row r="35" spans="1:5" ht="63.75">
      <c r="A35" s="35" t="s">
        <v>51</v>
      </c>
      <c r="E35" s="36" t="s">
        <v>77</v>
      </c>
    </row>
    <row r="36" spans="1:5" ht="63.75">
      <c r="A36" t="s">
        <v>53</v>
      </c>
      <c r="E36" s="34" t="s">
        <v>78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0+O8+O21+O34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79</v>
      </c>
      <c r="I3" s="37">
        <f>0+I8+I21+I34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79</v>
      </c>
      <c r="D4" s="2"/>
      <c r="E4" s="20" t="s">
        <v>80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26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24" t="s">
        <v>44</v>
      </c>
      <c r="B9" s="28" t="s">
        <v>28</v>
      </c>
      <c r="C9" s="28" t="s">
        <v>81</v>
      </c>
      <c r="D9" s="24" t="s">
        <v>46</v>
      </c>
      <c r="E9" s="29" t="s">
        <v>82</v>
      </c>
      <c r="F9" s="30" t="s">
        <v>83</v>
      </c>
      <c r="G9" s="31">
        <v>214.803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12.75">
      <c r="A10" s="33" t="s">
        <v>49</v>
      </c>
      <c r="E10" s="34" t="s">
        <v>84</v>
      </c>
    </row>
    <row r="11" spans="1:5" ht="89.25">
      <c r="A11" s="35" t="s">
        <v>51</v>
      </c>
      <c r="E11" s="36" t="s">
        <v>85</v>
      </c>
    </row>
    <row r="12" spans="1:5" ht="25.5">
      <c r="A12" t="s">
        <v>53</v>
      </c>
      <c r="E12" s="34" t="s">
        <v>86</v>
      </c>
    </row>
    <row r="13" spans="1:16" ht="12.75">
      <c r="A13" s="24" t="s">
        <v>44</v>
      </c>
      <c r="B13" s="28" t="s">
        <v>22</v>
      </c>
      <c r="C13" s="28" t="s">
        <v>87</v>
      </c>
      <c r="D13" s="24" t="s">
        <v>46</v>
      </c>
      <c r="E13" s="29" t="s">
        <v>88</v>
      </c>
      <c r="F13" s="30" t="s">
        <v>83</v>
      </c>
      <c r="G13" s="31">
        <v>148.58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5" ht="12.75">
      <c r="A14" s="33" t="s">
        <v>49</v>
      </c>
      <c r="E14" s="34" t="s">
        <v>89</v>
      </c>
    </row>
    <row r="15" spans="1:5" ht="12.75">
      <c r="A15" s="35" t="s">
        <v>51</v>
      </c>
      <c r="E15" s="36" t="s">
        <v>90</v>
      </c>
    </row>
    <row r="16" spans="1:5" ht="25.5">
      <c r="A16" t="s">
        <v>53</v>
      </c>
      <c r="E16" s="34" t="s">
        <v>86</v>
      </c>
    </row>
    <row r="17" spans="1:16" ht="12.75">
      <c r="A17" s="24" t="s">
        <v>44</v>
      </c>
      <c r="B17" s="28" t="s">
        <v>21</v>
      </c>
      <c r="C17" s="28" t="s">
        <v>91</v>
      </c>
      <c r="D17" s="24" t="s">
        <v>46</v>
      </c>
      <c r="E17" s="29" t="s">
        <v>92</v>
      </c>
      <c r="F17" s="30" t="s">
        <v>83</v>
      </c>
      <c r="G17" s="31">
        <v>0.875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22</v>
      </c>
    </row>
    <row r="18" spans="1:5" ht="12.75">
      <c r="A18" s="33" t="s">
        <v>49</v>
      </c>
      <c r="E18" s="34" t="s">
        <v>46</v>
      </c>
    </row>
    <row r="19" spans="1:5" ht="12.75">
      <c r="A19" s="35" t="s">
        <v>51</v>
      </c>
      <c r="E19" s="36" t="s">
        <v>93</v>
      </c>
    </row>
    <row r="20" spans="1:5" ht="25.5">
      <c r="A20" t="s">
        <v>53</v>
      </c>
      <c r="E20" s="34" t="s">
        <v>86</v>
      </c>
    </row>
    <row r="21" spans="1:18" ht="12.75" customHeight="1">
      <c r="A21" s="12" t="s">
        <v>42</v>
      </c>
      <c r="B21" s="12"/>
      <c r="C21" s="38" t="s">
        <v>28</v>
      </c>
      <c r="D21" s="12"/>
      <c r="E21" s="26" t="s">
        <v>94</v>
      </c>
      <c r="F21" s="12"/>
      <c r="G21" s="12"/>
      <c r="H21" s="12"/>
      <c r="I21" s="39">
        <f>0+Q21</f>
        <v>0</v>
      </c>
      <c r="O21">
        <f>0+R21</f>
        <v>0</v>
      </c>
      <c r="Q21">
        <f>0+I22+I26+I30</f>
        <v>0</v>
      </c>
      <c r="R21">
        <f>0+O22+O26+O30</f>
        <v>0</v>
      </c>
    </row>
    <row r="22" spans="1:16" ht="12.75">
      <c r="A22" s="24" t="s">
        <v>44</v>
      </c>
      <c r="B22" s="28" t="s">
        <v>32</v>
      </c>
      <c r="C22" s="28" t="s">
        <v>95</v>
      </c>
      <c r="D22" s="24" t="s">
        <v>46</v>
      </c>
      <c r="E22" s="29" t="s">
        <v>96</v>
      </c>
      <c r="F22" s="30" t="s">
        <v>97</v>
      </c>
      <c r="G22" s="31">
        <v>19.5</v>
      </c>
      <c r="H22" s="32">
        <v>0</v>
      </c>
      <c r="I22" s="32">
        <f>ROUND(ROUND(H22,2)*ROUND(G22,3),2)</f>
        <v>0</v>
      </c>
      <c r="O22">
        <f>(I22*21)/100</f>
        <v>0</v>
      </c>
      <c r="P22" t="s">
        <v>22</v>
      </c>
    </row>
    <row r="23" spans="1:5" ht="12.75">
      <c r="A23" s="33" t="s">
        <v>49</v>
      </c>
      <c r="E23" s="34" t="s">
        <v>46</v>
      </c>
    </row>
    <row r="24" spans="1:5" ht="25.5">
      <c r="A24" s="35" t="s">
        <v>51</v>
      </c>
      <c r="E24" s="36" t="s">
        <v>98</v>
      </c>
    </row>
    <row r="25" spans="1:5" ht="38.25">
      <c r="A25" t="s">
        <v>53</v>
      </c>
      <c r="E25" s="34" t="s">
        <v>99</v>
      </c>
    </row>
    <row r="26" spans="1:16" ht="12.75">
      <c r="A26" s="24" t="s">
        <v>44</v>
      </c>
      <c r="B26" s="28" t="s">
        <v>34</v>
      </c>
      <c r="C26" s="28" t="s">
        <v>100</v>
      </c>
      <c r="D26" s="24" t="s">
        <v>46</v>
      </c>
      <c r="E26" s="29" t="s">
        <v>101</v>
      </c>
      <c r="F26" s="30" t="s">
        <v>97</v>
      </c>
      <c r="G26" s="31">
        <v>78.2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22</v>
      </c>
    </row>
    <row r="27" spans="1:5" ht="12.75">
      <c r="A27" s="33" t="s">
        <v>49</v>
      </c>
      <c r="E27" s="34" t="s">
        <v>102</v>
      </c>
    </row>
    <row r="28" spans="1:5" ht="25.5">
      <c r="A28" s="35" t="s">
        <v>51</v>
      </c>
      <c r="E28" s="36" t="s">
        <v>103</v>
      </c>
    </row>
    <row r="29" spans="1:5" ht="395.25">
      <c r="A29" t="s">
        <v>53</v>
      </c>
      <c r="E29" s="34" t="s">
        <v>104</v>
      </c>
    </row>
    <row r="30" spans="1:16" ht="12.75">
      <c r="A30" s="24" t="s">
        <v>44</v>
      </c>
      <c r="B30" s="28" t="s">
        <v>36</v>
      </c>
      <c r="C30" s="28" t="s">
        <v>105</v>
      </c>
      <c r="D30" s="24" t="s">
        <v>46</v>
      </c>
      <c r="E30" s="29" t="s">
        <v>106</v>
      </c>
      <c r="F30" s="30" t="s">
        <v>97</v>
      </c>
      <c r="G30" s="31">
        <v>19.5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22</v>
      </c>
    </row>
    <row r="31" spans="1:5" ht="12.75">
      <c r="A31" s="33" t="s">
        <v>49</v>
      </c>
      <c r="E31" s="34" t="s">
        <v>107</v>
      </c>
    </row>
    <row r="32" spans="1:5" ht="12.75">
      <c r="A32" s="35" t="s">
        <v>51</v>
      </c>
      <c r="E32" s="36" t="s">
        <v>108</v>
      </c>
    </row>
    <row r="33" spans="1:5" ht="191.25">
      <c r="A33" t="s">
        <v>53</v>
      </c>
      <c r="E33" s="34" t="s">
        <v>109</v>
      </c>
    </row>
    <row r="34" spans="1:18" ht="12.75" customHeight="1">
      <c r="A34" s="12" t="s">
        <v>42</v>
      </c>
      <c r="B34" s="12"/>
      <c r="C34" s="38" t="s">
        <v>39</v>
      </c>
      <c r="D34" s="12"/>
      <c r="E34" s="26" t="s">
        <v>110</v>
      </c>
      <c r="F34" s="12"/>
      <c r="G34" s="12"/>
      <c r="H34" s="12"/>
      <c r="I34" s="39">
        <f>0+Q34</f>
        <v>0</v>
      </c>
      <c r="O34">
        <f>0+R34</f>
        <v>0</v>
      </c>
      <c r="Q34">
        <f>0+I35+I39+I43+I47+I51+I55+I59+I63+I67+I71</f>
        <v>0</v>
      </c>
      <c r="R34">
        <f>0+O35+O39+O43+O47+O51+O55+O59+O63+O67+O71</f>
        <v>0</v>
      </c>
    </row>
    <row r="35" spans="1:16" ht="12.75">
      <c r="A35" s="24" t="s">
        <v>44</v>
      </c>
      <c r="B35" s="28" t="s">
        <v>73</v>
      </c>
      <c r="C35" s="28" t="s">
        <v>111</v>
      </c>
      <c r="D35" s="24" t="s">
        <v>46</v>
      </c>
      <c r="E35" s="29" t="s">
        <v>112</v>
      </c>
      <c r="F35" s="30" t="s">
        <v>113</v>
      </c>
      <c r="G35" s="31">
        <v>22.9</v>
      </c>
      <c r="H35" s="32">
        <v>0</v>
      </c>
      <c r="I35" s="32">
        <f>ROUND(ROUND(H35,2)*ROUND(G35,3),2)</f>
        <v>0</v>
      </c>
      <c r="O35">
        <f>(I35*21)/100</f>
        <v>0</v>
      </c>
      <c r="P35" t="s">
        <v>22</v>
      </c>
    </row>
    <row r="36" spans="1:5" ht="12.75">
      <c r="A36" s="33" t="s">
        <v>49</v>
      </c>
      <c r="E36" s="34" t="s">
        <v>114</v>
      </c>
    </row>
    <row r="37" spans="1:5" ht="51">
      <c r="A37" s="35" t="s">
        <v>51</v>
      </c>
      <c r="E37" s="36" t="s">
        <v>115</v>
      </c>
    </row>
    <row r="38" spans="1:5" ht="25.5">
      <c r="A38" t="s">
        <v>53</v>
      </c>
      <c r="E38" s="34" t="s">
        <v>116</v>
      </c>
    </row>
    <row r="39" spans="1:16" ht="12.75">
      <c r="A39" s="24" t="s">
        <v>44</v>
      </c>
      <c r="B39" s="28" t="s">
        <v>117</v>
      </c>
      <c r="C39" s="28" t="s">
        <v>118</v>
      </c>
      <c r="D39" s="24" t="s">
        <v>119</v>
      </c>
      <c r="E39" s="29" t="s">
        <v>120</v>
      </c>
      <c r="F39" s="30" t="s">
        <v>121</v>
      </c>
      <c r="G39" s="31">
        <v>768</v>
      </c>
      <c r="H39" s="32">
        <v>0</v>
      </c>
      <c r="I39" s="32">
        <f>ROUND(ROUND(H39,2)*ROUND(G39,3),2)</f>
        <v>0</v>
      </c>
      <c r="O39">
        <f>(I39*21)/100</f>
        <v>0</v>
      </c>
      <c r="P39" t="s">
        <v>22</v>
      </c>
    </row>
    <row r="40" spans="1:5" ht="89.25">
      <c r="A40" s="33" t="s">
        <v>49</v>
      </c>
      <c r="E40" s="34" t="s">
        <v>122</v>
      </c>
    </row>
    <row r="41" spans="1:5" ht="38.25">
      <c r="A41" s="35" t="s">
        <v>51</v>
      </c>
      <c r="E41" s="36" t="s">
        <v>123</v>
      </c>
    </row>
    <row r="42" spans="1:5" ht="25.5">
      <c r="A42" t="s">
        <v>53</v>
      </c>
      <c r="E42" s="34" t="s">
        <v>124</v>
      </c>
    </row>
    <row r="43" spans="1:16" ht="12.75">
      <c r="A43" s="24" t="s">
        <v>44</v>
      </c>
      <c r="B43" s="28" t="s">
        <v>39</v>
      </c>
      <c r="C43" s="28" t="s">
        <v>125</v>
      </c>
      <c r="D43" s="24" t="s">
        <v>46</v>
      </c>
      <c r="E43" s="29" t="s">
        <v>126</v>
      </c>
      <c r="F43" s="30" t="s">
        <v>97</v>
      </c>
      <c r="G43" s="31">
        <v>5</v>
      </c>
      <c r="H43" s="32">
        <v>0</v>
      </c>
      <c r="I43" s="32">
        <f>ROUND(ROUND(H43,2)*ROUND(G43,3),2)</f>
        <v>0</v>
      </c>
      <c r="O43">
        <f>(I43*21)/100</f>
        <v>0</v>
      </c>
      <c r="P43" t="s">
        <v>22</v>
      </c>
    </row>
    <row r="44" spans="1:5" ht="12.75">
      <c r="A44" s="33" t="s">
        <v>49</v>
      </c>
      <c r="E44" s="34" t="s">
        <v>127</v>
      </c>
    </row>
    <row r="45" spans="1:5" ht="25.5">
      <c r="A45" s="35" t="s">
        <v>51</v>
      </c>
      <c r="E45" s="36" t="s">
        <v>128</v>
      </c>
    </row>
    <row r="46" spans="1:5" ht="114.75">
      <c r="A46" t="s">
        <v>53</v>
      </c>
      <c r="E46" s="34" t="s">
        <v>129</v>
      </c>
    </row>
    <row r="47" spans="1:16" ht="12.75">
      <c r="A47" s="24" t="s">
        <v>44</v>
      </c>
      <c r="B47" s="28" t="s">
        <v>41</v>
      </c>
      <c r="C47" s="28" t="s">
        <v>130</v>
      </c>
      <c r="D47" s="24" t="s">
        <v>119</v>
      </c>
      <c r="E47" s="29" t="s">
        <v>131</v>
      </c>
      <c r="F47" s="30" t="s">
        <v>97</v>
      </c>
      <c r="G47" s="31">
        <v>31.755</v>
      </c>
      <c r="H47" s="32">
        <v>0</v>
      </c>
      <c r="I47" s="32">
        <f>ROUND(ROUND(H47,2)*ROUND(G47,3),2)</f>
        <v>0</v>
      </c>
      <c r="O47">
        <f>(I47*21)/100</f>
        <v>0</v>
      </c>
      <c r="P47" t="s">
        <v>22</v>
      </c>
    </row>
    <row r="48" spans="1:5" ht="12.75">
      <c r="A48" s="33" t="s">
        <v>49</v>
      </c>
      <c r="E48" s="34" t="s">
        <v>132</v>
      </c>
    </row>
    <row r="49" spans="1:5" ht="38.25">
      <c r="A49" s="35" t="s">
        <v>51</v>
      </c>
      <c r="E49" s="36" t="s">
        <v>133</v>
      </c>
    </row>
    <row r="50" spans="1:5" ht="114.75">
      <c r="A50" t="s">
        <v>53</v>
      </c>
      <c r="E50" s="34" t="s">
        <v>129</v>
      </c>
    </row>
    <row r="51" spans="1:16" ht="12.75">
      <c r="A51" s="24" t="s">
        <v>44</v>
      </c>
      <c r="B51" s="28" t="s">
        <v>134</v>
      </c>
      <c r="C51" s="28" t="s">
        <v>130</v>
      </c>
      <c r="D51" s="24" t="s">
        <v>135</v>
      </c>
      <c r="E51" s="29" t="s">
        <v>131</v>
      </c>
      <c r="F51" s="30" t="s">
        <v>97</v>
      </c>
      <c r="G51" s="31">
        <v>8.992</v>
      </c>
      <c r="H51" s="32">
        <v>0</v>
      </c>
      <c r="I51" s="32">
        <f>ROUND(ROUND(H51,2)*ROUND(G51,3),2)</f>
        <v>0</v>
      </c>
      <c r="O51">
        <f>(I51*21)/100</f>
        <v>0</v>
      </c>
      <c r="P51" t="s">
        <v>22</v>
      </c>
    </row>
    <row r="52" spans="1:5" ht="25.5">
      <c r="A52" s="33" t="s">
        <v>49</v>
      </c>
      <c r="E52" s="34" t="s">
        <v>136</v>
      </c>
    </row>
    <row r="53" spans="1:5" ht="51">
      <c r="A53" s="35" t="s">
        <v>51</v>
      </c>
      <c r="E53" s="36" t="s">
        <v>137</v>
      </c>
    </row>
    <row r="54" spans="1:5" ht="114.75">
      <c r="A54" t="s">
        <v>53</v>
      </c>
      <c r="E54" s="34" t="s">
        <v>129</v>
      </c>
    </row>
    <row r="55" spans="1:16" ht="12.75">
      <c r="A55" s="24" t="s">
        <v>44</v>
      </c>
      <c r="B55" s="28" t="s">
        <v>138</v>
      </c>
      <c r="C55" s="28" t="s">
        <v>130</v>
      </c>
      <c r="D55" s="24" t="s">
        <v>139</v>
      </c>
      <c r="E55" s="29" t="s">
        <v>131</v>
      </c>
      <c r="F55" s="30" t="s">
        <v>97</v>
      </c>
      <c r="G55" s="31">
        <v>27.432</v>
      </c>
      <c r="H55" s="32">
        <v>0</v>
      </c>
      <c r="I55" s="32">
        <f>ROUND(ROUND(H55,2)*ROUND(G55,3),2)</f>
        <v>0</v>
      </c>
      <c r="O55">
        <f>(I55*21)/100</f>
        <v>0</v>
      </c>
      <c r="P55" t="s">
        <v>22</v>
      </c>
    </row>
    <row r="56" spans="1:5" ht="12.75">
      <c r="A56" s="33" t="s">
        <v>49</v>
      </c>
      <c r="E56" s="34" t="s">
        <v>140</v>
      </c>
    </row>
    <row r="57" spans="1:5" ht="89.25">
      <c r="A57" s="35" t="s">
        <v>51</v>
      </c>
      <c r="E57" s="36" t="s">
        <v>141</v>
      </c>
    </row>
    <row r="58" spans="1:5" ht="114.75">
      <c r="A58" t="s">
        <v>53</v>
      </c>
      <c r="E58" s="34" t="s">
        <v>142</v>
      </c>
    </row>
    <row r="59" spans="1:16" ht="12.75">
      <c r="A59" s="24" t="s">
        <v>44</v>
      </c>
      <c r="B59" s="28" t="s">
        <v>143</v>
      </c>
      <c r="C59" s="28" t="s">
        <v>144</v>
      </c>
      <c r="D59" s="24" t="s">
        <v>46</v>
      </c>
      <c r="E59" s="29" t="s">
        <v>145</v>
      </c>
      <c r="F59" s="30" t="s">
        <v>83</v>
      </c>
      <c r="G59" s="31">
        <v>32</v>
      </c>
      <c r="H59" s="32">
        <v>0</v>
      </c>
      <c r="I59" s="32">
        <f>ROUND(ROUND(H59,2)*ROUND(G59,3),2)</f>
        <v>0</v>
      </c>
      <c r="O59">
        <f>(I59*21)/100</f>
        <v>0</v>
      </c>
      <c r="P59" t="s">
        <v>22</v>
      </c>
    </row>
    <row r="60" spans="1:5" ht="76.5">
      <c r="A60" s="33" t="s">
        <v>49</v>
      </c>
      <c r="E60" s="34" t="s">
        <v>146</v>
      </c>
    </row>
    <row r="61" spans="1:5" ht="25.5">
      <c r="A61" s="35" t="s">
        <v>51</v>
      </c>
      <c r="E61" s="36" t="s">
        <v>147</v>
      </c>
    </row>
    <row r="62" spans="1:5" ht="114.75">
      <c r="A62" t="s">
        <v>53</v>
      </c>
      <c r="E62" s="34" t="s">
        <v>148</v>
      </c>
    </row>
    <row r="63" spans="1:16" ht="12.75">
      <c r="A63" s="24" t="s">
        <v>44</v>
      </c>
      <c r="B63" s="28" t="s">
        <v>149</v>
      </c>
      <c r="C63" s="28" t="s">
        <v>150</v>
      </c>
      <c r="D63" s="24" t="s">
        <v>119</v>
      </c>
      <c r="E63" s="29" t="s">
        <v>151</v>
      </c>
      <c r="F63" s="30" t="s">
        <v>121</v>
      </c>
      <c r="G63" s="31">
        <v>282.272</v>
      </c>
      <c r="H63" s="32">
        <v>0</v>
      </c>
      <c r="I63" s="32">
        <f>ROUND(ROUND(H63,2)*ROUND(G63,3),2)</f>
        <v>0</v>
      </c>
      <c r="O63">
        <f>(I63*21)/100</f>
        <v>0</v>
      </c>
      <c r="P63" t="s">
        <v>22</v>
      </c>
    </row>
    <row r="64" spans="1:5" ht="38.25">
      <c r="A64" s="33" t="s">
        <v>49</v>
      </c>
      <c r="E64" s="34" t="s">
        <v>152</v>
      </c>
    </row>
    <row r="65" spans="1:5" ht="63.75">
      <c r="A65" s="35" t="s">
        <v>51</v>
      </c>
      <c r="E65" s="36" t="s">
        <v>153</v>
      </c>
    </row>
    <row r="66" spans="1:5" ht="76.5">
      <c r="A66" t="s">
        <v>53</v>
      </c>
      <c r="E66" s="34" t="s">
        <v>154</v>
      </c>
    </row>
    <row r="67" spans="1:16" ht="12.75">
      <c r="A67" s="24" t="s">
        <v>44</v>
      </c>
      <c r="B67" s="28" t="s">
        <v>155</v>
      </c>
      <c r="C67" s="28" t="s">
        <v>156</v>
      </c>
      <c r="D67" s="24" t="s">
        <v>46</v>
      </c>
      <c r="E67" s="29" t="s">
        <v>157</v>
      </c>
      <c r="F67" s="30" t="s">
        <v>97</v>
      </c>
      <c r="G67" s="31">
        <v>17.61</v>
      </c>
      <c r="H67" s="32">
        <v>0</v>
      </c>
      <c r="I67" s="32">
        <f>ROUND(ROUND(H67,2)*ROUND(G67,3),2)</f>
        <v>0</v>
      </c>
      <c r="O67">
        <f>(I67*21)/100</f>
        <v>0</v>
      </c>
      <c r="P67" t="s">
        <v>22</v>
      </c>
    </row>
    <row r="68" spans="1:5" ht="25.5">
      <c r="A68" s="33" t="s">
        <v>49</v>
      </c>
      <c r="E68" s="34" t="s">
        <v>158</v>
      </c>
    </row>
    <row r="69" spans="1:5" ht="63.75">
      <c r="A69" s="35" t="s">
        <v>51</v>
      </c>
      <c r="E69" s="36" t="s">
        <v>159</v>
      </c>
    </row>
    <row r="70" spans="1:5" ht="89.25">
      <c r="A70" t="s">
        <v>53</v>
      </c>
      <c r="E70" s="34" t="s">
        <v>160</v>
      </c>
    </row>
    <row r="71" spans="1:16" ht="12.75">
      <c r="A71" s="24" t="s">
        <v>44</v>
      </c>
      <c r="B71" s="28" t="s">
        <v>161</v>
      </c>
      <c r="C71" s="28" t="s">
        <v>162</v>
      </c>
      <c r="D71" s="24" t="s">
        <v>46</v>
      </c>
      <c r="E71" s="29" t="s">
        <v>163</v>
      </c>
      <c r="F71" s="30" t="s">
        <v>121</v>
      </c>
      <c r="G71" s="31">
        <v>175</v>
      </c>
      <c r="H71" s="32">
        <v>0</v>
      </c>
      <c r="I71" s="32">
        <f>ROUND(ROUND(H71,2)*ROUND(G71,3),2)</f>
        <v>0</v>
      </c>
      <c r="O71">
        <f>(I71*21)/100</f>
        <v>0</v>
      </c>
      <c r="P71" t="s">
        <v>22</v>
      </c>
    </row>
    <row r="72" spans="1:5" ht="12.75">
      <c r="A72" s="33" t="s">
        <v>49</v>
      </c>
      <c r="E72" s="34" t="s">
        <v>164</v>
      </c>
    </row>
    <row r="73" spans="1:5" ht="25.5">
      <c r="A73" s="35" t="s">
        <v>51</v>
      </c>
      <c r="E73" s="36" t="s">
        <v>165</v>
      </c>
    </row>
    <row r="74" spans="1:5" ht="102">
      <c r="A74" t="s">
        <v>53</v>
      </c>
      <c r="E74" s="34" t="s">
        <v>166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0+O8+O13+O30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167</v>
      </c>
      <c r="I3" s="37">
        <f>0+I8+I13+I30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167</v>
      </c>
      <c r="D4" s="2"/>
      <c r="E4" s="20" t="s">
        <v>168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26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24" t="s">
        <v>44</v>
      </c>
      <c r="B9" s="28" t="s">
        <v>28</v>
      </c>
      <c r="C9" s="28" t="s">
        <v>81</v>
      </c>
      <c r="D9" s="24" t="s">
        <v>119</v>
      </c>
      <c r="E9" s="29" t="s">
        <v>82</v>
      </c>
      <c r="F9" s="30" t="s">
        <v>83</v>
      </c>
      <c r="G9" s="31">
        <v>36.455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12.75">
      <c r="A10" s="33" t="s">
        <v>49</v>
      </c>
      <c r="E10" s="34" t="s">
        <v>84</v>
      </c>
    </row>
    <row r="11" spans="1:5" ht="63.75">
      <c r="A11" s="35" t="s">
        <v>51</v>
      </c>
      <c r="E11" s="36" t="s">
        <v>169</v>
      </c>
    </row>
    <row r="12" spans="1:5" ht="25.5">
      <c r="A12" t="s">
        <v>53</v>
      </c>
      <c r="E12" s="34" t="s">
        <v>86</v>
      </c>
    </row>
    <row r="13" spans="1:18" ht="12.75" customHeight="1">
      <c r="A13" s="12" t="s">
        <v>42</v>
      </c>
      <c r="B13" s="12"/>
      <c r="C13" s="38" t="s">
        <v>28</v>
      </c>
      <c r="D13" s="12"/>
      <c r="E13" s="26" t="s">
        <v>94</v>
      </c>
      <c r="F13" s="12"/>
      <c r="G13" s="12"/>
      <c r="H13" s="12"/>
      <c r="I13" s="39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25.5">
      <c r="A14" s="24" t="s">
        <v>44</v>
      </c>
      <c r="B14" s="28" t="s">
        <v>22</v>
      </c>
      <c r="C14" s="28" t="s">
        <v>170</v>
      </c>
      <c r="D14" s="24" t="s">
        <v>46</v>
      </c>
      <c r="E14" s="29" t="s">
        <v>171</v>
      </c>
      <c r="F14" s="30" t="s">
        <v>97</v>
      </c>
      <c r="G14" s="31">
        <v>9.375</v>
      </c>
      <c r="H14" s="32">
        <v>0</v>
      </c>
      <c r="I14" s="32">
        <f>ROUND(ROUND(H14,2)*ROUND(G14,3),2)</f>
        <v>0</v>
      </c>
      <c r="O14">
        <f>(I14*21)/100</f>
        <v>0</v>
      </c>
      <c r="P14" t="s">
        <v>22</v>
      </c>
    </row>
    <row r="15" spans="1:5" ht="25.5">
      <c r="A15" s="33" t="s">
        <v>49</v>
      </c>
      <c r="E15" s="34" t="s">
        <v>172</v>
      </c>
    </row>
    <row r="16" spans="1:5" ht="38.25">
      <c r="A16" s="35" t="s">
        <v>51</v>
      </c>
      <c r="E16" s="36" t="s">
        <v>173</v>
      </c>
    </row>
    <row r="17" spans="1:5" ht="76.5">
      <c r="A17" t="s">
        <v>53</v>
      </c>
      <c r="E17" s="34" t="s">
        <v>174</v>
      </c>
    </row>
    <row r="18" spans="1:16" ht="12.75">
      <c r="A18" s="24" t="s">
        <v>44</v>
      </c>
      <c r="B18" s="28" t="s">
        <v>21</v>
      </c>
      <c r="C18" s="28" t="s">
        <v>175</v>
      </c>
      <c r="D18" s="24" t="s">
        <v>46</v>
      </c>
      <c r="E18" s="29" t="s">
        <v>176</v>
      </c>
      <c r="F18" s="30" t="s">
        <v>97</v>
      </c>
      <c r="G18" s="31">
        <v>5.625</v>
      </c>
      <c r="H18" s="32">
        <v>0</v>
      </c>
      <c r="I18" s="32">
        <f>ROUND(ROUND(H18,2)*ROUND(G18,3),2)</f>
        <v>0</v>
      </c>
      <c r="O18">
        <f>(I18*21)/100</f>
        <v>0</v>
      </c>
      <c r="P18" t="s">
        <v>22</v>
      </c>
    </row>
    <row r="19" spans="1:5" ht="12.75">
      <c r="A19" s="33" t="s">
        <v>49</v>
      </c>
      <c r="E19" s="34" t="s">
        <v>177</v>
      </c>
    </row>
    <row r="20" spans="1:5" ht="38.25">
      <c r="A20" s="35" t="s">
        <v>51</v>
      </c>
      <c r="E20" s="36" t="s">
        <v>178</v>
      </c>
    </row>
    <row r="21" spans="1:5" ht="76.5">
      <c r="A21" t="s">
        <v>53</v>
      </c>
      <c r="E21" s="34" t="s">
        <v>174</v>
      </c>
    </row>
    <row r="22" spans="1:16" ht="12.75">
      <c r="A22" s="24" t="s">
        <v>44</v>
      </c>
      <c r="B22" s="28" t="s">
        <v>32</v>
      </c>
      <c r="C22" s="28" t="s">
        <v>179</v>
      </c>
      <c r="D22" s="24" t="s">
        <v>46</v>
      </c>
      <c r="E22" s="29" t="s">
        <v>180</v>
      </c>
      <c r="F22" s="30" t="s">
        <v>113</v>
      </c>
      <c r="G22" s="31">
        <v>5</v>
      </c>
      <c r="H22" s="32">
        <v>0</v>
      </c>
      <c r="I22" s="32">
        <f>ROUND(ROUND(H22,2)*ROUND(G22,3),2)</f>
        <v>0</v>
      </c>
      <c r="O22">
        <f>(I22*21)/100</f>
        <v>0</v>
      </c>
      <c r="P22" t="s">
        <v>22</v>
      </c>
    </row>
    <row r="23" spans="1:5" ht="12.75">
      <c r="A23" s="33" t="s">
        <v>49</v>
      </c>
      <c r="E23" s="34" t="s">
        <v>181</v>
      </c>
    </row>
    <row r="24" spans="1:5" ht="25.5">
      <c r="A24" s="35" t="s">
        <v>51</v>
      </c>
      <c r="E24" s="36" t="s">
        <v>182</v>
      </c>
    </row>
    <row r="25" spans="1:5" ht="63.75">
      <c r="A25" t="s">
        <v>53</v>
      </c>
      <c r="E25" s="34" t="s">
        <v>183</v>
      </c>
    </row>
    <row r="26" spans="1:16" ht="25.5">
      <c r="A26" s="24" t="s">
        <v>44</v>
      </c>
      <c r="B26" s="28" t="s">
        <v>34</v>
      </c>
      <c r="C26" s="28" t="s">
        <v>184</v>
      </c>
      <c r="D26" s="24" t="s">
        <v>46</v>
      </c>
      <c r="E26" s="29" t="s">
        <v>185</v>
      </c>
      <c r="F26" s="30" t="s">
        <v>97</v>
      </c>
      <c r="G26" s="31">
        <v>5.25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22</v>
      </c>
    </row>
    <row r="27" spans="1:5" ht="51">
      <c r="A27" s="33" t="s">
        <v>49</v>
      </c>
      <c r="E27" s="34" t="s">
        <v>186</v>
      </c>
    </row>
    <row r="28" spans="1:5" ht="51">
      <c r="A28" s="35" t="s">
        <v>51</v>
      </c>
      <c r="E28" s="36" t="s">
        <v>187</v>
      </c>
    </row>
    <row r="29" spans="1:5" ht="63.75">
      <c r="A29" t="s">
        <v>53</v>
      </c>
      <c r="E29" s="34" t="s">
        <v>183</v>
      </c>
    </row>
    <row r="30" spans="1:18" ht="12.75" customHeight="1">
      <c r="A30" s="12" t="s">
        <v>42</v>
      </c>
      <c r="B30" s="12"/>
      <c r="C30" s="38" t="s">
        <v>39</v>
      </c>
      <c r="D30" s="12"/>
      <c r="E30" s="26" t="s">
        <v>110</v>
      </c>
      <c r="F30" s="12"/>
      <c r="G30" s="12"/>
      <c r="H30" s="12"/>
      <c r="I30" s="39">
        <f>0+Q30</f>
        <v>0</v>
      </c>
      <c r="O30">
        <f>0+R30</f>
        <v>0</v>
      </c>
      <c r="Q30">
        <f>0+I31+I35</f>
        <v>0</v>
      </c>
      <c r="R30">
        <f>0+O31+O35</f>
        <v>0</v>
      </c>
    </row>
    <row r="31" spans="1:16" ht="12.75">
      <c r="A31" s="24" t="s">
        <v>44</v>
      </c>
      <c r="B31" s="28" t="s">
        <v>36</v>
      </c>
      <c r="C31" s="28" t="s">
        <v>188</v>
      </c>
      <c r="D31" s="24" t="s">
        <v>46</v>
      </c>
      <c r="E31" s="29" t="s">
        <v>189</v>
      </c>
      <c r="F31" s="30" t="s">
        <v>121</v>
      </c>
      <c r="G31" s="31">
        <v>7.5</v>
      </c>
      <c r="H31" s="32">
        <v>0</v>
      </c>
      <c r="I31" s="32">
        <f>ROUND(ROUND(H31,2)*ROUND(G31,3),2)</f>
        <v>0</v>
      </c>
      <c r="O31">
        <f>(I31*21)/100</f>
        <v>0</v>
      </c>
      <c r="P31" t="s">
        <v>22</v>
      </c>
    </row>
    <row r="32" spans="1:5" ht="12.75">
      <c r="A32" s="33" t="s">
        <v>49</v>
      </c>
      <c r="E32" s="34" t="s">
        <v>190</v>
      </c>
    </row>
    <row r="33" spans="1:5" ht="25.5">
      <c r="A33" s="35" t="s">
        <v>51</v>
      </c>
      <c r="E33" s="36" t="s">
        <v>191</v>
      </c>
    </row>
    <row r="34" spans="1:5" ht="12.75">
      <c r="A34" t="s">
        <v>53</v>
      </c>
      <c r="E34" s="34" t="s">
        <v>192</v>
      </c>
    </row>
    <row r="35" spans="1:16" ht="12.75">
      <c r="A35" s="24" t="s">
        <v>44</v>
      </c>
      <c r="B35" s="28" t="s">
        <v>73</v>
      </c>
      <c r="C35" s="28" t="s">
        <v>193</v>
      </c>
      <c r="D35" s="24" t="s">
        <v>46</v>
      </c>
      <c r="E35" s="29" t="s">
        <v>194</v>
      </c>
      <c r="F35" s="30" t="s">
        <v>113</v>
      </c>
      <c r="G35" s="31">
        <v>10</v>
      </c>
      <c r="H35" s="32">
        <v>0</v>
      </c>
      <c r="I35" s="32">
        <f>ROUND(ROUND(H35,2)*ROUND(G35,3),2)</f>
        <v>0</v>
      </c>
      <c r="O35">
        <f>(I35*21)/100</f>
        <v>0</v>
      </c>
      <c r="P35" t="s">
        <v>22</v>
      </c>
    </row>
    <row r="36" spans="1:5" ht="12.75">
      <c r="A36" s="33" t="s">
        <v>49</v>
      </c>
      <c r="E36" s="34" t="s">
        <v>195</v>
      </c>
    </row>
    <row r="37" spans="1:5" ht="12.75">
      <c r="A37" s="35" t="s">
        <v>51</v>
      </c>
      <c r="E37" s="36" t="s">
        <v>196</v>
      </c>
    </row>
    <row r="38" spans="1:5" ht="25.5">
      <c r="A38" t="s">
        <v>53</v>
      </c>
      <c r="E38" s="34" t="s">
        <v>197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0+O8+O17+O30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198</v>
      </c>
      <c r="I3" s="37">
        <f>0+I8+I17+I30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198</v>
      </c>
      <c r="D4" s="2"/>
      <c r="E4" s="20" t="s">
        <v>199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26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24" t="s">
        <v>44</v>
      </c>
      <c r="B9" s="28" t="s">
        <v>28</v>
      </c>
      <c r="C9" s="28" t="s">
        <v>81</v>
      </c>
      <c r="D9" s="24" t="s">
        <v>119</v>
      </c>
      <c r="E9" s="29" t="s">
        <v>82</v>
      </c>
      <c r="F9" s="30" t="s">
        <v>83</v>
      </c>
      <c r="G9" s="31">
        <v>12.54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12.75">
      <c r="A10" s="33" t="s">
        <v>49</v>
      </c>
      <c r="E10" s="34" t="s">
        <v>84</v>
      </c>
    </row>
    <row r="11" spans="1:5" ht="38.25">
      <c r="A11" s="35" t="s">
        <v>51</v>
      </c>
      <c r="E11" s="36" t="s">
        <v>200</v>
      </c>
    </row>
    <row r="12" spans="1:5" ht="25.5">
      <c r="A12" t="s">
        <v>53</v>
      </c>
      <c r="E12" s="34" t="s">
        <v>86</v>
      </c>
    </row>
    <row r="13" spans="1:16" ht="12.75">
      <c r="A13" s="24" t="s">
        <v>44</v>
      </c>
      <c r="B13" s="28" t="s">
        <v>22</v>
      </c>
      <c r="C13" s="28" t="s">
        <v>81</v>
      </c>
      <c r="D13" s="24" t="s">
        <v>135</v>
      </c>
      <c r="E13" s="29" t="s">
        <v>82</v>
      </c>
      <c r="F13" s="30" t="s">
        <v>83</v>
      </c>
      <c r="G13" s="31">
        <v>0.66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5" ht="25.5">
      <c r="A14" s="33" t="s">
        <v>49</v>
      </c>
      <c r="E14" s="34" t="s">
        <v>201</v>
      </c>
    </row>
    <row r="15" spans="1:5" ht="12.75">
      <c r="A15" s="35" t="s">
        <v>51</v>
      </c>
      <c r="E15" s="36" t="s">
        <v>202</v>
      </c>
    </row>
    <row r="16" spans="1:5" ht="25.5">
      <c r="A16" t="s">
        <v>53</v>
      </c>
      <c r="E16" s="34" t="s">
        <v>86</v>
      </c>
    </row>
    <row r="17" spans="1:18" ht="12.75" customHeight="1">
      <c r="A17" s="12" t="s">
        <v>42</v>
      </c>
      <c r="B17" s="12"/>
      <c r="C17" s="38" t="s">
        <v>28</v>
      </c>
      <c r="D17" s="12"/>
      <c r="E17" s="26" t="s">
        <v>94</v>
      </c>
      <c r="F17" s="12"/>
      <c r="G17" s="12"/>
      <c r="H17" s="12"/>
      <c r="I17" s="39">
        <f>0+Q17</f>
        <v>0</v>
      </c>
      <c r="O17">
        <f>0+R17</f>
        <v>0</v>
      </c>
      <c r="Q17">
        <f>0+I18+I22+I26</f>
        <v>0</v>
      </c>
      <c r="R17">
        <f>0+O18+O22+O26</f>
        <v>0</v>
      </c>
    </row>
    <row r="18" spans="1:16" ht="12.75">
      <c r="A18" s="24" t="s">
        <v>44</v>
      </c>
      <c r="B18" s="28" t="s">
        <v>21</v>
      </c>
      <c r="C18" s="28" t="s">
        <v>203</v>
      </c>
      <c r="D18" s="24" t="s">
        <v>46</v>
      </c>
      <c r="E18" s="29" t="s">
        <v>204</v>
      </c>
      <c r="F18" s="30" t="s">
        <v>97</v>
      </c>
      <c r="G18" s="31">
        <v>0.225</v>
      </c>
      <c r="H18" s="32">
        <v>0</v>
      </c>
      <c r="I18" s="32">
        <f>ROUND(ROUND(H18,2)*ROUND(G18,3),2)</f>
        <v>0</v>
      </c>
      <c r="O18">
        <f>(I18*21)/100</f>
        <v>0</v>
      </c>
      <c r="P18" t="s">
        <v>22</v>
      </c>
    </row>
    <row r="19" spans="1:5" ht="25.5">
      <c r="A19" s="33" t="s">
        <v>49</v>
      </c>
      <c r="E19" s="34" t="s">
        <v>205</v>
      </c>
    </row>
    <row r="20" spans="1:5" ht="25.5">
      <c r="A20" s="35" t="s">
        <v>51</v>
      </c>
      <c r="E20" s="36" t="s">
        <v>206</v>
      </c>
    </row>
    <row r="21" spans="1:5" ht="76.5">
      <c r="A21" t="s">
        <v>53</v>
      </c>
      <c r="E21" s="34" t="s">
        <v>174</v>
      </c>
    </row>
    <row r="22" spans="1:16" ht="12.75">
      <c r="A22" s="24" t="s">
        <v>44</v>
      </c>
      <c r="B22" s="28" t="s">
        <v>32</v>
      </c>
      <c r="C22" s="28" t="s">
        <v>175</v>
      </c>
      <c r="D22" s="24" t="s">
        <v>46</v>
      </c>
      <c r="E22" s="29" t="s">
        <v>176</v>
      </c>
      <c r="F22" s="30" t="s">
        <v>97</v>
      </c>
      <c r="G22" s="31">
        <v>1.875</v>
      </c>
      <c r="H22" s="32">
        <v>0</v>
      </c>
      <c r="I22" s="32">
        <f>ROUND(ROUND(H22,2)*ROUND(G22,3),2)</f>
        <v>0</v>
      </c>
      <c r="O22">
        <f>(I22*21)/100</f>
        <v>0</v>
      </c>
      <c r="P22" t="s">
        <v>22</v>
      </c>
    </row>
    <row r="23" spans="1:5" ht="12.75">
      <c r="A23" s="33" t="s">
        <v>49</v>
      </c>
      <c r="E23" s="34" t="s">
        <v>177</v>
      </c>
    </row>
    <row r="24" spans="1:5" ht="25.5">
      <c r="A24" s="35" t="s">
        <v>51</v>
      </c>
      <c r="E24" s="36" t="s">
        <v>207</v>
      </c>
    </row>
    <row r="25" spans="1:5" ht="76.5">
      <c r="A25" t="s">
        <v>53</v>
      </c>
      <c r="E25" s="34" t="s">
        <v>174</v>
      </c>
    </row>
    <row r="26" spans="1:16" ht="12.75">
      <c r="A26" s="24" t="s">
        <v>44</v>
      </c>
      <c r="B26" s="28" t="s">
        <v>34</v>
      </c>
      <c r="C26" s="28" t="s">
        <v>208</v>
      </c>
      <c r="D26" s="24" t="s">
        <v>46</v>
      </c>
      <c r="E26" s="29" t="s">
        <v>209</v>
      </c>
      <c r="F26" s="30" t="s">
        <v>97</v>
      </c>
      <c r="G26" s="31">
        <v>3.75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22</v>
      </c>
    </row>
    <row r="27" spans="1:5" ht="25.5">
      <c r="A27" s="33" t="s">
        <v>49</v>
      </c>
      <c r="E27" s="34" t="s">
        <v>210</v>
      </c>
    </row>
    <row r="28" spans="1:5" ht="25.5">
      <c r="A28" s="35" t="s">
        <v>51</v>
      </c>
      <c r="E28" s="36" t="s">
        <v>211</v>
      </c>
    </row>
    <row r="29" spans="1:5" ht="63.75">
      <c r="A29" t="s">
        <v>53</v>
      </c>
      <c r="E29" s="34" t="s">
        <v>183</v>
      </c>
    </row>
    <row r="30" spans="1:18" ht="12.75" customHeight="1">
      <c r="A30" s="12" t="s">
        <v>42</v>
      </c>
      <c r="B30" s="12"/>
      <c r="C30" s="38" t="s">
        <v>39</v>
      </c>
      <c r="D30" s="12"/>
      <c r="E30" s="26" t="s">
        <v>110</v>
      </c>
      <c r="F30" s="12"/>
      <c r="G30" s="12"/>
      <c r="H30" s="12"/>
      <c r="I30" s="39">
        <f>0+Q30</f>
        <v>0</v>
      </c>
      <c r="O30">
        <f>0+R30</f>
        <v>0</v>
      </c>
      <c r="Q30">
        <f>0+I31+I35</f>
        <v>0</v>
      </c>
      <c r="R30">
        <f>0+O31+O35</f>
        <v>0</v>
      </c>
    </row>
    <row r="31" spans="1:16" ht="12.75">
      <c r="A31" s="24" t="s">
        <v>44</v>
      </c>
      <c r="B31" s="28" t="s">
        <v>36</v>
      </c>
      <c r="C31" s="28" t="s">
        <v>212</v>
      </c>
      <c r="D31" s="24" t="s">
        <v>46</v>
      </c>
      <c r="E31" s="29" t="s">
        <v>213</v>
      </c>
      <c r="F31" s="30" t="s">
        <v>113</v>
      </c>
      <c r="G31" s="31">
        <v>15.3</v>
      </c>
      <c r="H31" s="32">
        <v>0</v>
      </c>
      <c r="I31" s="32">
        <f>ROUND(ROUND(H31,2)*ROUND(G31,3),2)</f>
        <v>0</v>
      </c>
      <c r="O31">
        <f>(I31*21)/100</f>
        <v>0</v>
      </c>
      <c r="P31" t="s">
        <v>22</v>
      </c>
    </row>
    <row r="32" spans="1:5" ht="25.5">
      <c r="A32" s="33" t="s">
        <v>49</v>
      </c>
      <c r="E32" s="34" t="s">
        <v>214</v>
      </c>
    </row>
    <row r="33" spans="1:5" ht="25.5">
      <c r="A33" s="35" t="s">
        <v>51</v>
      </c>
      <c r="E33" s="36" t="s">
        <v>215</v>
      </c>
    </row>
    <row r="34" spans="1:5" ht="38.25">
      <c r="A34" t="s">
        <v>53</v>
      </c>
      <c r="E34" s="34" t="s">
        <v>216</v>
      </c>
    </row>
    <row r="35" spans="1:16" ht="12.75">
      <c r="A35" s="24" t="s">
        <v>44</v>
      </c>
      <c r="B35" s="28" t="s">
        <v>73</v>
      </c>
      <c r="C35" s="28" t="s">
        <v>217</v>
      </c>
      <c r="D35" s="24" t="s">
        <v>46</v>
      </c>
      <c r="E35" s="29" t="s">
        <v>218</v>
      </c>
      <c r="F35" s="30" t="s">
        <v>113</v>
      </c>
      <c r="G35" s="31">
        <v>4.5</v>
      </c>
      <c r="H35" s="32">
        <v>0</v>
      </c>
      <c r="I35" s="32">
        <f>ROUND(ROUND(H35,2)*ROUND(G35,3),2)</f>
        <v>0</v>
      </c>
      <c r="O35">
        <f>(I35*21)/100</f>
        <v>0</v>
      </c>
      <c r="P35" t="s">
        <v>22</v>
      </c>
    </row>
    <row r="36" spans="1:5" ht="12.75">
      <c r="A36" s="33" t="s">
        <v>49</v>
      </c>
      <c r="E36" s="34" t="s">
        <v>219</v>
      </c>
    </row>
    <row r="37" spans="1:5" ht="25.5">
      <c r="A37" s="35" t="s">
        <v>51</v>
      </c>
      <c r="E37" s="36" t="s">
        <v>220</v>
      </c>
    </row>
    <row r="38" spans="1:5" ht="25.5">
      <c r="A38" t="s">
        <v>53</v>
      </c>
      <c r="E38" s="34" t="s">
        <v>197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0+O8+O17+O22+O43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221</v>
      </c>
      <c r="I3" s="37">
        <f>0+I8+I17+I22+I43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221</v>
      </c>
      <c r="D4" s="2"/>
      <c r="E4" s="20" t="s">
        <v>222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28</v>
      </c>
      <c r="D8" s="21"/>
      <c r="E8" s="26" t="s">
        <v>94</v>
      </c>
      <c r="F8" s="21"/>
      <c r="G8" s="21"/>
      <c r="H8" s="21"/>
      <c r="I8" s="27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24" t="s">
        <v>44</v>
      </c>
      <c r="B9" s="28" t="s">
        <v>28</v>
      </c>
      <c r="C9" s="28" t="s">
        <v>223</v>
      </c>
      <c r="D9" s="24" t="s">
        <v>46</v>
      </c>
      <c r="E9" s="29" t="s">
        <v>224</v>
      </c>
      <c r="F9" s="30" t="s">
        <v>113</v>
      </c>
      <c r="G9" s="31">
        <v>39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12.75">
      <c r="A10" s="33" t="s">
        <v>49</v>
      </c>
      <c r="E10" s="34" t="s">
        <v>225</v>
      </c>
    </row>
    <row r="11" spans="1:5" ht="38.25">
      <c r="A11" s="35" t="s">
        <v>51</v>
      </c>
      <c r="E11" s="36" t="s">
        <v>226</v>
      </c>
    </row>
    <row r="12" spans="1:5" ht="25.5">
      <c r="A12" t="s">
        <v>53</v>
      </c>
      <c r="E12" s="34" t="s">
        <v>227</v>
      </c>
    </row>
    <row r="13" spans="1:16" ht="12.75">
      <c r="A13" s="24" t="s">
        <v>44</v>
      </c>
      <c r="B13" s="28" t="s">
        <v>22</v>
      </c>
      <c r="C13" s="28" t="s">
        <v>228</v>
      </c>
      <c r="D13" s="24" t="s">
        <v>46</v>
      </c>
      <c r="E13" s="29" t="s">
        <v>229</v>
      </c>
      <c r="F13" s="30" t="s">
        <v>121</v>
      </c>
      <c r="G13" s="31">
        <v>45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5" ht="12.75">
      <c r="A14" s="33" t="s">
        <v>49</v>
      </c>
      <c r="E14" s="34" t="s">
        <v>46</v>
      </c>
    </row>
    <row r="15" spans="1:5" ht="25.5">
      <c r="A15" s="35" t="s">
        <v>51</v>
      </c>
      <c r="E15" s="36" t="s">
        <v>230</v>
      </c>
    </row>
    <row r="16" spans="1:5" ht="25.5">
      <c r="A16" t="s">
        <v>53</v>
      </c>
      <c r="E16" s="34" t="s">
        <v>231</v>
      </c>
    </row>
    <row r="17" spans="1:18" ht="12.75" customHeight="1">
      <c r="A17" s="12" t="s">
        <v>42</v>
      </c>
      <c r="B17" s="12"/>
      <c r="C17" s="38" t="s">
        <v>22</v>
      </c>
      <c r="D17" s="12"/>
      <c r="E17" s="26" t="s">
        <v>232</v>
      </c>
      <c r="F17" s="12"/>
      <c r="G17" s="12"/>
      <c r="H17" s="12"/>
      <c r="I17" s="39">
        <f>0+Q17</f>
        <v>0</v>
      </c>
      <c r="O17">
        <f>0+R17</f>
        <v>0</v>
      </c>
      <c r="Q17">
        <f>0+I18</f>
        <v>0</v>
      </c>
      <c r="R17">
        <f>0+O18</f>
        <v>0</v>
      </c>
    </row>
    <row r="18" spans="1:16" ht="12.75">
      <c r="A18" s="24" t="s">
        <v>44</v>
      </c>
      <c r="B18" s="28" t="s">
        <v>21</v>
      </c>
      <c r="C18" s="28" t="s">
        <v>233</v>
      </c>
      <c r="D18" s="24" t="s">
        <v>46</v>
      </c>
      <c r="E18" s="29" t="s">
        <v>234</v>
      </c>
      <c r="F18" s="30" t="s">
        <v>121</v>
      </c>
      <c r="G18" s="31">
        <v>45</v>
      </c>
      <c r="H18" s="32">
        <v>0</v>
      </c>
      <c r="I18" s="32">
        <f>ROUND(ROUND(H18,2)*ROUND(G18,3),2)</f>
        <v>0</v>
      </c>
      <c r="O18">
        <f>(I18*21)/100</f>
        <v>0</v>
      </c>
      <c r="P18" t="s">
        <v>22</v>
      </c>
    </row>
    <row r="19" spans="1:5" ht="12.75">
      <c r="A19" s="33" t="s">
        <v>49</v>
      </c>
      <c r="E19" s="34" t="s">
        <v>235</v>
      </c>
    </row>
    <row r="20" spans="1:5" ht="25.5">
      <c r="A20" s="35" t="s">
        <v>51</v>
      </c>
      <c r="E20" s="36" t="s">
        <v>236</v>
      </c>
    </row>
    <row r="21" spans="1:5" ht="51">
      <c r="A21" t="s">
        <v>53</v>
      </c>
      <c r="E21" s="34" t="s">
        <v>237</v>
      </c>
    </row>
    <row r="22" spans="1:18" ht="12.75" customHeight="1">
      <c r="A22" s="12" t="s">
        <v>42</v>
      </c>
      <c r="B22" s="12"/>
      <c r="C22" s="38" t="s">
        <v>34</v>
      </c>
      <c r="D22" s="12"/>
      <c r="E22" s="26" t="s">
        <v>238</v>
      </c>
      <c r="F22" s="12"/>
      <c r="G22" s="12"/>
      <c r="H22" s="12"/>
      <c r="I22" s="39">
        <f>0+Q22</f>
        <v>0</v>
      </c>
      <c r="O22">
        <f>0+R22</f>
        <v>0</v>
      </c>
      <c r="Q22">
        <f>0+I23+I27+I31+I35+I39</f>
        <v>0</v>
      </c>
      <c r="R22">
        <f>0+O23+O27+O31+O35+O39</f>
        <v>0</v>
      </c>
    </row>
    <row r="23" spans="1:16" ht="12.75">
      <c r="A23" s="24" t="s">
        <v>44</v>
      </c>
      <c r="B23" s="28" t="s">
        <v>32</v>
      </c>
      <c r="C23" s="28" t="s">
        <v>239</v>
      </c>
      <c r="D23" s="24" t="s">
        <v>46</v>
      </c>
      <c r="E23" s="29" t="s">
        <v>240</v>
      </c>
      <c r="F23" s="30" t="s">
        <v>97</v>
      </c>
      <c r="G23" s="31">
        <v>5.625</v>
      </c>
      <c r="H23" s="32">
        <v>0</v>
      </c>
      <c r="I23" s="32">
        <f>ROUND(ROUND(H23,2)*ROUND(G23,3),2)</f>
        <v>0</v>
      </c>
      <c r="O23">
        <f>(I23*21)/100</f>
        <v>0</v>
      </c>
      <c r="P23" t="s">
        <v>22</v>
      </c>
    </row>
    <row r="24" spans="1:5" ht="12.75">
      <c r="A24" s="33" t="s">
        <v>49</v>
      </c>
      <c r="E24" s="34" t="s">
        <v>241</v>
      </c>
    </row>
    <row r="25" spans="1:5" ht="25.5">
      <c r="A25" s="35" t="s">
        <v>51</v>
      </c>
      <c r="E25" s="36" t="s">
        <v>242</v>
      </c>
    </row>
    <row r="26" spans="1:5" ht="127.5">
      <c r="A26" t="s">
        <v>53</v>
      </c>
      <c r="E26" s="34" t="s">
        <v>243</v>
      </c>
    </row>
    <row r="27" spans="1:16" ht="12.75">
      <c r="A27" s="24" t="s">
        <v>44</v>
      </c>
      <c r="B27" s="28" t="s">
        <v>34</v>
      </c>
      <c r="C27" s="28" t="s">
        <v>244</v>
      </c>
      <c r="D27" s="24" t="s">
        <v>46</v>
      </c>
      <c r="E27" s="29" t="s">
        <v>245</v>
      </c>
      <c r="F27" s="30" t="s">
        <v>97</v>
      </c>
      <c r="G27" s="31">
        <v>9.375</v>
      </c>
      <c r="H27" s="32">
        <v>0</v>
      </c>
      <c r="I27" s="32">
        <f>ROUND(ROUND(H27,2)*ROUND(G27,3),2)</f>
        <v>0</v>
      </c>
      <c r="O27">
        <f>(I27*21)/100</f>
        <v>0</v>
      </c>
      <c r="P27" t="s">
        <v>22</v>
      </c>
    </row>
    <row r="28" spans="1:5" ht="12.75">
      <c r="A28" s="33" t="s">
        <v>49</v>
      </c>
      <c r="E28" s="34" t="s">
        <v>246</v>
      </c>
    </row>
    <row r="29" spans="1:5" ht="25.5">
      <c r="A29" s="35" t="s">
        <v>51</v>
      </c>
      <c r="E29" s="36" t="s">
        <v>247</v>
      </c>
    </row>
    <row r="30" spans="1:5" ht="51">
      <c r="A30" t="s">
        <v>53</v>
      </c>
      <c r="E30" s="34" t="s">
        <v>248</v>
      </c>
    </row>
    <row r="31" spans="1:16" ht="12.75">
      <c r="A31" s="24" t="s">
        <v>44</v>
      </c>
      <c r="B31" s="28" t="s">
        <v>36</v>
      </c>
      <c r="C31" s="28" t="s">
        <v>249</v>
      </c>
      <c r="D31" s="24" t="s">
        <v>46</v>
      </c>
      <c r="E31" s="29" t="s">
        <v>250</v>
      </c>
      <c r="F31" s="30" t="s">
        <v>121</v>
      </c>
      <c r="G31" s="31">
        <v>112.5</v>
      </c>
      <c r="H31" s="32">
        <v>0</v>
      </c>
      <c r="I31" s="32">
        <f>ROUND(ROUND(H31,2)*ROUND(G31,3),2)</f>
        <v>0</v>
      </c>
      <c r="O31">
        <f>(I31*21)/100</f>
        <v>0</v>
      </c>
      <c r="P31" t="s">
        <v>22</v>
      </c>
    </row>
    <row r="32" spans="1:5" ht="12.75">
      <c r="A32" s="33" t="s">
        <v>49</v>
      </c>
      <c r="E32" s="34" t="s">
        <v>251</v>
      </c>
    </row>
    <row r="33" spans="1:5" ht="38.25">
      <c r="A33" s="35" t="s">
        <v>51</v>
      </c>
      <c r="E33" s="36" t="s">
        <v>252</v>
      </c>
    </row>
    <row r="34" spans="1:5" ht="51">
      <c r="A34" t="s">
        <v>53</v>
      </c>
      <c r="E34" s="34" t="s">
        <v>253</v>
      </c>
    </row>
    <row r="35" spans="1:16" ht="12.75">
      <c r="A35" s="24" t="s">
        <v>44</v>
      </c>
      <c r="B35" s="28" t="s">
        <v>73</v>
      </c>
      <c r="C35" s="28" t="s">
        <v>254</v>
      </c>
      <c r="D35" s="24" t="s">
        <v>46</v>
      </c>
      <c r="E35" s="29" t="s">
        <v>255</v>
      </c>
      <c r="F35" s="30" t="s">
        <v>121</v>
      </c>
      <c r="G35" s="31">
        <v>75</v>
      </c>
      <c r="H35" s="32">
        <v>0</v>
      </c>
      <c r="I35" s="32">
        <f>ROUND(ROUND(H35,2)*ROUND(G35,3),2)</f>
        <v>0</v>
      </c>
      <c r="O35">
        <f>(I35*21)/100</f>
        <v>0</v>
      </c>
      <c r="P35" t="s">
        <v>22</v>
      </c>
    </row>
    <row r="36" spans="1:5" ht="25.5">
      <c r="A36" s="33" t="s">
        <v>49</v>
      </c>
      <c r="E36" s="34" t="s">
        <v>256</v>
      </c>
    </row>
    <row r="37" spans="1:5" ht="38.25">
      <c r="A37" s="35" t="s">
        <v>51</v>
      </c>
      <c r="E37" s="36" t="s">
        <v>257</v>
      </c>
    </row>
    <row r="38" spans="1:5" ht="140.25">
      <c r="A38" t="s">
        <v>53</v>
      </c>
      <c r="E38" s="34" t="s">
        <v>258</v>
      </c>
    </row>
    <row r="39" spans="1:16" ht="12.75">
      <c r="A39" s="24" t="s">
        <v>44</v>
      </c>
      <c r="B39" s="28" t="s">
        <v>117</v>
      </c>
      <c r="C39" s="28" t="s">
        <v>259</v>
      </c>
      <c r="D39" s="24" t="s">
        <v>46</v>
      </c>
      <c r="E39" s="29" t="s">
        <v>260</v>
      </c>
      <c r="F39" s="30" t="s">
        <v>97</v>
      </c>
      <c r="G39" s="31">
        <v>3.188</v>
      </c>
      <c r="H39" s="32">
        <v>0</v>
      </c>
      <c r="I39" s="32">
        <f>ROUND(ROUND(H39,2)*ROUND(G39,3),2)</f>
        <v>0</v>
      </c>
      <c r="O39">
        <f>(I39*21)/100</f>
        <v>0</v>
      </c>
      <c r="P39" t="s">
        <v>22</v>
      </c>
    </row>
    <row r="40" spans="1:5" ht="25.5">
      <c r="A40" s="33" t="s">
        <v>49</v>
      </c>
      <c r="E40" s="34" t="s">
        <v>261</v>
      </c>
    </row>
    <row r="41" spans="1:5" ht="51">
      <c r="A41" s="35" t="s">
        <v>51</v>
      </c>
      <c r="E41" s="36" t="s">
        <v>262</v>
      </c>
    </row>
    <row r="42" spans="1:5" ht="140.25">
      <c r="A42" t="s">
        <v>53</v>
      </c>
      <c r="E42" s="34" t="s">
        <v>258</v>
      </c>
    </row>
    <row r="43" spans="1:18" ht="12.75" customHeight="1">
      <c r="A43" s="12" t="s">
        <v>42</v>
      </c>
      <c r="B43" s="12"/>
      <c r="C43" s="38" t="s">
        <v>39</v>
      </c>
      <c r="D43" s="12"/>
      <c r="E43" s="26" t="s">
        <v>110</v>
      </c>
      <c r="F43" s="12"/>
      <c r="G43" s="12"/>
      <c r="H43" s="12"/>
      <c r="I43" s="39">
        <f>0+Q43</f>
        <v>0</v>
      </c>
      <c r="O43">
        <f>0+R43</f>
        <v>0</v>
      </c>
      <c r="Q43">
        <f>0+I44+I48+I52</f>
        <v>0</v>
      </c>
      <c r="R43">
        <f>0+O44+O48+O52</f>
        <v>0</v>
      </c>
    </row>
    <row r="44" spans="1:16" ht="25.5">
      <c r="A44" s="24" t="s">
        <v>44</v>
      </c>
      <c r="B44" s="28" t="s">
        <v>39</v>
      </c>
      <c r="C44" s="28" t="s">
        <v>263</v>
      </c>
      <c r="D44" s="24" t="s">
        <v>46</v>
      </c>
      <c r="E44" s="29" t="s">
        <v>264</v>
      </c>
      <c r="F44" s="30" t="s">
        <v>121</v>
      </c>
      <c r="G44" s="31">
        <v>22.5</v>
      </c>
      <c r="H44" s="32">
        <v>0</v>
      </c>
      <c r="I44" s="32">
        <f>ROUND(ROUND(H44,2)*ROUND(G44,3),2)</f>
        <v>0</v>
      </c>
      <c r="O44">
        <f>(I44*21)/100</f>
        <v>0</v>
      </c>
      <c r="P44" t="s">
        <v>22</v>
      </c>
    </row>
    <row r="45" spans="1:5" ht="12.75">
      <c r="A45" s="33" t="s">
        <v>49</v>
      </c>
      <c r="E45" s="34" t="s">
        <v>265</v>
      </c>
    </row>
    <row r="46" spans="1:5" ht="25.5">
      <c r="A46" s="35" t="s">
        <v>51</v>
      </c>
      <c r="E46" s="36" t="s">
        <v>266</v>
      </c>
    </row>
    <row r="47" spans="1:5" ht="12.75">
      <c r="A47" t="s">
        <v>53</v>
      </c>
      <c r="E47" s="34" t="s">
        <v>267</v>
      </c>
    </row>
    <row r="48" spans="1:16" ht="12.75">
      <c r="A48" s="24" t="s">
        <v>44</v>
      </c>
      <c r="B48" s="28" t="s">
        <v>41</v>
      </c>
      <c r="C48" s="28" t="s">
        <v>268</v>
      </c>
      <c r="D48" s="24" t="s">
        <v>46</v>
      </c>
      <c r="E48" s="29" t="s">
        <v>269</v>
      </c>
      <c r="F48" s="30" t="s">
        <v>113</v>
      </c>
      <c r="G48" s="31">
        <v>7</v>
      </c>
      <c r="H48" s="32">
        <v>0</v>
      </c>
      <c r="I48" s="32">
        <f>ROUND(ROUND(H48,2)*ROUND(G48,3),2)</f>
        <v>0</v>
      </c>
      <c r="O48">
        <f>(I48*21)/100</f>
        <v>0</v>
      </c>
      <c r="P48" t="s">
        <v>22</v>
      </c>
    </row>
    <row r="49" spans="1:5" ht="12.75">
      <c r="A49" s="33" t="s">
        <v>49</v>
      </c>
      <c r="E49" s="34" t="s">
        <v>270</v>
      </c>
    </row>
    <row r="50" spans="1:5" ht="25.5">
      <c r="A50" s="35" t="s">
        <v>51</v>
      </c>
      <c r="E50" s="36" t="s">
        <v>271</v>
      </c>
    </row>
    <row r="51" spans="1:5" ht="51">
      <c r="A51" t="s">
        <v>53</v>
      </c>
      <c r="E51" s="34" t="s">
        <v>272</v>
      </c>
    </row>
    <row r="52" spans="1:16" ht="12.75">
      <c r="A52" s="24" t="s">
        <v>44</v>
      </c>
      <c r="B52" s="28" t="s">
        <v>134</v>
      </c>
      <c r="C52" s="28" t="s">
        <v>273</v>
      </c>
      <c r="D52" s="24" t="s">
        <v>46</v>
      </c>
      <c r="E52" s="29" t="s">
        <v>274</v>
      </c>
      <c r="F52" s="30" t="s">
        <v>113</v>
      </c>
      <c r="G52" s="31">
        <v>39</v>
      </c>
      <c r="H52" s="32">
        <v>0</v>
      </c>
      <c r="I52" s="32">
        <f>ROUND(ROUND(H52,2)*ROUND(G52,3),2)</f>
        <v>0</v>
      </c>
      <c r="O52">
        <f>(I52*21)/100</f>
        <v>0</v>
      </c>
      <c r="P52" t="s">
        <v>22</v>
      </c>
    </row>
    <row r="53" spans="1:5" ht="12.75">
      <c r="A53" s="33" t="s">
        <v>49</v>
      </c>
      <c r="E53" s="34" t="s">
        <v>275</v>
      </c>
    </row>
    <row r="54" spans="1:5" ht="38.25">
      <c r="A54" s="35" t="s">
        <v>51</v>
      </c>
      <c r="E54" s="36" t="s">
        <v>276</v>
      </c>
    </row>
    <row r="55" spans="1:5" ht="38.25">
      <c r="A55" t="s">
        <v>53</v>
      </c>
      <c r="E55" s="34" t="s">
        <v>277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0+O8+O17+O22+O39+O44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278</v>
      </c>
      <c r="I3" s="37">
        <f>0+I8+I17+I22+I39+I44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278</v>
      </c>
      <c r="D4" s="2"/>
      <c r="E4" s="20" t="s">
        <v>279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28</v>
      </c>
      <c r="D8" s="21"/>
      <c r="E8" s="26" t="s">
        <v>94</v>
      </c>
      <c r="F8" s="21"/>
      <c r="G8" s="21"/>
      <c r="H8" s="21"/>
      <c r="I8" s="27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24" t="s">
        <v>44</v>
      </c>
      <c r="B9" s="28" t="s">
        <v>28</v>
      </c>
      <c r="C9" s="28" t="s">
        <v>223</v>
      </c>
      <c r="D9" s="24" t="s">
        <v>46</v>
      </c>
      <c r="E9" s="29" t="s">
        <v>224</v>
      </c>
      <c r="F9" s="30" t="s">
        <v>113</v>
      </c>
      <c r="G9" s="31">
        <v>10.5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12.75">
      <c r="A10" s="33" t="s">
        <v>49</v>
      </c>
      <c r="E10" s="34" t="s">
        <v>225</v>
      </c>
    </row>
    <row r="11" spans="1:5" ht="38.25">
      <c r="A11" s="35" t="s">
        <v>51</v>
      </c>
      <c r="E11" s="36" t="s">
        <v>280</v>
      </c>
    </row>
    <row r="12" spans="1:5" ht="25.5">
      <c r="A12" t="s">
        <v>53</v>
      </c>
      <c r="E12" s="34" t="s">
        <v>227</v>
      </c>
    </row>
    <row r="13" spans="1:16" ht="12.75">
      <c r="A13" s="24" t="s">
        <v>44</v>
      </c>
      <c r="B13" s="28" t="s">
        <v>22</v>
      </c>
      <c r="C13" s="28" t="s">
        <v>228</v>
      </c>
      <c r="D13" s="24" t="s">
        <v>46</v>
      </c>
      <c r="E13" s="29" t="s">
        <v>229</v>
      </c>
      <c r="F13" s="30" t="s">
        <v>121</v>
      </c>
      <c r="G13" s="31">
        <v>18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5" ht="12.75">
      <c r="A14" s="33" t="s">
        <v>49</v>
      </c>
      <c r="E14" s="34" t="s">
        <v>46</v>
      </c>
    </row>
    <row r="15" spans="1:5" ht="25.5">
      <c r="A15" s="35" t="s">
        <v>51</v>
      </c>
      <c r="E15" s="36" t="s">
        <v>281</v>
      </c>
    </row>
    <row r="16" spans="1:5" ht="25.5">
      <c r="A16" t="s">
        <v>53</v>
      </c>
      <c r="E16" s="34" t="s">
        <v>231</v>
      </c>
    </row>
    <row r="17" spans="1:18" ht="12.75" customHeight="1">
      <c r="A17" s="12" t="s">
        <v>42</v>
      </c>
      <c r="B17" s="12"/>
      <c r="C17" s="38" t="s">
        <v>22</v>
      </c>
      <c r="D17" s="12"/>
      <c r="E17" s="26" t="s">
        <v>232</v>
      </c>
      <c r="F17" s="12"/>
      <c r="G17" s="12"/>
      <c r="H17" s="12"/>
      <c r="I17" s="39">
        <f>0+Q17</f>
        <v>0</v>
      </c>
      <c r="O17">
        <f>0+R17</f>
        <v>0</v>
      </c>
      <c r="Q17">
        <f>0+I18</f>
        <v>0</v>
      </c>
      <c r="R17">
        <f>0+O18</f>
        <v>0</v>
      </c>
    </row>
    <row r="18" spans="1:16" ht="12.75">
      <c r="A18" s="24" t="s">
        <v>44</v>
      </c>
      <c r="B18" s="28" t="s">
        <v>21</v>
      </c>
      <c r="C18" s="28" t="s">
        <v>233</v>
      </c>
      <c r="D18" s="24" t="s">
        <v>46</v>
      </c>
      <c r="E18" s="29" t="s">
        <v>234</v>
      </c>
      <c r="F18" s="30" t="s">
        <v>121</v>
      </c>
      <c r="G18" s="31">
        <v>18</v>
      </c>
      <c r="H18" s="32">
        <v>0</v>
      </c>
      <c r="I18" s="32">
        <f>ROUND(ROUND(H18,2)*ROUND(G18,3),2)</f>
        <v>0</v>
      </c>
      <c r="O18">
        <f>(I18*21)/100</f>
        <v>0</v>
      </c>
      <c r="P18" t="s">
        <v>22</v>
      </c>
    </row>
    <row r="19" spans="1:5" ht="12.75">
      <c r="A19" s="33" t="s">
        <v>49</v>
      </c>
      <c r="E19" s="34" t="s">
        <v>235</v>
      </c>
    </row>
    <row r="20" spans="1:5" ht="25.5">
      <c r="A20" s="35" t="s">
        <v>51</v>
      </c>
      <c r="E20" s="36" t="s">
        <v>281</v>
      </c>
    </row>
    <row r="21" spans="1:5" ht="51">
      <c r="A21" t="s">
        <v>53</v>
      </c>
      <c r="E21" s="34" t="s">
        <v>237</v>
      </c>
    </row>
    <row r="22" spans="1:18" ht="12.75" customHeight="1">
      <c r="A22" s="12" t="s">
        <v>42</v>
      </c>
      <c r="B22" s="12"/>
      <c r="C22" s="38" t="s">
        <v>34</v>
      </c>
      <c r="D22" s="12"/>
      <c r="E22" s="26" t="s">
        <v>238</v>
      </c>
      <c r="F22" s="12"/>
      <c r="G22" s="12"/>
      <c r="H22" s="12"/>
      <c r="I22" s="39">
        <f>0+Q22</f>
        <v>0</v>
      </c>
      <c r="O22">
        <f>0+R22</f>
        <v>0</v>
      </c>
      <c r="Q22">
        <f>0+I23+I27+I31+I35</f>
        <v>0</v>
      </c>
      <c r="R22">
        <f>0+O23+O27+O31+O35</f>
        <v>0</v>
      </c>
    </row>
    <row r="23" spans="1:16" ht="12.75">
      <c r="A23" s="24" t="s">
        <v>44</v>
      </c>
      <c r="B23" s="28" t="s">
        <v>32</v>
      </c>
      <c r="C23" s="28" t="s">
        <v>282</v>
      </c>
      <c r="D23" s="24" t="s">
        <v>46</v>
      </c>
      <c r="E23" s="29" t="s">
        <v>283</v>
      </c>
      <c r="F23" s="30" t="s">
        <v>121</v>
      </c>
      <c r="G23" s="31">
        <v>16.5</v>
      </c>
      <c r="H23" s="32">
        <v>0</v>
      </c>
      <c r="I23" s="32">
        <f>ROUND(ROUND(H23,2)*ROUND(G23,3),2)</f>
        <v>0</v>
      </c>
      <c r="O23">
        <f>(I23*21)/100</f>
        <v>0</v>
      </c>
      <c r="P23" t="s">
        <v>22</v>
      </c>
    </row>
    <row r="24" spans="1:5" ht="25.5">
      <c r="A24" s="33" t="s">
        <v>49</v>
      </c>
      <c r="E24" s="34" t="s">
        <v>284</v>
      </c>
    </row>
    <row r="25" spans="1:5" ht="25.5">
      <c r="A25" s="35" t="s">
        <v>51</v>
      </c>
      <c r="E25" s="36" t="s">
        <v>285</v>
      </c>
    </row>
    <row r="26" spans="1:5" ht="51">
      <c r="A26" t="s">
        <v>53</v>
      </c>
      <c r="E26" s="34" t="s">
        <v>248</v>
      </c>
    </row>
    <row r="27" spans="1:16" ht="12.75">
      <c r="A27" s="24" t="s">
        <v>44</v>
      </c>
      <c r="B27" s="28" t="s">
        <v>34</v>
      </c>
      <c r="C27" s="28" t="s">
        <v>286</v>
      </c>
      <c r="D27" s="24" t="s">
        <v>46</v>
      </c>
      <c r="E27" s="29" t="s">
        <v>287</v>
      </c>
      <c r="F27" s="30" t="s">
        <v>97</v>
      </c>
      <c r="G27" s="31">
        <v>0.27</v>
      </c>
      <c r="H27" s="32">
        <v>0</v>
      </c>
      <c r="I27" s="32">
        <f>ROUND(ROUND(H27,2)*ROUND(G27,3),2)</f>
        <v>0</v>
      </c>
      <c r="O27">
        <f>(I27*21)/100</f>
        <v>0</v>
      </c>
      <c r="P27" t="s">
        <v>22</v>
      </c>
    </row>
    <row r="28" spans="1:5" ht="12.75">
      <c r="A28" s="33" t="s">
        <v>49</v>
      </c>
      <c r="E28" s="34" t="s">
        <v>288</v>
      </c>
    </row>
    <row r="29" spans="1:5" ht="25.5">
      <c r="A29" s="35" t="s">
        <v>51</v>
      </c>
      <c r="E29" s="36" t="s">
        <v>289</v>
      </c>
    </row>
    <row r="30" spans="1:5" ht="140.25">
      <c r="A30" t="s">
        <v>53</v>
      </c>
      <c r="E30" s="34" t="s">
        <v>258</v>
      </c>
    </row>
    <row r="31" spans="1:16" ht="12.75">
      <c r="A31" s="24" t="s">
        <v>44</v>
      </c>
      <c r="B31" s="28" t="s">
        <v>36</v>
      </c>
      <c r="C31" s="28" t="s">
        <v>290</v>
      </c>
      <c r="D31" s="24" t="s">
        <v>46</v>
      </c>
      <c r="E31" s="29" t="s">
        <v>291</v>
      </c>
      <c r="F31" s="30" t="s">
        <v>121</v>
      </c>
      <c r="G31" s="31">
        <v>11.8</v>
      </c>
      <c r="H31" s="32">
        <v>0</v>
      </c>
      <c r="I31" s="32">
        <f>ROUND(ROUND(H31,2)*ROUND(G31,3),2)</f>
        <v>0</v>
      </c>
      <c r="O31">
        <f>(I31*21)/100</f>
        <v>0</v>
      </c>
      <c r="P31" t="s">
        <v>22</v>
      </c>
    </row>
    <row r="32" spans="1:5" ht="25.5">
      <c r="A32" s="33" t="s">
        <v>49</v>
      </c>
      <c r="E32" s="34" t="s">
        <v>292</v>
      </c>
    </row>
    <row r="33" spans="1:5" ht="25.5">
      <c r="A33" s="35" t="s">
        <v>51</v>
      </c>
      <c r="E33" s="36" t="s">
        <v>293</v>
      </c>
    </row>
    <row r="34" spans="1:5" ht="165.75">
      <c r="A34" t="s">
        <v>53</v>
      </c>
      <c r="E34" s="34" t="s">
        <v>294</v>
      </c>
    </row>
    <row r="35" spans="1:16" ht="25.5">
      <c r="A35" s="24" t="s">
        <v>44</v>
      </c>
      <c r="B35" s="28" t="s">
        <v>73</v>
      </c>
      <c r="C35" s="28" t="s">
        <v>295</v>
      </c>
      <c r="D35" s="24" t="s">
        <v>46</v>
      </c>
      <c r="E35" s="29" t="s">
        <v>296</v>
      </c>
      <c r="F35" s="30" t="s">
        <v>121</v>
      </c>
      <c r="G35" s="31">
        <v>3.2</v>
      </c>
      <c r="H35" s="32">
        <v>0</v>
      </c>
      <c r="I35" s="32">
        <f>ROUND(ROUND(H35,2)*ROUND(G35,3),2)</f>
        <v>0</v>
      </c>
      <c r="O35">
        <f>(I35*21)/100</f>
        <v>0</v>
      </c>
      <c r="P35" t="s">
        <v>22</v>
      </c>
    </row>
    <row r="36" spans="1:5" ht="12.75">
      <c r="A36" s="33" t="s">
        <v>49</v>
      </c>
      <c r="E36" s="34" t="s">
        <v>46</v>
      </c>
    </row>
    <row r="37" spans="1:5" ht="25.5">
      <c r="A37" s="35" t="s">
        <v>51</v>
      </c>
      <c r="E37" s="36" t="s">
        <v>297</v>
      </c>
    </row>
    <row r="38" spans="1:5" ht="165.75">
      <c r="A38" t="s">
        <v>53</v>
      </c>
      <c r="E38" s="34" t="s">
        <v>294</v>
      </c>
    </row>
    <row r="39" spans="1:18" ht="12.75" customHeight="1">
      <c r="A39" s="12" t="s">
        <v>42</v>
      </c>
      <c r="B39" s="12"/>
      <c r="C39" s="38" t="s">
        <v>73</v>
      </c>
      <c r="D39" s="12"/>
      <c r="E39" s="26" t="s">
        <v>298</v>
      </c>
      <c r="F39" s="12"/>
      <c r="G39" s="12"/>
      <c r="H39" s="12"/>
      <c r="I39" s="39">
        <f>0+Q39</f>
        <v>0</v>
      </c>
      <c r="O39">
        <f>0+R39</f>
        <v>0</v>
      </c>
      <c r="Q39">
        <f>0+I40</f>
        <v>0</v>
      </c>
      <c r="R39">
        <f>0+O40</f>
        <v>0</v>
      </c>
    </row>
    <row r="40" spans="1:16" ht="12.75">
      <c r="A40" s="24" t="s">
        <v>44</v>
      </c>
      <c r="B40" s="28" t="s">
        <v>117</v>
      </c>
      <c r="C40" s="28" t="s">
        <v>299</v>
      </c>
      <c r="D40" s="24" t="s">
        <v>46</v>
      </c>
      <c r="E40" s="29" t="s">
        <v>300</v>
      </c>
      <c r="F40" s="30" t="s">
        <v>121</v>
      </c>
      <c r="G40" s="31">
        <v>12.5</v>
      </c>
      <c r="H40" s="32">
        <v>0</v>
      </c>
      <c r="I40" s="32">
        <f>ROUND(ROUND(H40,2)*ROUND(G40,3),2)</f>
        <v>0</v>
      </c>
      <c r="O40">
        <f>(I40*21)/100</f>
        <v>0</v>
      </c>
      <c r="P40" t="s">
        <v>22</v>
      </c>
    </row>
    <row r="41" spans="1:5" ht="12.75">
      <c r="A41" s="33" t="s">
        <v>49</v>
      </c>
      <c r="E41" s="34" t="s">
        <v>301</v>
      </c>
    </row>
    <row r="42" spans="1:5" ht="12.75">
      <c r="A42" s="35" t="s">
        <v>51</v>
      </c>
      <c r="E42" s="36" t="s">
        <v>302</v>
      </c>
    </row>
    <row r="43" spans="1:5" ht="38.25">
      <c r="A43" t="s">
        <v>53</v>
      </c>
      <c r="E43" s="34" t="s">
        <v>303</v>
      </c>
    </row>
    <row r="44" spans="1:18" ht="12.75" customHeight="1">
      <c r="A44" s="12" t="s">
        <v>42</v>
      </c>
      <c r="B44" s="12"/>
      <c r="C44" s="38" t="s">
        <v>39</v>
      </c>
      <c r="D44" s="12"/>
      <c r="E44" s="26" t="s">
        <v>110</v>
      </c>
      <c r="F44" s="12"/>
      <c r="G44" s="12"/>
      <c r="H44" s="12"/>
      <c r="I44" s="39">
        <f>0+Q44</f>
        <v>0</v>
      </c>
      <c r="O44">
        <f>0+R44</f>
        <v>0</v>
      </c>
      <c r="Q44">
        <f>0+I45+I49</f>
        <v>0</v>
      </c>
      <c r="R44">
        <f>0+O45+O49</f>
        <v>0</v>
      </c>
    </row>
    <row r="45" spans="1:16" ht="25.5">
      <c r="A45" s="24" t="s">
        <v>44</v>
      </c>
      <c r="B45" s="28" t="s">
        <v>39</v>
      </c>
      <c r="C45" s="28" t="s">
        <v>304</v>
      </c>
      <c r="D45" s="24" t="s">
        <v>46</v>
      </c>
      <c r="E45" s="29" t="s">
        <v>305</v>
      </c>
      <c r="F45" s="30" t="s">
        <v>113</v>
      </c>
      <c r="G45" s="31">
        <v>3</v>
      </c>
      <c r="H45" s="32">
        <v>0</v>
      </c>
      <c r="I45" s="32">
        <f>ROUND(ROUND(H45,2)*ROUND(G45,3),2)</f>
        <v>0</v>
      </c>
      <c r="O45">
        <f>(I45*21)/100</f>
        <v>0</v>
      </c>
      <c r="P45" t="s">
        <v>22</v>
      </c>
    </row>
    <row r="46" spans="1:5" ht="38.25">
      <c r="A46" s="33" t="s">
        <v>49</v>
      </c>
      <c r="E46" s="34" t="s">
        <v>306</v>
      </c>
    </row>
    <row r="47" spans="1:5" ht="25.5">
      <c r="A47" s="35" t="s">
        <v>51</v>
      </c>
      <c r="E47" s="36" t="s">
        <v>307</v>
      </c>
    </row>
    <row r="48" spans="1:5" ht="25.5">
      <c r="A48" t="s">
        <v>53</v>
      </c>
      <c r="E48" s="34" t="s">
        <v>308</v>
      </c>
    </row>
    <row r="49" spans="1:16" ht="12.75">
      <c r="A49" s="24" t="s">
        <v>44</v>
      </c>
      <c r="B49" s="28" t="s">
        <v>41</v>
      </c>
      <c r="C49" s="28" t="s">
        <v>273</v>
      </c>
      <c r="D49" s="24" t="s">
        <v>46</v>
      </c>
      <c r="E49" s="29" t="s">
        <v>274</v>
      </c>
      <c r="F49" s="30" t="s">
        <v>113</v>
      </c>
      <c r="G49" s="31">
        <v>10.5</v>
      </c>
      <c r="H49" s="32">
        <v>0</v>
      </c>
      <c r="I49" s="32">
        <f>ROUND(ROUND(H49,2)*ROUND(G49,3),2)</f>
        <v>0</v>
      </c>
      <c r="O49">
        <f>(I49*21)/100</f>
        <v>0</v>
      </c>
      <c r="P49" t="s">
        <v>22</v>
      </c>
    </row>
    <row r="50" spans="1:5" ht="12.75">
      <c r="A50" s="33" t="s">
        <v>49</v>
      </c>
      <c r="E50" s="34" t="s">
        <v>275</v>
      </c>
    </row>
    <row r="51" spans="1:5" ht="38.25">
      <c r="A51" s="35" t="s">
        <v>51</v>
      </c>
      <c r="E51" s="36" t="s">
        <v>280</v>
      </c>
    </row>
    <row r="52" spans="1:5" ht="38.25">
      <c r="A52" t="s">
        <v>53</v>
      </c>
      <c r="E52" s="34" t="s">
        <v>277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309</v>
      </c>
      <c r="I3" s="37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309</v>
      </c>
      <c r="D4" s="2"/>
      <c r="E4" s="20" t="s">
        <v>310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26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24" t="s">
        <v>44</v>
      </c>
      <c r="B9" s="28" t="s">
        <v>28</v>
      </c>
      <c r="C9" s="28" t="s">
        <v>45</v>
      </c>
      <c r="D9" s="24" t="s">
        <v>46</v>
      </c>
      <c r="E9" s="29" t="s">
        <v>47</v>
      </c>
      <c r="F9" s="30" t="s">
        <v>48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38.25">
      <c r="A10" s="33" t="s">
        <v>49</v>
      </c>
      <c r="E10" s="34" t="s">
        <v>311</v>
      </c>
    </row>
    <row r="11" spans="1:5" ht="204">
      <c r="A11" s="35" t="s">
        <v>51</v>
      </c>
      <c r="E11" s="36" t="s">
        <v>312</v>
      </c>
    </row>
    <row r="12" spans="1:5" ht="12.75">
      <c r="A12" t="s">
        <v>53</v>
      </c>
      <c r="E12" s="34" t="s">
        <v>54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0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0+O8+O17+O34+O67+O116+O177+O190+O235+O276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313</v>
      </c>
      <c r="I3" s="37">
        <f>0+I8+I17+I34+I67+I116+I177+I190+I235+I276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313</v>
      </c>
      <c r="D4" s="2"/>
      <c r="E4" s="20" t="s">
        <v>314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26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24" t="s">
        <v>44</v>
      </c>
      <c r="B9" s="28" t="s">
        <v>28</v>
      </c>
      <c r="C9" s="28" t="s">
        <v>315</v>
      </c>
      <c r="D9" s="24" t="s">
        <v>46</v>
      </c>
      <c r="E9" s="29" t="s">
        <v>316</v>
      </c>
      <c r="F9" s="30" t="s">
        <v>317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12.75">
      <c r="A10" s="33" t="s">
        <v>49</v>
      </c>
      <c r="E10" s="34" t="s">
        <v>318</v>
      </c>
    </row>
    <row r="11" spans="1:5" ht="12.75">
      <c r="A11" s="35" t="s">
        <v>51</v>
      </c>
      <c r="E11" s="36" t="s">
        <v>52</v>
      </c>
    </row>
    <row r="12" spans="1:5" ht="12.75">
      <c r="A12" t="s">
        <v>53</v>
      </c>
      <c r="E12" s="34" t="s">
        <v>66</v>
      </c>
    </row>
    <row r="13" spans="1:16" ht="12.75">
      <c r="A13" s="24" t="s">
        <v>44</v>
      </c>
      <c r="B13" s="28" t="s">
        <v>22</v>
      </c>
      <c r="C13" s="28" t="s">
        <v>319</v>
      </c>
      <c r="D13" s="24" t="s">
        <v>46</v>
      </c>
      <c r="E13" s="29" t="s">
        <v>320</v>
      </c>
      <c r="F13" s="30" t="s">
        <v>317</v>
      </c>
      <c r="G13" s="31">
        <v>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5" ht="12.75">
      <c r="A14" s="33" t="s">
        <v>49</v>
      </c>
      <c r="E14" s="34" t="s">
        <v>46</v>
      </c>
    </row>
    <row r="15" spans="1:5" ht="12.75">
      <c r="A15" s="35" t="s">
        <v>51</v>
      </c>
      <c r="E15" s="36" t="s">
        <v>52</v>
      </c>
    </row>
    <row r="16" spans="1:5" ht="51">
      <c r="A16" t="s">
        <v>53</v>
      </c>
      <c r="E16" s="34" t="s">
        <v>321</v>
      </c>
    </row>
    <row r="17" spans="1:18" ht="12.75" customHeight="1">
      <c r="A17" s="12" t="s">
        <v>42</v>
      </c>
      <c r="B17" s="12"/>
      <c r="C17" s="38" t="s">
        <v>28</v>
      </c>
      <c r="D17" s="12"/>
      <c r="E17" s="26" t="s">
        <v>94</v>
      </c>
      <c r="F17" s="12"/>
      <c r="G17" s="12"/>
      <c r="H17" s="12"/>
      <c r="I17" s="39">
        <f>0+Q17</f>
        <v>0</v>
      </c>
      <c r="O17">
        <f>0+R17</f>
        <v>0</v>
      </c>
      <c r="Q17">
        <f>0+I18+I22+I26+I30</f>
        <v>0</v>
      </c>
      <c r="R17">
        <f>0+O18+O22+O26+O30</f>
        <v>0</v>
      </c>
    </row>
    <row r="18" spans="1:16" ht="12.75">
      <c r="A18" s="24" t="s">
        <v>44</v>
      </c>
      <c r="B18" s="28" t="s">
        <v>21</v>
      </c>
      <c r="C18" s="28" t="s">
        <v>322</v>
      </c>
      <c r="D18" s="24" t="s">
        <v>46</v>
      </c>
      <c r="E18" s="29" t="s">
        <v>323</v>
      </c>
      <c r="F18" s="30" t="s">
        <v>97</v>
      </c>
      <c r="G18" s="31">
        <v>19.5</v>
      </c>
      <c r="H18" s="32">
        <v>0</v>
      </c>
      <c r="I18" s="32">
        <f>ROUND(ROUND(H18,2)*ROUND(G18,3),2)</f>
        <v>0</v>
      </c>
      <c r="O18">
        <f>(I18*21)/100</f>
        <v>0</v>
      </c>
      <c r="P18" t="s">
        <v>22</v>
      </c>
    </row>
    <row r="19" spans="1:5" ht="12.75">
      <c r="A19" s="33" t="s">
        <v>49</v>
      </c>
      <c r="E19" s="34" t="s">
        <v>324</v>
      </c>
    </row>
    <row r="20" spans="1:5" ht="12.75">
      <c r="A20" s="35" t="s">
        <v>51</v>
      </c>
      <c r="E20" s="36" t="s">
        <v>325</v>
      </c>
    </row>
    <row r="21" spans="1:5" ht="306">
      <c r="A21" t="s">
        <v>53</v>
      </c>
      <c r="E21" s="34" t="s">
        <v>326</v>
      </c>
    </row>
    <row r="22" spans="1:16" ht="12.75">
      <c r="A22" s="24" t="s">
        <v>44</v>
      </c>
      <c r="B22" s="28" t="s">
        <v>32</v>
      </c>
      <c r="C22" s="28" t="s">
        <v>327</v>
      </c>
      <c r="D22" s="24" t="s">
        <v>46</v>
      </c>
      <c r="E22" s="29" t="s">
        <v>328</v>
      </c>
      <c r="F22" s="30" t="s">
        <v>97</v>
      </c>
      <c r="G22" s="31">
        <v>15.1</v>
      </c>
      <c r="H22" s="32">
        <v>0</v>
      </c>
      <c r="I22" s="32">
        <f>ROUND(ROUND(H22,2)*ROUND(G22,3),2)</f>
        <v>0</v>
      </c>
      <c r="O22">
        <f>(I22*21)/100</f>
        <v>0</v>
      </c>
      <c r="P22" t="s">
        <v>22</v>
      </c>
    </row>
    <row r="23" spans="1:5" ht="25.5">
      <c r="A23" s="33" t="s">
        <v>49</v>
      </c>
      <c r="E23" s="34" t="s">
        <v>329</v>
      </c>
    </row>
    <row r="24" spans="1:5" ht="25.5">
      <c r="A24" s="35" t="s">
        <v>51</v>
      </c>
      <c r="E24" s="36" t="s">
        <v>330</v>
      </c>
    </row>
    <row r="25" spans="1:5" ht="229.5">
      <c r="A25" t="s">
        <v>53</v>
      </c>
      <c r="E25" s="34" t="s">
        <v>331</v>
      </c>
    </row>
    <row r="26" spans="1:16" ht="12.75">
      <c r="A26" s="24" t="s">
        <v>44</v>
      </c>
      <c r="B26" s="28" t="s">
        <v>34</v>
      </c>
      <c r="C26" s="28" t="s">
        <v>332</v>
      </c>
      <c r="D26" s="24" t="s">
        <v>46</v>
      </c>
      <c r="E26" s="29" t="s">
        <v>333</v>
      </c>
      <c r="F26" s="30" t="s">
        <v>97</v>
      </c>
      <c r="G26" s="31">
        <v>12.5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22</v>
      </c>
    </row>
    <row r="27" spans="1:5" ht="12.75">
      <c r="A27" s="33" t="s">
        <v>49</v>
      </c>
      <c r="E27" s="34" t="s">
        <v>334</v>
      </c>
    </row>
    <row r="28" spans="1:5" ht="25.5">
      <c r="A28" s="35" t="s">
        <v>51</v>
      </c>
      <c r="E28" s="36" t="s">
        <v>335</v>
      </c>
    </row>
    <row r="29" spans="1:5" ht="293.25">
      <c r="A29" t="s">
        <v>53</v>
      </c>
      <c r="E29" s="34" t="s">
        <v>336</v>
      </c>
    </row>
    <row r="30" spans="1:16" ht="12.75">
      <c r="A30" s="24" t="s">
        <v>44</v>
      </c>
      <c r="B30" s="28" t="s">
        <v>36</v>
      </c>
      <c r="C30" s="28" t="s">
        <v>337</v>
      </c>
      <c r="D30" s="24" t="s">
        <v>46</v>
      </c>
      <c r="E30" s="29" t="s">
        <v>338</v>
      </c>
      <c r="F30" s="30" t="s">
        <v>97</v>
      </c>
      <c r="G30" s="31">
        <v>19.5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22</v>
      </c>
    </row>
    <row r="31" spans="1:5" ht="12.75">
      <c r="A31" s="33" t="s">
        <v>49</v>
      </c>
      <c r="E31" s="34" t="s">
        <v>339</v>
      </c>
    </row>
    <row r="32" spans="1:5" ht="12.75">
      <c r="A32" s="35" t="s">
        <v>51</v>
      </c>
      <c r="E32" s="36" t="s">
        <v>108</v>
      </c>
    </row>
    <row r="33" spans="1:5" ht="38.25">
      <c r="A33" t="s">
        <v>53</v>
      </c>
      <c r="E33" s="34" t="s">
        <v>340</v>
      </c>
    </row>
    <row r="34" spans="1:18" ht="12.75" customHeight="1">
      <c r="A34" s="12" t="s">
        <v>42</v>
      </c>
      <c r="B34" s="12"/>
      <c r="C34" s="38" t="s">
        <v>22</v>
      </c>
      <c r="D34" s="12"/>
      <c r="E34" s="26" t="s">
        <v>232</v>
      </c>
      <c r="F34" s="12"/>
      <c r="G34" s="12"/>
      <c r="H34" s="12"/>
      <c r="I34" s="39">
        <f>0+Q34</f>
        <v>0</v>
      </c>
      <c r="O34">
        <f>0+R34</f>
        <v>0</v>
      </c>
      <c r="Q34">
        <f>0+I35+I39+I43+I47+I51+I55+I59+I63</f>
        <v>0</v>
      </c>
      <c r="R34">
        <f>0+O35+O39+O43+O47+O51+O55+O59+O63</f>
        <v>0</v>
      </c>
    </row>
    <row r="35" spans="1:16" ht="12.75">
      <c r="A35" s="24" t="s">
        <v>44</v>
      </c>
      <c r="B35" s="28" t="s">
        <v>73</v>
      </c>
      <c r="C35" s="28" t="s">
        <v>341</v>
      </c>
      <c r="D35" s="24" t="s">
        <v>46</v>
      </c>
      <c r="E35" s="29" t="s">
        <v>342</v>
      </c>
      <c r="F35" s="30" t="s">
        <v>97</v>
      </c>
      <c r="G35" s="31">
        <v>2.398</v>
      </c>
      <c r="H35" s="32">
        <v>0</v>
      </c>
      <c r="I35" s="32">
        <f>ROUND(ROUND(H35,2)*ROUND(G35,3),2)</f>
        <v>0</v>
      </c>
      <c r="O35">
        <f>(I35*21)/100</f>
        <v>0</v>
      </c>
      <c r="P35" t="s">
        <v>22</v>
      </c>
    </row>
    <row r="36" spans="1:5" ht="12.75">
      <c r="A36" s="33" t="s">
        <v>49</v>
      </c>
      <c r="E36" s="34" t="s">
        <v>343</v>
      </c>
    </row>
    <row r="37" spans="1:5" ht="51">
      <c r="A37" s="35" t="s">
        <v>51</v>
      </c>
      <c r="E37" s="36" t="s">
        <v>344</v>
      </c>
    </row>
    <row r="38" spans="1:5" ht="51">
      <c r="A38" t="s">
        <v>53</v>
      </c>
      <c r="E38" s="34" t="s">
        <v>345</v>
      </c>
    </row>
    <row r="39" spans="1:16" ht="12.75">
      <c r="A39" s="24" t="s">
        <v>44</v>
      </c>
      <c r="B39" s="28" t="s">
        <v>117</v>
      </c>
      <c r="C39" s="28" t="s">
        <v>346</v>
      </c>
      <c r="D39" s="24" t="s">
        <v>46</v>
      </c>
      <c r="E39" s="29" t="s">
        <v>347</v>
      </c>
      <c r="F39" s="30" t="s">
        <v>121</v>
      </c>
      <c r="G39" s="31">
        <v>49.2</v>
      </c>
      <c r="H39" s="32">
        <v>0</v>
      </c>
      <c r="I39" s="32">
        <f>ROUND(ROUND(H39,2)*ROUND(G39,3),2)</f>
        <v>0</v>
      </c>
      <c r="O39">
        <f>(I39*21)/100</f>
        <v>0</v>
      </c>
      <c r="P39" t="s">
        <v>22</v>
      </c>
    </row>
    <row r="40" spans="1:5" ht="12.75">
      <c r="A40" s="33" t="s">
        <v>49</v>
      </c>
      <c r="E40" s="34" t="s">
        <v>348</v>
      </c>
    </row>
    <row r="41" spans="1:5" ht="51">
      <c r="A41" s="35" t="s">
        <v>51</v>
      </c>
      <c r="E41" s="36" t="s">
        <v>349</v>
      </c>
    </row>
    <row r="42" spans="1:5" ht="102">
      <c r="A42" t="s">
        <v>53</v>
      </c>
      <c r="E42" s="34" t="s">
        <v>350</v>
      </c>
    </row>
    <row r="43" spans="1:16" ht="12.75">
      <c r="A43" s="24" t="s">
        <v>44</v>
      </c>
      <c r="B43" s="28" t="s">
        <v>39</v>
      </c>
      <c r="C43" s="28" t="s">
        <v>351</v>
      </c>
      <c r="D43" s="24" t="s">
        <v>46</v>
      </c>
      <c r="E43" s="29" t="s">
        <v>352</v>
      </c>
      <c r="F43" s="30" t="s">
        <v>83</v>
      </c>
      <c r="G43" s="31">
        <v>3.392</v>
      </c>
      <c r="H43" s="32">
        <v>0</v>
      </c>
      <c r="I43" s="32">
        <f>ROUND(ROUND(H43,2)*ROUND(G43,3),2)</f>
        <v>0</v>
      </c>
      <c r="O43">
        <f>(I43*21)/100</f>
        <v>0</v>
      </c>
      <c r="P43" t="s">
        <v>22</v>
      </c>
    </row>
    <row r="44" spans="1:5" ht="12.75">
      <c r="A44" s="33" t="s">
        <v>49</v>
      </c>
      <c r="E44" s="34" t="s">
        <v>353</v>
      </c>
    </row>
    <row r="45" spans="1:5" ht="76.5">
      <c r="A45" s="35" t="s">
        <v>51</v>
      </c>
      <c r="E45" s="36" t="s">
        <v>354</v>
      </c>
    </row>
    <row r="46" spans="1:5" ht="38.25">
      <c r="A46" t="s">
        <v>53</v>
      </c>
      <c r="E46" s="34" t="s">
        <v>355</v>
      </c>
    </row>
    <row r="47" spans="1:16" ht="12.75">
      <c r="A47" s="24" t="s">
        <v>44</v>
      </c>
      <c r="B47" s="28" t="s">
        <v>41</v>
      </c>
      <c r="C47" s="28" t="s">
        <v>356</v>
      </c>
      <c r="D47" s="24" t="s">
        <v>46</v>
      </c>
      <c r="E47" s="29" t="s">
        <v>357</v>
      </c>
      <c r="F47" s="30" t="s">
        <v>121</v>
      </c>
      <c r="G47" s="31">
        <v>25</v>
      </c>
      <c r="H47" s="32">
        <v>0</v>
      </c>
      <c r="I47" s="32">
        <f>ROUND(ROUND(H47,2)*ROUND(G47,3),2)</f>
        <v>0</v>
      </c>
      <c r="O47">
        <f>(I47*21)/100</f>
        <v>0</v>
      </c>
      <c r="P47" t="s">
        <v>22</v>
      </c>
    </row>
    <row r="48" spans="1:5" ht="12.75">
      <c r="A48" s="33" t="s">
        <v>49</v>
      </c>
      <c r="E48" s="34" t="s">
        <v>358</v>
      </c>
    </row>
    <row r="49" spans="1:5" ht="25.5">
      <c r="A49" s="35" t="s">
        <v>51</v>
      </c>
      <c r="E49" s="36" t="s">
        <v>359</v>
      </c>
    </row>
    <row r="50" spans="1:5" ht="25.5">
      <c r="A50" t="s">
        <v>53</v>
      </c>
      <c r="E50" s="34" t="s">
        <v>360</v>
      </c>
    </row>
    <row r="51" spans="1:16" ht="12.75">
      <c r="A51" s="24" t="s">
        <v>44</v>
      </c>
      <c r="B51" s="28" t="s">
        <v>134</v>
      </c>
      <c r="C51" s="28" t="s">
        <v>361</v>
      </c>
      <c r="D51" s="24" t="s">
        <v>46</v>
      </c>
      <c r="E51" s="29" t="s">
        <v>362</v>
      </c>
      <c r="F51" s="30" t="s">
        <v>113</v>
      </c>
      <c r="G51" s="31">
        <v>30</v>
      </c>
      <c r="H51" s="32">
        <v>0</v>
      </c>
      <c r="I51" s="32">
        <f>ROUND(ROUND(H51,2)*ROUND(G51,3),2)</f>
        <v>0</v>
      </c>
      <c r="O51">
        <f>(I51*21)/100</f>
        <v>0</v>
      </c>
      <c r="P51" t="s">
        <v>22</v>
      </c>
    </row>
    <row r="52" spans="1:5" ht="38.25">
      <c r="A52" s="33" t="s">
        <v>49</v>
      </c>
      <c r="E52" s="34" t="s">
        <v>363</v>
      </c>
    </row>
    <row r="53" spans="1:5" ht="12.75">
      <c r="A53" s="35" t="s">
        <v>51</v>
      </c>
      <c r="E53" s="36" t="s">
        <v>364</v>
      </c>
    </row>
    <row r="54" spans="1:5" ht="191.25">
      <c r="A54" t="s">
        <v>53</v>
      </c>
      <c r="E54" s="34" t="s">
        <v>365</v>
      </c>
    </row>
    <row r="55" spans="1:16" ht="12.75">
      <c r="A55" s="24" t="s">
        <v>44</v>
      </c>
      <c r="B55" s="28" t="s">
        <v>138</v>
      </c>
      <c r="C55" s="28" t="s">
        <v>366</v>
      </c>
      <c r="D55" s="24" t="s">
        <v>46</v>
      </c>
      <c r="E55" s="29" t="s">
        <v>367</v>
      </c>
      <c r="F55" s="30" t="s">
        <v>113</v>
      </c>
      <c r="G55" s="31">
        <v>36</v>
      </c>
      <c r="H55" s="32">
        <v>0</v>
      </c>
      <c r="I55" s="32">
        <f>ROUND(ROUND(H55,2)*ROUND(G55,3),2)</f>
        <v>0</v>
      </c>
      <c r="O55">
        <f>(I55*21)/100</f>
        <v>0</v>
      </c>
      <c r="P55" t="s">
        <v>22</v>
      </c>
    </row>
    <row r="56" spans="1:5" ht="38.25">
      <c r="A56" s="33" t="s">
        <v>49</v>
      </c>
      <c r="E56" s="34" t="s">
        <v>368</v>
      </c>
    </row>
    <row r="57" spans="1:5" ht="12.75">
      <c r="A57" s="35" t="s">
        <v>51</v>
      </c>
      <c r="E57" s="36" t="s">
        <v>369</v>
      </c>
    </row>
    <row r="58" spans="1:5" ht="191.25">
      <c r="A58" t="s">
        <v>53</v>
      </c>
      <c r="E58" s="34" t="s">
        <v>370</v>
      </c>
    </row>
    <row r="59" spans="1:16" ht="12.75">
      <c r="A59" s="24" t="s">
        <v>44</v>
      </c>
      <c r="B59" s="28" t="s">
        <v>143</v>
      </c>
      <c r="C59" s="28" t="s">
        <v>371</v>
      </c>
      <c r="D59" s="24" t="s">
        <v>46</v>
      </c>
      <c r="E59" s="29" t="s">
        <v>372</v>
      </c>
      <c r="F59" s="30" t="s">
        <v>97</v>
      </c>
      <c r="G59" s="31">
        <v>2.543</v>
      </c>
      <c r="H59" s="32">
        <v>0</v>
      </c>
      <c r="I59" s="32">
        <f>ROUND(ROUND(H59,2)*ROUND(G59,3),2)</f>
        <v>0</v>
      </c>
      <c r="O59">
        <f>(I59*21)/100</f>
        <v>0</v>
      </c>
      <c r="P59" t="s">
        <v>22</v>
      </c>
    </row>
    <row r="60" spans="1:5" ht="12.75">
      <c r="A60" s="33" t="s">
        <v>49</v>
      </c>
      <c r="E60" s="34" t="s">
        <v>373</v>
      </c>
    </row>
    <row r="61" spans="1:5" ht="25.5">
      <c r="A61" s="35" t="s">
        <v>51</v>
      </c>
      <c r="E61" s="36" t="s">
        <v>374</v>
      </c>
    </row>
    <row r="62" spans="1:5" ht="89.25">
      <c r="A62" t="s">
        <v>53</v>
      </c>
      <c r="E62" s="34" t="s">
        <v>375</v>
      </c>
    </row>
    <row r="63" spans="1:16" ht="25.5">
      <c r="A63" s="24" t="s">
        <v>44</v>
      </c>
      <c r="B63" s="28" t="s">
        <v>149</v>
      </c>
      <c r="C63" s="28" t="s">
        <v>376</v>
      </c>
      <c r="D63" s="24" t="s">
        <v>46</v>
      </c>
      <c r="E63" s="29" t="s">
        <v>377</v>
      </c>
      <c r="F63" s="30" t="s">
        <v>317</v>
      </c>
      <c r="G63" s="31">
        <v>229</v>
      </c>
      <c r="H63" s="32">
        <v>0</v>
      </c>
      <c r="I63" s="32">
        <f>ROUND(ROUND(H63,2)*ROUND(G63,3),2)</f>
        <v>0</v>
      </c>
      <c r="O63">
        <f>(I63*21)/100</f>
        <v>0</v>
      </c>
      <c r="P63" t="s">
        <v>22</v>
      </c>
    </row>
    <row r="64" spans="1:5" ht="25.5">
      <c r="A64" s="33" t="s">
        <v>49</v>
      </c>
      <c r="E64" s="34" t="s">
        <v>378</v>
      </c>
    </row>
    <row r="65" spans="1:5" ht="51">
      <c r="A65" s="35" t="s">
        <v>51</v>
      </c>
      <c r="E65" s="36" t="s">
        <v>379</v>
      </c>
    </row>
    <row r="66" spans="1:5" ht="63.75">
      <c r="A66" t="s">
        <v>53</v>
      </c>
      <c r="E66" s="34" t="s">
        <v>380</v>
      </c>
    </row>
    <row r="67" spans="1:18" ht="12.75" customHeight="1">
      <c r="A67" s="12" t="s">
        <v>42</v>
      </c>
      <c r="B67" s="12"/>
      <c r="C67" s="38" t="s">
        <v>21</v>
      </c>
      <c r="D67" s="12"/>
      <c r="E67" s="26" t="s">
        <v>381</v>
      </c>
      <c r="F67" s="12"/>
      <c r="G67" s="12"/>
      <c r="H67" s="12"/>
      <c r="I67" s="39">
        <f>0+Q67</f>
        <v>0</v>
      </c>
      <c r="O67">
        <f>0+R67</f>
        <v>0</v>
      </c>
      <c r="Q67">
        <f>0+I68+I72+I76+I80+I84+I88+I92+I96+I100+I104+I108+I112</f>
        <v>0</v>
      </c>
      <c r="R67">
        <f>0+O68+O72+O76+O80+O84+O88+O92+O96+O100+O104+O108+O112</f>
        <v>0</v>
      </c>
    </row>
    <row r="68" spans="1:16" ht="12.75">
      <c r="A68" s="24" t="s">
        <v>44</v>
      </c>
      <c r="B68" s="28" t="s">
        <v>155</v>
      </c>
      <c r="C68" s="28" t="s">
        <v>382</v>
      </c>
      <c r="D68" s="24" t="s">
        <v>46</v>
      </c>
      <c r="E68" s="29" t="s">
        <v>383</v>
      </c>
      <c r="F68" s="30" t="s">
        <v>97</v>
      </c>
      <c r="G68" s="31">
        <v>15.19</v>
      </c>
      <c r="H68" s="32">
        <v>0</v>
      </c>
      <c r="I68" s="32">
        <f>ROUND(ROUND(H68,2)*ROUND(G68,3),2)</f>
        <v>0</v>
      </c>
      <c r="O68">
        <f>(I68*21)/100</f>
        <v>0</v>
      </c>
      <c r="P68" t="s">
        <v>22</v>
      </c>
    </row>
    <row r="69" spans="1:5" ht="25.5">
      <c r="A69" s="33" t="s">
        <v>49</v>
      </c>
      <c r="E69" s="34" t="s">
        <v>384</v>
      </c>
    </row>
    <row r="70" spans="1:5" ht="76.5">
      <c r="A70" s="35" t="s">
        <v>51</v>
      </c>
      <c r="E70" s="36" t="s">
        <v>385</v>
      </c>
    </row>
    <row r="71" spans="1:5" ht="369.75">
      <c r="A71" t="s">
        <v>53</v>
      </c>
      <c r="E71" s="34" t="s">
        <v>386</v>
      </c>
    </row>
    <row r="72" spans="1:16" ht="12.75">
      <c r="A72" s="24" t="s">
        <v>44</v>
      </c>
      <c r="B72" s="28" t="s">
        <v>161</v>
      </c>
      <c r="C72" s="28" t="s">
        <v>387</v>
      </c>
      <c r="D72" s="24" t="s">
        <v>46</v>
      </c>
      <c r="E72" s="29" t="s">
        <v>388</v>
      </c>
      <c r="F72" s="30" t="s">
        <v>83</v>
      </c>
      <c r="G72" s="31">
        <v>2.28</v>
      </c>
      <c r="H72" s="32">
        <v>0</v>
      </c>
      <c r="I72" s="32">
        <f>ROUND(ROUND(H72,2)*ROUND(G72,3),2)</f>
        <v>0</v>
      </c>
      <c r="O72">
        <f>(I72*21)/100</f>
        <v>0</v>
      </c>
      <c r="P72" t="s">
        <v>22</v>
      </c>
    </row>
    <row r="73" spans="1:5" ht="12.75">
      <c r="A73" s="33" t="s">
        <v>49</v>
      </c>
      <c r="E73" s="34" t="s">
        <v>389</v>
      </c>
    </row>
    <row r="74" spans="1:5" ht="12.75">
      <c r="A74" s="35" t="s">
        <v>51</v>
      </c>
      <c r="E74" s="36" t="s">
        <v>390</v>
      </c>
    </row>
    <row r="75" spans="1:5" ht="267.75">
      <c r="A75" t="s">
        <v>53</v>
      </c>
      <c r="E75" s="34" t="s">
        <v>391</v>
      </c>
    </row>
    <row r="76" spans="1:16" ht="12.75">
      <c r="A76" s="24" t="s">
        <v>44</v>
      </c>
      <c r="B76" s="28" t="s">
        <v>392</v>
      </c>
      <c r="C76" s="28" t="s">
        <v>393</v>
      </c>
      <c r="D76" s="24" t="s">
        <v>46</v>
      </c>
      <c r="E76" s="29" t="s">
        <v>394</v>
      </c>
      <c r="F76" s="30" t="s">
        <v>97</v>
      </c>
      <c r="G76" s="31">
        <v>5.264</v>
      </c>
      <c r="H76" s="32">
        <v>0</v>
      </c>
      <c r="I76" s="32">
        <f>ROUND(ROUND(H76,2)*ROUND(G76,3),2)</f>
        <v>0</v>
      </c>
      <c r="O76">
        <f>(I76*21)/100</f>
        <v>0</v>
      </c>
      <c r="P76" t="s">
        <v>22</v>
      </c>
    </row>
    <row r="77" spans="1:5" ht="25.5">
      <c r="A77" s="33" t="s">
        <v>49</v>
      </c>
      <c r="E77" s="34" t="s">
        <v>395</v>
      </c>
    </row>
    <row r="78" spans="1:5" ht="89.25">
      <c r="A78" s="35" t="s">
        <v>51</v>
      </c>
      <c r="E78" s="36" t="s">
        <v>396</v>
      </c>
    </row>
    <row r="79" spans="1:5" ht="408">
      <c r="A79" t="s">
        <v>53</v>
      </c>
      <c r="E79" s="34" t="s">
        <v>397</v>
      </c>
    </row>
    <row r="80" spans="1:16" ht="12.75">
      <c r="A80" s="24" t="s">
        <v>44</v>
      </c>
      <c r="B80" s="28" t="s">
        <v>398</v>
      </c>
      <c r="C80" s="28" t="s">
        <v>399</v>
      </c>
      <c r="D80" s="24" t="s">
        <v>46</v>
      </c>
      <c r="E80" s="29" t="s">
        <v>400</v>
      </c>
      <c r="F80" s="30" t="s">
        <v>83</v>
      </c>
      <c r="G80" s="31">
        <v>1.06</v>
      </c>
      <c r="H80" s="32">
        <v>0</v>
      </c>
      <c r="I80" s="32">
        <f>ROUND(ROUND(H80,2)*ROUND(G80,3),2)</f>
        <v>0</v>
      </c>
      <c r="O80">
        <f>(I80*21)/100</f>
        <v>0</v>
      </c>
      <c r="P80" t="s">
        <v>22</v>
      </c>
    </row>
    <row r="81" spans="1:5" ht="12.75">
      <c r="A81" s="33" t="s">
        <v>49</v>
      </c>
      <c r="E81" s="34" t="s">
        <v>401</v>
      </c>
    </row>
    <row r="82" spans="1:5" ht="12.75">
      <c r="A82" s="35" t="s">
        <v>51</v>
      </c>
      <c r="E82" s="36" t="s">
        <v>402</v>
      </c>
    </row>
    <row r="83" spans="1:5" ht="242.25">
      <c r="A83" t="s">
        <v>53</v>
      </c>
      <c r="E83" s="34" t="s">
        <v>403</v>
      </c>
    </row>
    <row r="84" spans="1:16" ht="12.75">
      <c r="A84" s="24" t="s">
        <v>44</v>
      </c>
      <c r="B84" s="28" t="s">
        <v>404</v>
      </c>
      <c r="C84" s="28" t="s">
        <v>405</v>
      </c>
      <c r="D84" s="24" t="s">
        <v>119</v>
      </c>
      <c r="E84" s="29" t="s">
        <v>406</v>
      </c>
      <c r="F84" s="30" t="s">
        <v>97</v>
      </c>
      <c r="G84" s="31">
        <v>4</v>
      </c>
      <c r="H84" s="32">
        <v>0</v>
      </c>
      <c r="I84" s="32">
        <f>ROUND(ROUND(H84,2)*ROUND(G84,3),2)</f>
        <v>0</v>
      </c>
      <c r="O84">
        <f>(I84*21)/100</f>
        <v>0</v>
      </c>
      <c r="P84" t="s">
        <v>22</v>
      </c>
    </row>
    <row r="85" spans="1:5" ht="25.5">
      <c r="A85" s="33" t="s">
        <v>49</v>
      </c>
      <c r="E85" s="34" t="s">
        <v>407</v>
      </c>
    </row>
    <row r="86" spans="1:5" ht="25.5">
      <c r="A86" s="35" t="s">
        <v>51</v>
      </c>
      <c r="E86" s="36" t="s">
        <v>408</v>
      </c>
    </row>
    <row r="87" spans="1:5" ht="229.5">
      <c r="A87" t="s">
        <v>53</v>
      </c>
      <c r="E87" s="34" t="s">
        <v>409</v>
      </c>
    </row>
    <row r="88" spans="1:16" ht="12.75">
      <c r="A88" s="24" t="s">
        <v>44</v>
      </c>
      <c r="B88" s="28" t="s">
        <v>410</v>
      </c>
      <c r="C88" s="28" t="s">
        <v>411</v>
      </c>
      <c r="D88" s="24" t="s">
        <v>119</v>
      </c>
      <c r="E88" s="29" t="s">
        <v>412</v>
      </c>
      <c r="F88" s="30" t="s">
        <v>83</v>
      </c>
      <c r="G88" s="31">
        <v>1</v>
      </c>
      <c r="H88" s="32">
        <v>0</v>
      </c>
      <c r="I88" s="32">
        <f>ROUND(ROUND(H88,2)*ROUND(G88,3),2)</f>
        <v>0</v>
      </c>
      <c r="O88">
        <f>(I88*21)/100</f>
        <v>0</v>
      </c>
      <c r="P88" t="s">
        <v>22</v>
      </c>
    </row>
    <row r="89" spans="1:5" ht="25.5">
      <c r="A89" s="33" t="s">
        <v>49</v>
      </c>
      <c r="E89" s="34" t="s">
        <v>413</v>
      </c>
    </row>
    <row r="90" spans="1:5" ht="12.75">
      <c r="A90" s="35" t="s">
        <v>51</v>
      </c>
      <c r="E90" s="36" t="s">
        <v>414</v>
      </c>
    </row>
    <row r="91" spans="1:5" ht="267.75">
      <c r="A91" t="s">
        <v>53</v>
      </c>
      <c r="E91" s="34" t="s">
        <v>391</v>
      </c>
    </row>
    <row r="92" spans="1:16" ht="12.75">
      <c r="A92" s="24" t="s">
        <v>44</v>
      </c>
      <c r="B92" s="28" t="s">
        <v>415</v>
      </c>
      <c r="C92" s="28" t="s">
        <v>416</v>
      </c>
      <c r="D92" s="24" t="s">
        <v>46</v>
      </c>
      <c r="E92" s="29" t="s">
        <v>417</v>
      </c>
      <c r="F92" s="30" t="s">
        <v>121</v>
      </c>
      <c r="G92" s="31">
        <v>232</v>
      </c>
      <c r="H92" s="32">
        <v>0</v>
      </c>
      <c r="I92" s="32">
        <f>ROUND(ROUND(H92,2)*ROUND(G92,3),2)</f>
        <v>0</v>
      </c>
      <c r="O92">
        <f>(I92*21)/100</f>
        <v>0</v>
      </c>
      <c r="P92" t="s">
        <v>22</v>
      </c>
    </row>
    <row r="93" spans="1:5" ht="38.25">
      <c r="A93" s="33" t="s">
        <v>49</v>
      </c>
      <c r="E93" s="34" t="s">
        <v>418</v>
      </c>
    </row>
    <row r="94" spans="1:5" ht="25.5">
      <c r="A94" s="35" t="s">
        <v>51</v>
      </c>
      <c r="E94" s="36" t="s">
        <v>419</v>
      </c>
    </row>
    <row r="95" spans="1:5" ht="38.25">
      <c r="A95" t="s">
        <v>53</v>
      </c>
      <c r="E95" s="34" t="s">
        <v>420</v>
      </c>
    </row>
    <row r="96" spans="1:16" ht="12.75">
      <c r="A96" s="24" t="s">
        <v>44</v>
      </c>
      <c r="B96" s="28" t="s">
        <v>421</v>
      </c>
      <c r="C96" s="28" t="s">
        <v>422</v>
      </c>
      <c r="D96" s="24" t="s">
        <v>46</v>
      </c>
      <c r="E96" s="29" t="s">
        <v>423</v>
      </c>
      <c r="F96" s="30" t="s">
        <v>97</v>
      </c>
      <c r="G96" s="31">
        <v>23.596</v>
      </c>
      <c r="H96" s="32">
        <v>0</v>
      </c>
      <c r="I96" s="32">
        <f>ROUND(ROUND(H96,2)*ROUND(G96,3),2)</f>
        <v>0</v>
      </c>
      <c r="O96">
        <f>(I96*21)/100</f>
        <v>0</v>
      </c>
      <c r="P96" t="s">
        <v>22</v>
      </c>
    </row>
    <row r="97" spans="1:5" ht="12.75">
      <c r="A97" s="33" t="s">
        <v>49</v>
      </c>
      <c r="E97" s="34" t="s">
        <v>424</v>
      </c>
    </row>
    <row r="98" spans="1:5" ht="140.25">
      <c r="A98" s="35" t="s">
        <v>51</v>
      </c>
      <c r="E98" s="36" t="s">
        <v>425</v>
      </c>
    </row>
    <row r="99" spans="1:5" ht="395.25">
      <c r="A99" t="s">
        <v>53</v>
      </c>
      <c r="E99" s="34" t="s">
        <v>426</v>
      </c>
    </row>
    <row r="100" spans="1:16" ht="12.75">
      <c r="A100" s="24" t="s">
        <v>44</v>
      </c>
      <c r="B100" s="28" t="s">
        <v>427</v>
      </c>
      <c r="C100" s="28" t="s">
        <v>428</v>
      </c>
      <c r="D100" s="24" t="s">
        <v>46</v>
      </c>
      <c r="E100" s="29" t="s">
        <v>429</v>
      </c>
      <c r="F100" s="30" t="s">
        <v>83</v>
      </c>
      <c r="G100" s="31">
        <v>4.248</v>
      </c>
      <c r="H100" s="32">
        <v>0</v>
      </c>
      <c r="I100" s="32">
        <f>ROUND(ROUND(H100,2)*ROUND(G100,3),2)</f>
        <v>0</v>
      </c>
      <c r="O100">
        <f>(I100*21)/100</f>
        <v>0</v>
      </c>
      <c r="P100" t="s">
        <v>22</v>
      </c>
    </row>
    <row r="101" spans="1:5" ht="12.75">
      <c r="A101" s="33" t="s">
        <v>49</v>
      </c>
      <c r="E101" s="34" t="s">
        <v>46</v>
      </c>
    </row>
    <row r="102" spans="1:5" ht="12.75">
      <c r="A102" s="35" t="s">
        <v>51</v>
      </c>
      <c r="E102" s="36" t="s">
        <v>430</v>
      </c>
    </row>
    <row r="103" spans="1:5" ht="280.5">
      <c r="A103" t="s">
        <v>53</v>
      </c>
      <c r="E103" s="34" t="s">
        <v>431</v>
      </c>
    </row>
    <row r="104" spans="1:16" ht="12.75">
      <c r="A104" s="24" t="s">
        <v>44</v>
      </c>
      <c r="B104" s="28" t="s">
        <v>432</v>
      </c>
      <c r="C104" s="28" t="s">
        <v>433</v>
      </c>
      <c r="D104" s="24" t="s">
        <v>119</v>
      </c>
      <c r="E104" s="29" t="s">
        <v>434</v>
      </c>
      <c r="F104" s="30" t="s">
        <v>435</v>
      </c>
      <c r="G104" s="31">
        <v>230</v>
      </c>
      <c r="H104" s="32">
        <v>0</v>
      </c>
      <c r="I104" s="32">
        <f>ROUND(ROUND(H104,2)*ROUND(G104,3),2)</f>
        <v>0</v>
      </c>
      <c r="O104">
        <f>(I104*21)/100</f>
        <v>0</v>
      </c>
      <c r="P104" t="s">
        <v>22</v>
      </c>
    </row>
    <row r="105" spans="1:5" ht="25.5">
      <c r="A105" s="33" t="s">
        <v>49</v>
      </c>
      <c r="E105" s="34" t="s">
        <v>436</v>
      </c>
    </row>
    <row r="106" spans="1:5" ht="25.5">
      <c r="A106" s="35" t="s">
        <v>51</v>
      </c>
      <c r="E106" s="36" t="s">
        <v>437</v>
      </c>
    </row>
    <row r="107" spans="1:5" ht="293.25">
      <c r="A107" t="s">
        <v>53</v>
      </c>
      <c r="E107" s="34" t="s">
        <v>438</v>
      </c>
    </row>
    <row r="108" spans="1:16" ht="12.75">
      <c r="A108" s="24" t="s">
        <v>44</v>
      </c>
      <c r="B108" s="28" t="s">
        <v>439</v>
      </c>
      <c r="C108" s="28" t="s">
        <v>433</v>
      </c>
      <c r="D108" s="24" t="s">
        <v>135</v>
      </c>
      <c r="E108" s="29" t="s">
        <v>434</v>
      </c>
      <c r="F108" s="30" t="s">
        <v>435</v>
      </c>
      <c r="G108" s="31">
        <v>253</v>
      </c>
      <c r="H108" s="32">
        <v>0</v>
      </c>
      <c r="I108" s="32">
        <f>ROUND(ROUND(H108,2)*ROUND(G108,3),2)</f>
        <v>0</v>
      </c>
      <c r="O108">
        <f>(I108*21)/100</f>
        <v>0</v>
      </c>
      <c r="P108" t="s">
        <v>22</v>
      </c>
    </row>
    <row r="109" spans="1:5" ht="25.5">
      <c r="A109" s="33" t="s">
        <v>49</v>
      </c>
      <c r="E109" s="34" t="s">
        <v>440</v>
      </c>
    </row>
    <row r="110" spans="1:5" ht="25.5">
      <c r="A110" s="35" t="s">
        <v>51</v>
      </c>
      <c r="E110" s="36" t="s">
        <v>441</v>
      </c>
    </row>
    <row r="111" spans="1:5" ht="293.25">
      <c r="A111" t="s">
        <v>53</v>
      </c>
      <c r="E111" s="34" t="s">
        <v>438</v>
      </c>
    </row>
    <row r="112" spans="1:16" ht="12.75">
      <c r="A112" s="24" t="s">
        <v>44</v>
      </c>
      <c r="B112" s="28" t="s">
        <v>442</v>
      </c>
      <c r="C112" s="28" t="s">
        <v>443</v>
      </c>
      <c r="D112" s="24" t="s">
        <v>46</v>
      </c>
      <c r="E112" s="29" t="s">
        <v>444</v>
      </c>
      <c r="F112" s="30" t="s">
        <v>83</v>
      </c>
      <c r="G112" s="31">
        <v>1.081</v>
      </c>
      <c r="H112" s="32">
        <v>0</v>
      </c>
      <c r="I112" s="32">
        <f>ROUND(ROUND(H112,2)*ROUND(G112,3),2)</f>
        <v>0</v>
      </c>
      <c r="O112">
        <f>(I112*21)/100</f>
        <v>0</v>
      </c>
      <c r="P112" t="s">
        <v>22</v>
      </c>
    </row>
    <row r="113" spans="1:5" ht="25.5">
      <c r="A113" s="33" t="s">
        <v>49</v>
      </c>
      <c r="E113" s="34" t="s">
        <v>445</v>
      </c>
    </row>
    <row r="114" spans="1:5" ht="25.5">
      <c r="A114" s="35" t="s">
        <v>51</v>
      </c>
      <c r="E114" s="36" t="s">
        <v>446</v>
      </c>
    </row>
    <row r="115" spans="1:5" ht="293.25">
      <c r="A115" t="s">
        <v>53</v>
      </c>
      <c r="E115" s="34" t="s">
        <v>438</v>
      </c>
    </row>
    <row r="116" spans="1:18" ht="12.75" customHeight="1">
      <c r="A116" s="12" t="s">
        <v>42</v>
      </c>
      <c r="B116" s="12"/>
      <c r="C116" s="38" t="s">
        <v>32</v>
      </c>
      <c r="D116" s="12"/>
      <c r="E116" s="26" t="s">
        <v>447</v>
      </c>
      <c r="F116" s="12"/>
      <c r="G116" s="12"/>
      <c r="H116" s="12"/>
      <c r="I116" s="39">
        <f>0+Q116</f>
        <v>0</v>
      </c>
      <c r="O116">
        <f>0+R116</f>
        <v>0</v>
      </c>
      <c r="Q116">
        <f>0+I117+I121+I125+I129+I133+I137+I141+I145+I149+I153+I157+I161+I165+I169+I173</f>
        <v>0</v>
      </c>
      <c r="R116">
        <f>0+O117+O121+O125+O129+O133+O137+O141+O145+O149+O153+O157+O161+O165+O169+O173</f>
        <v>0</v>
      </c>
    </row>
    <row r="117" spans="1:16" ht="12.75">
      <c r="A117" s="24" t="s">
        <v>44</v>
      </c>
      <c r="B117" s="28" t="s">
        <v>448</v>
      </c>
      <c r="C117" s="28" t="s">
        <v>449</v>
      </c>
      <c r="D117" s="24" t="s">
        <v>46</v>
      </c>
      <c r="E117" s="29" t="s">
        <v>450</v>
      </c>
      <c r="F117" s="30" t="s">
        <v>97</v>
      </c>
      <c r="G117" s="31">
        <v>18.567</v>
      </c>
      <c r="H117" s="32">
        <v>0</v>
      </c>
      <c r="I117" s="32">
        <f>ROUND(ROUND(H117,2)*ROUND(G117,3),2)</f>
        <v>0</v>
      </c>
      <c r="O117">
        <f>(I117*21)/100</f>
        <v>0</v>
      </c>
      <c r="P117" t="s">
        <v>22</v>
      </c>
    </row>
    <row r="118" spans="1:5" ht="25.5">
      <c r="A118" s="33" t="s">
        <v>49</v>
      </c>
      <c r="E118" s="34" t="s">
        <v>451</v>
      </c>
    </row>
    <row r="119" spans="1:5" ht="51">
      <c r="A119" s="35" t="s">
        <v>51</v>
      </c>
      <c r="E119" s="36" t="s">
        <v>452</v>
      </c>
    </row>
    <row r="120" spans="1:5" ht="395.25">
      <c r="A120" t="s">
        <v>53</v>
      </c>
      <c r="E120" s="34" t="s">
        <v>426</v>
      </c>
    </row>
    <row r="121" spans="1:16" ht="12.75">
      <c r="A121" s="24" t="s">
        <v>44</v>
      </c>
      <c r="B121" s="28" t="s">
        <v>453</v>
      </c>
      <c r="C121" s="28" t="s">
        <v>454</v>
      </c>
      <c r="D121" s="24" t="s">
        <v>46</v>
      </c>
      <c r="E121" s="29" t="s">
        <v>455</v>
      </c>
      <c r="F121" s="30" t="s">
        <v>83</v>
      </c>
      <c r="G121" s="31">
        <v>2.79</v>
      </c>
      <c r="H121" s="32">
        <v>0</v>
      </c>
      <c r="I121" s="32">
        <f>ROUND(ROUND(H121,2)*ROUND(G121,3),2)</f>
        <v>0</v>
      </c>
      <c r="O121">
        <f>(I121*21)/100</f>
        <v>0</v>
      </c>
      <c r="P121" t="s">
        <v>22</v>
      </c>
    </row>
    <row r="122" spans="1:5" ht="12.75">
      <c r="A122" s="33" t="s">
        <v>49</v>
      </c>
      <c r="E122" s="34" t="s">
        <v>46</v>
      </c>
    </row>
    <row r="123" spans="1:5" ht="12.75">
      <c r="A123" s="35" t="s">
        <v>51</v>
      </c>
      <c r="E123" s="36" t="s">
        <v>456</v>
      </c>
    </row>
    <row r="124" spans="1:5" ht="280.5">
      <c r="A124" t="s">
        <v>53</v>
      </c>
      <c r="E124" s="34" t="s">
        <v>457</v>
      </c>
    </row>
    <row r="125" spans="1:16" ht="12.75">
      <c r="A125" s="24" t="s">
        <v>44</v>
      </c>
      <c r="B125" s="28" t="s">
        <v>458</v>
      </c>
      <c r="C125" s="28" t="s">
        <v>459</v>
      </c>
      <c r="D125" s="24" t="s">
        <v>46</v>
      </c>
      <c r="E125" s="29" t="s">
        <v>460</v>
      </c>
      <c r="F125" s="30" t="s">
        <v>83</v>
      </c>
      <c r="G125" s="31">
        <v>4.5</v>
      </c>
      <c r="H125" s="32">
        <v>0</v>
      </c>
      <c r="I125" s="32">
        <f>ROUND(ROUND(H125,2)*ROUND(G125,3),2)</f>
        <v>0</v>
      </c>
      <c r="O125">
        <f>(I125*21)/100</f>
        <v>0</v>
      </c>
      <c r="P125" t="s">
        <v>22</v>
      </c>
    </row>
    <row r="126" spans="1:5" ht="63.75">
      <c r="A126" s="33" t="s">
        <v>49</v>
      </c>
      <c r="E126" s="34" t="s">
        <v>461</v>
      </c>
    </row>
    <row r="127" spans="1:5" ht="12.75">
      <c r="A127" s="35" t="s">
        <v>51</v>
      </c>
      <c r="E127" s="36" t="s">
        <v>462</v>
      </c>
    </row>
    <row r="128" spans="1:5" ht="306">
      <c r="A128" t="s">
        <v>53</v>
      </c>
      <c r="E128" s="34" t="s">
        <v>463</v>
      </c>
    </row>
    <row r="129" spans="1:16" ht="12.75">
      <c r="A129" s="24" t="s">
        <v>44</v>
      </c>
      <c r="B129" s="28" t="s">
        <v>464</v>
      </c>
      <c r="C129" s="28" t="s">
        <v>465</v>
      </c>
      <c r="D129" s="24" t="s">
        <v>46</v>
      </c>
      <c r="E129" s="29" t="s">
        <v>466</v>
      </c>
      <c r="F129" s="30" t="s">
        <v>83</v>
      </c>
      <c r="G129" s="31">
        <v>33.35</v>
      </c>
      <c r="H129" s="32">
        <v>0</v>
      </c>
      <c r="I129" s="32">
        <f>ROUND(ROUND(H129,2)*ROUND(G129,3),2)</f>
        <v>0</v>
      </c>
      <c r="O129">
        <f>(I129*21)/100</f>
        <v>0</v>
      </c>
      <c r="P129" t="s">
        <v>22</v>
      </c>
    </row>
    <row r="130" spans="1:5" ht="51">
      <c r="A130" s="33" t="s">
        <v>49</v>
      </c>
      <c r="E130" s="34" t="s">
        <v>467</v>
      </c>
    </row>
    <row r="131" spans="1:5" ht="63.75">
      <c r="A131" s="35" t="s">
        <v>51</v>
      </c>
      <c r="E131" s="36" t="s">
        <v>468</v>
      </c>
    </row>
    <row r="132" spans="1:5" ht="306">
      <c r="A132" t="s">
        <v>53</v>
      </c>
      <c r="E132" s="34" t="s">
        <v>463</v>
      </c>
    </row>
    <row r="133" spans="1:16" ht="12.75">
      <c r="A133" s="24" t="s">
        <v>44</v>
      </c>
      <c r="B133" s="28" t="s">
        <v>469</v>
      </c>
      <c r="C133" s="28" t="s">
        <v>470</v>
      </c>
      <c r="D133" s="24" t="s">
        <v>46</v>
      </c>
      <c r="E133" s="29" t="s">
        <v>471</v>
      </c>
      <c r="F133" s="30" t="s">
        <v>317</v>
      </c>
      <c r="G133" s="31">
        <v>6</v>
      </c>
      <c r="H133" s="32">
        <v>0</v>
      </c>
      <c r="I133" s="32">
        <f>ROUND(ROUND(H133,2)*ROUND(G133,3),2)</f>
        <v>0</v>
      </c>
      <c r="O133">
        <f>(I133*21)/100</f>
        <v>0</v>
      </c>
      <c r="P133" t="s">
        <v>22</v>
      </c>
    </row>
    <row r="134" spans="1:5" ht="25.5">
      <c r="A134" s="33" t="s">
        <v>49</v>
      </c>
      <c r="E134" s="34" t="s">
        <v>472</v>
      </c>
    </row>
    <row r="135" spans="1:5" ht="25.5">
      <c r="A135" s="35" t="s">
        <v>51</v>
      </c>
      <c r="E135" s="36" t="s">
        <v>473</v>
      </c>
    </row>
    <row r="136" spans="1:5" ht="229.5">
      <c r="A136" t="s">
        <v>53</v>
      </c>
      <c r="E136" s="34" t="s">
        <v>474</v>
      </c>
    </row>
    <row r="137" spans="1:16" ht="12.75">
      <c r="A137" s="24" t="s">
        <v>44</v>
      </c>
      <c r="B137" s="28" t="s">
        <v>475</v>
      </c>
      <c r="C137" s="28" t="s">
        <v>476</v>
      </c>
      <c r="D137" s="24" t="s">
        <v>46</v>
      </c>
      <c r="E137" s="29" t="s">
        <v>477</v>
      </c>
      <c r="F137" s="30" t="s">
        <v>121</v>
      </c>
      <c r="G137" s="31">
        <v>130.416</v>
      </c>
      <c r="H137" s="32">
        <v>0</v>
      </c>
      <c r="I137" s="32">
        <f>ROUND(ROUND(H137,2)*ROUND(G137,3),2)</f>
        <v>0</v>
      </c>
      <c r="O137">
        <f>(I137*21)/100</f>
        <v>0</v>
      </c>
      <c r="P137" t="s">
        <v>22</v>
      </c>
    </row>
    <row r="138" spans="1:5" ht="76.5">
      <c r="A138" s="33" t="s">
        <v>49</v>
      </c>
      <c r="E138" s="34" t="s">
        <v>478</v>
      </c>
    </row>
    <row r="139" spans="1:5" ht="25.5">
      <c r="A139" s="35" t="s">
        <v>51</v>
      </c>
      <c r="E139" s="36" t="s">
        <v>479</v>
      </c>
    </row>
    <row r="140" spans="1:5" ht="409.5">
      <c r="A140" t="s">
        <v>53</v>
      </c>
      <c r="E140" s="34" t="s">
        <v>480</v>
      </c>
    </row>
    <row r="141" spans="1:16" ht="12.75">
      <c r="A141" s="24" t="s">
        <v>44</v>
      </c>
      <c r="B141" s="28" t="s">
        <v>481</v>
      </c>
      <c r="C141" s="28" t="s">
        <v>482</v>
      </c>
      <c r="D141" s="24" t="s">
        <v>46</v>
      </c>
      <c r="E141" s="29" t="s">
        <v>483</v>
      </c>
      <c r="F141" s="30" t="s">
        <v>97</v>
      </c>
      <c r="G141" s="31">
        <v>6.072</v>
      </c>
      <c r="H141" s="32">
        <v>0</v>
      </c>
      <c r="I141" s="32">
        <f>ROUND(ROUND(H141,2)*ROUND(G141,3),2)</f>
        <v>0</v>
      </c>
      <c r="O141">
        <f>(I141*21)/100</f>
        <v>0</v>
      </c>
      <c r="P141" t="s">
        <v>22</v>
      </c>
    </row>
    <row r="142" spans="1:5" ht="12.75">
      <c r="A142" s="33" t="s">
        <v>49</v>
      </c>
      <c r="E142" s="34" t="s">
        <v>484</v>
      </c>
    </row>
    <row r="143" spans="1:5" ht="63.75">
      <c r="A143" s="35" t="s">
        <v>51</v>
      </c>
      <c r="E143" s="36" t="s">
        <v>485</v>
      </c>
    </row>
    <row r="144" spans="1:5" ht="395.25">
      <c r="A144" t="s">
        <v>53</v>
      </c>
      <c r="E144" s="34" t="s">
        <v>426</v>
      </c>
    </row>
    <row r="145" spans="1:16" ht="12.75">
      <c r="A145" s="24" t="s">
        <v>44</v>
      </c>
      <c r="B145" s="28" t="s">
        <v>486</v>
      </c>
      <c r="C145" s="28" t="s">
        <v>487</v>
      </c>
      <c r="D145" s="24" t="s">
        <v>46</v>
      </c>
      <c r="E145" s="29" t="s">
        <v>488</v>
      </c>
      <c r="F145" s="30" t="s">
        <v>97</v>
      </c>
      <c r="G145" s="31">
        <v>10.725</v>
      </c>
      <c r="H145" s="32">
        <v>0</v>
      </c>
      <c r="I145" s="32">
        <f>ROUND(ROUND(H145,2)*ROUND(G145,3),2)</f>
        <v>0</v>
      </c>
      <c r="O145">
        <f>(I145*21)/100</f>
        <v>0</v>
      </c>
      <c r="P145" t="s">
        <v>22</v>
      </c>
    </row>
    <row r="146" spans="1:5" ht="12.75">
      <c r="A146" s="33" t="s">
        <v>49</v>
      </c>
      <c r="E146" s="34" t="s">
        <v>489</v>
      </c>
    </row>
    <row r="147" spans="1:5" ht="25.5">
      <c r="A147" s="35" t="s">
        <v>51</v>
      </c>
      <c r="E147" s="36" t="s">
        <v>490</v>
      </c>
    </row>
    <row r="148" spans="1:5" ht="395.25">
      <c r="A148" t="s">
        <v>53</v>
      </c>
      <c r="E148" s="34" t="s">
        <v>426</v>
      </c>
    </row>
    <row r="149" spans="1:16" ht="12.75">
      <c r="A149" s="24" t="s">
        <v>44</v>
      </c>
      <c r="B149" s="28" t="s">
        <v>491</v>
      </c>
      <c r="C149" s="28" t="s">
        <v>492</v>
      </c>
      <c r="D149" s="24" t="s">
        <v>119</v>
      </c>
      <c r="E149" s="29" t="s">
        <v>493</v>
      </c>
      <c r="F149" s="30" t="s">
        <v>97</v>
      </c>
      <c r="G149" s="31">
        <v>2.651</v>
      </c>
      <c r="H149" s="32">
        <v>0</v>
      </c>
      <c r="I149" s="32">
        <f>ROUND(ROUND(H149,2)*ROUND(G149,3),2)</f>
        <v>0</v>
      </c>
      <c r="O149">
        <f>(I149*21)/100</f>
        <v>0</v>
      </c>
      <c r="P149" t="s">
        <v>22</v>
      </c>
    </row>
    <row r="150" spans="1:5" ht="12.75">
      <c r="A150" s="33" t="s">
        <v>49</v>
      </c>
      <c r="E150" s="34" t="s">
        <v>494</v>
      </c>
    </row>
    <row r="151" spans="1:5" ht="12.75">
      <c r="A151" s="35" t="s">
        <v>51</v>
      </c>
      <c r="E151" s="36" t="s">
        <v>495</v>
      </c>
    </row>
    <row r="152" spans="1:5" ht="38.25">
      <c r="A152" t="s">
        <v>53</v>
      </c>
      <c r="E152" s="34" t="s">
        <v>496</v>
      </c>
    </row>
    <row r="153" spans="1:16" ht="12.75">
      <c r="A153" s="24" t="s">
        <v>44</v>
      </c>
      <c r="B153" s="28" t="s">
        <v>497</v>
      </c>
      <c r="C153" s="28" t="s">
        <v>492</v>
      </c>
      <c r="D153" s="24" t="s">
        <v>135</v>
      </c>
      <c r="E153" s="29" t="s">
        <v>493</v>
      </c>
      <c r="F153" s="30" t="s">
        <v>97</v>
      </c>
      <c r="G153" s="31">
        <v>3.2</v>
      </c>
      <c r="H153" s="32">
        <v>0</v>
      </c>
      <c r="I153" s="32">
        <f>ROUND(ROUND(H153,2)*ROUND(G153,3),2)</f>
        <v>0</v>
      </c>
      <c r="O153">
        <f>(I153*21)/100</f>
        <v>0</v>
      </c>
      <c r="P153" t="s">
        <v>22</v>
      </c>
    </row>
    <row r="154" spans="1:5" ht="12.75">
      <c r="A154" s="33" t="s">
        <v>49</v>
      </c>
      <c r="E154" s="34" t="s">
        <v>498</v>
      </c>
    </row>
    <row r="155" spans="1:5" ht="25.5">
      <c r="A155" s="35" t="s">
        <v>51</v>
      </c>
      <c r="E155" s="36" t="s">
        <v>499</v>
      </c>
    </row>
    <row r="156" spans="1:5" ht="38.25">
      <c r="A156" t="s">
        <v>53</v>
      </c>
      <c r="E156" s="34" t="s">
        <v>496</v>
      </c>
    </row>
    <row r="157" spans="1:16" ht="12.75">
      <c r="A157" s="24" t="s">
        <v>44</v>
      </c>
      <c r="B157" s="28" t="s">
        <v>500</v>
      </c>
      <c r="C157" s="28" t="s">
        <v>501</v>
      </c>
      <c r="D157" s="24" t="s">
        <v>46</v>
      </c>
      <c r="E157" s="29" t="s">
        <v>502</v>
      </c>
      <c r="F157" s="30" t="s">
        <v>97</v>
      </c>
      <c r="G157" s="31">
        <v>11.9</v>
      </c>
      <c r="H157" s="32">
        <v>0</v>
      </c>
      <c r="I157" s="32">
        <f>ROUND(ROUND(H157,2)*ROUND(G157,3),2)</f>
        <v>0</v>
      </c>
      <c r="O157">
        <f>(I157*21)/100</f>
        <v>0</v>
      </c>
      <c r="P157" t="s">
        <v>22</v>
      </c>
    </row>
    <row r="158" spans="1:5" ht="12.75">
      <c r="A158" s="33" t="s">
        <v>49</v>
      </c>
      <c r="E158" s="34" t="s">
        <v>503</v>
      </c>
    </row>
    <row r="159" spans="1:5" ht="51">
      <c r="A159" s="35" t="s">
        <v>51</v>
      </c>
      <c r="E159" s="36" t="s">
        <v>504</v>
      </c>
    </row>
    <row r="160" spans="1:5" ht="38.25">
      <c r="A160" t="s">
        <v>53</v>
      </c>
      <c r="E160" s="34" t="s">
        <v>505</v>
      </c>
    </row>
    <row r="161" spans="1:16" ht="12.75">
      <c r="A161" s="24" t="s">
        <v>44</v>
      </c>
      <c r="B161" s="28" t="s">
        <v>506</v>
      </c>
      <c r="C161" s="28" t="s">
        <v>507</v>
      </c>
      <c r="D161" s="24" t="s">
        <v>46</v>
      </c>
      <c r="E161" s="29" t="s">
        <v>508</v>
      </c>
      <c r="F161" s="30" t="s">
        <v>97</v>
      </c>
      <c r="G161" s="31">
        <v>2.106</v>
      </c>
      <c r="H161" s="32">
        <v>0</v>
      </c>
      <c r="I161" s="32">
        <f>ROUND(ROUND(H161,2)*ROUND(G161,3),2)</f>
        <v>0</v>
      </c>
      <c r="O161">
        <f>(I161*21)/100</f>
        <v>0</v>
      </c>
      <c r="P161" t="s">
        <v>22</v>
      </c>
    </row>
    <row r="162" spans="1:5" ht="12.75">
      <c r="A162" s="33" t="s">
        <v>49</v>
      </c>
      <c r="E162" s="34" t="s">
        <v>509</v>
      </c>
    </row>
    <row r="163" spans="1:5" ht="25.5">
      <c r="A163" s="35" t="s">
        <v>51</v>
      </c>
      <c r="E163" s="36" t="s">
        <v>510</v>
      </c>
    </row>
    <row r="164" spans="1:5" ht="395.25">
      <c r="A164" t="s">
        <v>53</v>
      </c>
      <c r="E164" s="34" t="s">
        <v>426</v>
      </c>
    </row>
    <row r="165" spans="1:16" ht="12.75">
      <c r="A165" s="24" t="s">
        <v>44</v>
      </c>
      <c r="B165" s="28" t="s">
        <v>511</v>
      </c>
      <c r="C165" s="28" t="s">
        <v>512</v>
      </c>
      <c r="D165" s="24" t="s">
        <v>46</v>
      </c>
      <c r="E165" s="29" t="s">
        <v>513</v>
      </c>
      <c r="F165" s="30" t="s">
        <v>97</v>
      </c>
      <c r="G165" s="31">
        <v>6.256</v>
      </c>
      <c r="H165" s="32">
        <v>0</v>
      </c>
      <c r="I165" s="32">
        <f>ROUND(ROUND(H165,2)*ROUND(G165,3),2)</f>
        <v>0</v>
      </c>
      <c r="O165">
        <f>(I165*21)/100</f>
        <v>0</v>
      </c>
      <c r="P165" t="s">
        <v>22</v>
      </c>
    </row>
    <row r="166" spans="1:5" ht="12.75">
      <c r="A166" s="33" t="s">
        <v>49</v>
      </c>
      <c r="E166" s="34" t="s">
        <v>514</v>
      </c>
    </row>
    <row r="167" spans="1:5" ht="51">
      <c r="A167" s="35" t="s">
        <v>51</v>
      </c>
      <c r="E167" s="36" t="s">
        <v>515</v>
      </c>
    </row>
    <row r="168" spans="1:5" ht="38.25">
      <c r="A168" t="s">
        <v>53</v>
      </c>
      <c r="E168" s="34" t="s">
        <v>505</v>
      </c>
    </row>
    <row r="169" spans="1:16" ht="25.5">
      <c r="A169" s="24" t="s">
        <v>44</v>
      </c>
      <c r="B169" s="28" t="s">
        <v>516</v>
      </c>
      <c r="C169" s="28" t="s">
        <v>517</v>
      </c>
      <c r="D169" s="24" t="s">
        <v>46</v>
      </c>
      <c r="E169" s="29" t="s">
        <v>518</v>
      </c>
      <c r="F169" s="30" t="s">
        <v>97</v>
      </c>
      <c r="G169" s="31">
        <v>20.7</v>
      </c>
      <c r="H169" s="32">
        <v>0</v>
      </c>
      <c r="I169" s="32">
        <f>ROUND(ROUND(H169,2)*ROUND(G169,3),2)</f>
        <v>0</v>
      </c>
      <c r="O169">
        <f>(I169*21)/100</f>
        <v>0</v>
      </c>
      <c r="P169" t="s">
        <v>22</v>
      </c>
    </row>
    <row r="170" spans="1:5" ht="25.5">
      <c r="A170" s="33" t="s">
        <v>49</v>
      </c>
      <c r="E170" s="34" t="s">
        <v>519</v>
      </c>
    </row>
    <row r="171" spans="1:5" ht="25.5">
      <c r="A171" s="35" t="s">
        <v>51</v>
      </c>
      <c r="E171" s="36" t="s">
        <v>520</v>
      </c>
    </row>
    <row r="172" spans="1:5" ht="38.25">
      <c r="A172" t="s">
        <v>53</v>
      </c>
      <c r="E172" s="34" t="s">
        <v>505</v>
      </c>
    </row>
    <row r="173" spans="1:16" ht="12.75">
      <c r="A173" s="24" t="s">
        <v>44</v>
      </c>
      <c r="B173" s="28" t="s">
        <v>521</v>
      </c>
      <c r="C173" s="28" t="s">
        <v>522</v>
      </c>
      <c r="D173" s="24" t="s">
        <v>46</v>
      </c>
      <c r="E173" s="29" t="s">
        <v>523</v>
      </c>
      <c r="F173" s="30" t="s">
        <v>97</v>
      </c>
      <c r="G173" s="31">
        <v>16.5</v>
      </c>
      <c r="H173" s="32">
        <v>0</v>
      </c>
      <c r="I173" s="32">
        <f>ROUND(ROUND(H173,2)*ROUND(G173,3),2)</f>
        <v>0</v>
      </c>
      <c r="O173">
        <f>(I173*21)/100</f>
        <v>0</v>
      </c>
      <c r="P173" t="s">
        <v>22</v>
      </c>
    </row>
    <row r="174" spans="1:5" ht="25.5">
      <c r="A174" s="33" t="s">
        <v>49</v>
      </c>
      <c r="E174" s="34" t="s">
        <v>524</v>
      </c>
    </row>
    <row r="175" spans="1:5" ht="25.5">
      <c r="A175" s="35" t="s">
        <v>51</v>
      </c>
      <c r="E175" s="36" t="s">
        <v>525</v>
      </c>
    </row>
    <row r="176" spans="1:5" ht="102">
      <c r="A176" t="s">
        <v>53</v>
      </c>
      <c r="E176" s="34" t="s">
        <v>526</v>
      </c>
    </row>
    <row r="177" spans="1:18" ht="12.75" customHeight="1">
      <c r="A177" s="12" t="s">
        <v>42</v>
      </c>
      <c r="B177" s="12"/>
      <c r="C177" s="38" t="s">
        <v>36</v>
      </c>
      <c r="D177" s="12"/>
      <c r="E177" s="26" t="s">
        <v>527</v>
      </c>
      <c r="F177" s="12"/>
      <c r="G177" s="12"/>
      <c r="H177" s="12"/>
      <c r="I177" s="39">
        <f>0+Q177</f>
        <v>0</v>
      </c>
      <c r="O177">
        <f>0+R177</f>
        <v>0</v>
      </c>
      <c r="Q177">
        <f>0+I178+I182+I186</f>
        <v>0</v>
      </c>
      <c r="R177">
        <f>0+O178+O182+O186</f>
        <v>0</v>
      </c>
    </row>
    <row r="178" spans="1:16" ht="25.5">
      <c r="A178" s="24" t="s">
        <v>44</v>
      </c>
      <c r="B178" s="28" t="s">
        <v>528</v>
      </c>
      <c r="C178" s="28" t="s">
        <v>529</v>
      </c>
      <c r="D178" s="24" t="s">
        <v>46</v>
      </c>
      <c r="E178" s="29" t="s">
        <v>530</v>
      </c>
      <c r="F178" s="30" t="s">
        <v>121</v>
      </c>
      <c r="G178" s="31">
        <v>56.55</v>
      </c>
      <c r="H178" s="32">
        <v>0</v>
      </c>
      <c r="I178" s="32">
        <f>ROUND(ROUND(H178,2)*ROUND(G178,3),2)</f>
        <v>0</v>
      </c>
      <c r="O178">
        <f>(I178*21)/100</f>
        <v>0</v>
      </c>
      <c r="P178" t="s">
        <v>22</v>
      </c>
    </row>
    <row r="179" spans="1:5" ht="25.5">
      <c r="A179" s="33" t="s">
        <v>49</v>
      </c>
      <c r="E179" s="34" t="s">
        <v>531</v>
      </c>
    </row>
    <row r="180" spans="1:5" ht="51">
      <c r="A180" s="35" t="s">
        <v>51</v>
      </c>
      <c r="E180" s="36" t="s">
        <v>532</v>
      </c>
    </row>
    <row r="181" spans="1:5" ht="76.5">
      <c r="A181" t="s">
        <v>53</v>
      </c>
      <c r="E181" s="34" t="s">
        <v>533</v>
      </c>
    </row>
    <row r="182" spans="1:16" ht="25.5">
      <c r="A182" s="24" t="s">
        <v>44</v>
      </c>
      <c r="B182" s="28" t="s">
        <v>534</v>
      </c>
      <c r="C182" s="28" t="s">
        <v>535</v>
      </c>
      <c r="D182" s="24" t="s">
        <v>46</v>
      </c>
      <c r="E182" s="29" t="s">
        <v>536</v>
      </c>
      <c r="F182" s="30" t="s">
        <v>121</v>
      </c>
      <c r="G182" s="31">
        <v>11.31</v>
      </c>
      <c r="H182" s="32">
        <v>0</v>
      </c>
      <c r="I182" s="32">
        <f>ROUND(ROUND(H182,2)*ROUND(G182,3),2)</f>
        <v>0</v>
      </c>
      <c r="O182">
        <f>(I182*21)/100</f>
        <v>0</v>
      </c>
      <c r="P182" t="s">
        <v>22</v>
      </c>
    </row>
    <row r="183" spans="1:5" ht="25.5">
      <c r="A183" s="33" t="s">
        <v>49</v>
      </c>
      <c r="E183" s="34" t="s">
        <v>531</v>
      </c>
    </row>
    <row r="184" spans="1:5" ht="51">
      <c r="A184" s="35" t="s">
        <v>51</v>
      </c>
      <c r="E184" s="36" t="s">
        <v>537</v>
      </c>
    </row>
    <row r="185" spans="1:5" ht="76.5">
      <c r="A185" t="s">
        <v>53</v>
      </c>
      <c r="E185" s="34" t="s">
        <v>533</v>
      </c>
    </row>
    <row r="186" spans="1:16" ht="12.75">
      <c r="A186" s="24" t="s">
        <v>44</v>
      </c>
      <c r="B186" s="28" t="s">
        <v>538</v>
      </c>
      <c r="C186" s="28" t="s">
        <v>539</v>
      </c>
      <c r="D186" s="24" t="s">
        <v>46</v>
      </c>
      <c r="E186" s="29" t="s">
        <v>540</v>
      </c>
      <c r="F186" s="30" t="s">
        <v>121</v>
      </c>
      <c r="G186" s="31">
        <v>11.45</v>
      </c>
      <c r="H186" s="32">
        <v>0</v>
      </c>
      <c r="I186" s="32">
        <f>ROUND(ROUND(H186,2)*ROUND(G186,3),2)</f>
        <v>0</v>
      </c>
      <c r="O186">
        <f>(I186*21)/100</f>
        <v>0</v>
      </c>
      <c r="P186" t="s">
        <v>22</v>
      </c>
    </row>
    <row r="187" spans="1:5" ht="12.75">
      <c r="A187" s="33" t="s">
        <v>49</v>
      </c>
      <c r="E187" s="34" t="s">
        <v>46</v>
      </c>
    </row>
    <row r="188" spans="1:5" ht="51">
      <c r="A188" s="35" t="s">
        <v>51</v>
      </c>
      <c r="E188" s="36" t="s">
        <v>541</v>
      </c>
    </row>
    <row r="189" spans="1:5" ht="76.5">
      <c r="A189" t="s">
        <v>53</v>
      </c>
      <c r="E189" s="34" t="s">
        <v>533</v>
      </c>
    </row>
    <row r="190" spans="1:18" ht="12.75" customHeight="1">
      <c r="A190" s="12" t="s">
        <v>42</v>
      </c>
      <c r="B190" s="12"/>
      <c r="C190" s="38" t="s">
        <v>73</v>
      </c>
      <c r="D190" s="12"/>
      <c r="E190" s="26" t="s">
        <v>298</v>
      </c>
      <c r="F190" s="12"/>
      <c r="G190" s="12"/>
      <c r="H190" s="12"/>
      <c r="I190" s="39">
        <f>0+Q190</f>
        <v>0</v>
      </c>
      <c r="O190">
        <f>0+R190</f>
        <v>0</v>
      </c>
      <c r="Q190">
        <f>0+I191+I195+I199+I203+I207+I211+I215+I219+I223+I227+I231</f>
        <v>0</v>
      </c>
      <c r="R190">
        <f>0+O191+O195+O199+O203+O207+O211+O215+O219+O223+O227+O231</f>
        <v>0</v>
      </c>
    </row>
    <row r="191" spans="1:16" ht="12.75">
      <c r="A191" s="24" t="s">
        <v>44</v>
      </c>
      <c r="B191" s="28" t="s">
        <v>542</v>
      </c>
      <c r="C191" s="28" t="s">
        <v>543</v>
      </c>
      <c r="D191" s="24" t="s">
        <v>46</v>
      </c>
      <c r="E191" s="29" t="s">
        <v>544</v>
      </c>
      <c r="F191" s="30" t="s">
        <v>113</v>
      </c>
      <c r="G191" s="31">
        <v>20</v>
      </c>
      <c r="H191" s="32">
        <v>0</v>
      </c>
      <c r="I191" s="32">
        <f>ROUND(ROUND(H191,2)*ROUND(G191,3),2)</f>
        <v>0</v>
      </c>
      <c r="O191">
        <f>(I191*21)/100</f>
        <v>0</v>
      </c>
      <c r="P191" t="s">
        <v>22</v>
      </c>
    </row>
    <row r="192" spans="1:5" ht="25.5">
      <c r="A192" s="33" t="s">
        <v>49</v>
      </c>
      <c r="E192" s="34" t="s">
        <v>545</v>
      </c>
    </row>
    <row r="193" spans="1:5" ht="12.75">
      <c r="A193" s="35" t="s">
        <v>51</v>
      </c>
      <c r="E193" s="36" t="s">
        <v>546</v>
      </c>
    </row>
    <row r="194" spans="1:5" ht="102">
      <c r="A194" t="s">
        <v>53</v>
      </c>
      <c r="E194" s="34" t="s">
        <v>547</v>
      </c>
    </row>
    <row r="195" spans="1:16" ht="12.75">
      <c r="A195" s="24" t="s">
        <v>44</v>
      </c>
      <c r="B195" s="28" t="s">
        <v>548</v>
      </c>
      <c r="C195" s="28" t="s">
        <v>549</v>
      </c>
      <c r="D195" s="24" t="s">
        <v>46</v>
      </c>
      <c r="E195" s="29" t="s">
        <v>550</v>
      </c>
      <c r="F195" s="30" t="s">
        <v>121</v>
      </c>
      <c r="G195" s="31">
        <v>0.284</v>
      </c>
      <c r="H195" s="32">
        <v>0</v>
      </c>
      <c r="I195" s="32">
        <f>ROUND(ROUND(H195,2)*ROUND(G195,3),2)</f>
        <v>0</v>
      </c>
      <c r="O195">
        <f>(I195*21)/100</f>
        <v>0</v>
      </c>
      <c r="P195" t="s">
        <v>22</v>
      </c>
    </row>
    <row r="196" spans="1:5" ht="25.5">
      <c r="A196" s="33" t="s">
        <v>49</v>
      </c>
      <c r="E196" s="34" t="s">
        <v>551</v>
      </c>
    </row>
    <row r="197" spans="1:5" ht="38.25">
      <c r="A197" s="35" t="s">
        <v>51</v>
      </c>
      <c r="E197" s="36" t="s">
        <v>552</v>
      </c>
    </row>
    <row r="198" spans="1:5" ht="38.25">
      <c r="A198" t="s">
        <v>53</v>
      </c>
      <c r="E198" s="34" t="s">
        <v>553</v>
      </c>
    </row>
    <row r="199" spans="1:16" ht="25.5">
      <c r="A199" s="24" t="s">
        <v>44</v>
      </c>
      <c r="B199" s="28" t="s">
        <v>554</v>
      </c>
      <c r="C199" s="28" t="s">
        <v>555</v>
      </c>
      <c r="D199" s="24" t="s">
        <v>46</v>
      </c>
      <c r="E199" s="29" t="s">
        <v>556</v>
      </c>
      <c r="F199" s="30" t="s">
        <v>121</v>
      </c>
      <c r="G199" s="31">
        <v>49.2</v>
      </c>
      <c r="H199" s="32">
        <v>0</v>
      </c>
      <c r="I199" s="32">
        <f>ROUND(ROUND(H199,2)*ROUND(G199,3),2)</f>
        <v>0</v>
      </c>
      <c r="O199">
        <f>(I199*21)/100</f>
        <v>0</v>
      </c>
      <c r="P199" t="s">
        <v>22</v>
      </c>
    </row>
    <row r="200" spans="1:5" ht="38.25">
      <c r="A200" s="33" t="s">
        <v>49</v>
      </c>
      <c r="E200" s="34" t="s">
        <v>557</v>
      </c>
    </row>
    <row r="201" spans="1:5" ht="51">
      <c r="A201" s="35" t="s">
        <v>51</v>
      </c>
      <c r="E201" s="36" t="s">
        <v>349</v>
      </c>
    </row>
    <row r="202" spans="1:5" ht="191.25">
      <c r="A202" t="s">
        <v>53</v>
      </c>
      <c r="E202" s="34" t="s">
        <v>558</v>
      </c>
    </row>
    <row r="203" spans="1:16" ht="12.75">
      <c r="A203" s="24" t="s">
        <v>44</v>
      </c>
      <c r="B203" s="28" t="s">
        <v>559</v>
      </c>
      <c r="C203" s="28" t="s">
        <v>560</v>
      </c>
      <c r="D203" s="24" t="s">
        <v>119</v>
      </c>
      <c r="E203" s="29" t="s">
        <v>561</v>
      </c>
      <c r="F203" s="30" t="s">
        <v>121</v>
      </c>
      <c r="G203" s="31">
        <v>146.832</v>
      </c>
      <c r="H203" s="32">
        <v>0</v>
      </c>
      <c r="I203" s="32">
        <f>ROUND(ROUND(H203,2)*ROUND(G203,3),2)</f>
        <v>0</v>
      </c>
      <c r="O203">
        <f>(I203*21)/100</f>
        <v>0</v>
      </c>
      <c r="P203" t="s">
        <v>22</v>
      </c>
    </row>
    <row r="204" spans="1:5" ht="25.5">
      <c r="A204" s="33" t="s">
        <v>49</v>
      </c>
      <c r="E204" s="34" t="s">
        <v>562</v>
      </c>
    </row>
    <row r="205" spans="1:5" ht="25.5">
      <c r="A205" s="35" t="s">
        <v>51</v>
      </c>
      <c r="E205" s="36" t="s">
        <v>563</v>
      </c>
    </row>
    <row r="206" spans="1:5" ht="191.25">
      <c r="A206" t="s">
        <v>53</v>
      </c>
      <c r="E206" s="34" t="s">
        <v>558</v>
      </c>
    </row>
    <row r="207" spans="1:16" ht="12.75">
      <c r="A207" s="24" t="s">
        <v>44</v>
      </c>
      <c r="B207" s="28" t="s">
        <v>564</v>
      </c>
      <c r="C207" s="28" t="s">
        <v>565</v>
      </c>
      <c r="D207" s="24" t="s">
        <v>119</v>
      </c>
      <c r="E207" s="29" t="s">
        <v>566</v>
      </c>
      <c r="F207" s="30" t="s">
        <v>121</v>
      </c>
      <c r="G207" s="31">
        <v>126.808</v>
      </c>
      <c r="H207" s="32">
        <v>0</v>
      </c>
      <c r="I207" s="32">
        <f>ROUND(ROUND(H207,2)*ROUND(G207,3),2)</f>
        <v>0</v>
      </c>
      <c r="O207">
        <f>(I207*21)/100</f>
        <v>0</v>
      </c>
      <c r="P207" t="s">
        <v>22</v>
      </c>
    </row>
    <row r="208" spans="1:5" ht="38.25">
      <c r="A208" s="33" t="s">
        <v>49</v>
      </c>
      <c r="E208" s="34" t="s">
        <v>567</v>
      </c>
    </row>
    <row r="209" spans="1:5" ht="51">
      <c r="A209" s="35" t="s">
        <v>51</v>
      </c>
      <c r="E209" s="36" t="s">
        <v>568</v>
      </c>
    </row>
    <row r="210" spans="1:5" ht="216.75">
      <c r="A210" t="s">
        <v>53</v>
      </c>
      <c r="E210" s="34" t="s">
        <v>569</v>
      </c>
    </row>
    <row r="211" spans="1:16" ht="12.75">
      <c r="A211" s="24" t="s">
        <v>44</v>
      </c>
      <c r="B211" s="28" t="s">
        <v>570</v>
      </c>
      <c r="C211" s="28" t="s">
        <v>571</v>
      </c>
      <c r="D211" s="24" t="s">
        <v>119</v>
      </c>
      <c r="E211" s="29" t="s">
        <v>572</v>
      </c>
      <c r="F211" s="30" t="s">
        <v>317</v>
      </c>
      <c r="G211" s="31">
        <v>4</v>
      </c>
      <c r="H211" s="32">
        <v>0</v>
      </c>
      <c r="I211" s="32">
        <f>ROUND(ROUND(H211,2)*ROUND(G211,3),2)</f>
        <v>0</v>
      </c>
      <c r="O211">
        <f>(I211*21)/100</f>
        <v>0</v>
      </c>
      <c r="P211" t="s">
        <v>22</v>
      </c>
    </row>
    <row r="212" spans="1:5" ht="25.5">
      <c r="A212" s="33" t="s">
        <v>49</v>
      </c>
      <c r="E212" s="34" t="s">
        <v>573</v>
      </c>
    </row>
    <row r="213" spans="1:5" ht="12.75">
      <c r="A213" s="35" t="s">
        <v>51</v>
      </c>
      <c r="E213" s="36" t="s">
        <v>574</v>
      </c>
    </row>
    <row r="214" spans="1:5" ht="153">
      <c r="A214" t="s">
        <v>53</v>
      </c>
      <c r="E214" s="34" t="s">
        <v>575</v>
      </c>
    </row>
    <row r="215" spans="1:16" ht="12.75">
      <c r="A215" s="24" t="s">
        <v>44</v>
      </c>
      <c r="B215" s="28" t="s">
        <v>576</v>
      </c>
      <c r="C215" s="28" t="s">
        <v>577</v>
      </c>
      <c r="D215" s="24" t="s">
        <v>46</v>
      </c>
      <c r="E215" s="29" t="s">
        <v>578</v>
      </c>
      <c r="F215" s="30" t="s">
        <v>121</v>
      </c>
      <c r="G215" s="31">
        <v>3.12</v>
      </c>
      <c r="H215" s="32">
        <v>0</v>
      </c>
      <c r="I215" s="32">
        <f>ROUND(ROUND(H215,2)*ROUND(G215,3),2)</f>
        <v>0</v>
      </c>
      <c r="O215">
        <f>(I215*21)/100</f>
        <v>0</v>
      </c>
      <c r="P215" t="s">
        <v>22</v>
      </c>
    </row>
    <row r="216" spans="1:5" ht="12.75">
      <c r="A216" s="33" t="s">
        <v>49</v>
      </c>
      <c r="E216" s="34" t="s">
        <v>579</v>
      </c>
    </row>
    <row r="217" spans="1:5" ht="51">
      <c r="A217" s="35" t="s">
        <v>51</v>
      </c>
      <c r="E217" s="36" t="s">
        <v>580</v>
      </c>
    </row>
    <row r="218" spans="1:5" ht="102">
      <c r="A218" t="s">
        <v>53</v>
      </c>
      <c r="E218" s="34" t="s">
        <v>581</v>
      </c>
    </row>
    <row r="219" spans="1:16" ht="12.75">
      <c r="A219" s="24" t="s">
        <v>44</v>
      </c>
      <c r="B219" s="28" t="s">
        <v>582</v>
      </c>
      <c r="C219" s="28" t="s">
        <v>583</v>
      </c>
      <c r="D219" s="24" t="s">
        <v>46</v>
      </c>
      <c r="E219" s="29" t="s">
        <v>584</v>
      </c>
      <c r="F219" s="30" t="s">
        <v>121</v>
      </c>
      <c r="G219" s="31">
        <v>0.99</v>
      </c>
      <c r="H219" s="32">
        <v>0</v>
      </c>
      <c r="I219" s="32">
        <f>ROUND(ROUND(H219,2)*ROUND(G219,3),2)</f>
        <v>0</v>
      </c>
      <c r="O219">
        <f>(I219*21)/100</f>
        <v>0</v>
      </c>
      <c r="P219" t="s">
        <v>22</v>
      </c>
    </row>
    <row r="220" spans="1:5" ht="51">
      <c r="A220" s="33" t="s">
        <v>49</v>
      </c>
      <c r="E220" s="34" t="s">
        <v>585</v>
      </c>
    </row>
    <row r="221" spans="1:5" ht="25.5">
      <c r="A221" s="35" t="s">
        <v>51</v>
      </c>
      <c r="E221" s="36" t="s">
        <v>586</v>
      </c>
    </row>
    <row r="222" spans="1:5" ht="89.25">
      <c r="A222" t="s">
        <v>53</v>
      </c>
      <c r="E222" s="34" t="s">
        <v>587</v>
      </c>
    </row>
    <row r="223" spans="1:16" ht="25.5">
      <c r="A223" s="24" t="s">
        <v>44</v>
      </c>
      <c r="B223" s="28" t="s">
        <v>588</v>
      </c>
      <c r="C223" s="28" t="s">
        <v>589</v>
      </c>
      <c r="D223" s="24" t="s">
        <v>46</v>
      </c>
      <c r="E223" s="29" t="s">
        <v>590</v>
      </c>
      <c r="F223" s="30" t="s">
        <v>121</v>
      </c>
      <c r="G223" s="31">
        <v>957.95</v>
      </c>
      <c r="H223" s="32">
        <v>0</v>
      </c>
      <c r="I223" s="32">
        <f>ROUND(ROUND(H223,2)*ROUND(G223,3),2)</f>
        <v>0</v>
      </c>
      <c r="O223">
        <f>(I223*21)/100</f>
        <v>0</v>
      </c>
      <c r="P223" t="s">
        <v>22</v>
      </c>
    </row>
    <row r="224" spans="1:5" ht="25.5">
      <c r="A224" s="33" t="s">
        <v>49</v>
      </c>
      <c r="E224" s="34" t="s">
        <v>591</v>
      </c>
    </row>
    <row r="225" spans="1:5" ht="25.5">
      <c r="A225" s="35" t="s">
        <v>51</v>
      </c>
      <c r="E225" s="36" t="s">
        <v>592</v>
      </c>
    </row>
    <row r="226" spans="1:5" ht="51">
      <c r="A226" t="s">
        <v>53</v>
      </c>
      <c r="E226" s="34" t="s">
        <v>593</v>
      </c>
    </row>
    <row r="227" spans="1:16" ht="12.75">
      <c r="A227" s="24" t="s">
        <v>44</v>
      </c>
      <c r="B227" s="28" t="s">
        <v>594</v>
      </c>
      <c r="C227" s="28" t="s">
        <v>595</v>
      </c>
      <c r="D227" s="24" t="s">
        <v>46</v>
      </c>
      <c r="E227" s="29" t="s">
        <v>596</v>
      </c>
      <c r="F227" s="30" t="s">
        <v>121</v>
      </c>
      <c r="G227" s="31">
        <v>64.09</v>
      </c>
      <c r="H227" s="32">
        <v>0</v>
      </c>
      <c r="I227" s="32">
        <f>ROUND(ROUND(H227,2)*ROUND(G227,3),2)</f>
        <v>0</v>
      </c>
      <c r="O227">
        <f>(I227*21)/100</f>
        <v>0</v>
      </c>
      <c r="P227" t="s">
        <v>22</v>
      </c>
    </row>
    <row r="228" spans="1:5" ht="12.75">
      <c r="A228" s="33" t="s">
        <v>49</v>
      </c>
      <c r="E228" s="34" t="s">
        <v>597</v>
      </c>
    </row>
    <row r="229" spans="1:5" ht="51">
      <c r="A229" s="35" t="s">
        <v>51</v>
      </c>
      <c r="E229" s="36" t="s">
        <v>598</v>
      </c>
    </row>
    <row r="230" spans="1:5" ht="51">
      <c r="A230" t="s">
        <v>53</v>
      </c>
      <c r="E230" s="34" t="s">
        <v>599</v>
      </c>
    </row>
    <row r="231" spans="1:16" ht="12.75">
      <c r="A231" s="24" t="s">
        <v>44</v>
      </c>
      <c r="B231" s="28" t="s">
        <v>600</v>
      </c>
      <c r="C231" s="28" t="s">
        <v>601</v>
      </c>
      <c r="D231" s="24" t="s">
        <v>46</v>
      </c>
      <c r="E231" s="29" t="s">
        <v>602</v>
      </c>
      <c r="F231" s="30" t="s">
        <v>121</v>
      </c>
      <c r="G231" s="31">
        <v>60.84</v>
      </c>
      <c r="H231" s="32">
        <v>0</v>
      </c>
      <c r="I231" s="32">
        <f>ROUND(ROUND(H231,2)*ROUND(G231,3),2)</f>
        <v>0</v>
      </c>
      <c r="O231">
        <f>(I231*21)/100</f>
        <v>0</v>
      </c>
      <c r="P231" t="s">
        <v>22</v>
      </c>
    </row>
    <row r="232" spans="1:5" ht="12.75">
      <c r="A232" s="33" t="s">
        <v>49</v>
      </c>
      <c r="E232" s="34" t="s">
        <v>603</v>
      </c>
    </row>
    <row r="233" spans="1:5" ht="63.75">
      <c r="A233" s="35" t="s">
        <v>51</v>
      </c>
      <c r="E233" s="36" t="s">
        <v>604</v>
      </c>
    </row>
    <row r="234" spans="1:5" ht="51">
      <c r="A234" t="s">
        <v>53</v>
      </c>
      <c r="E234" s="34" t="s">
        <v>599</v>
      </c>
    </row>
    <row r="235" spans="1:18" ht="12.75" customHeight="1">
      <c r="A235" s="12" t="s">
        <v>42</v>
      </c>
      <c r="B235" s="12"/>
      <c r="C235" s="38" t="s">
        <v>117</v>
      </c>
      <c r="D235" s="12"/>
      <c r="E235" s="26" t="s">
        <v>605</v>
      </c>
      <c r="F235" s="12"/>
      <c r="G235" s="12"/>
      <c r="H235" s="12"/>
      <c r="I235" s="39">
        <f>0+Q235</f>
        <v>0</v>
      </c>
      <c r="O235">
        <f>0+R235</f>
        <v>0</v>
      </c>
      <c r="Q235">
        <f>0+I236+I240+I244+I248+I252+I256+I260+I264+I268+I272</f>
        <v>0</v>
      </c>
      <c r="R235">
        <f>0+O236+O240+O244+O248+O252+O256+O260+O264+O268+O272</f>
        <v>0</v>
      </c>
    </row>
    <row r="236" spans="1:16" ht="12.75">
      <c r="A236" s="24" t="s">
        <v>44</v>
      </c>
      <c r="B236" s="28" t="s">
        <v>606</v>
      </c>
      <c r="C236" s="28" t="s">
        <v>607</v>
      </c>
      <c r="D236" s="24" t="s">
        <v>46</v>
      </c>
      <c r="E236" s="29" t="s">
        <v>608</v>
      </c>
      <c r="F236" s="30" t="s">
        <v>113</v>
      </c>
      <c r="G236" s="31">
        <v>22</v>
      </c>
      <c r="H236" s="32">
        <v>0</v>
      </c>
      <c r="I236" s="32">
        <f>ROUND(ROUND(H236,2)*ROUND(G236,3),2)</f>
        <v>0</v>
      </c>
      <c r="O236">
        <f>(I236*21)/100</f>
        <v>0</v>
      </c>
      <c r="P236" t="s">
        <v>22</v>
      </c>
    </row>
    <row r="237" spans="1:5" ht="12.75">
      <c r="A237" s="33" t="s">
        <v>49</v>
      </c>
      <c r="E237" s="34" t="s">
        <v>609</v>
      </c>
    </row>
    <row r="238" spans="1:5" ht="63.75">
      <c r="A238" s="35" t="s">
        <v>51</v>
      </c>
      <c r="E238" s="36" t="s">
        <v>610</v>
      </c>
    </row>
    <row r="239" spans="1:5" ht="267.75">
      <c r="A239" t="s">
        <v>53</v>
      </c>
      <c r="E239" s="34" t="s">
        <v>611</v>
      </c>
    </row>
    <row r="240" spans="1:16" ht="12.75">
      <c r="A240" s="24" t="s">
        <v>44</v>
      </c>
      <c r="B240" s="28" t="s">
        <v>612</v>
      </c>
      <c r="C240" s="28" t="s">
        <v>613</v>
      </c>
      <c r="D240" s="24" t="s">
        <v>46</v>
      </c>
      <c r="E240" s="29" t="s">
        <v>614</v>
      </c>
      <c r="F240" s="30" t="s">
        <v>113</v>
      </c>
      <c r="G240" s="31">
        <v>135</v>
      </c>
      <c r="H240" s="32">
        <v>0</v>
      </c>
      <c r="I240" s="32">
        <f>ROUND(ROUND(H240,2)*ROUND(G240,3),2)</f>
        <v>0</v>
      </c>
      <c r="O240">
        <f>(I240*21)/100</f>
        <v>0</v>
      </c>
      <c r="P240" t="s">
        <v>22</v>
      </c>
    </row>
    <row r="241" spans="1:5" ht="51">
      <c r="A241" s="33" t="s">
        <v>49</v>
      </c>
      <c r="E241" s="34" t="s">
        <v>615</v>
      </c>
    </row>
    <row r="242" spans="1:5" ht="12.75">
      <c r="A242" s="35" t="s">
        <v>51</v>
      </c>
      <c r="E242" s="36" t="s">
        <v>616</v>
      </c>
    </row>
    <row r="243" spans="1:5" ht="255">
      <c r="A243" t="s">
        <v>53</v>
      </c>
      <c r="E243" s="34" t="s">
        <v>617</v>
      </c>
    </row>
    <row r="244" spans="1:16" ht="12.75">
      <c r="A244" s="24" t="s">
        <v>44</v>
      </c>
      <c r="B244" s="28" t="s">
        <v>618</v>
      </c>
      <c r="C244" s="28" t="s">
        <v>619</v>
      </c>
      <c r="D244" s="24" t="s">
        <v>46</v>
      </c>
      <c r="E244" s="29" t="s">
        <v>620</v>
      </c>
      <c r="F244" s="30" t="s">
        <v>113</v>
      </c>
      <c r="G244" s="31">
        <v>90</v>
      </c>
      <c r="H244" s="32">
        <v>0</v>
      </c>
      <c r="I244" s="32">
        <f>ROUND(ROUND(H244,2)*ROUND(G244,3),2)</f>
        <v>0</v>
      </c>
      <c r="O244">
        <f>(I244*21)/100</f>
        <v>0</v>
      </c>
      <c r="P244" t="s">
        <v>22</v>
      </c>
    </row>
    <row r="245" spans="1:5" ht="51">
      <c r="A245" s="33" t="s">
        <v>49</v>
      </c>
      <c r="E245" s="34" t="s">
        <v>621</v>
      </c>
    </row>
    <row r="246" spans="1:5" ht="12.75">
      <c r="A246" s="35" t="s">
        <v>51</v>
      </c>
      <c r="E246" s="36" t="s">
        <v>622</v>
      </c>
    </row>
    <row r="247" spans="1:5" ht="255">
      <c r="A247" t="s">
        <v>53</v>
      </c>
      <c r="E247" s="34" t="s">
        <v>617</v>
      </c>
    </row>
    <row r="248" spans="1:16" ht="12.75">
      <c r="A248" s="24" t="s">
        <v>44</v>
      </c>
      <c r="B248" s="28" t="s">
        <v>623</v>
      </c>
      <c r="C248" s="28" t="s">
        <v>624</v>
      </c>
      <c r="D248" s="24" t="s">
        <v>46</v>
      </c>
      <c r="E248" s="29" t="s">
        <v>625</v>
      </c>
      <c r="F248" s="30" t="s">
        <v>113</v>
      </c>
      <c r="G248" s="31">
        <v>30.3</v>
      </c>
      <c r="H248" s="32">
        <v>0</v>
      </c>
      <c r="I248" s="32">
        <f>ROUND(ROUND(H248,2)*ROUND(G248,3),2)</f>
        <v>0</v>
      </c>
      <c r="O248">
        <f>(I248*21)/100</f>
        <v>0</v>
      </c>
      <c r="P248" t="s">
        <v>22</v>
      </c>
    </row>
    <row r="249" spans="1:5" ht="12.75">
      <c r="A249" s="33" t="s">
        <v>49</v>
      </c>
      <c r="E249" s="34" t="s">
        <v>626</v>
      </c>
    </row>
    <row r="250" spans="1:5" ht="25.5">
      <c r="A250" s="35" t="s">
        <v>51</v>
      </c>
      <c r="E250" s="36" t="s">
        <v>627</v>
      </c>
    </row>
    <row r="251" spans="1:5" ht="255">
      <c r="A251" t="s">
        <v>53</v>
      </c>
      <c r="E251" s="34" t="s">
        <v>628</v>
      </c>
    </row>
    <row r="252" spans="1:16" ht="12.75">
      <c r="A252" s="24" t="s">
        <v>44</v>
      </c>
      <c r="B252" s="28" t="s">
        <v>629</v>
      </c>
      <c r="C252" s="28" t="s">
        <v>630</v>
      </c>
      <c r="D252" s="24" t="s">
        <v>46</v>
      </c>
      <c r="E252" s="29" t="s">
        <v>631</v>
      </c>
      <c r="F252" s="30" t="s">
        <v>113</v>
      </c>
      <c r="G252" s="31">
        <v>4</v>
      </c>
      <c r="H252" s="32">
        <v>0</v>
      </c>
      <c r="I252" s="32">
        <f>ROUND(ROUND(H252,2)*ROUND(G252,3),2)</f>
        <v>0</v>
      </c>
      <c r="O252">
        <f>(I252*21)/100</f>
        <v>0</v>
      </c>
      <c r="P252" t="s">
        <v>22</v>
      </c>
    </row>
    <row r="253" spans="1:5" ht="12.75">
      <c r="A253" s="33" t="s">
        <v>49</v>
      </c>
      <c r="E253" s="34" t="s">
        <v>632</v>
      </c>
    </row>
    <row r="254" spans="1:5" ht="12.75">
      <c r="A254" s="35" t="s">
        <v>51</v>
      </c>
      <c r="E254" s="36" t="s">
        <v>633</v>
      </c>
    </row>
    <row r="255" spans="1:5" ht="242.25">
      <c r="A255" t="s">
        <v>53</v>
      </c>
      <c r="E255" s="34" t="s">
        <v>634</v>
      </c>
    </row>
    <row r="256" spans="1:16" ht="12.75">
      <c r="A256" s="24" t="s">
        <v>44</v>
      </c>
      <c r="B256" s="28" t="s">
        <v>635</v>
      </c>
      <c r="C256" s="28" t="s">
        <v>636</v>
      </c>
      <c r="D256" s="24" t="s">
        <v>46</v>
      </c>
      <c r="E256" s="29" t="s">
        <v>637</v>
      </c>
      <c r="F256" s="30" t="s">
        <v>113</v>
      </c>
      <c r="G256" s="31">
        <v>9</v>
      </c>
      <c r="H256" s="32">
        <v>0</v>
      </c>
      <c r="I256" s="32">
        <f>ROUND(ROUND(H256,2)*ROUND(G256,3),2)</f>
        <v>0</v>
      </c>
      <c r="O256">
        <f>(I256*21)/100</f>
        <v>0</v>
      </c>
      <c r="P256" t="s">
        <v>22</v>
      </c>
    </row>
    <row r="257" spans="1:5" ht="12.75">
      <c r="A257" s="33" t="s">
        <v>49</v>
      </c>
      <c r="E257" s="34" t="s">
        <v>638</v>
      </c>
    </row>
    <row r="258" spans="1:5" ht="25.5">
      <c r="A258" s="35" t="s">
        <v>51</v>
      </c>
      <c r="E258" s="36" t="s">
        <v>639</v>
      </c>
    </row>
    <row r="259" spans="1:5" ht="242.25">
      <c r="A259" t="s">
        <v>53</v>
      </c>
      <c r="E259" s="34" t="s">
        <v>634</v>
      </c>
    </row>
    <row r="260" spans="1:16" ht="12.75">
      <c r="A260" s="24" t="s">
        <v>44</v>
      </c>
      <c r="B260" s="28" t="s">
        <v>640</v>
      </c>
      <c r="C260" s="28" t="s">
        <v>641</v>
      </c>
      <c r="D260" s="24" t="s">
        <v>46</v>
      </c>
      <c r="E260" s="29" t="s">
        <v>642</v>
      </c>
      <c r="F260" s="30" t="s">
        <v>317</v>
      </c>
      <c r="G260" s="31">
        <v>1</v>
      </c>
      <c r="H260" s="32">
        <v>0</v>
      </c>
      <c r="I260" s="32">
        <f>ROUND(ROUND(H260,2)*ROUND(G260,3),2)</f>
        <v>0</v>
      </c>
      <c r="O260">
        <f>(I260*21)/100</f>
        <v>0</v>
      </c>
      <c r="P260" t="s">
        <v>22</v>
      </c>
    </row>
    <row r="261" spans="1:5" ht="12.75">
      <c r="A261" s="33" t="s">
        <v>49</v>
      </c>
      <c r="E261" s="34" t="s">
        <v>643</v>
      </c>
    </row>
    <row r="262" spans="1:5" ht="12.75">
      <c r="A262" s="35" t="s">
        <v>51</v>
      </c>
      <c r="E262" s="36" t="s">
        <v>52</v>
      </c>
    </row>
    <row r="263" spans="1:5" ht="89.25">
      <c r="A263" t="s">
        <v>53</v>
      </c>
      <c r="E263" s="34" t="s">
        <v>644</v>
      </c>
    </row>
    <row r="264" spans="1:16" ht="12.75">
      <c r="A264" s="24" t="s">
        <v>44</v>
      </c>
      <c r="B264" s="28" t="s">
        <v>645</v>
      </c>
      <c r="C264" s="28" t="s">
        <v>646</v>
      </c>
      <c r="D264" s="24" t="s">
        <v>46</v>
      </c>
      <c r="E264" s="29" t="s">
        <v>647</v>
      </c>
      <c r="F264" s="30" t="s">
        <v>317</v>
      </c>
      <c r="G264" s="31">
        <v>2</v>
      </c>
      <c r="H264" s="32">
        <v>0</v>
      </c>
      <c r="I264" s="32">
        <f>ROUND(ROUND(H264,2)*ROUND(G264,3),2)</f>
        <v>0</v>
      </c>
      <c r="O264">
        <f>(I264*21)/100</f>
        <v>0</v>
      </c>
      <c r="P264" t="s">
        <v>22</v>
      </c>
    </row>
    <row r="265" spans="1:5" ht="12.75">
      <c r="A265" s="33" t="s">
        <v>49</v>
      </c>
      <c r="E265" s="34" t="s">
        <v>648</v>
      </c>
    </row>
    <row r="266" spans="1:5" ht="12.75">
      <c r="A266" s="35" t="s">
        <v>51</v>
      </c>
      <c r="E266" s="36" t="s">
        <v>649</v>
      </c>
    </row>
    <row r="267" spans="1:5" ht="76.5">
      <c r="A267" t="s">
        <v>53</v>
      </c>
      <c r="E267" s="34" t="s">
        <v>650</v>
      </c>
    </row>
    <row r="268" spans="1:16" ht="12.75">
      <c r="A268" s="24" t="s">
        <v>44</v>
      </c>
      <c r="B268" s="28" t="s">
        <v>651</v>
      </c>
      <c r="C268" s="28" t="s">
        <v>652</v>
      </c>
      <c r="D268" s="24" t="s">
        <v>46</v>
      </c>
      <c r="E268" s="29" t="s">
        <v>653</v>
      </c>
      <c r="F268" s="30" t="s">
        <v>317</v>
      </c>
      <c r="G268" s="31">
        <v>1</v>
      </c>
      <c r="H268" s="32">
        <v>0</v>
      </c>
      <c r="I268" s="32">
        <f>ROUND(ROUND(H268,2)*ROUND(G268,3),2)</f>
        <v>0</v>
      </c>
      <c r="O268">
        <f>(I268*21)/100</f>
        <v>0</v>
      </c>
      <c r="P268" t="s">
        <v>22</v>
      </c>
    </row>
    <row r="269" spans="1:5" ht="25.5">
      <c r="A269" s="33" t="s">
        <v>49</v>
      </c>
      <c r="E269" s="34" t="s">
        <v>654</v>
      </c>
    </row>
    <row r="270" spans="1:5" ht="12.75">
      <c r="A270" s="35" t="s">
        <v>51</v>
      </c>
      <c r="E270" s="36" t="s">
        <v>52</v>
      </c>
    </row>
    <row r="271" spans="1:5" ht="242.25">
      <c r="A271" t="s">
        <v>53</v>
      </c>
      <c r="E271" s="34" t="s">
        <v>655</v>
      </c>
    </row>
    <row r="272" spans="1:16" ht="12.75">
      <c r="A272" s="24" t="s">
        <v>44</v>
      </c>
      <c r="B272" s="28" t="s">
        <v>656</v>
      </c>
      <c r="C272" s="28" t="s">
        <v>657</v>
      </c>
      <c r="D272" s="24" t="s">
        <v>46</v>
      </c>
      <c r="E272" s="29" t="s">
        <v>658</v>
      </c>
      <c r="F272" s="30" t="s">
        <v>317</v>
      </c>
      <c r="G272" s="31">
        <v>3</v>
      </c>
      <c r="H272" s="32">
        <v>0</v>
      </c>
      <c r="I272" s="32">
        <f>ROUND(ROUND(H272,2)*ROUND(G272,3),2)</f>
        <v>0</v>
      </c>
      <c r="O272">
        <f>(I272*21)/100</f>
        <v>0</v>
      </c>
      <c r="P272" t="s">
        <v>22</v>
      </c>
    </row>
    <row r="273" spans="1:5" ht="12.75">
      <c r="A273" s="33" t="s">
        <v>49</v>
      </c>
      <c r="E273" s="34" t="s">
        <v>659</v>
      </c>
    </row>
    <row r="274" spans="1:5" ht="12.75">
      <c r="A274" s="35" t="s">
        <v>51</v>
      </c>
      <c r="E274" s="36" t="s">
        <v>660</v>
      </c>
    </row>
    <row r="275" spans="1:5" ht="38.25">
      <c r="A275" t="s">
        <v>53</v>
      </c>
      <c r="E275" s="34" t="s">
        <v>661</v>
      </c>
    </row>
    <row r="276" spans="1:18" ht="12.75" customHeight="1">
      <c r="A276" s="12" t="s">
        <v>42</v>
      </c>
      <c r="B276" s="12"/>
      <c r="C276" s="38" t="s">
        <v>39</v>
      </c>
      <c r="D276" s="12"/>
      <c r="E276" s="26" t="s">
        <v>110</v>
      </c>
      <c r="F276" s="12"/>
      <c r="G276" s="12"/>
      <c r="H276" s="12"/>
      <c r="I276" s="39">
        <f>0+Q276</f>
        <v>0</v>
      </c>
      <c r="O276">
        <f>0+R276</f>
        <v>0</v>
      </c>
      <c r="Q276">
        <f>0+I277+I281+I285+I289+I293+I297</f>
        <v>0</v>
      </c>
      <c r="R276">
        <f>0+O277+O281+O285+O289+O293+O297</f>
        <v>0</v>
      </c>
    </row>
    <row r="277" spans="1:16" ht="12.75">
      <c r="A277" s="24" t="s">
        <v>44</v>
      </c>
      <c r="B277" s="28" t="s">
        <v>662</v>
      </c>
      <c r="C277" s="28" t="s">
        <v>663</v>
      </c>
      <c r="D277" s="24" t="s">
        <v>46</v>
      </c>
      <c r="E277" s="29" t="s">
        <v>664</v>
      </c>
      <c r="F277" s="30" t="s">
        <v>317</v>
      </c>
      <c r="G277" s="31">
        <v>1</v>
      </c>
      <c r="H277" s="32">
        <v>0</v>
      </c>
      <c r="I277" s="32">
        <f>ROUND(ROUND(H277,2)*ROUND(G277,3),2)</f>
        <v>0</v>
      </c>
      <c r="O277">
        <f>(I277*21)/100</f>
        <v>0</v>
      </c>
      <c r="P277" t="s">
        <v>22</v>
      </c>
    </row>
    <row r="278" spans="1:5" ht="12.75">
      <c r="A278" s="33" t="s">
        <v>49</v>
      </c>
      <c r="E278" s="34" t="s">
        <v>665</v>
      </c>
    </row>
    <row r="279" spans="1:5" ht="12.75">
      <c r="A279" s="35" t="s">
        <v>51</v>
      </c>
      <c r="E279" s="36" t="s">
        <v>666</v>
      </c>
    </row>
    <row r="280" spans="1:5" ht="38.25">
      <c r="A280" t="s">
        <v>53</v>
      </c>
      <c r="E280" s="34" t="s">
        <v>667</v>
      </c>
    </row>
    <row r="281" spans="1:16" ht="12.75">
      <c r="A281" s="24" t="s">
        <v>44</v>
      </c>
      <c r="B281" s="28" t="s">
        <v>668</v>
      </c>
      <c r="C281" s="28" t="s">
        <v>669</v>
      </c>
      <c r="D281" s="24" t="s">
        <v>46</v>
      </c>
      <c r="E281" s="29" t="s">
        <v>670</v>
      </c>
      <c r="F281" s="30" t="s">
        <v>317</v>
      </c>
      <c r="G281" s="31">
        <v>2</v>
      </c>
      <c r="H281" s="32">
        <v>0</v>
      </c>
      <c r="I281" s="32">
        <f>ROUND(ROUND(H281,2)*ROUND(G281,3),2)</f>
        <v>0</v>
      </c>
      <c r="O281">
        <f>(I281*21)/100</f>
        <v>0</v>
      </c>
      <c r="P281" t="s">
        <v>22</v>
      </c>
    </row>
    <row r="282" spans="1:5" ht="12.75">
      <c r="A282" s="33" t="s">
        <v>49</v>
      </c>
      <c r="E282" s="34" t="s">
        <v>46</v>
      </c>
    </row>
    <row r="283" spans="1:5" ht="12.75">
      <c r="A283" s="35" t="s">
        <v>51</v>
      </c>
      <c r="E283" s="36" t="s">
        <v>649</v>
      </c>
    </row>
    <row r="284" spans="1:5" ht="38.25">
      <c r="A284" t="s">
        <v>53</v>
      </c>
      <c r="E284" s="34" t="s">
        <v>671</v>
      </c>
    </row>
    <row r="285" spans="1:16" ht="12.75">
      <c r="A285" s="24" t="s">
        <v>44</v>
      </c>
      <c r="B285" s="28" t="s">
        <v>672</v>
      </c>
      <c r="C285" s="28" t="s">
        <v>673</v>
      </c>
      <c r="D285" s="24" t="s">
        <v>119</v>
      </c>
      <c r="E285" s="29" t="s">
        <v>674</v>
      </c>
      <c r="F285" s="30" t="s">
        <v>113</v>
      </c>
      <c r="G285" s="31">
        <v>5.5</v>
      </c>
      <c r="H285" s="32">
        <v>0</v>
      </c>
      <c r="I285" s="32">
        <f>ROUND(ROUND(H285,2)*ROUND(G285,3),2)</f>
        <v>0</v>
      </c>
      <c r="O285">
        <f>(I285*21)/100</f>
        <v>0</v>
      </c>
      <c r="P285" t="s">
        <v>22</v>
      </c>
    </row>
    <row r="286" spans="1:5" ht="12.75">
      <c r="A286" s="33" t="s">
        <v>49</v>
      </c>
      <c r="E286" s="34" t="s">
        <v>675</v>
      </c>
    </row>
    <row r="287" spans="1:5" ht="25.5">
      <c r="A287" s="35" t="s">
        <v>51</v>
      </c>
      <c r="E287" s="36" t="s">
        <v>676</v>
      </c>
    </row>
    <row r="288" spans="1:5" ht="293.25">
      <c r="A288" t="s">
        <v>53</v>
      </c>
      <c r="E288" s="34" t="s">
        <v>677</v>
      </c>
    </row>
    <row r="289" spans="1:16" ht="25.5">
      <c r="A289" s="24" t="s">
        <v>44</v>
      </c>
      <c r="B289" s="28" t="s">
        <v>678</v>
      </c>
      <c r="C289" s="28" t="s">
        <v>679</v>
      </c>
      <c r="D289" s="24" t="s">
        <v>46</v>
      </c>
      <c r="E289" s="29" t="s">
        <v>680</v>
      </c>
      <c r="F289" s="30" t="s">
        <v>113</v>
      </c>
      <c r="G289" s="31">
        <v>52</v>
      </c>
      <c r="H289" s="32">
        <v>0</v>
      </c>
      <c r="I289" s="32">
        <f>ROUND(ROUND(H289,2)*ROUND(G289,3),2)</f>
        <v>0</v>
      </c>
      <c r="O289">
        <f>(I289*21)/100</f>
        <v>0</v>
      </c>
      <c r="P289" t="s">
        <v>22</v>
      </c>
    </row>
    <row r="290" spans="1:5" ht="12.75">
      <c r="A290" s="33" t="s">
        <v>49</v>
      </c>
      <c r="E290" s="34" t="s">
        <v>681</v>
      </c>
    </row>
    <row r="291" spans="1:5" ht="51">
      <c r="A291" s="35" t="s">
        <v>51</v>
      </c>
      <c r="E291" s="36" t="s">
        <v>682</v>
      </c>
    </row>
    <row r="292" spans="1:5" ht="89.25">
      <c r="A292" t="s">
        <v>53</v>
      </c>
      <c r="E292" s="34" t="s">
        <v>683</v>
      </c>
    </row>
    <row r="293" spans="1:16" ht="12.75">
      <c r="A293" s="24" t="s">
        <v>44</v>
      </c>
      <c r="B293" s="28" t="s">
        <v>684</v>
      </c>
      <c r="C293" s="28" t="s">
        <v>685</v>
      </c>
      <c r="D293" s="24" t="s">
        <v>119</v>
      </c>
      <c r="E293" s="29" t="s">
        <v>686</v>
      </c>
      <c r="F293" s="30" t="s">
        <v>113</v>
      </c>
      <c r="G293" s="31">
        <v>5</v>
      </c>
      <c r="H293" s="32">
        <v>0</v>
      </c>
      <c r="I293" s="32">
        <f>ROUND(ROUND(H293,2)*ROUND(G293,3),2)</f>
        <v>0</v>
      </c>
      <c r="O293">
        <f>(I293*21)/100</f>
        <v>0</v>
      </c>
      <c r="P293" t="s">
        <v>22</v>
      </c>
    </row>
    <row r="294" spans="1:5" ht="25.5">
      <c r="A294" s="33" t="s">
        <v>49</v>
      </c>
      <c r="E294" s="34" t="s">
        <v>687</v>
      </c>
    </row>
    <row r="295" spans="1:5" ht="25.5">
      <c r="A295" s="35" t="s">
        <v>51</v>
      </c>
      <c r="E295" s="36" t="s">
        <v>688</v>
      </c>
    </row>
    <row r="296" spans="1:5" ht="76.5">
      <c r="A296" t="s">
        <v>53</v>
      </c>
      <c r="E296" s="34" t="s">
        <v>689</v>
      </c>
    </row>
    <row r="297" spans="1:16" ht="12.75">
      <c r="A297" s="24" t="s">
        <v>44</v>
      </c>
      <c r="B297" s="28" t="s">
        <v>690</v>
      </c>
      <c r="C297" s="28" t="s">
        <v>691</v>
      </c>
      <c r="D297" s="24" t="s">
        <v>46</v>
      </c>
      <c r="E297" s="29" t="s">
        <v>692</v>
      </c>
      <c r="F297" s="30" t="s">
        <v>121</v>
      </c>
      <c r="G297" s="31">
        <v>115.28</v>
      </c>
      <c r="H297" s="32">
        <v>0</v>
      </c>
      <c r="I297" s="32">
        <f>ROUND(ROUND(H297,2)*ROUND(G297,3),2)</f>
        <v>0</v>
      </c>
      <c r="O297">
        <f>(I297*21)/100</f>
        <v>0</v>
      </c>
      <c r="P297" t="s">
        <v>22</v>
      </c>
    </row>
    <row r="298" spans="1:5" ht="12.75">
      <c r="A298" s="33" t="s">
        <v>49</v>
      </c>
      <c r="E298" s="34" t="s">
        <v>693</v>
      </c>
    </row>
    <row r="299" spans="1:5" ht="51">
      <c r="A299" s="35" t="s">
        <v>51</v>
      </c>
      <c r="E299" s="36" t="s">
        <v>694</v>
      </c>
    </row>
    <row r="300" spans="1:5" ht="25.5">
      <c r="A300" t="s">
        <v>53</v>
      </c>
      <c r="E300" s="34" t="s">
        <v>695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Synková Petra, Mgr.</dc:creator>
  <cp:keywords/>
  <dc:description/>
  <cp:lastModifiedBy>Synková Petra, Mgr.</cp:lastModifiedBy>
  <cp:lastPrinted>2023-01-24T11:12:51Z</cp:lastPrinted>
  <dcterms:created xsi:type="dcterms:W3CDTF">2023-01-24T11:13:13Z</dcterms:created>
  <dcterms:modified xsi:type="dcterms:W3CDTF">2023-01-24T11:13:14Z</dcterms:modified>
  <cp:category/>
  <cp:version/>
  <cp:contentType/>
  <cp:contentStatus/>
</cp:coreProperties>
</file>