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Terénní úpravy, z..." sheetId="2" r:id="rId2"/>
    <sheet name="SO 02 - Stavební práce" sheetId="3" r:id="rId3"/>
    <sheet name="SO 03 - Mobiliář" sheetId="4" r:id="rId4"/>
    <sheet name="SO 04 - Hydroizolace" sheetId="5" r:id="rId5"/>
    <sheet name="SO 05 - VRN" sheetId="6" r:id="rId6"/>
    <sheet name="Pokyny pro vyplnění" sheetId="7" r:id="rId7"/>
  </sheets>
  <definedNames>
    <definedName name="_xlnm.Print_Area" localSheetId="0">'Rekapitulace stavby'!$D$4:$AO$36,'Rekapitulace stavby'!$C$42:$AQ$60</definedName>
    <definedName name="_xlnm._FilterDatabase" localSheetId="1" hidden="1">'SO 01 - Terénní úpravy, z...'!$C$83:$K$204</definedName>
    <definedName name="_xlnm.Print_Area" localSheetId="1">'SO 01 - Terénní úpravy, z...'!$C$4:$J$39,'SO 01 - Terénní úpravy, z...'!$C$45:$J$65,'SO 01 - Terénní úpravy, z...'!$C$71:$K$204</definedName>
    <definedName name="_xlnm._FilterDatabase" localSheetId="2" hidden="1">'SO 02 - Stavební práce'!$C$85:$K$204</definedName>
    <definedName name="_xlnm.Print_Area" localSheetId="2">'SO 02 - Stavební práce'!$C$4:$J$39,'SO 02 - Stavební práce'!$C$45:$J$67,'SO 02 - Stavební práce'!$C$73:$K$204</definedName>
    <definedName name="_xlnm._FilterDatabase" localSheetId="3" hidden="1">'SO 03 - Mobiliář'!$C$81:$K$118</definedName>
    <definedName name="_xlnm.Print_Area" localSheetId="3">'SO 03 - Mobiliář'!$C$4:$J$39,'SO 03 - Mobiliář'!$C$45:$J$63,'SO 03 - Mobiliář'!$C$69:$K$118</definedName>
    <definedName name="_xlnm._FilterDatabase" localSheetId="4" hidden="1">'SO 04 - Hydroizolace'!$C$87:$K$156</definedName>
    <definedName name="_xlnm.Print_Area" localSheetId="4">'SO 04 - Hydroizolace'!$C$4:$J$39,'SO 04 - Hydroizolace'!$C$45:$J$69,'SO 04 - Hydroizolace'!$C$75:$K$156</definedName>
    <definedName name="_xlnm._FilterDatabase" localSheetId="5" hidden="1">'SO 05 - VRN'!$C$85:$K$129</definedName>
    <definedName name="_xlnm.Print_Area" localSheetId="5">'SO 05 - VRN'!$C$4:$J$39,'SO 05 - VRN'!$C$45:$J$67,'SO 05 - VRN'!$C$73:$K$129</definedName>
    <definedName name="_xlnm.Print_Area" localSheetId="6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2">'SO 02 - Stavební práce'!$85:$85</definedName>
    <definedName name="_xlnm.Print_Titles" localSheetId="3">'SO 03 - Mobiliář'!$81:$81</definedName>
    <definedName name="_xlnm.Print_Titles" localSheetId="4">'SO 04 - Hydroizolace'!$87:$87</definedName>
    <definedName name="_xlnm.Print_Titles" localSheetId="5">'SO 05 - VRN'!$85:$85</definedName>
  </definedNames>
  <calcPr fullCalcOnLoad="1"/>
</workbook>
</file>

<file path=xl/sharedStrings.xml><?xml version="1.0" encoding="utf-8"?>
<sst xmlns="http://schemas.openxmlformats.org/spreadsheetml/2006/main" count="5012" uniqueCount="1091">
  <si>
    <t>Export Komplet</t>
  </si>
  <si>
    <t>VZ</t>
  </si>
  <si>
    <t>2.0</t>
  </si>
  <si>
    <t>ZAMOK</t>
  </si>
  <si>
    <t>False</t>
  </si>
  <si>
    <t>{fc7c4c9c-a8f1-4bc5-9c1e-920d0e18ba3b}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</si>
  <si>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</si>
  <si>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</si>
  <si>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</si>
  <si>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</si>
  <si>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</si>
  <si>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</si>
  <si>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</si>
  <si>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</si>
  <si>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00023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</si>
  <si>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</si>
  <si>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</si>
  <si>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Dodávka zařízení komunitního centra - Základní škola, Trutnov 2,  Mládežnická 536</t>
  </si>
  <si>
    <t>KSO:</t>
  </si>
  <si>
    <t/>
  </si>
  <si>
    <t>CC-CZ:</t>
  </si>
  <si>
    <t>Místo:</t>
  </si>
  <si>
    <t>Trutnov 2</t>
  </si>
  <si>
    <t>Datum:</t>
  </si>
  <si>
    <t>30. 1. 2024</t>
  </si>
  <si>
    <t>Zadavatel:</t>
  </si>
  <si>
    <t>IČ:</t>
  </si>
  <si>
    <t>64201147</t>
  </si>
  <si>
    <t>Základní škola, Trutnov 2, Mládežnická 536,541 02</t>
  </si>
  <si>
    <t>DIČ:</t>
  </si>
  <si>
    <t>Uchazeč:</t>
  </si>
  <si>
    <t>Vyplň údaj</t>
  </si>
  <si>
    <t>Projektant:</t>
  </si>
  <si>
    <t>27490670</t>
  </si>
  <si>
    <t>RSU s.r.o. Voletinská 252, 541 03 Trutnov-Poříčí</t>
  </si>
  <si>
    <t>True</t>
  </si>
  <si>
    <t>Zpracovatel:</t>
  </si>
  <si>
    <t>Ing.Miloš Kotrbanec, RSU s.r.o. Trutnov- Poříčí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</si>
  <si>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</si>
  <si>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</si>
  <si>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</si>
  <si>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</si>
  <si>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</si>
  <si>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</si>
  <si>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</si>
  <si>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</si>
  <si>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</si>
  <si>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</si>
  <si>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</si>
  <si>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</si>
  <si>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</si>
  <si>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</si>
  <si>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</si>
  <si>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</si>
  <si>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</si>
  <si>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</si>
  <si>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</si>
  <si>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</si>
  <si>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</si>
  <si>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</si>
  <si>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</si>
  <si>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</si>
  <si>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</si>
  <si>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</si>
  <si>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</si>
  <si>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</si>
  <si>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</si>
  <si>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</si>
  <si>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</si>
  <si>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</si>
  <si>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</si>
  <si>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</si>
  <si>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</si>
  <si>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</si>
  <si>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</si>
  <si>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</si>
  <si>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</si>
  <si>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</si>
  <si>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</si>
  <si>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</si>
  <si>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Terénní úpravy, zemní práce, bourání</t>
  </si>
  <si>
    <t>STA</t>
  </si>
  <si>
    <t>1</t>
  </si>
  <si>
    <t>{35abb3cc-f96b-4e66-be9d-8b4a16dc4a2c}</t>
  </si>
  <si>
    <t>2</t>
  </si>
  <si>
    <t>SO 02</t>
  </si>
  <si>
    <t>Stavební práce</t>
  </si>
  <si>
    <t>{802d2b0a-5d24-4bbe-95ba-0a3004864030}</t>
  </si>
  <si>
    <t>SO 03</t>
  </si>
  <si>
    <t>Mobiliář</t>
  </si>
  <si>
    <t>{99690923-26ab-4691-b9d4-1bf130414c45}</t>
  </si>
  <si>
    <t>SO 04</t>
  </si>
  <si>
    <t>Hydroizolace</t>
  </si>
  <si>
    <t>{3b1194ea-3fff-48f3-8f2a-fa5c5019f818}</t>
  </si>
  <si>
    <t>SO 05</t>
  </si>
  <si>
    <t>VRN</t>
  </si>
  <si>
    <t>{1462c401-8364-41a3-93a9-929142785803}</t>
  </si>
  <si>
    <t>KRYCÍ LIST SOUPISU PRACÍ</t>
  </si>
  <si>
    <t>Objekt:</t>
  </si>
  <si>
    <t>SO 01 - Terénní úpravy, zemní práce, bourání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</si>
  <si>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</si>
  <si>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</si>
  <si>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</si>
  <si>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</si>
  <si>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</si>
  <si>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</si>
  <si>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</si>
  <si>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</si>
  <si>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</si>
  <si>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</si>
  <si>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</si>
  <si>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</si>
  <si>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</si>
  <si>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</si>
  <si>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</si>
  <si>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</si>
  <si>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</si>
  <si>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</si>
  <si>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</si>
  <si>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</si>
  <si>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</si>
  <si>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</si>
  <si>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</si>
  <si>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</si>
  <si>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</si>
  <si>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</si>
  <si>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</si>
  <si>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111103313</t>
  </si>
  <si>
    <t>Kosení travin a vodních rostlin po vegetačním období divokého porostu hustého</t>
  </si>
  <si>
    <t>ha</t>
  </si>
  <si>
    <t>CS ÚRS 2024 01</t>
  </si>
  <si>
    <t>4</t>
  </si>
  <si>
    <t>-195255012</t>
  </si>
  <si>
    <t>Online PSC</t>
  </si>
  <si>
    <t>https://podminky.urs.cz/item/CS_URS_2024_01/111103313</t>
  </si>
  <si>
    <t>VV</t>
  </si>
  <si>
    <t>" před zahájením prací"</t>
  </si>
  <si>
    <t>(1040-88-10)*0,0001" plocha travnatá mimo pískoviště a cestu</t>
  </si>
  <si>
    <t>58</t>
  </si>
  <si>
    <t>111311113</t>
  </si>
  <si>
    <t>Odstranění odumřelého travního drnu po aplikaci herbicidních přípravků ručně s pomocí drobné mechanizace v rovině nebo na svahu do 1:5, hloubky přes 30 do 100 mm</t>
  </si>
  <si>
    <t>m2</t>
  </si>
  <si>
    <t>-468194606</t>
  </si>
  <si>
    <t>https://podminky.urs.cz/item/CS_URS_2024_01/111311113</t>
  </si>
  <si>
    <t>1040-88-10" v rámci nových povrchů</t>
  </si>
  <si>
    <t>75</t>
  </si>
  <si>
    <t>113107142</t>
  </si>
  <si>
    <t>Odstranění podkladů nebo krytů ručně s přemístěním hmot na skládku na vzdálenost do 3 m nebo s naložením na dopravní prostředek živičných, o tl. vrstvy přes 50 do 100 mm</t>
  </si>
  <si>
    <t>516641943</t>
  </si>
  <si>
    <t>https://podminky.urs.cz/item/CS_URS_2024_01/113107142</t>
  </si>
  <si>
    <t>(143,1+391,5)*0,5 "asfaltová plocha stáv. hřiště 50% ručně</t>
  </si>
  <si>
    <t>44</t>
  </si>
  <si>
    <t>113107222</t>
  </si>
  <si>
    <t>Odstranění podkladů nebo krytů strojně plochy jednotlivě přes 200 m2 s přemístěním hmot na skládku na vzdálenost do 20 m nebo s naložením na dopravní prostředek z kameniva hrubého drceného, o tl. vrstvy přes 100 do 200 mm</t>
  </si>
  <si>
    <t>-764308140</t>
  </si>
  <si>
    <t>https://podminky.urs.cz/item/CS_URS_2024_01/113107222</t>
  </si>
  <si>
    <t>143,1+391,5 " pod asfaltovou plochou hřiště</t>
  </si>
  <si>
    <t>95</t>
  </si>
  <si>
    <t>113107242</t>
  </si>
  <si>
    <t>Odstranění podkladů nebo krytů strojně plochy jednotlivě přes 200 m2 s přemístěním hmot na skládku na vzdálenost do 20 m nebo s naložením na dopravní prostředek živičných, o tl. vrstvy přes 50 do 100 mm</t>
  </si>
  <si>
    <t>254362746</t>
  </si>
  <si>
    <t>https://podminky.urs.cz/item/CS_URS_2024_01/113107242</t>
  </si>
  <si>
    <t>(143,1+391,5)*0,5 "asfaltová plocha stáv. hřiště 50% strojně</t>
  </si>
  <si>
    <t>51</t>
  </si>
  <si>
    <t>113152112</t>
  </si>
  <si>
    <t>Odstranění podkladů zpevněných ploch s přemístěním na skládku na vzdálenost do 20 m nebo s naložením na dopravní prostředek z kameniva drceného</t>
  </si>
  <si>
    <t>m3</t>
  </si>
  <si>
    <t>-1954598559</t>
  </si>
  <si>
    <t>https://podminky.urs.cz/item/CS_URS_2024_01/113152112</t>
  </si>
  <si>
    <t>50*0,5*0,25 " pod žlabovkami u hřiště</t>
  </si>
  <si>
    <t>37</t>
  </si>
  <si>
    <t>119005000R</t>
  </si>
  <si>
    <t xml:space="preserve">Vytyčení jednotlivých zón </t>
  </si>
  <si>
    <t>kpl</t>
  </si>
  <si>
    <t>R-položka</t>
  </si>
  <si>
    <t>-1681823495</t>
  </si>
  <si>
    <t>33</t>
  </si>
  <si>
    <t>131213701</t>
  </si>
  <si>
    <t>Hloubení nezapažených jam ručně s urovnáním dna do předepsaného profilu a spádu v hornině třídy těžitelnosti I skupiny 3 soudržných</t>
  </si>
  <si>
    <t>-96667080</t>
  </si>
  <si>
    <t>https://podminky.urs.cz/item/CS_URS_2024_01/131213701</t>
  </si>
  <si>
    <t>(181+169)*(0,3-0,1)*0,2 " pro dopad.plochu a dlažbu odhad 20% ruční dočištění</t>
  </si>
  <si>
    <t>71</t>
  </si>
  <si>
    <t>131251103</t>
  </si>
  <si>
    <t>Hloubení nezapažených jam a zářezů strojně s urovnáním dna do předepsaného profilu a spádu v hornině třídy těžitelnosti I skupiny 3 přes 50 do 100 m3</t>
  </si>
  <si>
    <t>-1057352299</t>
  </si>
  <si>
    <t>https://podminky.urs.cz/item/CS_URS_2024_01/131251103</t>
  </si>
  <si>
    <t>(181+169)*(0,3-0,1)*0,8 " pro dopad.plochu a dlažbu odhad 80% strojně</t>
  </si>
  <si>
    <t>10" odhad nerovnosti, zborcení</t>
  </si>
  <si>
    <t>Součet</t>
  </si>
  <si>
    <t>76</t>
  </si>
  <si>
    <t>133312811</t>
  </si>
  <si>
    <t>Hloubení nezapažených šachet ručně v horninách třídy těžitelnosti II skupiny 4, půdorysná plocha výkopu do 4 m2</t>
  </si>
  <si>
    <t>-584613296</t>
  </si>
  <si>
    <t>https://podminky.urs.cz/item/CS_URS_2024_01/133312811</t>
  </si>
  <si>
    <t>" ruční hloubení od kóty - 0,3 pod terénem pro patky pod část mobiliáře"</t>
  </si>
  <si>
    <t>0,5*(0,4*0,4*10+0,45*0,45*2+0,3*0,3*1)+0,3*0,3*0,5 " průlezka se skluzavkou</t>
  </si>
  <si>
    <t>0,55*0,5*0,5*4 " houpačka</t>
  </si>
  <si>
    <t>0,5*0,5*0,5*8 " kladina</t>
  </si>
  <si>
    <t>0,6*0,5*0,5*1 " kolotoč</t>
  </si>
  <si>
    <t>0,5*(0,4*0,4*3+0,4*0,8*2) " lezecká stěna</t>
  </si>
  <si>
    <t>0,5*0,5*0,5*12 " venkovní učebna</t>
  </si>
  <si>
    <t>0,5*0,5*0,5*4 " podium</t>
  </si>
  <si>
    <t>0,5*0,5*0,5*3*2 " 3ks naučné tabule</t>
  </si>
  <si>
    <t>0,5*0,5*0,5*2 " piškvorky</t>
  </si>
  <si>
    <t>0,4*0,4*0,5*7*2 " fotbalové brány</t>
  </si>
  <si>
    <t xml:space="preserve">2*2*0,45+1,6*1,6*0,3 " pro trampolínu </t>
  </si>
  <si>
    <t>Mezisoučet</t>
  </si>
  <si>
    <t>3</t>
  </si>
  <si>
    <t>10,568*0,05 " 5% zborcení</t>
  </si>
  <si>
    <t>74</t>
  </si>
  <si>
    <t>139001101</t>
  </si>
  <si>
    <t>Příplatek k cenám hloubených vykopávek za ztížení vykopávky v blízkosti podzemního vedení nebo výbušnin pro jakoukoliv třídu horniny</t>
  </si>
  <si>
    <t>-711623313</t>
  </si>
  <si>
    <t>https://podminky.urs.cz/item/CS_URS_2024_01/139001101</t>
  </si>
  <si>
    <t>70*2*0,2 " plyn+kanalizace</t>
  </si>
  <si>
    <t>77</t>
  </si>
  <si>
    <t>162211311</t>
  </si>
  <si>
    <t>Vodorovné přemístění výkopku nebo sypaniny stavebním kolečkem s vyprázdněním kolečka na hromady nebo do dopravního prostředku na vzdálenost do 10 m z horniny třídy těžitelnosti I, skupiny 1 až 3</t>
  </si>
  <si>
    <t>212988398</t>
  </si>
  <si>
    <t>https://podminky.urs.cz/item/CS_URS_2024_01/162211311</t>
  </si>
  <si>
    <t>0,384 " písek na zásyp pod trampolínu</t>
  </si>
  <si>
    <t>10,569 " ruční přesun z patek pod mobiliářem z ručního výkopu</t>
  </si>
  <si>
    <t>78</t>
  </si>
  <si>
    <t>162211319</t>
  </si>
  <si>
    <t>Vodorovné přemístění výkopku nebo sypaniny stavebním kolečkem s vyprázdněním kolečka na hromady nebo do dopravního prostředku na vzdálenost do 10 m Příplatek za každých dalších 10 m k ceně -1311</t>
  </si>
  <si>
    <t>557016740</t>
  </si>
  <si>
    <t>https://podminky.urs.cz/item/CS_URS_2024_01/162211319</t>
  </si>
  <si>
    <t>10,953*4 'Přepočtené koeficientem množství</t>
  </si>
  <si>
    <t>14</t>
  </si>
  <si>
    <t>162706111</t>
  </si>
  <si>
    <t>Vodorovné přemístění výkopku bez naložení, avšak se složením zemin schopných zúrodnění, na vzdálenost přes 5000 do 6000 m</t>
  </si>
  <si>
    <t>-983781993</t>
  </si>
  <si>
    <t>https://podminky.urs.cz/item/CS_URS_2024_01/162706111</t>
  </si>
  <si>
    <t>0,1*526 " dovoz nové zeminy k terénním pracím</t>
  </si>
  <si>
    <t>162706119</t>
  </si>
  <si>
    <t>Vodorovné přemístění výkopku bez naložení, avšak se složením zemin schopných zúrodnění, na vzdálenost Příplatek k ceně za každých dalších i započatých 1000 m</t>
  </si>
  <si>
    <t>1520985403</t>
  </si>
  <si>
    <t>https://podminky.urs.cz/item/CS_URS_2024_01/162706119</t>
  </si>
  <si>
    <t>52,6*45 'Přepočtené koeficientem množství</t>
  </si>
  <si>
    <t>16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</si>
  <si>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</si>
  <si>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</si>
  <si>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175421369</t>
  </si>
  <si>
    <t>https://podminky.urs.cz/item/CS_URS_2024_01/162751117</t>
  </si>
  <si>
    <t>94,2+14,00+66,00+10,569-20 " drn+hloubené vykopávky strojně s ručním dočištěním+ruční patky, odečet obsypů</t>
  </si>
  <si>
    <t>17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</si>
  <si>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</si>
  <si>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</si>
  <si>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-399322128</t>
  </si>
  <si>
    <t>https://podminky.urs.cz/item/CS_URS_2024_01/162751119</t>
  </si>
  <si>
    <t>164,769*10 'Přepočtené koeficientem množství</t>
  </si>
  <si>
    <t>18</t>
  </si>
  <si>
    <t>167103101</t>
  </si>
  <si>
    <t>Nakládání neulehlého výkopku z hromad zeminy schopné zúrodnění</t>
  </si>
  <si>
    <t>209782668</t>
  </si>
  <si>
    <t>https://podminky.urs.cz/item/CS_URS_2024_01/167103101</t>
  </si>
  <si>
    <t>19</t>
  </si>
  <si>
    <t>M</t>
  </si>
  <si>
    <t>ZEM10364101R</t>
  </si>
  <si>
    <t>zemina pro terénní práce</t>
  </si>
  <si>
    <t>t</t>
  </si>
  <si>
    <t>R- položka</t>
  </si>
  <si>
    <t>8</t>
  </si>
  <si>
    <t>-582100423</t>
  </si>
  <si>
    <t>52,6*1,6 'Přepočtené koeficientem množství</t>
  </si>
  <si>
    <t>94</t>
  </si>
  <si>
    <t>167111102</t>
  </si>
  <si>
    <t>Nakládání, skládání a překládání neulehlého výkopku nebo sypaniny ručně nakládání, z hornin třídy těžitelnosti II, skupiny 4 a 5</t>
  </si>
  <si>
    <t>-1436000511</t>
  </si>
  <si>
    <t>https://podminky.urs.cz/item/CS_URS_2024_01/167111102</t>
  </si>
  <si>
    <t>10,569 " z ručního výkopu na kontejner</t>
  </si>
  <si>
    <t>99</t>
  </si>
  <si>
    <t>171201231</t>
  </si>
  <si>
    <t>Poplatek za uložení stavebního odpadu na recyklační skládce (skládkovné) zeminy a kamení zatříděného do Katalogu odpadů pod kódem 17 05 04</t>
  </si>
  <si>
    <t>-1424189085</t>
  </si>
  <si>
    <t>https://podminky.urs.cz/item/CS_URS_2024_01/171201231</t>
  </si>
  <si>
    <t>164,769*1,6 'Přepočtené koeficientem množství</t>
  </si>
  <si>
    <t>24</t>
  </si>
  <si>
    <t>174111101</t>
  </si>
  <si>
    <t>Zásyp sypaninou z jakékoliv horniny ručně s uložením výkopku ve vrstvách se zhutněním jam, šachet, rýh nebo kolem objektů v těchto vykopávkách</t>
  </si>
  <si>
    <t>-1265952916</t>
  </si>
  <si>
    <t>https://podminky.urs.cz/item/CS_URS_2024_01/174111101</t>
  </si>
  <si>
    <t>17+3 " odhad za obrubníky +za žlabovky</t>
  </si>
  <si>
    <t>88</t>
  </si>
  <si>
    <t>174211101</t>
  </si>
  <si>
    <t>Zásyp sypaninou z jakékoliv horniny ručně s uložením výkopku ve vrstvách bez zhutnění jam, šachet, rýh nebo kolem objektů v těchto vykopávkách</t>
  </si>
  <si>
    <t>-1035543825</t>
  </si>
  <si>
    <t>https://podminky.urs.cz/item/CS_URS_2024_01/174211101</t>
  </si>
  <si>
    <t>1,6*1,6*0,15" pro trampolínu na dno písek</t>
  </si>
  <si>
    <t>90</t>
  </si>
  <si>
    <t>58331200</t>
  </si>
  <si>
    <t>štěrkopísek netříděný</t>
  </si>
  <si>
    <t>1115813343</t>
  </si>
  <si>
    <t>0,384*1,8 'Přepočtené koeficientem množství</t>
  </si>
  <si>
    <t>26</t>
  </si>
  <si>
    <t>181006111</t>
  </si>
  <si>
    <t>Rozprostření zemin schopných zúrodnění v rovině a ve sklonu do 1:5, tloušťka vrstvy do 0,10 m</t>
  </si>
  <si>
    <t>1181814488</t>
  </si>
  <si>
    <t>https://podminky.urs.cz/item/CS_URS_2024_01/181006111</t>
  </si>
  <si>
    <t>526 "  nová zemina pro terénní práce</t>
  </si>
  <si>
    <t>27</t>
  </si>
  <si>
    <t>181111111</t>
  </si>
  <si>
    <t>Plošná úprava terénu v zemině skupiny 1 až 4 s urovnáním povrchu bez doplnění ornice souvislé plochy do 500 m2 při nerovnostech terénu přes 50 do 100 mm v rovině nebo na svahu do 1:5</t>
  </si>
  <si>
    <t>675861015</t>
  </si>
  <si>
    <t>https://podminky.urs.cz/item/CS_URS_2024_01/181111111</t>
  </si>
  <si>
    <t>526+112"vyrovnávky terénu</t>
  </si>
  <si>
    <t>92</t>
  </si>
  <si>
    <t>181912112</t>
  </si>
  <si>
    <t>Úprava pláně vyrovnáním výškových rozdílů ručně v hornině třídy těžitelnosti I skupiny 3 se zhutněním</t>
  </si>
  <si>
    <t>-1045212804</t>
  </si>
  <si>
    <t>https://podminky.urs.cz/item/CS_URS_2024_01/181912112</t>
  </si>
  <si>
    <t>1040+534,6 " celá plocha zhutněna pod vrstvy drti</t>
  </si>
  <si>
    <t>9</t>
  </si>
  <si>
    <t>Ostatní konstrukce a práce, bourání</t>
  </si>
  <si>
    <t>101</t>
  </si>
  <si>
    <t>938908411/R</t>
  </si>
  <si>
    <t>Průběžný úklid a čištění komunikace</t>
  </si>
  <si>
    <t>hod</t>
  </si>
  <si>
    <t>-1075360085</t>
  </si>
  <si>
    <t>69</t>
  </si>
  <si>
    <t>965082901R</t>
  </si>
  <si>
    <t>Odstranění písku z pískoviště tl do 200 mm pl přes 2 m2 vč. dřevěného rámu</t>
  </si>
  <si>
    <t>-979751629</t>
  </si>
  <si>
    <t>0,2*10</t>
  </si>
  <si>
    <t>66</t>
  </si>
  <si>
    <t>966008211</t>
  </si>
  <si>
    <t>Bourání odvodňovacího žlabu s odklizením a uložením vybouraného materiálu na skládku na vzdálenost do 10 m nebo s naložením na dopravní prostředek z betonových příkopových tvárnic nebo desek šířky do 500 mm</t>
  </si>
  <si>
    <t>m</t>
  </si>
  <si>
    <t>1379037398</t>
  </si>
  <si>
    <t>https://podminky.urs.cz/item/CS_URS_2024_01/966008211</t>
  </si>
  <si>
    <t>997</t>
  </si>
  <si>
    <t>Přesun sutě</t>
  </si>
  <si>
    <t>46</t>
  </si>
  <si>
    <t>997221571</t>
  </si>
  <si>
    <t>Vodorovná doprava vybouraných hmot bez naložení, ale se složením a s hrubým urovnáním na vzdálenost do 1 km</t>
  </si>
  <si>
    <t>764871822</t>
  </si>
  <si>
    <t>https://podminky.urs.cz/item/CS_URS_2024_01/997221571</t>
  </si>
  <si>
    <t>47</t>
  </si>
  <si>
    <t>997221579</t>
  </si>
  <si>
    <t>Vodorovná doprava vybouraných hmot bez naložení, ale se složením a s hrubým urovnáním na vzdálenost Příplatek k ceně za každý další započatý 1 km přes 1 km</t>
  </si>
  <si>
    <t>-762449880</t>
  </si>
  <si>
    <t>https://podminky.urs.cz/item/CS_URS_2024_01/997221579</t>
  </si>
  <si>
    <t>299,821*10 'Přepočtené koeficientem množství</t>
  </si>
  <si>
    <t>100</t>
  </si>
  <si>
    <t>997221862</t>
  </si>
  <si>
    <t>Poplatek za uložení stavebního odpadu na recyklační skládce (skládkovné) z armovaného betonu zatříděného do Katalogu odpadů pod kódem 17 01 01</t>
  </si>
  <si>
    <t>-1937124745</t>
  </si>
  <si>
    <t>https://podminky.urs.cz/item/CS_URS_2024_01/997221862</t>
  </si>
  <si>
    <t>12,5</t>
  </si>
  <si>
    <t>97</t>
  </si>
  <si>
    <t>997221873</t>
  </si>
  <si>
    <t>-1605984928</t>
  </si>
  <si>
    <t>https://podminky.urs.cz/item/CS_URS_2024_01/997221873</t>
  </si>
  <si>
    <t>299,821-117,612-12,5</t>
  </si>
  <si>
    <t>98</t>
  </si>
  <si>
    <t>997221875</t>
  </si>
  <si>
    <t>Poplatek za uložení stavebního odpadu na recyklační skládce (skládkovné) asfaltového bez obsahu dehtu zatříděného do Katalogu odpadů pod kódem 17 03 02</t>
  </si>
  <si>
    <t>-376703548</t>
  </si>
  <si>
    <t>https://podminky.urs.cz/item/CS_URS_2024_01/997221875</t>
  </si>
  <si>
    <t>998</t>
  </si>
  <si>
    <t>Přesun hmot</t>
  </si>
  <si>
    <t>67</t>
  </si>
  <si>
    <t>998231311</t>
  </si>
  <si>
    <t>Přesun hmot pro sadovnické a krajinářské úpravy strojně dopravní vzdálenost do 5000 m</t>
  </si>
  <si>
    <t>-1753454502</t>
  </si>
  <si>
    <t>https://podminky.urs.cz/item/CS_URS_2024_01/998231311</t>
  </si>
  <si>
    <t>SO 02 - Stavební práce</t>
  </si>
  <si>
    <t xml:space="preserve">    2 - Zakládání</t>
  </si>
  <si>
    <t xml:space="preserve">    4 - Vodorovné konstrukce</t>
  </si>
  <si>
    <t xml:space="preserve">    5 - Komunikace pozemní</t>
  </si>
  <si>
    <t>Zakládání</t>
  </si>
  <si>
    <t>105</t>
  </si>
  <si>
    <t>275313711</t>
  </si>
  <si>
    <t>Základy z betonu prostého patky a bloky z betonu kamenem neprokládaného tř. C 20/25</t>
  </si>
  <si>
    <t>1766128208</t>
  </si>
  <si>
    <t>https://podminky.urs.cz/item/CS_URS_2024_01/275313711</t>
  </si>
  <si>
    <t>" do kóty - 0,05 pod terénem patky pod část mobiliáře"</t>
  </si>
  <si>
    <t>0,75*(0,4*0,4*10+0,45*0,45*2+0,3*0,3*1)+0,55*0,3*0,5 " průlezka se skluzavkou</t>
  </si>
  <si>
    <t>0,8*0,5*0,5*4 " houpačka</t>
  </si>
  <si>
    <t>0,75*0,5*0,5*8 " kladina</t>
  </si>
  <si>
    <t>0,85*0,5*0,5*1 " kolotoč</t>
  </si>
  <si>
    <t>0,75*(0,4*0,4*3+0,4*0,8*2) " lezecká stěna</t>
  </si>
  <si>
    <t>0,75*0,5*0,5*12 " venkovní učebna</t>
  </si>
  <si>
    <t>0,75*0,5*0,5*4 " podium</t>
  </si>
  <si>
    <t>0,5*2 " fotbalové brány</t>
  </si>
  <si>
    <t>0,8*0,5*0,5*2*3 " naučné tabule 3ks</t>
  </si>
  <si>
    <t>0,8*0,5*0,5*2 " piškvorky</t>
  </si>
  <si>
    <t xml:space="preserve">11,075*0,04 " 4%prolev </t>
  </si>
  <si>
    <t>106</t>
  </si>
  <si>
    <t>275351121</t>
  </si>
  <si>
    <t>Bednění základů patek zřízení</t>
  </si>
  <si>
    <t>-1247908961</t>
  </si>
  <si>
    <t>https://podminky.urs.cz/item/CS_URS_2024_01/275351121</t>
  </si>
  <si>
    <t>"nad kótou -0,30 bednění, zbytek lití přímo do výkopu"</t>
  </si>
  <si>
    <t>0,35*((0,4*2+0,6*2)*10+(0,45*2+0,55*2)*2+(0,3*2+0,4*2)*1+(0,3*2+0,4*2)*1) " průlezka se skluzavkou</t>
  </si>
  <si>
    <t>0,35*(0,5*2+0,6*2)*4 " houpačka</t>
  </si>
  <si>
    <t>0,35*(0,5*2+0,6*2)*8 " kladina</t>
  </si>
  <si>
    <t>0,35*(0,5*2+0,6*2)*1 " kolotoč</t>
  </si>
  <si>
    <t>0,35*((0,4*2+0,5*2)*3+(0,4*2+0,9*2)*2) " lezecká stěna</t>
  </si>
  <si>
    <t>0,35*(0,5*2+0,6*2)*12 " venkovní učebna</t>
  </si>
  <si>
    <t>0,35*(0,5*2+0,6*2)*4 " podium</t>
  </si>
  <si>
    <t>0,35*(0,5*2+0,6*2)*2*3 " naučné tabule 3ks</t>
  </si>
  <si>
    <t>107</t>
  </si>
  <si>
    <t>275351122</t>
  </si>
  <si>
    <t>Bednění základů patek odstranění</t>
  </si>
  <si>
    <t>-676975444</t>
  </si>
  <si>
    <t>https://podminky.urs.cz/item/CS_URS_2024_01/275351122</t>
  </si>
  <si>
    <t>Vodorovné konstrukce</t>
  </si>
  <si>
    <t>70</t>
  </si>
  <si>
    <t>451579777</t>
  </si>
  <si>
    <t>Podklad nebo lože pod dlažbu (přídlažbu) Příplatek k cenám za každých dalších i započatých 10 mm tloušťky podkladu nebo lože z kameniva těženého</t>
  </si>
  <si>
    <t>-1745135527</t>
  </si>
  <si>
    <t>https://podminky.urs.cz/item/CS_URS_2024_01/451579777</t>
  </si>
  <si>
    <t>(30+7+109,5+22,5)*2 " pod dlažbu mimo cestu celkem 5cm</t>
  </si>
  <si>
    <t>5</t>
  </si>
  <si>
    <t>Komunikace pozemní</t>
  </si>
  <si>
    <t>102</t>
  </si>
  <si>
    <t>564750101R</t>
  </si>
  <si>
    <t>Podklad nebo kryt z kameniva hrubého drceného vel. 0-32 mm s rozprostřením a zhutněním plochy jednotlivě do 100 m2, po zhutnění tl. 150 mm</t>
  </si>
  <si>
    <t>-665190290</t>
  </si>
  <si>
    <t>50*0,5 " pod žlabovky celk. lože 25cm</t>
  </si>
  <si>
    <t>564760101R</t>
  </si>
  <si>
    <t>Podklad nebo kryt z kameniva hrubého drceného vel. 0-32 mm s rozprostřením a zhutněním plochy jednotlivě do 100 m2, po zhutnění tl. 200 mm</t>
  </si>
  <si>
    <t>5794353</t>
  </si>
  <si>
    <t>7+30+109,5+22,5 " pod dlažby mimo cestu</t>
  </si>
  <si>
    <t>103</t>
  </si>
  <si>
    <t>564770101R</t>
  </si>
  <si>
    <t>Podklad nebo kryt z kameniva hrubého drceného vel. 0-32 mm s rozprostřením a zhutněním plochy jednotlivě do 100 m2, po zhutnění tl. 250 mm</t>
  </si>
  <si>
    <t>217576537</t>
  </si>
  <si>
    <t>135+46" pod dopadové plochy EPDM</t>
  </si>
  <si>
    <t>113</t>
  </si>
  <si>
    <t>1262314937</t>
  </si>
  <si>
    <t>534,6 " podklad velkého hřiště pod EPDM</t>
  </si>
  <si>
    <t>86</t>
  </si>
  <si>
    <t>564801111</t>
  </si>
  <si>
    <t>Podklad ze štěrkodrti ŠD s rozprostřením a zhutněním plochy přes 100 m2, po zhutnění tl. 30 mm</t>
  </si>
  <si>
    <t>-1610919154</t>
  </si>
  <si>
    <t>https://podminky.urs.cz/item/CS_URS_2024_01/564801111</t>
  </si>
  <si>
    <t>181 " pod dopadové plochy</t>
  </si>
  <si>
    <t>-440897841</t>
  </si>
  <si>
    <t>143,1+391,5 " pod dopadové plochy velkého hřiště</t>
  </si>
  <si>
    <t>593235111R</t>
  </si>
  <si>
    <t>Dopravní hřiště - Kryt venkovních ploch pro sportoviště a dětská hřiště z recyklované pryže 10mm EPDM-TOP (EPDM granulát+pojivo) + 20mm tlumící vrstva SBR granulát + PU pojivo, vč.2D graf.motivů dle výkresové dokumentace vizualizace, plocha 143,1m2</t>
  </si>
  <si>
    <t>-978432099</t>
  </si>
  <si>
    <t>143,1 "zadavatel připouští v souladu s § 89 odst. 6 ZZVZ pro plnění zakázky použití rovnocenné náhrady s dodržením požadovaného kvalitativního,</t>
  </si>
  <si>
    <t>0 "technického, tvarového, vizuálního a materiálového řešení</t>
  </si>
  <si>
    <t>116</t>
  </si>
  <si>
    <t>593235112R</t>
  </si>
  <si>
    <t>Multifunkční hřiště - Kryt venkovních ploch pro sportoviště a dětská hřiště z recyklované pryže 10mm EPDM-TOP (EPDM granulát+pojivo) + 20mm tlumící vrstva SBR granulát + PU pojivo, vč.2D graf.motivů dle výkresové dokumentace vizualizace, plocha 391,5m2</t>
  </si>
  <si>
    <t>902822450</t>
  </si>
  <si>
    <t>391,5 "zadavatel připouští v souladu s § 89 odst. 6 ZZVZ pro plnění zakázky použití rovnocenné náhrady s dodržením požadovaného kvalitativního,</t>
  </si>
  <si>
    <t>117</t>
  </si>
  <si>
    <t>593235113R</t>
  </si>
  <si>
    <t>Dopadová plocha pod průlezkami a ovál - Kryt venkovních ploch pro sportoviště a dětská hřiště z recyklované pryže 10mm EPDM-TOP (EPDM granulát+pojivo) + 20mm tlumící vrstva SBR granulát + PU pojivo, vč.2D graf.motivů dle výkresové dokumentace vizualizace, plocha 181m2</t>
  </si>
  <si>
    <t>-283174038</t>
  </si>
  <si>
    <t>181 "zadavatel připouští v souladu s § 89 odst. 6 ZZVZ pro plnění zakázky použití rovnocenné náhrady s dodržením požadovaného kvalitativního,</t>
  </si>
  <si>
    <t>118</t>
  </si>
  <si>
    <t>593235114R</t>
  </si>
  <si>
    <t>Dopadová plocha EPDM-TOP - penetrace podkladu a vyrovnání</t>
  </si>
  <si>
    <t>-87758073</t>
  </si>
  <si>
    <t>119</t>
  </si>
  <si>
    <t>593235115R</t>
  </si>
  <si>
    <t>Dopadová plocha EPDM-TOP - dopravní náklady a režie</t>
  </si>
  <si>
    <t>Kč</t>
  </si>
  <si>
    <t>-1705757003</t>
  </si>
  <si>
    <t>120</t>
  </si>
  <si>
    <t>593235116R</t>
  </si>
  <si>
    <t>Dopadová plocha EPDM-TOP - instalace a lepení</t>
  </si>
  <si>
    <t>-1708661919</t>
  </si>
  <si>
    <t>59</t>
  </si>
  <si>
    <t>596811220</t>
  </si>
  <si>
    <t>Kladení dlažby z betonových nebo kameninových dlaždic komunikací pro pěší s vyplněním spár a se smetením přebytečného materiálu na vzdálenost do 3 m s ložem z kameniva těženého tl. do 30 mm velikosti dlaždic přes 0,09 m2 do 0,25 m2, pro plochy do 50 m2</t>
  </si>
  <si>
    <t>18981281</t>
  </si>
  <si>
    <t>https://podminky.urs.cz/item/CS_URS_2024_01/596811220</t>
  </si>
  <si>
    <t>7+30+22,5</t>
  </si>
  <si>
    <t>73</t>
  </si>
  <si>
    <t>59245601</t>
  </si>
  <si>
    <t>dlažba desková betonová tl 50mm přírodní</t>
  </si>
  <si>
    <t>-771460870</t>
  </si>
  <si>
    <t>596811221</t>
  </si>
  <si>
    <t>Kladení dlažby z betonových nebo kameninových dlaždic komunikací pro pěší s vyplněním spár a se smetením přebytečného materiálu na vzdálenost do 3 m s ložem z kameniva těženého tl. do 30 mm velikosti dlaždic přes 0,09 m2 do 0,25 m2, pro plochy přes 50 do 100 m2</t>
  </si>
  <si>
    <t>-18978847</t>
  </si>
  <si>
    <t>https://podminky.urs.cz/item/CS_URS_2024_01/596811221</t>
  </si>
  <si>
    <t>109,5</t>
  </si>
  <si>
    <t>68</t>
  </si>
  <si>
    <t>895355441</t>
  </si>
  <si>
    <t>109,5*1,03 'Přepočtené koeficientem množství</t>
  </si>
  <si>
    <t>596991111R</t>
  </si>
  <si>
    <t>Řezání betonové dlažby tloušťky dlažby do 60 mm-příplatek</t>
  </si>
  <si>
    <t>-1832114640</t>
  </si>
  <si>
    <t>0,36*15+0,48*11</t>
  </si>
  <si>
    <t>85</t>
  </si>
  <si>
    <t>916230001R</t>
  </si>
  <si>
    <t>Obruba ploch pro tělovýchovu z kovové pásoviny tl.5mm D+ M</t>
  </si>
  <si>
    <t>1014599419</t>
  </si>
  <si>
    <t>6*2+5*2+6+17+12+1,5+5+4,5*2 " mezi dlažbou a terénem mimo cestu</t>
  </si>
  <si>
    <t>13,5+3,5+41+45+52 " okolo pryžových dopadových ploch</t>
  </si>
  <si>
    <t>14 "  trampolína</t>
  </si>
  <si>
    <t>111</t>
  </si>
  <si>
    <t>916231112</t>
  </si>
  <si>
    <t>Osazení chodníkového obrubníku betonového se zřízením lože, s vyplněním a zatřením spár cementovou maltou ležatého bez boční opěry, do lože z betonu prostého</t>
  </si>
  <si>
    <t>1993516761</t>
  </si>
  <si>
    <t>https://podminky.urs.cz/item/CS_URS_2024_01/916231112</t>
  </si>
  <si>
    <t>2*2+1,6*2 " pod rám trampolíny</t>
  </si>
  <si>
    <t>112</t>
  </si>
  <si>
    <t>59217018</t>
  </si>
  <si>
    <t>obrubník betonový chodníkový 1000x80x200mm</t>
  </si>
  <si>
    <t>-1961089547</t>
  </si>
  <si>
    <t>7,2*1,02 'Přepočtené koeficientem množství</t>
  </si>
  <si>
    <t>114</t>
  </si>
  <si>
    <t>919726122</t>
  </si>
  <si>
    <t>Geotextilie netkaná pro ochranu, separaci nebo filtraci měrná hmotnost přes 200 do 300 g/m2</t>
  </si>
  <si>
    <t>-822550620</t>
  </si>
  <si>
    <t>https://podminky.urs.cz/item/CS_URS_2024_01/919726122</t>
  </si>
  <si>
    <t>181+169+534,6 " pod skladbu dlažby  mimo cestu a pod dopad.plochy EPDM</t>
  </si>
  <si>
    <t>935111111</t>
  </si>
  <si>
    <t>Osazení betonového příkopového žlabu s vyplněním a zatřením spár cementovou maltou s ložem tl. 100 mm z kameniva těženého nebo štěrkopísku z betonových příkopových tvárnic šířky do 500 mm</t>
  </si>
  <si>
    <t>-19518188</t>
  </si>
  <si>
    <t>https://podminky.urs.cz/item/CS_URS_2024_01/935111111</t>
  </si>
  <si>
    <t>59227054</t>
  </si>
  <si>
    <t>žlabovka příkopová betonová 500x500x130mm</t>
  </si>
  <si>
    <t>-1001563158</t>
  </si>
  <si>
    <t>121</t>
  </si>
  <si>
    <t>-1310275182</t>
  </si>
  <si>
    <t>81</t>
  </si>
  <si>
    <t>966071721</t>
  </si>
  <si>
    <t>Bourání plotových sloupků a vzpěr ocelových trubkových nebo profilovaných výšky do 2,50 m odřezáním</t>
  </si>
  <si>
    <t>kus</t>
  </si>
  <si>
    <t>804535625</t>
  </si>
  <si>
    <t>https://podminky.urs.cz/item/CS_URS_2024_01/966071721</t>
  </si>
  <si>
    <t>82</t>
  </si>
  <si>
    <t>966071822</t>
  </si>
  <si>
    <t>Rozebrání oplocení z pletiva drátěného se čtvercovými oky, výšky přes 1,6 do 2,0 m</t>
  </si>
  <si>
    <t>-722890340</t>
  </si>
  <si>
    <t>https://podminky.urs.cz/item/CS_URS_2024_01/966071822</t>
  </si>
  <si>
    <t>3,5+84+16+16-3-1</t>
  </si>
  <si>
    <t>83</t>
  </si>
  <si>
    <t>966073810</t>
  </si>
  <si>
    <t>Rozebrání vrat a vrátek k oplocení plochy jednotlivě do 2 m2</t>
  </si>
  <si>
    <t>-1293623205</t>
  </si>
  <si>
    <t>https://podminky.urs.cz/item/CS_URS_2024_01/966073810</t>
  </si>
  <si>
    <t>84</t>
  </si>
  <si>
    <t>966073811</t>
  </si>
  <si>
    <t>Rozebrání vrat a vrátek k oplocení plochy jednotlivě přes 2 do 6 m2</t>
  </si>
  <si>
    <t>1931324035</t>
  </si>
  <si>
    <t>https://podminky.urs.cz/item/CS_URS_2024_01/966073811</t>
  </si>
  <si>
    <t>997002611</t>
  </si>
  <si>
    <t>Nakládání suti a vybouraných hmot na dopravní prostředek pro vodorovné přemístění</t>
  </si>
  <si>
    <t>1143895727</t>
  </si>
  <si>
    <t>https://podminky.urs.cz/item/CS_URS_2024_01/997002611</t>
  </si>
  <si>
    <t>89</t>
  </si>
  <si>
    <t>-79174355</t>
  </si>
  <si>
    <t>578737743</t>
  </si>
  <si>
    <t>1,152*10 'Přepočtené koeficientem množství</t>
  </si>
  <si>
    <t>997013631</t>
  </si>
  <si>
    <t>Poplatek za uložení stavebního odpadu na skládce (skládkovné) směsného stavebního a demoličního zatříděného do Katalogu odpadů pod kódem 17 09 04</t>
  </si>
  <si>
    <t>-955783610</t>
  </si>
  <si>
    <t>https://podminky.urs.cz/item/CS_URS_2024_01/997013631</t>
  </si>
  <si>
    <t>115</t>
  </si>
  <si>
    <t>998225111</t>
  </si>
  <si>
    <t>Přesun hmot pro komunikace s krytem z kameniva, monolitickým betonovým nebo živičným dopravní vzdálenost do 200 m jakékoliv délky objektu</t>
  </si>
  <si>
    <t>542672195</t>
  </si>
  <si>
    <t>https://podminky.urs.cz/item/CS_URS_2024_01/998225111</t>
  </si>
  <si>
    <t>574,312-95,650</t>
  </si>
  <si>
    <t>998229112R</t>
  </si>
  <si>
    <t>Přesun hmot ruční pro pozemní komunikace s naložením a složením na vzdálenost do 50 m, s krytem dlážděným</t>
  </si>
  <si>
    <t>-1120219108</t>
  </si>
  <si>
    <t>https://podminky.urs.cz/item/CS_URS_2024_01/998229112R</t>
  </si>
  <si>
    <t>25,381+12,181+11,06+6,426+6,01+6,841+27,751</t>
  </si>
  <si>
    <t>SO 03 - Mobiliář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</si>
  <si>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 Zadavatel připouští v souladu s § 89 odst. 6 ZZVZ pro plnění zakázky použití rovnocenné náhrady s dodržením požadovaného kvalitativního, technického, tvarového, vizuálního a materiálového řešení.</t>
  </si>
  <si>
    <t xml:space="preserve">    3 - Svislé a kompletní konstrukce</t>
  </si>
  <si>
    <t xml:space="preserve">    9 - Ostatní konstrukce a práce</t>
  </si>
  <si>
    <t>Svislé a kompletní konstrukce</t>
  </si>
  <si>
    <t>310110001R</t>
  </si>
  <si>
    <t xml:space="preserve">Montáž a dodávka přístřešku pro venkovní učebnu - část A se zastíněním a oboustrannou kreslící tabulí, vč.spojovacího materiálu, vč. povrchové úpravy, vč. dopravy a vnitrost.přesunu </t>
  </si>
  <si>
    <t>soub</t>
  </si>
  <si>
    <t>735812015</t>
  </si>
  <si>
    <t>45</t>
  </si>
  <si>
    <t>310110002R</t>
  </si>
  <si>
    <t xml:space="preserve">Montáž a dodávka přístřešku pro venkovní učebnu - část B se zastíněním i mezi objekty A a B, pultíkem, vč.spojovacího materiálu, vč. povrchové úpravy, vč. dopravy a vnitrost.přesunu </t>
  </si>
  <si>
    <t>247849103</t>
  </si>
  <si>
    <t>310110003R</t>
  </si>
  <si>
    <t>Montáž a dodávka konstrukce podium- jeviště vč.zastínění, spojovacího materiálu, vč. povrchové úpravy, vč. dopravy a vnitrost.přesunu hmot dle výkresové dokumentace</t>
  </si>
  <si>
    <t>1616085520</t>
  </si>
  <si>
    <t>310110004R</t>
  </si>
  <si>
    <t>Montáž a dodávka konstrukce trampolíny 2x2m vč.spojovacího materiálu, vč. kovového rámu, vč. dopravy a vnitrost.přesunu hmot dle výkresové dokumentace</t>
  </si>
  <si>
    <t>-268107363</t>
  </si>
  <si>
    <t>48</t>
  </si>
  <si>
    <t>310110005R</t>
  </si>
  <si>
    <t>Montáž a dodávka konstrukce pružinový prvek krokodýl vč.spojovacího materiálu, vč. základových patek a zemních prací, odvozu zeminy, vč. dopravy a vnitrost.přesunu hmot dle výkresové dokumentace</t>
  </si>
  <si>
    <t>828402267</t>
  </si>
  <si>
    <t>49</t>
  </si>
  <si>
    <t>310110006R</t>
  </si>
  <si>
    <t>Montáž a dodávka konstrukce pružinový prvek vahadlo vč.spojovacího materiálu, vč. základových patek a zemních prací, odvozu zeminy, vč. dopravy a vnitrost.přesunu hmot dle výkresové dokumentace</t>
  </si>
  <si>
    <t>-1555658103</t>
  </si>
  <si>
    <t>50</t>
  </si>
  <si>
    <t>310110007R</t>
  </si>
  <si>
    <t>Montáž a dodávka konstrukce houpačka - hnízdo vč.spojovacího materiálu, vč. dopravy a vnitrost.přesunu hmot dle výkresové dokumentace</t>
  </si>
  <si>
    <t>-1825420573</t>
  </si>
  <si>
    <t>310110008R</t>
  </si>
  <si>
    <t>Montáž a dodávka konstrukce kladiny vč.spojovacího materiálu, vč.základových patek a zemních prací, odvozu zeminy, vč. dopravy a vnitrost.přesunu hmot dle výkresové dokumentace</t>
  </si>
  <si>
    <t>1226404158</t>
  </si>
  <si>
    <t>52</t>
  </si>
  <si>
    <t>310110009R</t>
  </si>
  <si>
    <t>Montáž a dodávka konstrukce průlezky se skluzavkou vč.spojovacího materiálu, vč. dopravy a vnitrost.přesunu hmot dle výkresové dokumentace</t>
  </si>
  <si>
    <t>1018542261</t>
  </si>
  <si>
    <t>53</t>
  </si>
  <si>
    <t>310110010R</t>
  </si>
  <si>
    <t>Montáž a dodávka lezecké stěny, kotvené na nosné kovové stěně vč.spojovacího materiálu, vč. dopravy a vnitrost.přesunu hmot, provedení dle výkresové dokumentace</t>
  </si>
  <si>
    <t>-1740493477</t>
  </si>
  <si>
    <t>54</t>
  </si>
  <si>
    <t>310110011R</t>
  </si>
  <si>
    <t>Montáž a dodávka dřevěného herního prvku lodě vč.spojovacího materiálu, vč. dopravy a vnitrost.přesunu hmot dle výkresové dokumentace</t>
  </si>
  <si>
    <t>2010588418</t>
  </si>
  <si>
    <t>55</t>
  </si>
  <si>
    <t>310110012R</t>
  </si>
  <si>
    <t>Montáž a dodávka dřevěného herního prvku piškvorky vč.spojovacího materiálu, vč. dopravy a vnitrost.přesunu hmot dle výkresové dokumentace</t>
  </si>
  <si>
    <t>-1524561601</t>
  </si>
  <si>
    <t>56</t>
  </si>
  <si>
    <t>310110013R</t>
  </si>
  <si>
    <t>Montáž a dodávka dřevěné naučné tabule naučné hranoly vč.spojovacího materiálu,vč. dopravy a vnitrost.přesunu hmot dle výkresové dokumentace</t>
  </si>
  <si>
    <t>692821320</t>
  </si>
  <si>
    <t>57</t>
  </si>
  <si>
    <t>310110014R</t>
  </si>
  <si>
    <t>Montáž a dodávka dřevěné naučné tabule ptáci v krmítku vč.spojovacího materiálu, vč. dopravy a vnitrost.přesunu hmot dle výkresové dokumentace</t>
  </si>
  <si>
    <t>-639845967</t>
  </si>
  <si>
    <t>310110015R</t>
  </si>
  <si>
    <t>Montáž a dodávka dřevěné naučné tabule pexeso vč.spojovacího materiálu, vč. dopravy a vnitrost.přesunu hmot dle výkresové dokumentace</t>
  </si>
  <si>
    <t>273673872</t>
  </si>
  <si>
    <t>62</t>
  </si>
  <si>
    <t>310110016R</t>
  </si>
  <si>
    <t>Montáž a dodávka dřevěného pískoviště vč.spojovacího materiálu, vč. povrchové úpravy, dovozu a uložení písku, vč. dopravy a vnitrost.přesunu hmot dle výkresové dokumentace</t>
  </si>
  <si>
    <t>848108982</t>
  </si>
  <si>
    <t>63</t>
  </si>
  <si>
    <t>310110017R</t>
  </si>
  <si>
    <t>Montáž a dodávka konstrukce herního prvku kolotoč vč.spojovacího materiálu, vč. dopravy a vnitrost.přesunu hmot dle výkresové dokumentace</t>
  </si>
  <si>
    <t>-814315353</t>
  </si>
  <si>
    <t>64</t>
  </si>
  <si>
    <t>310110018R</t>
  </si>
  <si>
    <t>Montáž a dodávka konstrukce fotbalové branky s basketbalovým košem vč.spojovacího materiálu, vč. dopravy a vnitrost.přesunu hmot dle výkresové dokumentace</t>
  </si>
  <si>
    <t>-64644654</t>
  </si>
  <si>
    <t>65</t>
  </si>
  <si>
    <t>310110019R</t>
  </si>
  <si>
    <t>Montáž a dodávka 3D herního prvku Polokoule 300-700mm(6ks)vč.spojovacího materiálu, vč.zemních prací a kotvení, vč. dopravy a vnitrost.přesunu hmot dle výkresové dokumentace</t>
  </si>
  <si>
    <t>-1672136497</t>
  </si>
  <si>
    <t>310110020R</t>
  </si>
  <si>
    <t>Montáž a dodávka 3D herního prvku Koule 1000mm s PVC průlezem, vč.vč.zemních prací a kotvení, spojovacího materiálu, vč. dopravy a vnitrost.přesunu hmot dle výkresové dokumentace</t>
  </si>
  <si>
    <t>-1722712297</t>
  </si>
  <si>
    <t>Ostatní konstrukce a práce</t>
  </si>
  <si>
    <t>43</t>
  </si>
  <si>
    <t>936110001R</t>
  </si>
  <si>
    <t>Dodávka mobilní lavice na kovové konstrukci, provedení dle výkresové dokumentace, vč.dopravy a vnitrost.přesunu hmot</t>
  </si>
  <si>
    <t>-808128959</t>
  </si>
  <si>
    <t>936110002R</t>
  </si>
  <si>
    <t>Dodávka plastových židlí do venkovní učebny dle výkresové dokumentace, vč.dopravy a vnitrost.přesunu hmot</t>
  </si>
  <si>
    <t>-1386093548</t>
  </si>
  <si>
    <t>60</t>
  </si>
  <si>
    <t>936110003R</t>
  </si>
  <si>
    <t>Dodávka stolů do venkovní učebny dle výkresové dokumentace, vč.dopravy a vnitrost.přesunu hmot</t>
  </si>
  <si>
    <t>-678441377</t>
  </si>
  <si>
    <t>61</t>
  </si>
  <si>
    <t>936110004R</t>
  </si>
  <si>
    <t>Dodávka pinpongového stolu dle výkresové dokumentace, vč.dopravy a vnitrost.přesunu hmot</t>
  </si>
  <si>
    <t>-841388988</t>
  </si>
  <si>
    <t>936110005R</t>
  </si>
  <si>
    <t>Venkovní skříň 227x83x182 cm z žárově zinkovaného plechu s vypalovacím lakem (šedá metalíza)</t>
  </si>
  <si>
    <t>1221579770</t>
  </si>
  <si>
    <t>72</t>
  </si>
  <si>
    <t>936110006R</t>
  </si>
  <si>
    <t>Zakrývací plachta na pískoviště 4 x 4,5 m z PVC s gumovými úchyty po 0,5 m</t>
  </si>
  <si>
    <t>433237722</t>
  </si>
  <si>
    <t>936110007R</t>
  </si>
  <si>
    <t>Sloupky na síť - s nastavením pro různé sporty a napínacím mechanismem (viz. PD)</t>
  </si>
  <si>
    <t>-312004403</t>
  </si>
  <si>
    <t>936110008R</t>
  </si>
  <si>
    <t>Volejbalová síť</t>
  </si>
  <si>
    <t>1334602080</t>
  </si>
  <si>
    <t>936110009R</t>
  </si>
  <si>
    <t>Ochranné kryty sloupků</t>
  </si>
  <si>
    <t>-650319463</t>
  </si>
  <si>
    <t>936110010R</t>
  </si>
  <si>
    <t>Prvek 2D na EPDM-TOP povrchu - čísla</t>
  </si>
  <si>
    <t>-1291922830</t>
  </si>
  <si>
    <t>936110011R</t>
  </si>
  <si>
    <t>Prvek 2D na EPDM-TOP povrchu - skok do dálky velký</t>
  </si>
  <si>
    <t>1001540933</t>
  </si>
  <si>
    <t>79</t>
  </si>
  <si>
    <t>936110012R</t>
  </si>
  <si>
    <t>Prvek 2D na EPDM-TOP povrchu - stopa člověk 10x</t>
  </si>
  <si>
    <t>-452743120</t>
  </si>
  <si>
    <t>80</t>
  </si>
  <si>
    <t>936110013R</t>
  </si>
  <si>
    <t>Prvek 2D na EPDM-TOP povrchu - různě velká kolečka</t>
  </si>
  <si>
    <t>2011065393</t>
  </si>
  <si>
    <t>SO 04 - Hydroizolace</t>
  </si>
  <si>
    <t>PSV - Práce a dodávky PSV</t>
  </si>
  <si>
    <t xml:space="preserve">    711 - Izolace proti vodě, vlhkosti a plynům</t>
  </si>
  <si>
    <t xml:space="preserve">    713 - Izolace tepelné</t>
  </si>
  <si>
    <t>132251254</t>
  </si>
  <si>
    <t>Hloubení nezapažených rýh šířky přes 800 do 2 000 mm strojně s urovnáním dna do předepsaného profilu a spádu v hornině třídy těžitelnosti I skupiny 3 přes 100 do 500 m3</t>
  </si>
  <si>
    <t>-2121879810</t>
  </si>
  <si>
    <t>https://podminky.urs.cz/item/CS_URS_2024_01/132251254</t>
  </si>
  <si>
    <t>(41+19+1,5)*1,5*(1,2-0,3)</t>
  </si>
  <si>
    <t>1231836703</t>
  </si>
  <si>
    <t>10*1,2*0,9</t>
  </si>
  <si>
    <t>789409623</t>
  </si>
  <si>
    <t>6</t>
  </si>
  <si>
    <t>-180503268</t>
  </si>
  <si>
    <t>83,025*10 'Přepočtené koeficientem množství</t>
  </si>
  <si>
    <t>32</t>
  </si>
  <si>
    <t>423867625</t>
  </si>
  <si>
    <t>83,025*1,6 'Přepočtené koeficientem množství</t>
  </si>
  <si>
    <t>174151101</t>
  </si>
  <si>
    <t>Zásyp sypaninou z jakékoliv horniny strojně s uložením výkopku ve vrstvách se zhutněním jam, šachet, rýh nebo kolem objektů v těchto vykopávkách</t>
  </si>
  <si>
    <t>447860631</t>
  </si>
  <si>
    <t>https://podminky.urs.cz/item/CS_URS_2024_01/174151101</t>
  </si>
  <si>
    <t>58333674</t>
  </si>
  <si>
    <t>kamenivo těžené hrubé frakce 16/32</t>
  </si>
  <si>
    <t>-1039467781</t>
  </si>
  <si>
    <t>10</t>
  </si>
  <si>
    <t>206251572</t>
  </si>
  <si>
    <t>11</t>
  </si>
  <si>
    <t>31920132R</t>
  </si>
  <si>
    <t>Vyrovnání nerovného povrchu vnitřního i vnějšího zdiva maltou (s dodáním hmot) tl. do 15 mm</t>
  </si>
  <si>
    <t>-542106783</t>
  </si>
  <si>
    <t>30</t>
  </si>
  <si>
    <t>919735113</t>
  </si>
  <si>
    <t>Řezání stávajícího živičného krytu nebo podkladu hloubky přes 100 do 150 mm</t>
  </si>
  <si>
    <t>-1484558361</t>
  </si>
  <si>
    <t>https://podminky.urs.cz/item/CS_URS_2024_01/919735113</t>
  </si>
  <si>
    <t xml:space="preserve">41" hřiště pro izolace </t>
  </si>
  <si>
    <t>376305129</t>
  </si>
  <si>
    <t>12</t>
  </si>
  <si>
    <t>962031132</t>
  </si>
  <si>
    <t>Bourání příček nebo přizdívek z cihel pálených plných nebo dutých, tl. do 100 mm</t>
  </si>
  <si>
    <t>966929319</t>
  </si>
  <si>
    <t>https://podminky.urs.cz/item/CS_URS_2024_01/962031132</t>
  </si>
  <si>
    <t>13</t>
  </si>
  <si>
    <t>978071221</t>
  </si>
  <si>
    <t>Odsekání omítky (včetně podkladní) a odstranění tepelné nebo vodotěsné izolace lepenkové svislé, plochy přes 1 m2</t>
  </si>
  <si>
    <t>2057767601</t>
  </si>
  <si>
    <t>https://podminky.urs.cz/item/CS_URS_2024_01/978071221</t>
  </si>
  <si>
    <t>997013501</t>
  </si>
  <si>
    <t>Odvoz suti a vybouraných hmot na skládku nebo meziskládku se složením, na vzdálenost do 1 km</t>
  </si>
  <si>
    <t>-1275297193</t>
  </si>
  <si>
    <t>https://podminky.urs.cz/item/CS_URS_2024_01/997013501</t>
  </si>
  <si>
    <t>997013509</t>
  </si>
  <si>
    <t>Odvoz suti a vybouraných hmot na skládku nebo meziskládku se složením, na vzdálenost Příplatek k ceně za každý další započatý 1 km přes 1 km</t>
  </si>
  <si>
    <t>-227572266</t>
  </si>
  <si>
    <t>https://podminky.urs.cz/item/CS_URS_2024_01/997013509</t>
  </si>
  <si>
    <t>18,288*10 'Přepočtené koeficientem množství</t>
  </si>
  <si>
    <t>31</t>
  </si>
  <si>
    <t>997013871</t>
  </si>
  <si>
    <t>Poplatek za uložení stavebního odpadu na recyklační skládce (skládkovné) směsného stavebního a demoličního zatříděného do Katalogu odpadů pod kódem 17 09 04</t>
  </si>
  <si>
    <t>103031832</t>
  </si>
  <si>
    <t>https://podminky.urs.cz/item/CS_URS_2024_01/997013871</t>
  </si>
  <si>
    <t>998011001</t>
  </si>
  <si>
    <t>Přesun hmot pro budovy občanské výstavby, bydlení, výrobu a služby s nosnou svislou konstrukcí zděnou z cihel, tvárnic nebo kamene vodorovná dopravní vzdálenost do 100 m základní pro budovy výšky do 6 m</t>
  </si>
  <si>
    <t>1484481577</t>
  </si>
  <si>
    <t>https://podminky.urs.cz/item/CS_URS_2024_01/998011001</t>
  </si>
  <si>
    <t>29</t>
  </si>
  <si>
    <t>-1585911962</t>
  </si>
  <si>
    <t>PSV</t>
  </si>
  <si>
    <t>Práce a dodávky PSV</t>
  </si>
  <si>
    <t>711</t>
  </si>
  <si>
    <t>Izolace proti vodě, vlhkosti a plynům</t>
  </si>
  <si>
    <t>711112001</t>
  </si>
  <si>
    <t>Provedení izolace proti zemní vlhkosti natěradly a tmely za studena na ploše svislé S nátěrem penetračním</t>
  </si>
  <si>
    <t>622380034</t>
  </si>
  <si>
    <t>https://podminky.urs.cz/item/CS_URS_2024_01/711112001</t>
  </si>
  <si>
    <t>(19+41)*1,2</t>
  </si>
  <si>
    <t>11163150</t>
  </si>
  <si>
    <t>lak penetrační asfaltový</t>
  </si>
  <si>
    <t>1348973011</t>
  </si>
  <si>
    <t>72*0,00034 "Přepočtené koeficientem množství</t>
  </si>
  <si>
    <t>20</t>
  </si>
  <si>
    <t>711141599R</t>
  </si>
  <si>
    <t>Napojení izolace u stávajícího soklu</t>
  </si>
  <si>
    <t>1225617206</t>
  </si>
  <si>
    <t>19+41</t>
  </si>
  <si>
    <t>711142559</t>
  </si>
  <si>
    <t>Provedení izolace proti zemní vlhkosti pásy přitavením NAIP na ploše svislé S</t>
  </si>
  <si>
    <t>-1313413163</t>
  </si>
  <si>
    <t>https://podminky.urs.cz/item/CS_URS_2024_01/711142559</t>
  </si>
  <si>
    <t>22</t>
  </si>
  <si>
    <t>62833158</t>
  </si>
  <si>
    <t>pás asfaltový natavitelný oxidovaný s vložkou ze skleněné tkaniny typu G200, s jemnozrnným minerálním posypem tl 4,0mm</t>
  </si>
  <si>
    <t>80181408</t>
  </si>
  <si>
    <t>72*1,221 "Přepočtené koeficientem množství</t>
  </si>
  <si>
    <t>28</t>
  </si>
  <si>
    <t>998711201</t>
  </si>
  <si>
    <t>Přesun hmot pro izolace proti vodě, vlhkosti a plynům stanovený procentní sazbou (%) z ceny vodorovná dopravní vzdálenost do 50 m základní v objektech výšky do 6 m</t>
  </si>
  <si>
    <t>%</t>
  </si>
  <si>
    <t>257845394</t>
  </si>
  <si>
    <t>https://podminky.urs.cz/item/CS_URS_2024_01/998711201</t>
  </si>
  <si>
    <t>713</t>
  </si>
  <si>
    <t>Izolace tepelné</t>
  </si>
  <si>
    <t>713131151</t>
  </si>
  <si>
    <t>Montáž tepelné izolace stěn rohožemi, pásy, deskami, dílci, bloky (izolační materiál ve specifikaci) vložením jednovrstvě</t>
  </si>
  <si>
    <t>-1185331223</t>
  </si>
  <si>
    <t>https://podminky.urs.cz/item/CS_URS_2024_01/713131151</t>
  </si>
  <si>
    <t>25</t>
  </si>
  <si>
    <t>28376415</t>
  </si>
  <si>
    <t>deska XPS hrana polodrážková a hladký povrch 300kPA λ=0,035 tl 30mm</t>
  </si>
  <si>
    <t>1009943959</t>
  </si>
  <si>
    <t>72*1,1 'Přepočtené koeficientem množství</t>
  </si>
  <si>
    <t>998713201</t>
  </si>
  <si>
    <t>Přesun hmot pro izolace tepelné stanovený procentní sazbou (%) z ceny vodorovná dopravní vzdálenost do 50 m s užitím mechanizace v objektech výšky do 6 m</t>
  </si>
  <si>
    <t>-2144712848</t>
  </si>
  <si>
    <t>https://podminky.urs.cz/item/CS_URS_2024_01/998713201</t>
  </si>
  <si>
    <t>SO 05 -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</si>
  <si>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</si>
  <si>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</si>
  <si>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</si>
  <si>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</si>
  <si>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</si>
  <si>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VRN8 - Přesun stavebních kapacit</t>
  </si>
  <si>
    <t xml:space="preserve">    VRN9 - Ostatní náklady</t>
  </si>
  <si>
    <t>Vedlejší rozpočtové náklady</t>
  </si>
  <si>
    <t>VRN1</t>
  </si>
  <si>
    <t>Průzkumné, geodetické a projektové práce</t>
  </si>
  <si>
    <t>010001000</t>
  </si>
  <si>
    <t>1024</t>
  </si>
  <si>
    <t>-538203771</t>
  </si>
  <si>
    <t>https://podminky.urs.cz/item/CS_URS_2024_01/010001000</t>
  </si>
  <si>
    <t>012002000</t>
  </si>
  <si>
    <t>Geodetické práce - zaměření skutečnosti</t>
  </si>
  <si>
    <t>377265991</t>
  </si>
  <si>
    <t>https://podminky.urs.cz/item/CS_URS_2024_01/012002000</t>
  </si>
  <si>
    <t>013254000</t>
  </si>
  <si>
    <t>Dokumentace skutečného provedení stavby</t>
  </si>
  <si>
    <t>1301492331</t>
  </si>
  <si>
    <t>https://podminky.urs.cz/item/CS_URS_2024_01/013254000</t>
  </si>
  <si>
    <t>VRN3</t>
  </si>
  <si>
    <t>Zařízení staveniště</t>
  </si>
  <si>
    <t>030001000</t>
  </si>
  <si>
    <t>571429224</t>
  </si>
  <si>
    <t>https://podminky.urs.cz/item/CS_URS_2024_01/030001000</t>
  </si>
  <si>
    <t>033103000</t>
  </si>
  <si>
    <t>Připojení energií</t>
  </si>
  <si>
    <t>-178285302</t>
  </si>
  <si>
    <t>https://podminky.urs.cz/item/CS_URS_2024_01/033103000</t>
  </si>
  <si>
    <t>034002000</t>
  </si>
  <si>
    <t>Zabezpečení staveniště</t>
  </si>
  <si>
    <t>446639014</t>
  </si>
  <si>
    <t>https://podminky.urs.cz/item/CS_URS_2024_01/034002000</t>
  </si>
  <si>
    <t>23</t>
  </si>
  <si>
    <t>034103000</t>
  </si>
  <si>
    <t>Oplocení staveniště</t>
  </si>
  <si>
    <t>-413390360</t>
  </si>
  <si>
    <t>https://podminky.urs.cz/item/CS_URS_2024_01/034103000</t>
  </si>
  <si>
    <t>034503000</t>
  </si>
  <si>
    <t>Informační tabule na staveništi</t>
  </si>
  <si>
    <t>1150551750</t>
  </si>
  <si>
    <t>https://podminky.urs.cz/item/CS_URS_2024_01/034503000</t>
  </si>
  <si>
    <t>039103000</t>
  </si>
  <si>
    <t>Rozebrání, bourání a odvoz zařízení staveniště</t>
  </si>
  <si>
    <t>1742399326</t>
  </si>
  <si>
    <t>https://podminky.urs.cz/item/CS_URS_2024_01/039103000</t>
  </si>
  <si>
    <t>039203000</t>
  </si>
  <si>
    <t>Úprava terénu po zrušení zařízení staveniště</t>
  </si>
  <si>
    <t>1647093603</t>
  </si>
  <si>
    <t>https://podminky.urs.cz/item/CS_URS_2024_01/039203000</t>
  </si>
  <si>
    <t>VRN4</t>
  </si>
  <si>
    <t>Inženýrská činnost</t>
  </si>
  <si>
    <t>041002000</t>
  </si>
  <si>
    <t>Dozory</t>
  </si>
  <si>
    <t>-2079622086</t>
  </si>
  <si>
    <t>https://podminky.urs.cz/item/CS_URS_2024_01/041002000</t>
  </si>
  <si>
    <t>043134000</t>
  </si>
  <si>
    <t>Zkoušky zatěžovací</t>
  </si>
  <si>
    <t>ks</t>
  </si>
  <si>
    <t>-1777863748</t>
  </si>
  <si>
    <t>https://podminky.urs.cz/item/CS_URS_2024_01/043134000</t>
  </si>
  <si>
    <t>049002000</t>
  </si>
  <si>
    <t>Ostatní inženýrská činnost</t>
  </si>
  <si>
    <t>-238462212</t>
  </si>
  <si>
    <t>https://podminky.urs.cz/item/CS_URS_2024_01/049002000</t>
  </si>
  <si>
    <t>VRN6</t>
  </si>
  <si>
    <t>Územní vlivy</t>
  </si>
  <si>
    <t>060001000</t>
  </si>
  <si>
    <t>-254679448</t>
  </si>
  <si>
    <t>https://podminky.urs.cz/item/CS_URS_2024_01/060001000</t>
  </si>
  <si>
    <t>062002000</t>
  </si>
  <si>
    <t>Ztížené dopravní podmínky</t>
  </si>
  <si>
    <t>1029937034</t>
  </si>
  <si>
    <t>https://podminky.urs.cz/item/CS_URS_2024_01/062002000</t>
  </si>
  <si>
    <t>VRN8</t>
  </si>
  <si>
    <t>Přesun stavebních kapacit</t>
  </si>
  <si>
    <t>080001000</t>
  </si>
  <si>
    <t>Další náklady na pracovníky</t>
  </si>
  <si>
    <t>118760969</t>
  </si>
  <si>
    <t>https://podminky.urs.cz/item/CS_URS_2024_01/080001000</t>
  </si>
  <si>
    <t>081002000</t>
  </si>
  <si>
    <t>Doprava zaměstnanců</t>
  </si>
  <si>
    <t>1345694998</t>
  </si>
  <si>
    <t>https://podminky.urs.cz/item/CS_URS_2024_01/081002000</t>
  </si>
  <si>
    <t>VRN9</t>
  </si>
  <si>
    <t>Ostatní náklady</t>
  </si>
  <si>
    <t>090001000</t>
  </si>
  <si>
    <t>1048134667</t>
  </si>
  <si>
    <t>https://podminky.urs.cz/item/CS_URS_2024_01/090001000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</si>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</sst>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8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3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3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313" TargetMode="External" /><Relationship Id="rId2" Type="http://schemas.openxmlformats.org/officeDocument/2006/relationships/hyperlink" Target="https://podminky.urs.cz/item/CS_URS_2024_01/111311113" TargetMode="External" /><Relationship Id="rId3" Type="http://schemas.openxmlformats.org/officeDocument/2006/relationships/hyperlink" Target="https://podminky.urs.cz/item/CS_URS_2024_01/113107142" TargetMode="External" /><Relationship Id="rId4" Type="http://schemas.openxmlformats.org/officeDocument/2006/relationships/hyperlink" Target="https://podminky.urs.cz/item/CS_URS_2024_01/113107222" TargetMode="External" /><Relationship Id="rId5" Type="http://schemas.openxmlformats.org/officeDocument/2006/relationships/hyperlink" Target="https://podminky.urs.cz/item/CS_URS_2024_01/113107242" TargetMode="External" /><Relationship Id="rId6" Type="http://schemas.openxmlformats.org/officeDocument/2006/relationships/hyperlink" Target="https://podminky.urs.cz/item/CS_URS_2024_01/113152112" TargetMode="External" /><Relationship Id="rId7" Type="http://schemas.openxmlformats.org/officeDocument/2006/relationships/hyperlink" Target="https://podminky.urs.cz/item/CS_URS_2024_01/131213701" TargetMode="External" /><Relationship Id="rId8" Type="http://schemas.openxmlformats.org/officeDocument/2006/relationships/hyperlink" Target="https://podminky.urs.cz/item/CS_URS_2024_01/131251103" TargetMode="External" /><Relationship Id="rId9" Type="http://schemas.openxmlformats.org/officeDocument/2006/relationships/hyperlink" Target="https://podminky.urs.cz/item/CS_URS_2024_01/133312811" TargetMode="External" /><Relationship Id="rId10" Type="http://schemas.openxmlformats.org/officeDocument/2006/relationships/hyperlink" Target="https://podminky.urs.cz/item/CS_URS_2024_01/139001101" TargetMode="External" /><Relationship Id="rId11" Type="http://schemas.openxmlformats.org/officeDocument/2006/relationships/hyperlink" Target="https://podminky.urs.cz/item/CS_URS_2024_01/162211311" TargetMode="External" /><Relationship Id="rId12" Type="http://schemas.openxmlformats.org/officeDocument/2006/relationships/hyperlink" Target="https://podminky.urs.cz/item/CS_URS_2024_01/162211319" TargetMode="External" /><Relationship Id="rId13" Type="http://schemas.openxmlformats.org/officeDocument/2006/relationships/hyperlink" Target="https://podminky.urs.cz/item/CS_URS_2024_01/162706111" TargetMode="External" /><Relationship Id="rId14" Type="http://schemas.openxmlformats.org/officeDocument/2006/relationships/hyperlink" Target="https://podminky.urs.cz/item/CS_URS_2024_01/162706119" TargetMode="External" /><Relationship Id="rId15" Type="http://schemas.openxmlformats.org/officeDocument/2006/relationships/hyperlink" Target="https://podminky.urs.cz/item/CS_URS_2024_01/162751117" TargetMode="External" /><Relationship Id="rId16" Type="http://schemas.openxmlformats.org/officeDocument/2006/relationships/hyperlink" Target="https://podminky.urs.cz/item/CS_URS_2024_01/162751119" TargetMode="External" /><Relationship Id="rId17" Type="http://schemas.openxmlformats.org/officeDocument/2006/relationships/hyperlink" Target="https://podminky.urs.cz/item/CS_URS_2024_01/167103101" TargetMode="External" /><Relationship Id="rId18" Type="http://schemas.openxmlformats.org/officeDocument/2006/relationships/hyperlink" Target="https://podminky.urs.cz/item/CS_URS_2024_01/167111102" TargetMode="External" /><Relationship Id="rId19" Type="http://schemas.openxmlformats.org/officeDocument/2006/relationships/hyperlink" Target="https://podminky.urs.cz/item/CS_URS_2024_01/171201231" TargetMode="External" /><Relationship Id="rId20" Type="http://schemas.openxmlformats.org/officeDocument/2006/relationships/hyperlink" Target="https://podminky.urs.cz/item/CS_URS_2024_01/174111101" TargetMode="External" /><Relationship Id="rId21" Type="http://schemas.openxmlformats.org/officeDocument/2006/relationships/hyperlink" Target="https://podminky.urs.cz/item/CS_URS_2024_01/174211101" TargetMode="External" /><Relationship Id="rId22" Type="http://schemas.openxmlformats.org/officeDocument/2006/relationships/hyperlink" Target="https://podminky.urs.cz/item/CS_URS_2024_01/181006111" TargetMode="External" /><Relationship Id="rId23" Type="http://schemas.openxmlformats.org/officeDocument/2006/relationships/hyperlink" Target="https://podminky.urs.cz/item/CS_URS_2024_01/181111111" TargetMode="External" /><Relationship Id="rId24" Type="http://schemas.openxmlformats.org/officeDocument/2006/relationships/hyperlink" Target="https://podminky.urs.cz/item/CS_URS_2024_01/181912112" TargetMode="External" /><Relationship Id="rId25" Type="http://schemas.openxmlformats.org/officeDocument/2006/relationships/hyperlink" Target="https://podminky.urs.cz/item/CS_URS_2024_01/966008211" TargetMode="External" /><Relationship Id="rId26" Type="http://schemas.openxmlformats.org/officeDocument/2006/relationships/hyperlink" Target="https://podminky.urs.cz/item/CS_URS_2024_01/997221571" TargetMode="External" /><Relationship Id="rId27" Type="http://schemas.openxmlformats.org/officeDocument/2006/relationships/hyperlink" Target="https://podminky.urs.cz/item/CS_URS_2024_01/997221579" TargetMode="External" /><Relationship Id="rId28" Type="http://schemas.openxmlformats.org/officeDocument/2006/relationships/hyperlink" Target="https://podminky.urs.cz/item/CS_URS_2024_01/997221862" TargetMode="External" /><Relationship Id="rId29" Type="http://schemas.openxmlformats.org/officeDocument/2006/relationships/hyperlink" Target="https://podminky.urs.cz/item/CS_URS_2024_01/997221873" TargetMode="External" /><Relationship Id="rId30" Type="http://schemas.openxmlformats.org/officeDocument/2006/relationships/hyperlink" Target="https://podminky.urs.cz/item/CS_URS_2024_01/997221875" TargetMode="External" /><Relationship Id="rId31" Type="http://schemas.openxmlformats.org/officeDocument/2006/relationships/hyperlink" Target="https://podminky.urs.cz/item/CS_URS_2024_01/998231311" TargetMode="External" /><Relationship Id="rId3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275313711" TargetMode="External" /><Relationship Id="rId2" Type="http://schemas.openxmlformats.org/officeDocument/2006/relationships/hyperlink" Target="https://podminky.urs.cz/item/CS_URS_2024_01/275351121" TargetMode="External" /><Relationship Id="rId3" Type="http://schemas.openxmlformats.org/officeDocument/2006/relationships/hyperlink" Target="https://podminky.urs.cz/item/CS_URS_2024_01/275351122" TargetMode="External" /><Relationship Id="rId4" Type="http://schemas.openxmlformats.org/officeDocument/2006/relationships/hyperlink" Target="https://podminky.urs.cz/item/CS_URS_2024_01/451579777" TargetMode="External" /><Relationship Id="rId5" Type="http://schemas.openxmlformats.org/officeDocument/2006/relationships/hyperlink" Target="https://podminky.urs.cz/item/CS_URS_2024_01/564801111" TargetMode="External" /><Relationship Id="rId6" Type="http://schemas.openxmlformats.org/officeDocument/2006/relationships/hyperlink" Target="https://podminky.urs.cz/item/CS_URS_2024_01/564801111" TargetMode="External" /><Relationship Id="rId7" Type="http://schemas.openxmlformats.org/officeDocument/2006/relationships/hyperlink" Target="https://podminky.urs.cz/item/CS_URS_2024_01/596811220" TargetMode="External" /><Relationship Id="rId8" Type="http://schemas.openxmlformats.org/officeDocument/2006/relationships/hyperlink" Target="https://podminky.urs.cz/item/CS_URS_2024_01/596811221" TargetMode="External" /><Relationship Id="rId9" Type="http://schemas.openxmlformats.org/officeDocument/2006/relationships/hyperlink" Target="https://podminky.urs.cz/item/CS_URS_2024_01/916231112" TargetMode="External" /><Relationship Id="rId10" Type="http://schemas.openxmlformats.org/officeDocument/2006/relationships/hyperlink" Target="https://podminky.urs.cz/item/CS_URS_2024_01/919726122" TargetMode="External" /><Relationship Id="rId11" Type="http://schemas.openxmlformats.org/officeDocument/2006/relationships/hyperlink" Target="https://podminky.urs.cz/item/CS_URS_2024_01/935111111" TargetMode="External" /><Relationship Id="rId12" Type="http://schemas.openxmlformats.org/officeDocument/2006/relationships/hyperlink" Target="https://podminky.urs.cz/item/CS_URS_2024_01/966071721" TargetMode="External" /><Relationship Id="rId13" Type="http://schemas.openxmlformats.org/officeDocument/2006/relationships/hyperlink" Target="https://podminky.urs.cz/item/CS_URS_2024_01/966071822" TargetMode="External" /><Relationship Id="rId14" Type="http://schemas.openxmlformats.org/officeDocument/2006/relationships/hyperlink" Target="https://podminky.urs.cz/item/CS_URS_2024_01/966073810" TargetMode="External" /><Relationship Id="rId15" Type="http://schemas.openxmlformats.org/officeDocument/2006/relationships/hyperlink" Target="https://podminky.urs.cz/item/CS_URS_2024_01/966073811" TargetMode="External" /><Relationship Id="rId16" Type="http://schemas.openxmlformats.org/officeDocument/2006/relationships/hyperlink" Target="https://podminky.urs.cz/item/CS_URS_2024_01/997002611" TargetMode="External" /><Relationship Id="rId17" Type="http://schemas.openxmlformats.org/officeDocument/2006/relationships/hyperlink" Target="https://podminky.urs.cz/item/CS_URS_2024_01/997221571" TargetMode="External" /><Relationship Id="rId18" Type="http://schemas.openxmlformats.org/officeDocument/2006/relationships/hyperlink" Target="https://podminky.urs.cz/item/CS_URS_2024_01/997221579" TargetMode="External" /><Relationship Id="rId19" Type="http://schemas.openxmlformats.org/officeDocument/2006/relationships/hyperlink" Target="https://podminky.urs.cz/item/CS_URS_2024_01/997013631" TargetMode="External" /><Relationship Id="rId20" Type="http://schemas.openxmlformats.org/officeDocument/2006/relationships/hyperlink" Target="https://podminky.urs.cz/item/CS_URS_2024_01/998225111" TargetMode="External" /><Relationship Id="rId21" Type="http://schemas.openxmlformats.org/officeDocument/2006/relationships/hyperlink" Target="https://podminky.urs.cz/item/CS_URS_2024_01/998229112R" TargetMode="External" /><Relationship Id="rId2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32251254" TargetMode="External" /><Relationship Id="rId2" Type="http://schemas.openxmlformats.org/officeDocument/2006/relationships/hyperlink" Target="https://podminky.urs.cz/item/CS_URS_2024_01/139001101" TargetMode="External" /><Relationship Id="rId3" Type="http://schemas.openxmlformats.org/officeDocument/2006/relationships/hyperlink" Target="https://podminky.urs.cz/item/CS_URS_2024_01/162751117" TargetMode="External" /><Relationship Id="rId4" Type="http://schemas.openxmlformats.org/officeDocument/2006/relationships/hyperlink" Target="https://podminky.urs.cz/item/CS_URS_2024_01/162751119" TargetMode="External" /><Relationship Id="rId5" Type="http://schemas.openxmlformats.org/officeDocument/2006/relationships/hyperlink" Target="https://podminky.urs.cz/item/CS_URS_2024_01/171201231" TargetMode="External" /><Relationship Id="rId6" Type="http://schemas.openxmlformats.org/officeDocument/2006/relationships/hyperlink" Target="https://podminky.urs.cz/item/CS_URS_2024_01/174151101" TargetMode="External" /><Relationship Id="rId7" Type="http://schemas.openxmlformats.org/officeDocument/2006/relationships/hyperlink" Target="https://podminky.urs.cz/item/CS_URS_2024_01/162751117" TargetMode="External" /><Relationship Id="rId8" Type="http://schemas.openxmlformats.org/officeDocument/2006/relationships/hyperlink" Target="https://podminky.urs.cz/item/CS_URS_2024_01/919735113" TargetMode="External" /><Relationship Id="rId9" Type="http://schemas.openxmlformats.org/officeDocument/2006/relationships/hyperlink" Target="https://podminky.urs.cz/item/CS_URS_2024_01/962031132" TargetMode="External" /><Relationship Id="rId10" Type="http://schemas.openxmlformats.org/officeDocument/2006/relationships/hyperlink" Target="https://podminky.urs.cz/item/CS_URS_2024_01/978071221" TargetMode="External" /><Relationship Id="rId11" Type="http://schemas.openxmlformats.org/officeDocument/2006/relationships/hyperlink" Target="https://podminky.urs.cz/item/CS_URS_2024_01/997013501" TargetMode="External" /><Relationship Id="rId12" Type="http://schemas.openxmlformats.org/officeDocument/2006/relationships/hyperlink" Target="https://podminky.urs.cz/item/CS_URS_2024_01/997013509" TargetMode="External" /><Relationship Id="rId13" Type="http://schemas.openxmlformats.org/officeDocument/2006/relationships/hyperlink" Target="https://podminky.urs.cz/item/CS_URS_2024_01/997013871" TargetMode="External" /><Relationship Id="rId14" Type="http://schemas.openxmlformats.org/officeDocument/2006/relationships/hyperlink" Target="https://podminky.urs.cz/item/CS_URS_2024_01/998011001" TargetMode="External" /><Relationship Id="rId15" Type="http://schemas.openxmlformats.org/officeDocument/2006/relationships/hyperlink" Target="https://podminky.urs.cz/item/CS_URS_2024_01/998225111" TargetMode="External" /><Relationship Id="rId16" Type="http://schemas.openxmlformats.org/officeDocument/2006/relationships/hyperlink" Target="https://podminky.urs.cz/item/CS_URS_2024_01/711112001" TargetMode="External" /><Relationship Id="rId17" Type="http://schemas.openxmlformats.org/officeDocument/2006/relationships/hyperlink" Target="https://podminky.urs.cz/item/CS_URS_2024_01/711142559" TargetMode="External" /><Relationship Id="rId18" Type="http://schemas.openxmlformats.org/officeDocument/2006/relationships/hyperlink" Target="https://podminky.urs.cz/item/CS_URS_2024_01/998711201" TargetMode="External" /><Relationship Id="rId19" Type="http://schemas.openxmlformats.org/officeDocument/2006/relationships/hyperlink" Target="https://podminky.urs.cz/item/CS_URS_2024_01/713131151" TargetMode="External" /><Relationship Id="rId20" Type="http://schemas.openxmlformats.org/officeDocument/2006/relationships/hyperlink" Target="https://podminky.urs.cz/item/CS_URS_2024_01/998713201" TargetMode="External" /><Relationship Id="rId2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010001000" TargetMode="External" /><Relationship Id="rId2" Type="http://schemas.openxmlformats.org/officeDocument/2006/relationships/hyperlink" Target="https://podminky.urs.cz/item/CS_URS_2024_01/012002000" TargetMode="External" /><Relationship Id="rId3" Type="http://schemas.openxmlformats.org/officeDocument/2006/relationships/hyperlink" Target="https://podminky.urs.cz/item/CS_URS_2024_01/013254000" TargetMode="External" /><Relationship Id="rId4" Type="http://schemas.openxmlformats.org/officeDocument/2006/relationships/hyperlink" Target="https://podminky.urs.cz/item/CS_URS_2024_01/030001000" TargetMode="External" /><Relationship Id="rId5" Type="http://schemas.openxmlformats.org/officeDocument/2006/relationships/hyperlink" Target="https://podminky.urs.cz/item/CS_URS_2024_01/033103000" TargetMode="External" /><Relationship Id="rId6" Type="http://schemas.openxmlformats.org/officeDocument/2006/relationships/hyperlink" Target="https://podminky.urs.cz/item/CS_URS_2024_01/034002000" TargetMode="External" /><Relationship Id="rId7" Type="http://schemas.openxmlformats.org/officeDocument/2006/relationships/hyperlink" Target="https://podminky.urs.cz/item/CS_URS_2024_01/034103000" TargetMode="External" /><Relationship Id="rId8" Type="http://schemas.openxmlformats.org/officeDocument/2006/relationships/hyperlink" Target="https://podminky.urs.cz/item/CS_URS_2024_01/034503000" TargetMode="External" /><Relationship Id="rId9" Type="http://schemas.openxmlformats.org/officeDocument/2006/relationships/hyperlink" Target="https://podminky.urs.cz/item/CS_URS_2024_01/039103000" TargetMode="External" /><Relationship Id="rId10" Type="http://schemas.openxmlformats.org/officeDocument/2006/relationships/hyperlink" Target="https://podminky.urs.cz/item/CS_URS_2024_01/039203000" TargetMode="External" /><Relationship Id="rId11" Type="http://schemas.openxmlformats.org/officeDocument/2006/relationships/hyperlink" Target="https://podminky.urs.cz/item/CS_URS_2024_01/041002000" TargetMode="External" /><Relationship Id="rId12" Type="http://schemas.openxmlformats.org/officeDocument/2006/relationships/hyperlink" Target="https://podminky.urs.cz/item/CS_URS_2024_01/043134000" TargetMode="External" /><Relationship Id="rId13" Type="http://schemas.openxmlformats.org/officeDocument/2006/relationships/hyperlink" Target="https://podminky.urs.cz/item/CS_URS_2024_01/049002000" TargetMode="External" /><Relationship Id="rId14" Type="http://schemas.openxmlformats.org/officeDocument/2006/relationships/hyperlink" Target="https://podminky.urs.cz/item/CS_URS_2024_01/060001000" TargetMode="External" /><Relationship Id="rId15" Type="http://schemas.openxmlformats.org/officeDocument/2006/relationships/hyperlink" Target="https://podminky.urs.cz/item/CS_URS_2024_01/062002000" TargetMode="External" /><Relationship Id="rId16" Type="http://schemas.openxmlformats.org/officeDocument/2006/relationships/hyperlink" Target="https://podminky.urs.cz/item/CS_URS_2024_01/080001000" TargetMode="External" /><Relationship Id="rId17" Type="http://schemas.openxmlformats.org/officeDocument/2006/relationships/hyperlink" Target="https://podminky.urs.cz/item/CS_URS_2024_01/081002000" TargetMode="External" /><Relationship Id="rId18" Type="http://schemas.openxmlformats.org/officeDocument/2006/relationships/hyperlink" Target="https://podminky.urs.cz/item/CS_URS_2024_01/090001000" TargetMode="External" /><Relationship Id="rId19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9" t="s">
        <v>0</v>
      </c>
      <c r="AZ1" s="19" t="s">
        <v>1</v>
      </c>
      <c r="BA1" s="19" t="s">
        <v>2</v>
      </c>
      <c r="BB1" s="19" t="s">
        <v>3</v>
      </c>
      <c r="BT1" s="19" t="s">
        <v>4</v>
      </c>
      <c r="BU1" s="19" t="s">
        <v>4</v>
      </c>
      <c r="BV1" s="19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20" t="s">
        <v>6</v>
      </c>
      <c r="BT2" s="20" t="s">
        <v>7</v>
      </c>
    </row>
    <row r="3" spans="2:72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  <c r="BS3" s="20" t="s">
        <v>6</v>
      </c>
      <c r="BT3" s="20" t="s">
        <v>8</v>
      </c>
    </row>
    <row r="4" spans="2:71" s="1" customFormat="1" ht="24.95" customHeight="1">
      <c r="B4" s="24"/>
      <c r="C4" s="25"/>
      <c r="D4" s="26" t="s">
        <v>9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3"/>
      <c r="AS4" s="27" t="s">
        <v>10</v>
      </c>
      <c r="BE4" s="28" t="s">
        <v>11</v>
      </c>
      <c r="BS4" s="20" t="s">
        <v>12</v>
      </c>
    </row>
    <row r="5" spans="2:71" s="1" customFormat="1" ht="12" customHeight="1">
      <c r="B5" s="24"/>
      <c r="C5" s="25"/>
      <c r="D5" s="29" t="s">
        <v>13</v>
      </c>
      <c r="E5" s="25"/>
      <c r="F5" s="25"/>
      <c r="G5" s="25"/>
      <c r="H5" s="25"/>
      <c r="I5" s="25"/>
      <c r="J5" s="25"/>
      <c r="K5" s="30" t="s">
        <v>14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3"/>
      <c r="BE5" s="31" t="s">
        <v>15</v>
      </c>
      <c r="BS5" s="20" t="s">
        <v>6</v>
      </c>
    </row>
    <row r="6" spans="2:71" s="1" customFormat="1" ht="36.95" customHeight="1">
      <c r="B6" s="24"/>
      <c r="C6" s="25"/>
      <c r="D6" s="32" t="s">
        <v>16</v>
      </c>
      <c r="E6" s="25"/>
      <c r="F6" s="25"/>
      <c r="G6" s="25"/>
      <c r="H6" s="25"/>
      <c r="I6" s="25"/>
      <c r="J6" s="25"/>
      <c r="K6" s="33" t="s">
        <v>17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3"/>
      <c r="BE6" s="34"/>
      <c r="BS6" s="20" t="s">
        <v>6</v>
      </c>
    </row>
    <row r="7" spans="2:71" s="1" customFormat="1" ht="12" customHeight="1">
      <c r="B7" s="24"/>
      <c r="C7" s="25"/>
      <c r="D7" s="35" t="s">
        <v>18</v>
      </c>
      <c r="E7" s="25"/>
      <c r="F7" s="25"/>
      <c r="G7" s="25"/>
      <c r="H7" s="25"/>
      <c r="I7" s="25"/>
      <c r="J7" s="25"/>
      <c r="K7" s="30" t="s">
        <v>19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5" t="s">
        <v>20</v>
      </c>
      <c r="AL7" s="25"/>
      <c r="AM7" s="25"/>
      <c r="AN7" s="30" t="s">
        <v>19</v>
      </c>
      <c r="AO7" s="25"/>
      <c r="AP7" s="25"/>
      <c r="AQ7" s="25"/>
      <c r="AR7" s="23"/>
      <c r="BE7" s="34"/>
      <c r="BS7" s="20" t="s">
        <v>6</v>
      </c>
    </row>
    <row r="8" spans="2:71" s="1" customFormat="1" ht="12" customHeight="1">
      <c r="B8" s="24"/>
      <c r="C8" s="25"/>
      <c r="D8" s="35" t="s">
        <v>21</v>
      </c>
      <c r="E8" s="25"/>
      <c r="F8" s="25"/>
      <c r="G8" s="25"/>
      <c r="H8" s="25"/>
      <c r="I8" s="25"/>
      <c r="J8" s="25"/>
      <c r="K8" s="30" t="s">
        <v>22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5" t="s">
        <v>23</v>
      </c>
      <c r="AL8" s="25"/>
      <c r="AM8" s="25"/>
      <c r="AN8" s="36" t="s">
        <v>24</v>
      </c>
      <c r="AO8" s="25"/>
      <c r="AP8" s="25"/>
      <c r="AQ8" s="25"/>
      <c r="AR8" s="23"/>
      <c r="BE8" s="34"/>
      <c r="BS8" s="20" t="s">
        <v>6</v>
      </c>
    </row>
    <row r="9" spans="2:71" s="1" customFormat="1" ht="14.4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3"/>
      <c r="BE9" s="34"/>
      <c r="BS9" s="20" t="s">
        <v>6</v>
      </c>
    </row>
    <row r="10" spans="2:71" s="1" customFormat="1" ht="12" customHeight="1">
      <c r="B10" s="24"/>
      <c r="C10" s="25"/>
      <c r="D10" s="35" t="s">
        <v>25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5" t="s">
        <v>26</v>
      </c>
      <c r="AL10" s="25"/>
      <c r="AM10" s="25"/>
      <c r="AN10" s="30" t="s">
        <v>27</v>
      </c>
      <c r="AO10" s="25"/>
      <c r="AP10" s="25"/>
      <c r="AQ10" s="25"/>
      <c r="AR10" s="23"/>
      <c r="BE10" s="34"/>
      <c r="BS10" s="20" t="s">
        <v>6</v>
      </c>
    </row>
    <row r="11" spans="2:71" s="1" customFormat="1" ht="18.45" customHeight="1">
      <c r="B11" s="24"/>
      <c r="C11" s="25"/>
      <c r="D11" s="25"/>
      <c r="E11" s="30" t="s">
        <v>28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5" t="s">
        <v>29</v>
      </c>
      <c r="AL11" s="25"/>
      <c r="AM11" s="25"/>
      <c r="AN11" s="30" t="s">
        <v>19</v>
      </c>
      <c r="AO11" s="25"/>
      <c r="AP11" s="25"/>
      <c r="AQ11" s="25"/>
      <c r="AR11" s="23"/>
      <c r="BE11" s="34"/>
      <c r="BS11" s="20" t="s">
        <v>6</v>
      </c>
    </row>
    <row r="12" spans="2:71" s="1" customFormat="1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3"/>
      <c r="BE12" s="34"/>
      <c r="BS12" s="20" t="s">
        <v>6</v>
      </c>
    </row>
    <row r="13" spans="2:71" s="1" customFormat="1" ht="12" customHeight="1">
      <c r="B13" s="24"/>
      <c r="C13" s="25"/>
      <c r="D13" s="35" t="s">
        <v>30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5" t="s">
        <v>26</v>
      </c>
      <c r="AL13" s="25"/>
      <c r="AM13" s="25"/>
      <c r="AN13" s="37" t="s">
        <v>31</v>
      </c>
      <c r="AO13" s="25"/>
      <c r="AP13" s="25"/>
      <c r="AQ13" s="25"/>
      <c r="AR13" s="23"/>
      <c r="BE13" s="34"/>
      <c r="BS13" s="20" t="s">
        <v>6</v>
      </c>
    </row>
    <row r="14" spans="2:71" ht="12">
      <c r="B14" s="24"/>
      <c r="C14" s="25"/>
      <c r="D14" s="25"/>
      <c r="E14" s="37" t="s">
        <v>31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5" t="s">
        <v>29</v>
      </c>
      <c r="AL14" s="25"/>
      <c r="AM14" s="25"/>
      <c r="AN14" s="37" t="s">
        <v>31</v>
      </c>
      <c r="AO14" s="25"/>
      <c r="AP14" s="25"/>
      <c r="AQ14" s="25"/>
      <c r="AR14" s="23"/>
      <c r="BE14" s="34"/>
      <c r="BS14" s="20" t="s">
        <v>6</v>
      </c>
    </row>
    <row r="15" spans="2:71" s="1" customFormat="1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3"/>
      <c r="BE15" s="34"/>
      <c r="BS15" s="20" t="s">
        <v>4</v>
      </c>
    </row>
    <row r="16" spans="2:71" s="1" customFormat="1" ht="12" customHeight="1">
      <c r="B16" s="24"/>
      <c r="C16" s="25"/>
      <c r="D16" s="35" t="s">
        <v>32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5" t="s">
        <v>26</v>
      </c>
      <c r="AL16" s="25"/>
      <c r="AM16" s="25"/>
      <c r="AN16" s="30" t="s">
        <v>33</v>
      </c>
      <c r="AO16" s="25"/>
      <c r="AP16" s="25"/>
      <c r="AQ16" s="25"/>
      <c r="AR16" s="23"/>
      <c r="BE16" s="34"/>
      <c r="BS16" s="20" t="s">
        <v>4</v>
      </c>
    </row>
    <row r="17" spans="2:71" s="1" customFormat="1" ht="18.45" customHeight="1">
      <c r="B17" s="24"/>
      <c r="C17" s="25"/>
      <c r="D17" s="25"/>
      <c r="E17" s="30" t="s">
        <v>34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5" t="s">
        <v>29</v>
      </c>
      <c r="AL17" s="25"/>
      <c r="AM17" s="25"/>
      <c r="AN17" s="30" t="s">
        <v>19</v>
      </c>
      <c r="AO17" s="25"/>
      <c r="AP17" s="25"/>
      <c r="AQ17" s="25"/>
      <c r="AR17" s="23"/>
      <c r="BE17" s="34"/>
      <c r="BS17" s="20" t="s">
        <v>35</v>
      </c>
    </row>
    <row r="18" spans="2:71" s="1" customFormat="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3"/>
      <c r="BE18" s="34"/>
      <c r="BS18" s="20" t="s">
        <v>6</v>
      </c>
    </row>
    <row r="19" spans="2:71" s="1" customFormat="1" ht="12" customHeight="1">
      <c r="B19" s="24"/>
      <c r="C19" s="25"/>
      <c r="D19" s="35" t="s">
        <v>36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35" t="s">
        <v>26</v>
      </c>
      <c r="AL19" s="25"/>
      <c r="AM19" s="25"/>
      <c r="AN19" s="30" t="s">
        <v>19</v>
      </c>
      <c r="AO19" s="25"/>
      <c r="AP19" s="25"/>
      <c r="AQ19" s="25"/>
      <c r="AR19" s="23"/>
      <c r="BE19" s="34"/>
      <c r="BS19" s="20" t="s">
        <v>6</v>
      </c>
    </row>
    <row r="20" spans="2:71" s="1" customFormat="1" ht="18.45" customHeight="1">
      <c r="B20" s="24"/>
      <c r="C20" s="25"/>
      <c r="D20" s="25"/>
      <c r="E20" s="30" t="s">
        <v>37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35" t="s">
        <v>29</v>
      </c>
      <c r="AL20" s="25"/>
      <c r="AM20" s="25"/>
      <c r="AN20" s="30" t="s">
        <v>19</v>
      </c>
      <c r="AO20" s="25"/>
      <c r="AP20" s="25"/>
      <c r="AQ20" s="25"/>
      <c r="AR20" s="23"/>
      <c r="BE20" s="34"/>
      <c r="BS20" s="20" t="s">
        <v>4</v>
      </c>
    </row>
    <row r="21" spans="2:57" s="1" customFormat="1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3"/>
      <c r="BE21" s="34"/>
    </row>
    <row r="22" spans="2:57" s="1" customFormat="1" ht="12" customHeight="1">
      <c r="B22" s="24"/>
      <c r="C22" s="25"/>
      <c r="D22" s="35" t="s">
        <v>38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3"/>
      <c r="BE22" s="34"/>
    </row>
    <row r="23" spans="2:57" s="1" customFormat="1" ht="47.25" customHeight="1">
      <c r="B23" s="24"/>
      <c r="C23" s="25"/>
      <c r="D23" s="25"/>
      <c r="E23" s="39" t="s">
        <v>39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25"/>
      <c r="AP23" s="25"/>
      <c r="AQ23" s="25"/>
      <c r="AR23" s="23"/>
      <c r="BE23" s="34"/>
    </row>
    <row r="24" spans="2:57" s="1" customFormat="1" ht="6.95" customHeight="1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3"/>
      <c r="BE24" s="34"/>
    </row>
    <row r="25" spans="2:57" s="1" customFormat="1" ht="6.95" customHeight="1">
      <c r="B25" s="24"/>
      <c r="C25" s="25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25"/>
      <c r="AQ25" s="25"/>
      <c r="AR25" s="23"/>
      <c r="BE25" s="34"/>
    </row>
    <row r="26" spans="1:57" s="2" customFormat="1" ht="25.9" customHeight="1">
      <c r="A26" s="41"/>
      <c r="B26" s="42"/>
      <c r="C26" s="43"/>
      <c r="D26" s="44" t="s">
        <v>40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6">
        <f>ROUND(AG54,2)</f>
        <v>0</v>
      </c>
      <c r="AL26" s="45"/>
      <c r="AM26" s="45"/>
      <c r="AN26" s="45"/>
      <c r="AO26" s="45"/>
      <c r="AP26" s="43"/>
      <c r="AQ26" s="43"/>
      <c r="AR26" s="47"/>
      <c r="BE26" s="34"/>
    </row>
    <row r="27" spans="1:57" s="2" customFormat="1" ht="6.95" customHeight="1">
      <c r="A27" s="41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7"/>
      <c r="BE27" s="34"/>
    </row>
    <row r="28" spans="1:57" s="2" customFormat="1" ht="12">
      <c r="A28" s="41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8" t="s">
        <v>41</v>
      </c>
      <c r="M28" s="48"/>
      <c r="N28" s="48"/>
      <c r="O28" s="48"/>
      <c r="P28" s="48"/>
      <c r="Q28" s="43"/>
      <c r="R28" s="43"/>
      <c r="S28" s="43"/>
      <c r="T28" s="43"/>
      <c r="U28" s="43"/>
      <c r="V28" s="43"/>
      <c r="W28" s="48" t="s">
        <v>42</v>
      </c>
      <c r="X28" s="48"/>
      <c r="Y28" s="48"/>
      <c r="Z28" s="48"/>
      <c r="AA28" s="48"/>
      <c r="AB28" s="48"/>
      <c r="AC28" s="48"/>
      <c r="AD28" s="48"/>
      <c r="AE28" s="48"/>
      <c r="AF28" s="43"/>
      <c r="AG28" s="43"/>
      <c r="AH28" s="43"/>
      <c r="AI28" s="43"/>
      <c r="AJ28" s="43"/>
      <c r="AK28" s="48" t="s">
        <v>43</v>
      </c>
      <c r="AL28" s="48"/>
      <c r="AM28" s="48"/>
      <c r="AN28" s="48"/>
      <c r="AO28" s="48"/>
      <c r="AP28" s="43"/>
      <c r="AQ28" s="43"/>
      <c r="AR28" s="47"/>
      <c r="BE28" s="34"/>
    </row>
    <row r="29" spans="1:57" s="3" customFormat="1" ht="14.4" customHeight="1">
      <c r="A29" s="3"/>
      <c r="B29" s="49"/>
      <c r="C29" s="50"/>
      <c r="D29" s="35" t="s">
        <v>44</v>
      </c>
      <c r="E29" s="50"/>
      <c r="F29" s="35" t="s">
        <v>45</v>
      </c>
      <c r="G29" s="50"/>
      <c r="H29" s="50"/>
      <c r="I29" s="50"/>
      <c r="J29" s="50"/>
      <c r="K29" s="50"/>
      <c r="L29" s="51">
        <v>0.21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2">
        <f>ROUND(AZ54,2)</f>
        <v>0</v>
      </c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2">
        <f>ROUND(AV54,2)</f>
        <v>0</v>
      </c>
      <c r="AL29" s="50"/>
      <c r="AM29" s="50"/>
      <c r="AN29" s="50"/>
      <c r="AO29" s="50"/>
      <c r="AP29" s="50"/>
      <c r="AQ29" s="50"/>
      <c r="AR29" s="53"/>
      <c r="BE29" s="54"/>
    </row>
    <row r="30" spans="1:57" s="3" customFormat="1" ht="14.4" customHeight="1">
      <c r="A30" s="3"/>
      <c r="B30" s="49"/>
      <c r="C30" s="50"/>
      <c r="D30" s="50"/>
      <c r="E30" s="50"/>
      <c r="F30" s="35" t="s">
        <v>46</v>
      </c>
      <c r="G30" s="50"/>
      <c r="H30" s="50"/>
      <c r="I30" s="50"/>
      <c r="J30" s="50"/>
      <c r="K30" s="50"/>
      <c r="L30" s="51">
        <v>0.15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2">
        <f>ROUND(BA54,2)</f>
        <v>0</v>
      </c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2">
        <f>ROUND(AW54,2)</f>
        <v>0</v>
      </c>
      <c r="AL30" s="50"/>
      <c r="AM30" s="50"/>
      <c r="AN30" s="50"/>
      <c r="AO30" s="50"/>
      <c r="AP30" s="50"/>
      <c r="AQ30" s="50"/>
      <c r="AR30" s="53"/>
      <c r="BE30" s="54"/>
    </row>
    <row r="31" spans="1:57" s="3" customFormat="1" ht="14.4" customHeight="1" hidden="1">
      <c r="A31" s="3"/>
      <c r="B31" s="49"/>
      <c r="C31" s="50"/>
      <c r="D31" s="50"/>
      <c r="E31" s="50"/>
      <c r="F31" s="35" t="s">
        <v>47</v>
      </c>
      <c r="G31" s="50"/>
      <c r="H31" s="50"/>
      <c r="I31" s="50"/>
      <c r="J31" s="50"/>
      <c r="K31" s="50"/>
      <c r="L31" s="51">
        <v>0.21</v>
      </c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2">
        <f>ROUND(BB54,2)</f>
        <v>0</v>
      </c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2">
        <v>0</v>
      </c>
      <c r="AL31" s="50"/>
      <c r="AM31" s="50"/>
      <c r="AN31" s="50"/>
      <c r="AO31" s="50"/>
      <c r="AP31" s="50"/>
      <c r="AQ31" s="50"/>
      <c r="AR31" s="53"/>
      <c r="BE31" s="54"/>
    </row>
    <row r="32" spans="1:57" s="3" customFormat="1" ht="14.4" customHeight="1" hidden="1">
      <c r="A32" s="3"/>
      <c r="B32" s="49"/>
      <c r="C32" s="50"/>
      <c r="D32" s="50"/>
      <c r="E32" s="50"/>
      <c r="F32" s="35" t="s">
        <v>48</v>
      </c>
      <c r="G32" s="50"/>
      <c r="H32" s="50"/>
      <c r="I32" s="50"/>
      <c r="J32" s="50"/>
      <c r="K32" s="50"/>
      <c r="L32" s="51">
        <v>0.15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2">
        <f>ROUND(BC54,2)</f>
        <v>0</v>
      </c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2">
        <v>0</v>
      </c>
      <c r="AL32" s="50"/>
      <c r="AM32" s="50"/>
      <c r="AN32" s="50"/>
      <c r="AO32" s="50"/>
      <c r="AP32" s="50"/>
      <c r="AQ32" s="50"/>
      <c r="AR32" s="53"/>
      <c r="BE32" s="54"/>
    </row>
    <row r="33" spans="1:57" s="3" customFormat="1" ht="14.4" customHeight="1" hidden="1">
      <c r="A33" s="3"/>
      <c r="B33" s="49"/>
      <c r="C33" s="50"/>
      <c r="D33" s="50"/>
      <c r="E33" s="50"/>
      <c r="F33" s="35" t="s">
        <v>49</v>
      </c>
      <c r="G33" s="50"/>
      <c r="H33" s="50"/>
      <c r="I33" s="50"/>
      <c r="J33" s="50"/>
      <c r="K33" s="50"/>
      <c r="L33" s="51">
        <v>0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2">
        <f>ROUND(BD54,2)</f>
        <v>0</v>
      </c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2">
        <v>0</v>
      </c>
      <c r="AL33" s="50"/>
      <c r="AM33" s="50"/>
      <c r="AN33" s="50"/>
      <c r="AO33" s="50"/>
      <c r="AP33" s="50"/>
      <c r="AQ33" s="50"/>
      <c r="AR33" s="53"/>
      <c r="BE33" s="3"/>
    </row>
    <row r="34" spans="1:57" s="2" customFormat="1" ht="6.95" customHeight="1">
      <c r="A34" s="41"/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7"/>
      <c r="BE34" s="41"/>
    </row>
    <row r="35" spans="1:57" s="2" customFormat="1" ht="25.9" customHeight="1">
      <c r="A35" s="41"/>
      <c r="B35" s="42"/>
      <c r="C35" s="55"/>
      <c r="D35" s="56" t="s">
        <v>50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51</v>
      </c>
      <c r="U35" s="57"/>
      <c r="V35" s="57"/>
      <c r="W35" s="57"/>
      <c r="X35" s="59" t="s">
        <v>52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7"/>
      <c r="BE35" s="41"/>
    </row>
    <row r="36" spans="1:57" s="2" customFormat="1" ht="6.95" customHeight="1">
      <c r="A36" s="41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7"/>
      <c r="BE36" s="41"/>
    </row>
    <row r="37" spans="1:57" s="2" customFormat="1" ht="6.95" customHeight="1">
      <c r="A37" s="41"/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47"/>
      <c r="BE37" s="41"/>
    </row>
    <row r="41" spans="1:57" s="2" customFormat="1" ht="6.95" customHeight="1">
      <c r="A41" s="41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47"/>
      <c r="BE41" s="41"/>
    </row>
    <row r="42" spans="1:57" s="2" customFormat="1" ht="24.95" customHeight="1">
      <c r="A42" s="41"/>
      <c r="B42" s="42"/>
      <c r="C42" s="26" t="s">
        <v>53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7"/>
      <c r="BE42" s="41"/>
    </row>
    <row r="43" spans="1:57" s="2" customFormat="1" ht="6.95" customHeight="1">
      <c r="A43" s="41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7"/>
      <c r="BE43" s="41"/>
    </row>
    <row r="44" spans="1:57" s="4" customFormat="1" ht="12" customHeight="1">
      <c r="A44" s="4"/>
      <c r="B44" s="66"/>
      <c r="C44" s="35" t="s">
        <v>13</v>
      </c>
      <c r="D44" s="67"/>
      <c r="E44" s="67"/>
      <c r="F44" s="67"/>
      <c r="G44" s="67"/>
      <c r="H44" s="67"/>
      <c r="I44" s="67"/>
      <c r="J44" s="67"/>
      <c r="K44" s="67"/>
      <c r="L44" s="67" t="str">
        <f>K5</f>
        <v>00023</v>
      </c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8"/>
      <c r="BE44" s="4"/>
    </row>
    <row r="45" spans="1:57" s="5" customFormat="1" ht="36.95" customHeight="1">
      <c r="A45" s="5"/>
      <c r="B45" s="69"/>
      <c r="C45" s="70" t="s">
        <v>16</v>
      </c>
      <c r="D45" s="71"/>
      <c r="E45" s="71"/>
      <c r="F45" s="71"/>
      <c r="G45" s="71"/>
      <c r="H45" s="71"/>
      <c r="I45" s="71"/>
      <c r="J45" s="71"/>
      <c r="K45" s="71"/>
      <c r="L45" s="72" t="str">
        <f>K6</f>
        <v xml:space="preserve">Dodávka zařízení komunitního centra - Základní škola, Trutnov 2,  Mládežnická 536</v>
      </c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3"/>
      <c r="BE45" s="5"/>
    </row>
    <row r="46" spans="1:57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7"/>
      <c r="BE46" s="41"/>
    </row>
    <row r="47" spans="1:57" s="2" customFormat="1" ht="12" customHeight="1">
      <c r="A47" s="41"/>
      <c r="B47" s="42"/>
      <c r="C47" s="35" t="s">
        <v>21</v>
      </c>
      <c r="D47" s="43"/>
      <c r="E47" s="43"/>
      <c r="F47" s="43"/>
      <c r="G47" s="43"/>
      <c r="H47" s="43"/>
      <c r="I47" s="43"/>
      <c r="J47" s="43"/>
      <c r="K47" s="43"/>
      <c r="L47" s="74" t="str">
        <f>IF(K8="","",K8)</f>
        <v>Trutnov 2</v>
      </c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35" t="s">
        <v>23</v>
      </c>
      <c r="AJ47" s="43"/>
      <c r="AK47" s="43"/>
      <c r="AL47" s="43"/>
      <c r="AM47" s="75" t="str">
        <f>IF(AN8="","",AN8)</f>
        <v>30. 1. 2024</v>
      </c>
      <c r="AN47" s="75"/>
      <c r="AO47" s="43"/>
      <c r="AP47" s="43"/>
      <c r="AQ47" s="43"/>
      <c r="AR47" s="47"/>
      <c r="BE47" s="41"/>
    </row>
    <row r="48" spans="1:57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7"/>
      <c r="BE48" s="41"/>
    </row>
    <row r="49" spans="1:57" s="2" customFormat="1" ht="25.65" customHeight="1">
      <c r="A49" s="41"/>
      <c r="B49" s="42"/>
      <c r="C49" s="35" t="s">
        <v>25</v>
      </c>
      <c r="D49" s="43"/>
      <c r="E49" s="43"/>
      <c r="F49" s="43"/>
      <c r="G49" s="43"/>
      <c r="H49" s="43"/>
      <c r="I49" s="43"/>
      <c r="J49" s="43"/>
      <c r="K49" s="43"/>
      <c r="L49" s="67" t="str">
        <f>IF(E11="","",E11)</f>
        <v>Základní škola, Trutnov 2, Mládežnická 536,541 02</v>
      </c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35" t="s">
        <v>32</v>
      </c>
      <c r="AJ49" s="43"/>
      <c r="AK49" s="43"/>
      <c r="AL49" s="43"/>
      <c r="AM49" s="76" t="str">
        <f>IF(E17="","",E17)</f>
        <v>RSU s.r.o. Voletinská 252, 541 03 Trutnov-Poříčí</v>
      </c>
      <c r="AN49" s="67"/>
      <c r="AO49" s="67"/>
      <c r="AP49" s="67"/>
      <c r="AQ49" s="43"/>
      <c r="AR49" s="47"/>
      <c r="AS49" s="77" t="s">
        <v>54</v>
      </c>
      <c r="AT49" s="78"/>
      <c r="AU49" s="79"/>
      <c r="AV49" s="79"/>
      <c r="AW49" s="79"/>
      <c r="AX49" s="79"/>
      <c r="AY49" s="79"/>
      <c r="AZ49" s="79"/>
      <c r="BA49" s="79"/>
      <c r="BB49" s="79"/>
      <c r="BC49" s="79"/>
      <c r="BD49" s="80"/>
      <c r="BE49" s="41"/>
    </row>
    <row r="50" spans="1:57" s="2" customFormat="1" ht="25.65" customHeight="1">
      <c r="A50" s="41"/>
      <c r="B50" s="42"/>
      <c r="C50" s="35" t="s">
        <v>30</v>
      </c>
      <c r="D50" s="43"/>
      <c r="E50" s="43"/>
      <c r="F50" s="43"/>
      <c r="G50" s="43"/>
      <c r="H50" s="43"/>
      <c r="I50" s="43"/>
      <c r="J50" s="43"/>
      <c r="K50" s="43"/>
      <c r="L50" s="67" t="str">
        <f>IF(E14="Vyplň údaj","",E14)</f>
        <v/>
      </c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35" t="s">
        <v>36</v>
      </c>
      <c r="AJ50" s="43"/>
      <c r="AK50" s="43"/>
      <c r="AL50" s="43"/>
      <c r="AM50" s="76" t="str">
        <f>IF(E20="","",E20)</f>
        <v>Ing.Miloš Kotrbanec, RSU s.r.o. Trutnov- Poříčí</v>
      </c>
      <c r="AN50" s="67"/>
      <c r="AO50" s="67"/>
      <c r="AP50" s="67"/>
      <c r="AQ50" s="43"/>
      <c r="AR50" s="47"/>
      <c r="AS50" s="81"/>
      <c r="AT50" s="82"/>
      <c r="AU50" s="83"/>
      <c r="AV50" s="83"/>
      <c r="AW50" s="83"/>
      <c r="AX50" s="83"/>
      <c r="AY50" s="83"/>
      <c r="AZ50" s="83"/>
      <c r="BA50" s="83"/>
      <c r="BB50" s="83"/>
      <c r="BC50" s="83"/>
      <c r="BD50" s="84"/>
      <c r="BE50" s="41"/>
    </row>
    <row r="51" spans="1:57" s="2" customFormat="1" ht="10.8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7"/>
      <c r="AS51" s="85"/>
      <c r="AT51" s="86"/>
      <c r="AU51" s="87"/>
      <c r="AV51" s="87"/>
      <c r="AW51" s="87"/>
      <c r="AX51" s="87"/>
      <c r="AY51" s="87"/>
      <c r="AZ51" s="87"/>
      <c r="BA51" s="87"/>
      <c r="BB51" s="87"/>
      <c r="BC51" s="87"/>
      <c r="BD51" s="88"/>
      <c r="BE51" s="41"/>
    </row>
    <row r="52" spans="1:57" s="2" customFormat="1" ht="29.25" customHeight="1">
      <c r="A52" s="41"/>
      <c r="B52" s="42"/>
      <c r="C52" s="89" t="s">
        <v>55</v>
      </c>
      <c r="D52" s="90"/>
      <c r="E52" s="90"/>
      <c r="F52" s="90"/>
      <c r="G52" s="90"/>
      <c r="H52" s="91"/>
      <c r="I52" s="92" t="s">
        <v>56</v>
      </c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3" t="s">
        <v>57</v>
      </c>
      <c r="AH52" s="90"/>
      <c r="AI52" s="90"/>
      <c r="AJ52" s="90"/>
      <c r="AK52" s="90"/>
      <c r="AL52" s="90"/>
      <c r="AM52" s="90"/>
      <c r="AN52" s="92" t="s">
        <v>58</v>
      </c>
      <c r="AO52" s="90"/>
      <c r="AP52" s="90"/>
      <c r="AQ52" s="94" t="s">
        <v>59</v>
      </c>
      <c r="AR52" s="47"/>
      <c r="AS52" s="95" t="s">
        <v>60</v>
      </c>
      <c r="AT52" s="96" t="s">
        <v>61</v>
      </c>
      <c r="AU52" s="96" t="s">
        <v>62</v>
      </c>
      <c r="AV52" s="96" t="s">
        <v>63</v>
      </c>
      <c r="AW52" s="96" t="s">
        <v>64</v>
      </c>
      <c r="AX52" s="96" t="s">
        <v>65</v>
      </c>
      <c r="AY52" s="96" t="s">
        <v>66</v>
      </c>
      <c r="AZ52" s="96" t="s">
        <v>67</v>
      </c>
      <c r="BA52" s="96" t="s">
        <v>68</v>
      </c>
      <c r="BB52" s="96" t="s">
        <v>69</v>
      </c>
      <c r="BC52" s="96" t="s">
        <v>70</v>
      </c>
      <c r="BD52" s="97" t="s">
        <v>71</v>
      </c>
      <c r="BE52" s="41"/>
    </row>
    <row r="53" spans="1:57" s="2" customFormat="1" ht="10.8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7"/>
      <c r="AS53" s="98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100"/>
      <c r="BE53" s="41"/>
    </row>
    <row r="54" spans="1:90" s="6" customFormat="1" ht="32.4" customHeight="1">
      <c r="A54" s="6"/>
      <c r="B54" s="101"/>
      <c r="C54" s="102" t="s">
        <v>72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4">
        <f>ROUND(SUM(AG55:AG59),2)</f>
        <v>0</v>
      </c>
      <c r="AH54" s="104"/>
      <c r="AI54" s="104"/>
      <c r="AJ54" s="104"/>
      <c r="AK54" s="104"/>
      <c r="AL54" s="104"/>
      <c r="AM54" s="104"/>
      <c r="AN54" s="105">
        <f>SUM(AG54,AT54)</f>
        <v>0</v>
      </c>
      <c r="AO54" s="105"/>
      <c r="AP54" s="105"/>
      <c r="AQ54" s="106" t="s">
        <v>19</v>
      </c>
      <c r="AR54" s="107"/>
      <c r="AS54" s="108">
        <f>ROUND(SUM(AS55:AS59),2)</f>
        <v>0</v>
      </c>
      <c r="AT54" s="109">
        <f>ROUND(SUM(AV54:AW54),2)</f>
        <v>0</v>
      </c>
      <c r="AU54" s="110">
        <f>ROUND(SUM(AU55:AU59),5)</f>
        <v>0</v>
      </c>
      <c r="AV54" s="109">
        <f>ROUND(AZ54*L29,2)</f>
        <v>0</v>
      </c>
      <c r="AW54" s="109">
        <f>ROUND(BA54*L30,2)</f>
        <v>0</v>
      </c>
      <c r="AX54" s="109">
        <f>ROUND(BB54*L29,2)</f>
        <v>0</v>
      </c>
      <c r="AY54" s="109">
        <f>ROUND(BC54*L30,2)</f>
        <v>0</v>
      </c>
      <c r="AZ54" s="109">
        <f>ROUND(SUM(AZ55:AZ59),2)</f>
        <v>0</v>
      </c>
      <c r="BA54" s="109">
        <f>ROUND(SUM(BA55:BA59),2)</f>
        <v>0</v>
      </c>
      <c r="BB54" s="109">
        <f>ROUND(SUM(BB55:BB59),2)</f>
        <v>0</v>
      </c>
      <c r="BC54" s="109">
        <f>ROUND(SUM(BC55:BC59),2)</f>
        <v>0</v>
      </c>
      <c r="BD54" s="111">
        <f>ROUND(SUM(BD55:BD59),2)</f>
        <v>0</v>
      </c>
      <c r="BE54" s="6"/>
      <c r="BS54" s="112" t="s">
        <v>73</v>
      </c>
      <c r="BT54" s="112" t="s">
        <v>74</v>
      </c>
      <c r="BU54" s="113" t="s">
        <v>75</v>
      </c>
      <c r="BV54" s="112" t="s">
        <v>76</v>
      </c>
      <c r="BW54" s="112" t="s">
        <v>5</v>
      </c>
      <c r="BX54" s="112" t="s">
        <v>77</v>
      </c>
      <c r="CL54" s="112" t="s">
        <v>19</v>
      </c>
    </row>
    <row r="55" spans="1:91" s="7" customFormat="1" ht="16.5" customHeight="1">
      <c r="A55" s="114" t="s">
        <v>78</v>
      </c>
      <c r="B55" s="115"/>
      <c r="C55" s="116"/>
      <c r="D55" s="117" t="s">
        <v>79</v>
      </c>
      <c r="E55" s="117"/>
      <c r="F55" s="117"/>
      <c r="G55" s="117"/>
      <c r="H55" s="117"/>
      <c r="I55" s="118"/>
      <c r="J55" s="117" t="s">
        <v>80</v>
      </c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9">
        <f>'SO 01 - Terénní úpravy, z...'!J30</f>
        <v>0</v>
      </c>
      <c r="AH55" s="118"/>
      <c r="AI55" s="118"/>
      <c r="AJ55" s="118"/>
      <c r="AK55" s="118"/>
      <c r="AL55" s="118"/>
      <c r="AM55" s="118"/>
      <c r="AN55" s="119">
        <f>SUM(AG55,AT55)</f>
        <v>0</v>
      </c>
      <c r="AO55" s="118"/>
      <c r="AP55" s="118"/>
      <c r="AQ55" s="120" t="s">
        <v>81</v>
      </c>
      <c r="AR55" s="121"/>
      <c r="AS55" s="122">
        <v>0</v>
      </c>
      <c r="AT55" s="123">
        <f>ROUND(SUM(AV55:AW55),2)</f>
        <v>0</v>
      </c>
      <c r="AU55" s="124">
        <f>'SO 01 - Terénní úpravy, z...'!P84</f>
        <v>0</v>
      </c>
      <c r="AV55" s="123">
        <f>'SO 01 - Terénní úpravy, z...'!J33</f>
        <v>0</v>
      </c>
      <c r="AW55" s="123">
        <f>'SO 01 - Terénní úpravy, z...'!J34</f>
        <v>0</v>
      </c>
      <c r="AX55" s="123">
        <f>'SO 01 - Terénní úpravy, z...'!J35</f>
        <v>0</v>
      </c>
      <c r="AY55" s="123">
        <f>'SO 01 - Terénní úpravy, z...'!J36</f>
        <v>0</v>
      </c>
      <c r="AZ55" s="123">
        <f>'SO 01 - Terénní úpravy, z...'!F33</f>
        <v>0</v>
      </c>
      <c r="BA55" s="123">
        <f>'SO 01 - Terénní úpravy, z...'!F34</f>
        <v>0</v>
      </c>
      <c r="BB55" s="123">
        <f>'SO 01 - Terénní úpravy, z...'!F35</f>
        <v>0</v>
      </c>
      <c r="BC55" s="123">
        <f>'SO 01 - Terénní úpravy, z...'!F36</f>
        <v>0</v>
      </c>
      <c r="BD55" s="125">
        <f>'SO 01 - Terénní úpravy, z...'!F37</f>
        <v>0</v>
      </c>
      <c r="BE55" s="7"/>
      <c r="BT55" s="126" t="s">
        <v>82</v>
      </c>
      <c r="BV55" s="126" t="s">
        <v>76</v>
      </c>
      <c r="BW55" s="126" t="s">
        <v>83</v>
      </c>
      <c r="BX55" s="126" t="s">
        <v>5</v>
      </c>
      <c r="CL55" s="126" t="s">
        <v>19</v>
      </c>
      <c r="CM55" s="126" t="s">
        <v>84</v>
      </c>
    </row>
    <row r="56" spans="1:91" s="7" customFormat="1" ht="16.5" customHeight="1">
      <c r="A56" s="114" t="s">
        <v>78</v>
      </c>
      <c r="B56" s="115"/>
      <c r="C56" s="116"/>
      <c r="D56" s="117" t="s">
        <v>85</v>
      </c>
      <c r="E56" s="117"/>
      <c r="F56" s="117"/>
      <c r="G56" s="117"/>
      <c r="H56" s="117"/>
      <c r="I56" s="118"/>
      <c r="J56" s="117" t="s">
        <v>86</v>
      </c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9">
        <f>'SO 02 - Stavební práce'!J30</f>
        <v>0</v>
      </c>
      <c r="AH56" s="118"/>
      <c r="AI56" s="118"/>
      <c r="AJ56" s="118"/>
      <c r="AK56" s="118"/>
      <c r="AL56" s="118"/>
      <c r="AM56" s="118"/>
      <c r="AN56" s="119">
        <f>SUM(AG56,AT56)</f>
        <v>0</v>
      </c>
      <c r="AO56" s="118"/>
      <c r="AP56" s="118"/>
      <c r="AQ56" s="120" t="s">
        <v>81</v>
      </c>
      <c r="AR56" s="121"/>
      <c r="AS56" s="122">
        <v>0</v>
      </c>
      <c r="AT56" s="123">
        <f>ROUND(SUM(AV56:AW56),2)</f>
        <v>0</v>
      </c>
      <c r="AU56" s="124">
        <f>'SO 02 - Stavební práce'!P86</f>
        <v>0</v>
      </c>
      <c r="AV56" s="123">
        <f>'SO 02 - Stavební práce'!J33</f>
        <v>0</v>
      </c>
      <c r="AW56" s="123">
        <f>'SO 02 - Stavební práce'!J34</f>
        <v>0</v>
      </c>
      <c r="AX56" s="123">
        <f>'SO 02 - Stavební práce'!J35</f>
        <v>0</v>
      </c>
      <c r="AY56" s="123">
        <f>'SO 02 - Stavební práce'!J36</f>
        <v>0</v>
      </c>
      <c r="AZ56" s="123">
        <f>'SO 02 - Stavební práce'!F33</f>
        <v>0</v>
      </c>
      <c r="BA56" s="123">
        <f>'SO 02 - Stavební práce'!F34</f>
        <v>0</v>
      </c>
      <c r="BB56" s="123">
        <f>'SO 02 - Stavební práce'!F35</f>
        <v>0</v>
      </c>
      <c r="BC56" s="123">
        <f>'SO 02 - Stavební práce'!F36</f>
        <v>0</v>
      </c>
      <c r="BD56" s="125">
        <f>'SO 02 - Stavební práce'!F37</f>
        <v>0</v>
      </c>
      <c r="BE56" s="7"/>
      <c r="BT56" s="126" t="s">
        <v>82</v>
      </c>
      <c r="BV56" s="126" t="s">
        <v>76</v>
      </c>
      <c r="BW56" s="126" t="s">
        <v>87</v>
      </c>
      <c r="BX56" s="126" t="s">
        <v>5</v>
      </c>
      <c r="CL56" s="126" t="s">
        <v>19</v>
      </c>
      <c r="CM56" s="126" t="s">
        <v>84</v>
      </c>
    </row>
    <row r="57" spans="1:91" s="7" customFormat="1" ht="16.5" customHeight="1">
      <c r="A57" s="114" t="s">
        <v>78</v>
      </c>
      <c r="B57" s="115"/>
      <c r="C57" s="116"/>
      <c r="D57" s="117" t="s">
        <v>88</v>
      </c>
      <c r="E57" s="117"/>
      <c r="F57" s="117"/>
      <c r="G57" s="117"/>
      <c r="H57" s="117"/>
      <c r="I57" s="118"/>
      <c r="J57" s="117" t="s">
        <v>89</v>
      </c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9">
        <f>'SO 03 - Mobiliář'!J30</f>
        <v>0</v>
      </c>
      <c r="AH57" s="118"/>
      <c r="AI57" s="118"/>
      <c r="AJ57" s="118"/>
      <c r="AK57" s="118"/>
      <c r="AL57" s="118"/>
      <c r="AM57" s="118"/>
      <c r="AN57" s="119">
        <f>SUM(AG57,AT57)</f>
        <v>0</v>
      </c>
      <c r="AO57" s="118"/>
      <c r="AP57" s="118"/>
      <c r="AQ57" s="120" t="s">
        <v>81</v>
      </c>
      <c r="AR57" s="121"/>
      <c r="AS57" s="122">
        <v>0</v>
      </c>
      <c r="AT57" s="123">
        <f>ROUND(SUM(AV57:AW57),2)</f>
        <v>0</v>
      </c>
      <c r="AU57" s="124">
        <f>'SO 03 - Mobiliář'!P82</f>
        <v>0</v>
      </c>
      <c r="AV57" s="123">
        <f>'SO 03 - Mobiliář'!J33</f>
        <v>0</v>
      </c>
      <c r="AW57" s="123">
        <f>'SO 03 - Mobiliář'!J34</f>
        <v>0</v>
      </c>
      <c r="AX57" s="123">
        <f>'SO 03 - Mobiliář'!J35</f>
        <v>0</v>
      </c>
      <c r="AY57" s="123">
        <f>'SO 03 - Mobiliář'!J36</f>
        <v>0</v>
      </c>
      <c r="AZ57" s="123">
        <f>'SO 03 - Mobiliář'!F33</f>
        <v>0</v>
      </c>
      <c r="BA57" s="123">
        <f>'SO 03 - Mobiliář'!F34</f>
        <v>0</v>
      </c>
      <c r="BB57" s="123">
        <f>'SO 03 - Mobiliář'!F35</f>
        <v>0</v>
      </c>
      <c r="BC57" s="123">
        <f>'SO 03 - Mobiliář'!F36</f>
        <v>0</v>
      </c>
      <c r="BD57" s="125">
        <f>'SO 03 - Mobiliář'!F37</f>
        <v>0</v>
      </c>
      <c r="BE57" s="7"/>
      <c r="BT57" s="126" t="s">
        <v>82</v>
      </c>
      <c r="BV57" s="126" t="s">
        <v>76</v>
      </c>
      <c r="BW57" s="126" t="s">
        <v>90</v>
      </c>
      <c r="BX57" s="126" t="s">
        <v>5</v>
      </c>
      <c r="CL57" s="126" t="s">
        <v>19</v>
      </c>
      <c r="CM57" s="126" t="s">
        <v>84</v>
      </c>
    </row>
    <row r="58" spans="1:91" s="7" customFormat="1" ht="16.5" customHeight="1">
      <c r="A58" s="114" t="s">
        <v>78</v>
      </c>
      <c r="B58" s="115"/>
      <c r="C58" s="116"/>
      <c r="D58" s="117" t="s">
        <v>91</v>
      </c>
      <c r="E58" s="117"/>
      <c r="F58" s="117"/>
      <c r="G58" s="117"/>
      <c r="H58" s="117"/>
      <c r="I58" s="118"/>
      <c r="J58" s="117" t="s">
        <v>92</v>
      </c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9">
        <f>'SO 04 - Hydroizolace'!J30</f>
        <v>0</v>
      </c>
      <c r="AH58" s="118"/>
      <c r="AI58" s="118"/>
      <c r="AJ58" s="118"/>
      <c r="AK58" s="118"/>
      <c r="AL58" s="118"/>
      <c r="AM58" s="118"/>
      <c r="AN58" s="119">
        <f>SUM(AG58,AT58)</f>
        <v>0</v>
      </c>
      <c r="AO58" s="118"/>
      <c r="AP58" s="118"/>
      <c r="AQ58" s="120" t="s">
        <v>81</v>
      </c>
      <c r="AR58" s="121"/>
      <c r="AS58" s="122">
        <v>0</v>
      </c>
      <c r="AT58" s="123">
        <f>ROUND(SUM(AV58:AW58),2)</f>
        <v>0</v>
      </c>
      <c r="AU58" s="124">
        <f>'SO 04 - Hydroizolace'!P88</f>
        <v>0</v>
      </c>
      <c r="AV58" s="123">
        <f>'SO 04 - Hydroizolace'!J33</f>
        <v>0</v>
      </c>
      <c r="AW58" s="123">
        <f>'SO 04 - Hydroizolace'!J34</f>
        <v>0</v>
      </c>
      <c r="AX58" s="123">
        <f>'SO 04 - Hydroizolace'!J35</f>
        <v>0</v>
      </c>
      <c r="AY58" s="123">
        <f>'SO 04 - Hydroizolace'!J36</f>
        <v>0</v>
      </c>
      <c r="AZ58" s="123">
        <f>'SO 04 - Hydroizolace'!F33</f>
        <v>0</v>
      </c>
      <c r="BA58" s="123">
        <f>'SO 04 - Hydroizolace'!F34</f>
        <v>0</v>
      </c>
      <c r="BB58" s="123">
        <f>'SO 04 - Hydroizolace'!F35</f>
        <v>0</v>
      </c>
      <c r="BC58" s="123">
        <f>'SO 04 - Hydroizolace'!F36</f>
        <v>0</v>
      </c>
      <c r="BD58" s="125">
        <f>'SO 04 - Hydroizolace'!F37</f>
        <v>0</v>
      </c>
      <c r="BE58" s="7"/>
      <c r="BT58" s="126" t="s">
        <v>82</v>
      </c>
      <c r="BV58" s="126" t="s">
        <v>76</v>
      </c>
      <c r="BW58" s="126" t="s">
        <v>93</v>
      </c>
      <c r="BX58" s="126" t="s">
        <v>5</v>
      </c>
      <c r="CL58" s="126" t="s">
        <v>19</v>
      </c>
      <c r="CM58" s="126" t="s">
        <v>84</v>
      </c>
    </row>
    <row r="59" spans="1:91" s="7" customFormat="1" ht="16.5" customHeight="1">
      <c r="A59" s="114" t="s">
        <v>78</v>
      </c>
      <c r="B59" s="115"/>
      <c r="C59" s="116"/>
      <c r="D59" s="117" t="s">
        <v>94</v>
      </c>
      <c r="E59" s="117"/>
      <c r="F59" s="117"/>
      <c r="G59" s="117"/>
      <c r="H59" s="117"/>
      <c r="I59" s="118"/>
      <c r="J59" s="117" t="s">
        <v>95</v>
      </c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9">
        <f>'SO 05 - VRN'!J30</f>
        <v>0</v>
      </c>
      <c r="AH59" s="118"/>
      <c r="AI59" s="118"/>
      <c r="AJ59" s="118"/>
      <c r="AK59" s="118"/>
      <c r="AL59" s="118"/>
      <c r="AM59" s="118"/>
      <c r="AN59" s="119">
        <f>SUM(AG59,AT59)</f>
        <v>0</v>
      </c>
      <c r="AO59" s="118"/>
      <c r="AP59" s="118"/>
      <c r="AQ59" s="120" t="s">
        <v>81</v>
      </c>
      <c r="AR59" s="121"/>
      <c r="AS59" s="127">
        <v>0</v>
      </c>
      <c r="AT59" s="128">
        <f>ROUND(SUM(AV59:AW59),2)</f>
        <v>0</v>
      </c>
      <c r="AU59" s="129">
        <f>'SO 05 - VRN'!P86</f>
        <v>0</v>
      </c>
      <c r="AV59" s="128">
        <f>'SO 05 - VRN'!J33</f>
        <v>0</v>
      </c>
      <c r="AW59" s="128">
        <f>'SO 05 - VRN'!J34</f>
        <v>0</v>
      </c>
      <c r="AX59" s="128">
        <f>'SO 05 - VRN'!J35</f>
        <v>0</v>
      </c>
      <c r="AY59" s="128">
        <f>'SO 05 - VRN'!J36</f>
        <v>0</v>
      </c>
      <c r="AZ59" s="128">
        <f>'SO 05 - VRN'!F33</f>
        <v>0</v>
      </c>
      <c r="BA59" s="128">
        <f>'SO 05 - VRN'!F34</f>
        <v>0</v>
      </c>
      <c r="BB59" s="128">
        <f>'SO 05 - VRN'!F35</f>
        <v>0</v>
      </c>
      <c r="BC59" s="128">
        <f>'SO 05 - VRN'!F36</f>
        <v>0</v>
      </c>
      <c r="BD59" s="130">
        <f>'SO 05 - VRN'!F37</f>
        <v>0</v>
      </c>
      <c r="BE59" s="7"/>
      <c r="BT59" s="126" t="s">
        <v>82</v>
      </c>
      <c r="BV59" s="126" t="s">
        <v>76</v>
      </c>
      <c r="BW59" s="126" t="s">
        <v>96</v>
      </c>
      <c r="BX59" s="126" t="s">
        <v>5</v>
      </c>
      <c r="CL59" s="126" t="s">
        <v>19</v>
      </c>
      <c r="CM59" s="126" t="s">
        <v>84</v>
      </c>
    </row>
    <row r="60" spans="1:57" s="2" customFormat="1" ht="30" customHeight="1">
      <c r="A60" s="41"/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7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</row>
    <row r="61" spans="1:57" s="2" customFormat="1" ht="6.95" customHeight="1">
      <c r="A61" s="41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47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</row>
  </sheetData>
  <sheetProtection password="CC35" sheet="1" objects="1" scenarios="1" formatColumns="0" formatRows="0"/>
  <mergeCells count="58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SO 01 - Terénní úpravy, z...'!C2" display="/"/>
    <hyperlink ref="A56" location="'SO 02 - Stavební práce'!C2" display="/"/>
    <hyperlink ref="A57" location="'SO 03 - Mobiliář'!C2" display="/"/>
    <hyperlink ref="A58" location="'SO 04 - Hydroizolace'!C2" display="/"/>
    <hyperlink ref="A59" location="'SO 05 - VR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83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84</v>
      </c>
    </row>
    <row r="4" spans="2:46" s="1" customFormat="1" ht="24.95" customHeight="1">
      <c r="B4" s="23"/>
      <c r="D4" s="133" t="s">
        <v>97</v>
      </c>
      <c r="L4" s="23"/>
      <c r="M4" s="13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35" t="s">
        <v>16</v>
      </c>
      <c r="L6" s="23"/>
    </row>
    <row r="7" spans="2:12" s="1" customFormat="1" ht="16.5" customHeight="1">
      <c r="B7" s="23"/>
      <c r="E7" s="136" t="str">
        <f>'Rekapitulace stavby'!K6</f>
        <v xml:space="preserve">Dodávka zařízení komunitního centra - Základní škola, Trutnov 2,  Mládežnická 536</v>
      </c>
      <c r="F7" s="135"/>
      <c r="G7" s="135"/>
      <c r="H7" s="135"/>
      <c r="L7" s="23"/>
    </row>
    <row r="8" spans="1:31" s="2" customFormat="1" ht="12" customHeight="1">
      <c r="A8" s="41"/>
      <c r="B8" s="47"/>
      <c r="C8" s="41"/>
      <c r="D8" s="135" t="s">
        <v>98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99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21</v>
      </c>
      <c r="E12" s="41"/>
      <c r="F12" s="139" t="s">
        <v>22</v>
      </c>
      <c r="G12" s="41"/>
      <c r="H12" s="41"/>
      <c r="I12" s="135" t="s">
        <v>23</v>
      </c>
      <c r="J12" s="140" t="str">
        <f>'Rekapitulace stavby'!AN8</f>
        <v>30. 1. 2024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">
        <v>27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">
        <v>28</v>
      </c>
      <c r="F15" s="41"/>
      <c r="G15" s="41"/>
      <c r="H15" s="41"/>
      <c r="I15" s="135" t="s">
        <v>29</v>
      </c>
      <c r="J15" s="139" t="s">
        <v>19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30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29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32</v>
      </c>
      <c r="E20" s="41"/>
      <c r="F20" s="41"/>
      <c r="G20" s="41"/>
      <c r="H20" s="41"/>
      <c r="I20" s="135" t="s">
        <v>26</v>
      </c>
      <c r="J20" s="139" t="s">
        <v>33</v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">
        <v>34</v>
      </c>
      <c r="F21" s="41"/>
      <c r="G21" s="41"/>
      <c r="H21" s="41"/>
      <c r="I21" s="135" t="s">
        <v>29</v>
      </c>
      <c r="J21" s="139" t="s">
        <v>19</v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36</v>
      </c>
      <c r="E23" s="41"/>
      <c r="F23" s="41"/>
      <c r="G23" s="41"/>
      <c r="H23" s="41"/>
      <c r="I23" s="135" t="s">
        <v>26</v>
      </c>
      <c r="J23" s="139" t="s">
        <v>19</v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">
        <v>37</v>
      </c>
      <c r="F24" s="41"/>
      <c r="G24" s="41"/>
      <c r="H24" s="41"/>
      <c r="I24" s="135" t="s">
        <v>29</v>
      </c>
      <c r="J24" s="139" t="s">
        <v>19</v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38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47.25" customHeight="1">
      <c r="A27" s="141"/>
      <c r="B27" s="142"/>
      <c r="C27" s="141"/>
      <c r="D27" s="141"/>
      <c r="E27" s="143" t="s">
        <v>39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40</v>
      </c>
      <c r="E30" s="41"/>
      <c r="F30" s="41"/>
      <c r="G30" s="41"/>
      <c r="H30" s="41"/>
      <c r="I30" s="41"/>
      <c r="J30" s="147">
        <f>ROUND(J84,2)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42</v>
      </c>
      <c r="G32" s="41"/>
      <c r="H32" s="41"/>
      <c r="I32" s="148" t="s">
        <v>41</v>
      </c>
      <c r="J32" s="148" t="s">
        <v>43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44</v>
      </c>
      <c r="E33" s="135" t="s">
        <v>45</v>
      </c>
      <c r="F33" s="150">
        <f>ROUND((SUM(BE84:BE204)),2)</f>
        <v>0</v>
      </c>
      <c r="G33" s="41"/>
      <c r="H33" s="41"/>
      <c r="I33" s="151">
        <v>0.21</v>
      </c>
      <c r="J33" s="150">
        <f>ROUND(((SUM(BE84:BE204))*I33),2)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46</v>
      </c>
      <c r="F34" s="150">
        <f>ROUND((SUM(BF84:BF204)),2)</f>
        <v>0</v>
      </c>
      <c r="G34" s="41"/>
      <c r="H34" s="41"/>
      <c r="I34" s="151">
        <v>0.15</v>
      </c>
      <c r="J34" s="150">
        <f>ROUND(((SUM(BF84:BF204))*I34),2)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47</v>
      </c>
      <c r="F35" s="150">
        <f>ROUND((SUM(BG84:BG204)),2)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48</v>
      </c>
      <c r="F36" s="150">
        <f>ROUND((SUM(BH84:BH204)),2)</f>
        <v>0</v>
      </c>
      <c r="G36" s="41"/>
      <c r="H36" s="41"/>
      <c r="I36" s="151">
        <v>0.15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49</v>
      </c>
      <c r="F37" s="150">
        <f>ROUND((SUM(BI84:BI204)),2)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50</v>
      </c>
      <c r="E39" s="154"/>
      <c r="F39" s="154"/>
      <c r="G39" s="155" t="s">
        <v>51</v>
      </c>
      <c r="H39" s="156" t="s">
        <v>52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100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 xml:space="preserve">Dodávka zařízení komunitního centra - Základní škola, Trutnov 2,  Mládežnická 536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98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SO 01 - Terénní úpravy, zemní práce, bourání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>Trutnov 2</v>
      </c>
      <c r="G52" s="43"/>
      <c r="H52" s="43"/>
      <c r="I52" s="35" t="s">
        <v>23</v>
      </c>
      <c r="J52" s="75" t="str">
        <f>IF(J12="","",J12)</f>
        <v>30. 1. 2024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40.05" customHeight="1">
      <c r="A54" s="41"/>
      <c r="B54" s="42"/>
      <c r="C54" s="35" t="s">
        <v>25</v>
      </c>
      <c r="D54" s="43"/>
      <c r="E54" s="43"/>
      <c r="F54" s="30" t="str">
        <f>E15</f>
        <v>Základní škola, Trutnov 2, Mládežnická 536,541 02</v>
      </c>
      <c r="G54" s="43"/>
      <c r="H54" s="43"/>
      <c r="I54" s="35" t="s">
        <v>32</v>
      </c>
      <c r="J54" s="39" t="str">
        <f>E21</f>
        <v>RSU s.r.o. Voletinská 252, 541 03 Trutnov-Poříčí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40.05" customHeight="1">
      <c r="A55" s="41"/>
      <c r="B55" s="42"/>
      <c r="C55" s="35" t="s">
        <v>30</v>
      </c>
      <c r="D55" s="43"/>
      <c r="E55" s="43"/>
      <c r="F55" s="30" t="str">
        <f>IF(E18="","",E18)</f>
        <v>Vyplň údaj</v>
      </c>
      <c r="G55" s="43"/>
      <c r="H55" s="43"/>
      <c r="I55" s="35" t="s">
        <v>36</v>
      </c>
      <c r="J55" s="39" t="str">
        <f>E24</f>
        <v>Ing.Miloš Kotrbanec, RSU s.r.o. Trutnov- Poříčí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101</v>
      </c>
      <c r="D57" s="165"/>
      <c r="E57" s="165"/>
      <c r="F57" s="165"/>
      <c r="G57" s="165"/>
      <c r="H57" s="165"/>
      <c r="I57" s="165"/>
      <c r="J57" s="166" t="s">
        <v>102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72</v>
      </c>
      <c r="D59" s="43"/>
      <c r="E59" s="43"/>
      <c r="F59" s="43"/>
      <c r="G59" s="43"/>
      <c r="H59" s="43"/>
      <c r="I59" s="43"/>
      <c r="J59" s="105">
        <f>J84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103</v>
      </c>
    </row>
    <row r="60" spans="1:31" s="9" customFormat="1" ht="24.95" customHeight="1">
      <c r="A60" s="9"/>
      <c r="B60" s="168"/>
      <c r="C60" s="169"/>
      <c r="D60" s="170" t="s">
        <v>104</v>
      </c>
      <c r="E60" s="171"/>
      <c r="F60" s="171"/>
      <c r="G60" s="171"/>
      <c r="H60" s="171"/>
      <c r="I60" s="171"/>
      <c r="J60" s="172">
        <f>J85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105</v>
      </c>
      <c r="E61" s="177"/>
      <c r="F61" s="177"/>
      <c r="G61" s="177"/>
      <c r="H61" s="177"/>
      <c r="I61" s="177"/>
      <c r="J61" s="178">
        <f>J86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106</v>
      </c>
      <c r="E62" s="177"/>
      <c r="F62" s="177"/>
      <c r="G62" s="177"/>
      <c r="H62" s="177"/>
      <c r="I62" s="177"/>
      <c r="J62" s="178">
        <f>J182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107</v>
      </c>
      <c r="E63" s="177"/>
      <c r="F63" s="177"/>
      <c r="G63" s="177"/>
      <c r="H63" s="177"/>
      <c r="I63" s="177"/>
      <c r="J63" s="178">
        <f>J188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108</v>
      </c>
      <c r="E64" s="177"/>
      <c r="F64" s="177"/>
      <c r="G64" s="177"/>
      <c r="H64" s="177"/>
      <c r="I64" s="177"/>
      <c r="J64" s="178">
        <f>J202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41"/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137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1:31" s="2" customFormat="1" ht="6.95" customHeight="1">
      <c r="A66" s="41"/>
      <c r="B66" s="62"/>
      <c r="C66" s="63"/>
      <c r="D66" s="63"/>
      <c r="E66" s="63"/>
      <c r="F66" s="63"/>
      <c r="G66" s="63"/>
      <c r="H66" s="63"/>
      <c r="I66" s="63"/>
      <c r="J66" s="63"/>
      <c r="K66" s="63"/>
      <c r="L66" s="137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70" spans="1:31" s="2" customFormat="1" ht="6.95" customHeight="1">
      <c r="A70" s="41"/>
      <c r="B70" s="64"/>
      <c r="C70" s="65"/>
      <c r="D70" s="65"/>
      <c r="E70" s="65"/>
      <c r="F70" s="65"/>
      <c r="G70" s="65"/>
      <c r="H70" s="65"/>
      <c r="I70" s="65"/>
      <c r="J70" s="65"/>
      <c r="K70" s="65"/>
      <c r="L70" s="137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1" s="2" customFormat="1" ht="24.95" customHeight="1">
      <c r="A71" s="41"/>
      <c r="B71" s="42"/>
      <c r="C71" s="26" t="s">
        <v>109</v>
      </c>
      <c r="D71" s="43"/>
      <c r="E71" s="43"/>
      <c r="F71" s="43"/>
      <c r="G71" s="43"/>
      <c r="H71" s="43"/>
      <c r="I71" s="43"/>
      <c r="J71" s="43"/>
      <c r="K71" s="43"/>
      <c r="L71" s="13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6.95" customHeight="1">
      <c r="A72" s="41"/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13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12" customHeight="1">
      <c r="A73" s="41"/>
      <c r="B73" s="42"/>
      <c r="C73" s="35" t="s">
        <v>16</v>
      </c>
      <c r="D73" s="43"/>
      <c r="E73" s="43"/>
      <c r="F73" s="43"/>
      <c r="G73" s="43"/>
      <c r="H73" s="43"/>
      <c r="I73" s="43"/>
      <c r="J73" s="43"/>
      <c r="K73" s="43"/>
      <c r="L73" s="13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16.5" customHeight="1">
      <c r="A74" s="41"/>
      <c r="B74" s="42"/>
      <c r="C74" s="43"/>
      <c r="D74" s="43"/>
      <c r="E74" s="163" t="str">
        <f>E7</f>
        <v xml:space="preserve">Dodávka zařízení komunitního centra - Základní škola, Trutnov 2,  Mládežnická 536</v>
      </c>
      <c r="F74" s="35"/>
      <c r="G74" s="35"/>
      <c r="H74" s="35"/>
      <c r="I74" s="43"/>
      <c r="J74" s="43"/>
      <c r="K74" s="43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12" customHeight="1">
      <c r="A75" s="41"/>
      <c r="B75" s="42"/>
      <c r="C75" s="35" t="s">
        <v>98</v>
      </c>
      <c r="D75" s="43"/>
      <c r="E75" s="43"/>
      <c r="F75" s="43"/>
      <c r="G75" s="43"/>
      <c r="H75" s="43"/>
      <c r="I75" s="43"/>
      <c r="J75" s="43"/>
      <c r="K75" s="43"/>
      <c r="L75" s="13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6.5" customHeight="1">
      <c r="A76" s="41"/>
      <c r="B76" s="42"/>
      <c r="C76" s="43"/>
      <c r="D76" s="43"/>
      <c r="E76" s="72" t="str">
        <f>E9</f>
        <v>SO 01 - Terénní úpravy, zemní práce, bourání</v>
      </c>
      <c r="F76" s="43"/>
      <c r="G76" s="43"/>
      <c r="H76" s="43"/>
      <c r="I76" s="43"/>
      <c r="J76" s="43"/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6.95" customHeight="1">
      <c r="A77" s="41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2" customHeight="1">
      <c r="A78" s="41"/>
      <c r="B78" s="42"/>
      <c r="C78" s="35" t="s">
        <v>21</v>
      </c>
      <c r="D78" s="43"/>
      <c r="E78" s="43"/>
      <c r="F78" s="30" t="str">
        <f>F12</f>
        <v>Trutnov 2</v>
      </c>
      <c r="G78" s="43"/>
      <c r="H78" s="43"/>
      <c r="I78" s="35" t="s">
        <v>23</v>
      </c>
      <c r="J78" s="75" t="str">
        <f>IF(J12="","",J12)</f>
        <v>30. 1. 2024</v>
      </c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6.95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40.05" customHeight="1">
      <c r="A80" s="41"/>
      <c r="B80" s="42"/>
      <c r="C80" s="35" t="s">
        <v>25</v>
      </c>
      <c r="D80" s="43"/>
      <c r="E80" s="43"/>
      <c r="F80" s="30" t="str">
        <f>E15</f>
        <v>Základní škola, Trutnov 2, Mládežnická 536,541 02</v>
      </c>
      <c r="G80" s="43"/>
      <c r="H80" s="43"/>
      <c r="I80" s="35" t="s">
        <v>32</v>
      </c>
      <c r="J80" s="39" t="str">
        <f>E21</f>
        <v>RSU s.r.o. Voletinská 252, 541 03 Trutnov-Poříčí</v>
      </c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40.05" customHeight="1">
      <c r="A81" s="41"/>
      <c r="B81" s="42"/>
      <c r="C81" s="35" t="s">
        <v>30</v>
      </c>
      <c r="D81" s="43"/>
      <c r="E81" s="43"/>
      <c r="F81" s="30" t="str">
        <f>IF(E18="","",E18)</f>
        <v>Vyplň údaj</v>
      </c>
      <c r="G81" s="43"/>
      <c r="H81" s="43"/>
      <c r="I81" s="35" t="s">
        <v>36</v>
      </c>
      <c r="J81" s="39" t="str">
        <f>E24</f>
        <v>Ing.Miloš Kotrbanec, RSU s.r.o. Trutnov- Poříčí</v>
      </c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0.3" customHeight="1">
      <c r="A82" s="41"/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11" customFormat="1" ht="29.25" customHeight="1">
      <c r="A83" s="180"/>
      <c r="B83" s="181"/>
      <c r="C83" s="182" t="s">
        <v>110</v>
      </c>
      <c r="D83" s="183" t="s">
        <v>59</v>
      </c>
      <c r="E83" s="183" t="s">
        <v>55</v>
      </c>
      <c r="F83" s="183" t="s">
        <v>56</v>
      </c>
      <c r="G83" s="183" t="s">
        <v>111</v>
      </c>
      <c r="H83" s="183" t="s">
        <v>112</v>
      </c>
      <c r="I83" s="183" t="s">
        <v>113</v>
      </c>
      <c r="J83" s="183" t="s">
        <v>102</v>
      </c>
      <c r="K83" s="184" t="s">
        <v>114</v>
      </c>
      <c r="L83" s="185"/>
      <c r="M83" s="95" t="s">
        <v>19</v>
      </c>
      <c r="N83" s="96" t="s">
        <v>44</v>
      </c>
      <c r="O83" s="96" t="s">
        <v>115</v>
      </c>
      <c r="P83" s="96" t="s">
        <v>116</v>
      </c>
      <c r="Q83" s="96" t="s">
        <v>117</v>
      </c>
      <c r="R83" s="96" t="s">
        <v>118</v>
      </c>
      <c r="S83" s="96" t="s">
        <v>119</v>
      </c>
      <c r="T83" s="97" t="s">
        <v>120</v>
      </c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  <c r="AE83" s="180"/>
    </row>
    <row r="84" spans="1:63" s="2" customFormat="1" ht="22.8" customHeight="1">
      <c r="A84" s="41"/>
      <c r="B84" s="42"/>
      <c r="C84" s="102" t="s">
        <v>121</v>
      </c>
      <c r="D84" s="43"/>
      <c r="E84" s="43"/>
      <c r="F84" s="43"/>
      <c r="G84" s="43"/>
      <c r="H84" s="43"/>
      <c r="I84" s="43"/>
      <c r="J84" s="186">
        <f>BK84</f>
        <v>0</v>
      </c>
      <c r="K84" s="43"/>
      <c r="L84" s="47"/>
      <c r="M84" s="98"/>
      <c r="N84" s="187"/>
      <c r="O84" s="99"/>
      <c r="P84" s="188">
        <f>P85</f>
        <v>0</v>
      </c>
      <c r="Q84" s="99"/>
      <c r="R84" s="188">
        <f>R85</f>
        <v>84.851</v>
      </c>
      <c r="S84" s="99"/>
      <c r="T84" s="189">
        <f>T85</f>
        <v>299.821</v>
      </c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T84" s="20" t="s">
        <v>73</v>
      </c>
      <c r="AU84" s="20" t="s">
        <v>103</v>
      </c>
      <c r="BK84" s="190">
        <f>BK85</f>
        <v>0</v>
      </c>
    </row>
    <row r="85" spans="1:63" s="12" customFormat="1" ht="25.9" customHeight="1">
      <c r="A85" s="12"/>
      <c r="B85" s="191"/>
      <c r="C85" s="192"/>
      <c r="D85" s="193" t="s">
        <v>73</v>
      </c>
      <c r="E85" s="194" t="s">
        <v>122</v>
      </c>
      <c r="F85" s="194" t="s">
        <v>123</v>
      </c>
      <c r="G85" s="192"/>
      <c r="H85" s="192"/>
      <c r="I85" s="195"/>
      <c r="J85" s="196">
        <f>BK85</f>
        <v>0</v>
      </c>
      <c r="K85" s="192"/>
      <c r="L85" s="197"/>
      <c r="M85" s="198"/>
      <c r="N85" s="199"/>
      <c r="O85" s="199"/>
      <c r="P85" s="200">
        <f>P86+P182+P188+P202</f>
        <v>0</v>
      </c>
      <c r="Q85" s="199"/>
      <c r="R85" s="200">
        <f>R86+R182+R188+R202</f>
        <v>84.851</v>
      </c>
      <c r="S85" s="199"/>
      <c r="T85" s="201">
        <f>T86+T182+T188+T202</f>
        <v>299.821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2" t="s">
        <v>82</v>
      </c>
      <c r="AT85" s="203" t="s">
        <v>73</v>
      </c>
      <c r="AU85" s="203" t="s">
        <v>74</v>
      </c>
      <c r="AY85" s="202" t="s">
        <v>124</v>
      </c>
      <c r="BK85" s="204">
        <f>BK86+BK182+BK188+BK202</f>
        <v>0</v>
      </c>
    </row>
    <row r="86" spans="1:63" s="12" customFormat="1" ht="22.8" customHeight="1">
      <c r="A86" s="12"/>
      <c r="B86" s="191"/>
      <c r="C86" s="192"/>
      <c r="D86" s="193" t="s">
        <v>73</v>
      </c>
      <c r="E86" s="205" t="s">
        <v>82</v>
      </c>
      <c r="F86" s="205" t="s">
        <v>125</v>
      </c>
      <c r="G86" s="192"/>
      <c r="H86" s="192"/>
      <c r="I86" s="195"/>
      <c r="J86" s="206">
        <f>BK86</f>
        <v>0</v>
      </c>
      <c r="K86" s="192"/>
      <c r="L86" s="197"/>
      <c r="M86" s="198"/>
      <c r="N86" s="199"/>
      <c r="O86" s="199"/>
      <c r="P86" s="200">
        <f>SUM(P87:P181)</f>
        <v>0</v>
      </c>
      <c r="Q86" s="199"/>
      <c r="R86" s="200">
        <f>SUM(R87:R181)</f>
        <v>84.851</v>
      </c>
      <c r="S86" s="199"/>
      <c r="T86" s="201">
        <f>SUM(T87:T181)</f>
        <v>284.521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2" t="s">
        <v>82</v>
      </c>
      <c r="AT86" s="203" t="s">
        <v>73</v>
      </c>
      <c r="AU86" s="203" t="s">
        <v>82</v>
      </c>
      <c r="AY86" s="202" t="s">
        <v>124</v>
      </c>
      <c r="BK86" s="204">
        <f>SUM(BK87:BK181)</f>
        <v>0</v>
      </c>
    </row>
    <row r="87" spans="1:65" s="2" customFormat="1" ht="16.5" customHeight="1">
      <c r="A87" s="41"/>
      <c r="B87" s="42"/>
      <c r="C87" s="207" t="s">
        <v>82</v>
      </c>
      <c r="D87" s="207" t="s">
        <v>126</v>
      </c>
      <c r="E87" s="208" t="s">
        <v>127</v>
      </c>
      <c r="F87" s="209" t="s">
        <v>128</v>
      </c>
      <c r="G87" s="210" t="s">
        <v>129</v>
      </c>
      <c r="H87" s="211">
        <v>0.094</v>
      </c>
      <c r="I87" s="212"/>
      <c r="J87" s="213">
        <f>ROUND(I87*H87,2)</f>
        <v>0</v>
      </c>
      <c r="K87" s="209" t="s">
        <v>130</v>
      </c>
      <c r="L87" s="47"/>
      <c r="M87" s="214" t="s">
        <v>19</v>
      </c>
      <c r="N87" s="215" t="s">
        <v>45</v>
      </c>
      <c r="O87" s="87"/>
      <c r="P87" s="216">
        <f>O87*H87</f>
        <v>0</v>
      </c>
      <c r="Q87" s="216">
        <v>0</v>
      </c>
      <c r="R87" s="216">
        <f>Q87*H87</f>
        <v>0</v>
      </c>
      <c r="S87" s="216">
        <v>0</v>
      </c>
      <c r="T87" s="217">
        <f>S87*H87</f>
        <v>0</v>
      </c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R87" s="218" t="s">
        <v>131</v>
      </c>
      <c r="AT87" s="218" t="s">
        <v>126</v>
      </c>
      <c r="AU87" s="218" t="s">
        <v>84</v>
      </c>
      <c r="AY87" s="20" t="s">
        <v>124</v>
      </c>
      <c r="BE87" s="219">
        <f>IF(N87="základní",J87,0)</f>
        <v>0</v>
      </c>
      <c r="BF87" s="219">
        <f>IF(N87="snížená",J87,0)</f>
        <v>0</v>
      </c>
      <c r="BG87" s="219">
        <f>IF(N87="zákl. přenesená",J87,0)</f>
        <v>0</v>
      </c>
      <c r="BH87" s="219">
        <f>IF(N87="sníž. přenesená",J87,0)</f>
        <v>0</v>
      </c>
      <c r="BI87" s="219">
        <f>IF(N87="nulová",J87,0)</f>
        <v>0</v>
      </c>
      <c r="BJ87" s="20" t="s">
        <v>82</v>
      </c>
      <c r="BK87" s="219">
        <f>ROUND(I87*H87,2)</f>
        <v>0</v>
      </c>
      <c r="BL87" s="20" t="s">
        <v>131</v>
      </c>
      <c r="BM87" s="218" t="s">
        <v>132</v>
      </c>
    </row>
    <row r="88" spans="1:47" s="2" customFormat="1" ht="12">
      <c r="A88" s="41"/>
      <c r="B88" s="42"/>
      <c r="C88" s="43"/>
      <c r="D88" s="220" t="s">
        <v>133</v>
      </c>
      <c r="E88" s="43"/>
      <c r="F88" s="221" t="s">
        <v>134</v>
      </c>
      <c r="G88" s="43"/>
      <c r="H88" s="43"/>
      <c r="I88" s="222"/>
      <c r="J88" s="43"/>
      <c r="K88" s="43"/>
      <c r="L88" s="47"/>
      <c r="M88" s="223"/>
      <c r="N88" s="224"/>
      <c r="O88" s="87"/>
      <c r="P88" s="87"/>
      <c r="Q88" s="87"/>
      <c r="R88" s="87"/>
      <c r="S88" s="87"/>
      <c r="T88" s="88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T88" s="20" t="s">
        <v>133</v>
      </c>
      <c r="AU88" s="20" t="s">
        <v>84</v>
      </c>
    </row>
    <row r="89" spans="1:51" s="13" customFormat="1" ht="12">
      <c r="A89" s="13"/>
      <c r="B89" s="225"/>
      <c r="C89" s="226"/>
      <c r="D89" s="227" t="s">
        <v>135</v>
      </c>
      <c r="E89" s="228" t="s">
        <v>19</v>
      </c>
      <c r="F89" s="229" t="s">
        <v>136</v>
      </c>
      <c r="G89" s="226"/>
      <c r="H89" s="228" t="s">
        <v>19</v>
      </c>
      <c r="I89" s="230"/>
      <c r="J89" s="226"/>
      <c r="K89" s="226"/>
      <c r="L89" s="231"/>
      <c r="M89" s="232"/>
      <c r="N89" s="233"/>
      <c r="O89" s="233"/>
      <c r="P89" s="233"/>
      <c r="Q89" s="233"/>
      <c r="R89" s="233"/>
      <c r="S89" s="233"/>
      <c r="T89" s="234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5" t="s">
        <v>135</v>
      </c>
      <c r="AU89" s="235" t="s">
        <v>84</v>
      </c>
      <c r="AV89" s="13" t="s">
        <v>82</v>
      </c>
      <c r="AW89" s="13" t="s">
        <v>35</v>
      </c>
      <c r="AX89" s="13" t="s">
        <v>74</v>
      </c>
      <c r="AY89" s="235" t="s">
        <v>124</v>
      </c>
    </row>
    <row r="90" spans="1:51" s="14" customFormat="1" ht="12">
      <c r="A90" s="14"/>
      <c r="B90" s="236"/>
      <c r="C90" s="237"/>
      <c r="D90" s="227" t="s">
        <v>135</v>
      </c>
      <c r="E90" s="238" t="s">
        <v>19</v>
      </c>
      <c r="F90" s="239" t="s">
        <v>137</v>
      </c>
      <c r="G90" s="237"/>
      <c r="H90" s="240">
        <v>0.094</v>
      </c>
      <c r="I90" s="241"/>
      <c r="J90" s="237"/>
      <c r="K90" s="237"/>
      <c r="L90" s="242"/>
      <c r="M90" s="243"/>
      <c r="N90" s="244"/>
      <c r="O90" s="244"/>
      <c r="P90" s="244"/>
      <c r="Q90" s="244"/>
      <c r="R90" s="244"/>
      <c r="S90" s="244"/>
      <c r="T90" s="245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46" t="s">
        <v>135</v>
      </c>
      <c r="AU90" s="246" t="s">
        <v>84</v>
      </c>
      <c r="AV90" s="14" t="s">
        <v>84</v>
      </c>
      <c r="AW90" s="14" t="s">
        <v>35</v>
      </c>
      <c r="AX90" s="14" t="s">
        <v>82</v>
      </c>
      <c r="AY90" s="246" t="s">
        <v>124</v>
      </c>
    </row>
    <row r="91" spans="1:65" s="2" customFormat="1" ht="24.15" customHeight="1">
      <c r="A91" s="41"/>
      <c r="B91" s="42"/>
      <c r="C91" s="207" t="s">
        <v>138</v>
      </c>
      <c r="D91" s="207" t="s">
        <v>126</v>
      </c>
      <c r="E91" s="208" t="s">
        <v>139</v>
      </c>
      <c r="F91" s="209" t="s">
        <v>140</v>
      </c>
      <c r="G91" s="210" t="s">
        <v>141</v>
      </c>
      <c r="H91" s="211">
        <v>942</v>
      </c>
      <c r="I91" s="212"/>
      <c r="J91" s="213">
        <f>ROUND(I91*H91,2)</f>
        <v>0</v>
      </c>
      <c r="K91" s="209" t="s">
        <v>130</v>
      </c>
      <c r="L91" s="47"/>
      <c r="M91" s="214" t="s">
        <v>19</v>
      </c>
      <c r="N91" s="215" t="s">
        <v>45</v>
      </c>
      <c r="O91" s="87"/>
      <c r="P91" s="216">
        <f>O91*H91</f>
        <v>0</v>
      </c>
      <c r="Q91" s="216">
        <v>0</v>
      </c>
      <c r="R91" s="216">
        <f>Q91*H91</f>
        <v>0</v>
      </c>
      <c r="S91" s="216">
        <v>0</v>
      </c>
      <c r="T91" s="217">
        <f>S91*H91</f>
        <v>0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R91" s="218" t="s">
        <v>131</v>
      </c>
      <c r="AT91" s="218" t="s">
        <v>126</v>
      </c>
      <c r="AU91" s="218" t="s">
        <v>84</v>
      </c>
      <c r="AY91" s="20" t="s">
        <v>124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20" t="s">
        <v>82</v>
      </c>
      <c r="BK91" s="219">
        <f>ROUND(I91*H91,2)</f>
        <v>0</v>
      </c>
      <c r="BL91" s="20" t="s">
        <v>131</v>
      </c>
      <c r="BM91" s="218" t="s">
        <v>142</v>
      </c>
    </row>
    <row r="92" spans="1:47" s="2" customFormat="1" ht="12">
      <c r="A92" s="41"/>
      <c r="B92" s="42"/>
      <c r="C92" s="43"/>
      <c r="D92" s="220" t="s">
        <v>133</v>
      </c>
      <c r="E92" s="43"/>
      <c r="F92" s="221" t="s">
        <v>143</v>
      </c>
      <c r="G92" s="43"/>
      <c r="H92" s="43"/>
      <c r="I92" s="222"/>
      <c r="J92" s="43"/>
      <c r="K92" s="43"/>
      <c r="L92" s="47"/>
      <c r="M92" s="223"/>
      <c r="N92" s="224"/>
      <c r="O92" s="87"/>
      <c r="P92" s="87"/>
      <c r="Q92" s="87"/>
      <c r="R92" s="87"/>
      <c r="S92" s="87"/>
      <c r="T92" s="88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T92" s="20" t="s">
        <v>133</v>
      </c>
      <c r="AU92" s="20" t="s">
        <v>84</v>
      </c>
    </row>
    <row r="93" spans="1:51" s="14" customFormat="1" ht="12">
      <c r="A93" s="14"/>
      <c r="B93" s="236"/>
      <c r="C93" s="237"/>
      <c r="D93" s="227" t="s">
        <v>135</v>
      </c>
      <c r="E93" s="238" t="s">
        <v>19</v>
      </c>
      <c r="F93" s="239" t="s">
        <v>144</v>
      </c>
      <c r="G93" s="237"/>
      <c r="H93" s="240">
        <v>942</v>
      </c>
      <c r="I93" s="241"/>
      <c r="J93" s="237"/>
      <c r="K93" s="237"/>
      <c r="L93" s="242"/>
      <c r="M93" s="243"/>
      <c r="N93" s="244"/>
      <c r="O93" s="244"/>
      <c r="P93" s="244"/>
      <c r="Q93" s="244"/>
      <c r="R93" s="244"/>
      <c r="S93" s="244"/>
      <c r="T93" s="245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6" t="s">
        <v>135</v>
      </c>
      <c r="AU93" s="246" t="s">
        <v>84</v>
      </c>
      <c r="AV93" s="14" t="s">
        <v>84</v>
      </c>
      <c r="AW93" s="14" t="s">
        <v>35</v>
      </c>
      <c r="AX93" s="14" t="s">
        <v>82</v>
      </c>
      <c r="AY93" s="246" t="s">
        <v>124</v>
      </c>
    </row>
    <row r="94" spans="1:65" s="2" customFormat="1" ht="24.15" customHeight="1">
      <c r="A94" s="41"/>
      <c r="B94" s="42"/>
      <c r="C94" s="207" t="s">
        <v>145</v>
      </c>
      <c r="D94" s="207" t="s">
        <v>126</v>
      </c>
      <c r="E94" s="208" t="s">
        <v>146</v>
      </c>
      <c r="F94" s="209" t="s">
        <v>147</v>
      </c>
      <c r="G94" s="210" t="s">
        <v>141</v>
      </c>
      <c r="H94" s="211">
        <v>267.3</v>
      </c>
      <c r="I94" s="212"/>
      <c r="J94" s="213">
        <f>ROUND(I94*H94,2)</f>
        <v>0</v>
      </c>
      <c r="K94" s="209" t="s">
        <v>130</v>
      </c>
      <c r="L94" s="47"/>
      <c r="M94" s="214" t="s">
        <v>19</v>
      </c>
      <c r="N94" s="215" t="s">
        <v>45</v>
      </c>
      <c r="O94" s="87"/>
      <c r="P94" s="216">
        <f>O94*H94</f>
        <v>0</v>
      </c>
      <c r="Q94" s="216">
        <v>0</v>
      </c>
      <c r="R94" s="216">
        <f>Q94*H94</f>
        <v>0</v>
      </c>
      <c r="S94" s="216">
        <v>0.22</v>
      </c>
      <c r="T94" s="217">
        <f>S94*H94</f>
        <v>58.806000000000004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18" t="s">
        <v>131</v>
      </c>
      <c r="AT94" s="218" t="s">
        <v>126</v>
      </c>
      <c r="AU94" s="218" t="s">
        <v>84</v>
      </c>
      <c r="AY94" s="20" t="s">
        <v>124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20" t="s">
        <v>82</v>
      </c>
      <c r="BK94" s="219">
        <f>ROUND(I94*H94,2)</f>
        <v>0</v>
      </c>
      <c r="BL94" s="20" t="s">
        <v>131</v>
      </c>
      <c r="BM94" s="218" t="s">
        <v>148</v>
      </c>
    </row>
    <row r="95" spans="1:47" s="2" customFormat="1" ht="12">
      <c r="A95" s="41"/>
      <c r="B95" s="42"/>
      <c r="C95" s="43"/>
      <c r="D95" s="220" t="s">
        <v>133</v>
      </c>
      <c r="E95" s="43"/>
      <c r="F95" s="221" t="s">
        <v>149</v>
      </c>
      <c r="G95" s="43"/>
      <c r="H95" s="43"/>
      <c r="I95" s="222"/>
      <c r="J95" s="43"/>
      <c r="K95" s="43"/>
      <c r="L95" s="47"/>
      <c r="M95" s="223"/>
      <c r="N95" s="224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133</v>
      </c>
      <c r="AU95" s="20" t="s">
        <v>84</v>
      </c>
    </row>
    <row r="96" spans="1:51" s="14" customFormat="1" ht="12">
      <c r="A96" s="14"/>
      <c r="B96" s="236"/>
      <c r="C96" s="237"/>
      <c r="D96" s="227" t="s">
        <v>135</v>
      </c>
      <c r="E96" s="238" t="s">
        <v>19</v>
      </c>
      <c r="F96" s="239" t="s">
        <v>150</v>
      </c>
      <c r="G96" s="237"/>
      <c r="H96" s="240">
        <v>267.3</v>
      </c>
      <c r="I96" s="241"/>
      <c r="J96" s="237"/>
      <c r="K96" s="237"/>
      <c r="L96" s="242"/>
      <c r="M96" s="243"/>
      <c r="N96" s="244"/>
      <c r="O96" s="244"/>
      <c r="P96" s="244"/>
      <c r="Q96" s="244"/>
      <c r="R96" s="244"/>
      <c r="S96" s="244"/>
      <c r="T96" s="245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6" t="s">
        <v>135</v>
      </c>
      <c r="AU96" s="246" t="s">
        <v>84</v>
      </c>
      <c r="AV96" s="14" t="s">
        <v>84</v>
      </c>
      <c r="AW96" s="14" t="s">
        <v>35</v>
      </c>
      <c r="AX96" s="14" t="s">
        <v>82</v>
      </c>
      <c r="AY96" s="246" t="s">
        <v>124</v>
      </c>
    </row>
    <row r="97" spans="1:65" s="2" customFormat="1" ht="37.8" customHeight="1">
      <c r="A97" s="41"/>
      <c r="B97" s="42"/>
      <c r="C97" s="207" t="s">
        <v>151</v>
      </c>
      <c r="D97" s="207" t="s">
        <v>126</v>
      </c>
      <c r="E97" s="208" t="s">
        <v>152</v>
      </c>
      <c r="F97" s="209" t="s">
        <v>153</v>
      </c>
      <c r="G97" s="210" t="s">
        <v>141</v>
      </c>
      <c r="H97" s="211">
        <v>534.6</v>
      </c>
      <c r="I97" s="212"/>
      <c r="J97" s="213">
        <f>ROUND(I97*H97,2)</f>
        <v>0</v>
      </c>
      <c r="K97" s="209" t="s">
        <v>130</v>
      </c>
      <c r="L97" s="47"/>
      <c r="M97" s="214" t="s">
        <v>19</v>
      </c>
      <c r="N97" s="215" t="s">
        <v>45</v>
      </c>
      <c r="O97" s="87"/>
      <c r="P97" s="216">
        <f>O97*H97</f>
        <v>0</v>
      </c>
      <c r="Q97" s="216">
        <v>0</v>
      </c>
      <c r="R97" s="216">
        <f>Q97*H97</f>
        <v>0</v>
      </c>
      <c r="S97" s="216">
        <v>0.29</v>
      </c>
      <c r="T97" s="217">
        <f>S97*H97</f>
        <v>155.034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18" t="s">
        <v>131</v>
      </c>
      <c r="AT97" s="218" t="s">
        <v>126</v>
      </c>
      <c r="AU97" s="218" t="s">
        <v>84</v>
      </c>
      <c r="AY97" s="20" t="s">
        <v>124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20" t="s">
        <v>82</v>
      </c>
      <c r="BK97" s="219">
        <f>ROUND(I97*H97,2)</f>
        <v>0</v>
      </c>
      <c r="BL97" s="20" t="s">
        <v>131</v>
      </c>
      <c r="BM97" s="218" t="s">
        <v>154</v>
      </c>
    </row>
    <row r="98" spans="1:47" s="2" customFormat="1" ht="12">
      <c r="A98" s="41"/>
      <c r="B98" s="42"/>
      <c r="C98" s="43"/>
      <c r="D98" s="220" t="s">
        <v>133</v>
      </c>
      <c r="E98" s="43"/>
      <c r="F98" s="221" t="s">
        <v>155</v>
      </c>
      <c r="G98" s="43"/>
      <c r="H98" s="43"/>
      <c r="I98" s="222"/>
      <c r="J98" s="43"/>
      <c r="K98" s="43"/>
      <c r="L98" s="47"/>
      <c r="M98" s="223"/>
      <c r="N98" s="224"/>
      <c r="O98" s="87"/>
      <c r="P98" s="87"/>
      <c r="Q98" s="87"/>
      <c r="R98" s="87"/>
      <c r="S98" s="87"/>
      <c r="T98" s="88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T98" s="20" t="s">
        <v>133</v>
      </c>
      <c r="AU98" s="20" t="s">
        <v>84</v>
      </c>
    </row>
    <row r="99" spans="1:51" s="14" customFormat="1" ht="12">
      <c r="A99" s="14"/>
      <c r="B99" s="236"/>
      <c r="C99" s="237"/>
      <c r="D99" s="227" t="s">
        <v>135</v>
      </c>
      <c r="E99" s="238" t="s">
        <v>19</v>
      </c>
      <c r="F99" s="239" t="s">
        <v>156</v>
      </c>
      <c r="G99" s="237"/>
      <c r="H99" s="240">
        <v>534.6</v>
      </c>
      <c r="I99" s="241"/>
      <c r="J99" s="237"/>
      <c r="K99" s="237"/>
      <c r="L99" s="242"/>
      <c r="M99" s="243"/>
      <c r="N99" s="244"/>
      <c r="O99" s="244"/>
      <c r="P99" s="244"/>
      <c r="Q99" s="244"/>
      <c r="R99" s="244"/>
      <c r="S99" s="244"/>
      <c r="T99" s="245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6" t="s">
        <v>135</v>
      </c>
      <c r="AU99" s="246" t="s">
        <v>84</v>
      </c>
      <c r="AV99" s="14" t="s">
        <v>84</v>
      </c>
      <c r="AW99" s="14" t="s">
        <v>35</v>
      </c>
      <c r="AX99" s="14" t="s">
        <v>82</v>
      </c>
      <c r="AY99" s="246" t="s">
        <v>124</v>
      </c>
    </row>
    <row r="100" spans="1:65" s="2" customFormat="1" ht="33" customHeight="1">
      <c r="A100" s="41"/>
      <c r="B100" s="42"/>
      <c r="C100" s="207" t="s">
        <v>157</v>
      </c>
      <c r="D100" s="207" t="s">
        <v>126</v>
      </c>
      <c r="E100" s="208" t="s">
        <v>158</v>
      </c>
      <c r="F100" s="209" t="s">
        <v>159</v>
      </c>
      <c r="G100" s="210" t="s">
        <v>141</v>
      </c>
      <c r="H100" s="211">
        <v>267.3</v>
      </c>
      <c r="I100" s="212"/>
      <c r="J100" s="213">
        <f>ROUND(I100*H100,2)</f>
        <v>0</v>
      </c>
      <c r="K100" s="209" t="s">
        <v>130</v>
      </c>
      <c r="L100" s="47"/>
      <c r="M100" s="214" t="s">
        <v>19</v>
      </c>
      <c r="N100" s="215" t="s">
        <v>45</v>
      </c>
      <c r="O100" s="87"/>
      <c r="P100" s="216">
        <f>O100*H100</f>
        <v>0</v>
      </c>
      <c r="Q100" s="216">
        <v>0</v>
      </c>
      <c r="R100" s="216">
        <f>Q100*H100</f>
        <v>0</v>
      </c>
      <c r="S100" s="216">
        <v>0.22</v>
      </c>
      <c r="T100" s="217">
        <f>S100*H100</f>
        <v>58.806000000000004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18" t="s">
        <v>131</v>
      </c>
      <c r="AT100" s="218" t="s">
        <v>126</v>
      </c>
      <c r="AU100" s="218" t="s">
        <v>84</v>
      </c>
      <c r="AY100" s="20" t="s">
        <v>124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20" t="s">
        <v>82</v>
      </c>
      <c r="BK100" s="219">
        <f>ROUND(I100*H100,2)</f>
        <v>0</v>
      </c>
      <c r="BL100" s="20" t="s">
        <v>131</v>
      </c>
      <c r="BM100" s="218" t="s">
        <v>160</v>
      </c>
    </row>
    <row r="101" spans="1:47" s="2" customFormat="1" ht="12">
      <c r="A101" s="41"/>
      <c r="B101" s="42"/>
      <c r="C101" s="43"/>
      <c r="D101" s="220" t="s">
        <v>133</v>
      </c>
      <c r="E101" s="43"/>
      <c r="F101" s="221" t="s">
        <v>161</v>
      </c>
      <c r="G101" s="43"/>
      <c r="H101" s="43"/>
      <c r="I101" s="222"/>
      <c r="J101" s="43"/>
      <c r="K101" s="43"/>
      <c r="L101" s="47"/>
      <c r="M101" s="223"/>
      <c r="N101" s="224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20" t="s">
        <v>133</v>
      </c>
      <c r="AU101" s="20" t="s">
        <v>84</v>
      </c>
    </row>
    <row r="102" spans="1:51" s="14" customFormat="1" ht="12">
      <c r="A102" s="14"/>
      <c r="B102" s="236"/>
      <c r="C102" s="237"/>
      <c r="D102" s="227" t="s">
        <v>135</v>
      </c>
      <c r="E102" s="238" t="s">
        <v>19</v>
      </c>
      <c r="F102" s="239" t="s">
        <v>162</v>
      </c>
      <c r="G102" s="237"/>
      <c r="H102" s="240">
        <v>267.3</v>
      </c>
      <c r="I102" s="241"/>
      <c r="J102" s="237"/>
      <c r="K102" s="237"/>
      <c r="L102" s="242"/>
      <c r="M102" s="243"/>
      <c r="N102" s="244"/>
      <c r="O102" s="244"/>
      <c r="P102" s="244"/>
      <c r="Q102" s="244"/>
      <c r="R102" s="244"/>
      <c r="S102" s="244"/>
      <c r="T102" s="245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6" t="s">
        <v>135</v>
      </c>
      <c r="AU102" s="246" t="s">
        <v>84</v>
      </c>
      <c r="AV102" s="14" t="s">
        <v>84</v>
      </c>
      <c r="AW102" s="14" t="s">
        <v>35</v>
      </c>
      <c r="AX102" s="14" t="s">
        <v>82</v>
      </c>
      <c r="AY102" s="246" t="s">
        <v>124</v>
      </c>
    </row>
    <row r="103" spans="1:65" s="2" customFormat="1" ht="24.15" customHeight="1">
      <c r="A103" s="41"/>
      <c r="B103" s="42"/>
      <c r="C103" s="207" t="s">
        <v>163</v>
      </c>
      <c r="D103" s="207" t="s">
        <v>126</v>
      </c>
      <c r="E103" s="208" t="s">
        <v>164</v>
      </c>
      <c r="F103" s="209" t="s">
        <v>165</v>
      </c>
      <c r="G103" s="210" t="s">
        <v>166</v>
      </c>
      <c r="H103" s="211">
        <v>6.25</v>
      </c>
      <c r="I103" s="212"/>
      <c r="J103" s="213">
        <f>ROUND(I103*H103,2)</f>
        <v>0</v>
      </c>
      <c r="K103" s="209" t="s">
        <v>130</v>
      </c>
      <c r="L103" s="47"/>
      <c r="M103" s="214" t="s">
        <v>19</v>
      </c>
      <c r="N103" s="215" t="s">
        <v>45</v>
      </c>
      <c r="O103" s="87"/>
      <c r="P103" s="216">
        <f>O103*H103</f>
        <v>0</v>
      </c>
      <c r="Q103" s="216">
        <v>0</v>
      </c>
      <c r="R103" s="216">
        <f>Q103*H103</f>
        <v>0</v>
      </c>
      <c r="S103" s="216">
        <v>1.9</v>
      </c>
      <c r="T103" s="217">
        <f>S103*H103</f>
        <v>11.875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18" t="s">
        <v>131</v>
      </c>
      <c r="AT103" s="218" t="s">
        <v>126</v>
      </c>
      <c r="AU103" s="218" t="s">
        <v>84</v>
      </c>
      <c r="AY103" s="20" t="s">
        <v>124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20" t="s">
        <v>82</v>
      </c>
      <c r="BK103" s="219">
        <f>ROUND(I103*H103,2)</f>
        <v>0</v>
      </c>
      <c r="BL103" s="20" t="s">
        <v>131</v>
      </c>
      <c r="BM103" s="218" t="s">
        <v>167</v>
      </c>
    </row>
    <row r="104" spans="1:47" s="2" customFormat="1" ht="12">
      <c r="A104" s="41"/>
      <c r="B104" s="42"/>
      <c r="C104" s="43"/>
      <c r="D104" s="220" t="s">
        <v>133</v>
      </c>
      <c r="E104" s="43"/>
      <c r="F104" s="221" t="s">
        <v>168</v>
      </c>
      <c r="G104" s="43"/>
      <c r="H104" s="43"/>
      <c r="I104" s="222"/>
      <c r="J104" s="43"/>
      <c r="K104" s="43"/>
      <c r="L104" s="47"/>
      <c r="M104" s="223"/>
      <c r="N104" s="224"/>
      <c r="O104" s="87"/>
      <c r="P104" s="87"/>
      <c r="Q104" s="87"/>
      <c r="R104" s="87"/>
      <c r="S104" s="87"/>
      <c r="T104" s="88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T104" s="20" t="s">
        <v>133</v>
      </c>
      <c r="AU104" s="20" t="s">
        <v>84</v>
      </c>
    </row>
    <row r="105" spans="1:51" s="14" customFormat="1" ht="12">
      <c r="A105" s="14"/>
      <c r="B105" s="236"/>
      <c r="C105" s="237"/>
      <c r="D105" s="227" t="s">
        <v>135</v>
      </c>
      <c r="E105" s="238" t="s">
        <v>19</v>
      </c>
      <c r="F105" s="239" t="s">
        <v>169</v>
      </c>
      <c r="G105" s="237"/>
      <c r="H105" s="240">
        <v>6.25</v>
      </c>
      <c r="I105" s="241"/>
      <c r="J105" s="237"/>
      <c r="K105" s="237"/>
      <c r="L105" s="242"/>
      <c r="M105" s="243"/>
      <c r="N105" s="244"/>
      <c r="O105" s="244"/>
      <c r="P105" s="244"/>
      <c r="Q105" s="244"/>
      <c r="R105" s="244"/>
      <c r="S105" s="244"/>
      <c r="T105" s="245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6" t="s">
        <v>135</v>
      </c>
      <c r="AU105" s="246" t="s">
        <v>84</v>
      </c>
      <c r="AV105" s="14" t="s">
        <v>84</v>
      </c>
      <c r="AW105" s="14" t="s">
        <v>35</v>
      </c>
      <c r="AX105" s="14" t="s">
        <v>82</v>
      </c>
      <c r="AY105" s="246" t="s">
        <v>124</v>
      </c>
    </row>
    <row r="106" spans="1:65" s="2" customFormat="1" ht="16.5" customHeight="1">
      <c r="A106" s="41"/>
      <c r="B106" s="42"/>
      <c r="C106" s="207" t="s">
        <v>170</v>
      </c>
      <c r="D106" s="207" t="s">
        <v>126</v>
      </c>
      <c r="E106" s="208" t="s">
        <v>171</v>
      </c>
      <c r="F106" s="209" t="s">
        <v>172</v>
      </c>
      <c r="G106" s="210" t="s">
        <v>173</v>
      </c>
      <c r="H106" s="211">
        <v>1</v>
      </c>
      <c r="I106" s="212"/>
      <c r="J106" s="213">
        <f>ROUND(I106*H106,2)</f>
        <v>0</v>
      </c>
      <c r="K106" s="209" t="s">
        <v>174</v>
      </c>
      <c r="L106" s="47"/>
      <c r="M106" s="214" t="s">
        <v>19</v>
      </c>
      <c r="N106" s="215" t="s">
        <v>45</v>
      </c>
      <c r="O106" s="87"/>
      <c r="P106" s="216">
        <f>O106*H106</f>
        <v>0</v>
      </c>
      <c r="Q106" s="216">
        <v>0</v>
      </c>
      <c r="R106" s="216">
        <f>Q106*H106</f>
        <v>0</v>
      </c>
      <c r="S106" s="216">
        <v>0</v>
      </c>
      <c r="T106" s="217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18" t="s">
        <v>131</v>
      </c>
      <c r="AT106" s="218" t="s">
        <v>126</v>
      </c>
      <c r="AU106" s="218" t="s">
        <v>84</v>
      </c>
      <c r="AY106" s="20" t="s">
        <v>124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20" t="s">
        <v>82</v>
      </c>
      <c r="BK106" s="219">
        <f>ROUND(I106*H106,2)</f>
        <v>0</v>
      </c>
      <c r="BL106" s="20" t="s">
        <v>131</v>
      </c>
      <c r="BM106" s="218" t="s">
        <v>175</v>
      </c>
    </row>
    <row r="107" spans="1:65" s="2" customFormat="1" ht="24.15" customHeight="1">
      <c r="A107" s="41"/>
      <c r="B107" s="42"/>
      <c r="C107" s="207" t="s">
        <v>176</v>
      </c>
      <c r="D107" s="207" t="s">
        <v>126</v>
      </c>
      <c r="E107" s="208" t="s">
        <v>177</v>
      </c>
      <c r="F107" s="209" t="s">
        <v>178</v>
      </c>
      <c r="G107" s="210" t="s">
        <v>166</v>
      </c>
      <c r="H107" s="211">
        <v>14</v>
      </c>
      <c r="I107" s="212"/>
      <c r="J107" s="213">
        <f>ROUND(I107*H107,2)</f>
        <v>0</v>
      </c>
      <c r="K107" s="209" t="s">
        <v>130</v>
      </c>
      <c r="L107" s="47"/>
      <c r="M107" s="214" t="s">
        <v>19</v>
      </c>
      <c r="N107" s="215" t="s">
        <v>45</v>
      </c>
      <c r="O107" s="87"/>
      <c r="P107" s="216">
        <f>O107*H107</f>
        <v>0</v>
      </c>
      <c r="Q107" s="216">
        <v>0</v>
      </c>
      <c r="R107" s="216">
        <f>Q107*H107</f>
        <v>0</v>
      </c>
      <c r="S107" s="216">
        <v>0</v>
      </c>
      <c r="T107" s="217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18" t="s">
        <v>131</v>
      </c>
      <c r="AT107" s="218" t="s">
        <v>126</v>
      </c>
      <c r="AU107" s="218" t="s">
        <v>84</v>
      </c>
      <c r="AY107" s="20" t="s">
        <v>124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20" t="s">
        <v>82</v>
      </c>
      <c r="BK107" s="219">
        <f>ROUND(I107*H107,2)</f>
        <v>0</v>
      </c>
      <c r="BL107" s="20" t="s">
        <v>131</v>
      </c>
      <c r="BM107" s="218" t="s">
        <v>179</v>
      </c>
    </row>
    <row r="108" spans="1:47" s="2" customFormat="1" ht="12">
      <c r="A108" s="41"/>
      <c r="B108" s="42"/>
      <c r="C108" s="43"/>
      <c r="D108" s="220" t="s">
        <v>133</v>
      </c>
      <c r="E108" s="43"/>
      <c r="F108" s="221" t="s">
        <v>180</v>
      </c>
      <c r="G108" s="43"/>
      <c r="H108" s="43"/>
      <c r="I108" s="222"/>
      <c r="J108" s="43"/>
      <c r="K108" s="43"/>
      <c r="L108" s="47"/>
      <c r="M108" s="223"/>
      <c r="N108" s="224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20" t="s">
        <v>133</v>
      </c>
      <c r="AU108" s="20" t="s">
        <v>84</v>
      </c>
    </row>
    <row r="109" spans="1:51" s="14" customFormat="1" ht="12">
      <c r="A109" s="14"/>
      <c r="B109" s="236"/>
      <c r="C109" s="237"/>
      <c r="D109" s="227" t="s">
        <v>135</v>
      </c>
      <c r="E109" s="238" t="s">
        <v>19</v>
      </c>
      <c r="F109" s="239" t="s">
        <v>181</v>
      </c>
      <c r="G109" s="237"/>
      <c r="H109" s="240">
        <v>14</v>
      </c>
      <c r="I109" s="241"/>
      <c r="J109" s="237"/>
      <c r="K109" s="237"/>
      <c r="L109" s="242"/>
      <c r="M109" s="243"/>
      <c r="N109" s="244"/>
      <c r="O109" s="244"/>
      <c r="P109" s="244"/>
      <c r="Q109" s="244"/>
      <c r="R109" s="244"/>
      <c r="S109" s="244"/>
      <c r="T109" s="245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6" t="s">
        <v>135</v>
      </c>
      <c r="AU109" s="246" t="s">
        <v>84</v>
      </c>
      <c r="AV109" s="14" t="s">
        <v>84</v>
      </c>
      <c r="AW109" s="14" t="s">
        <v>35</v>
      </c>
      <c r="AX109" s="14" t="s">
        <v>82</v>
      </c>
      <c r="AY109" s="246" t="s">
        <v>124</v>
      </c>
    </row>
    <row r="110" spans="1:65" s="2" customFormat="1" ht="24.15" customHeight="1">
      <c r="A110" s="41"/>
      <c r="B110" s="42"/>
      <c r="C110" s="207" t="s">
        <v>182</v>
      </c>
      <c r="D110" s="207" t="s">
        <v>126</v>
      </c>
      <c r="E110" s="208" t="s">
        <v>183</v>
      </c>
      <c r="F110" s="209" t="s">
        <v>184</v>
      </c>
      <c r="G110" s="210" t="s">
        <v>166</v>
      </c>
      <c r="H110" s="211">
        <v>66</v>
      </c>
      <c r="I110" s="212"/>
      <c r="J110" s="213">
        <f>ROUND(I110*H110,2)</f>
        <v>0</v>
      </c>
      <c r="K110" s="209" t="s">
        <v>130</v>
      </c>
      <c r="L110" s="47"/>
      <c r="M110" s="214" t="s">
        <v>19</v>
      </c>
      <c r="N110" s="215" t="s">
        <v>45</v>
      </c>
      <c r="O110" s="87"/>
      <c r="P110" s="216">
        <f>O110*H110</f>
        <v>0</v>
      </c>
      <c r="Q110" s="216">
        <v>0</v>
      </c>
      <c r="R110" s="216">
        <f>Q110*H110</f>
        <v>0</v>
      </c>
      <c r="S110" s="216">
        <v>0</v>
      </c>
      <c r="T110" s="217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18" t="s">
        <v>131</v>
      </c>
      <c r="AT110" s="218" t="s">
        <v>126</v>
      </c>
      <c r="AU110" s="218" t="s">
        <v>84</v>
      </c>
      <c r="AY110" s="20" t="s">
        <v>124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20" t="s">
        <v>82</v>
      </c>
      <c r="BK110" s="219">
        <f>ROUND(I110*H110,2)</f>
        <v>0</v>
      </c>
      <c r="BL110" s="20" t="s">
        <v>131</v>
      </c>
      <c r="BM110" s="218" t="s">
        <v>185</v>
      </c>
    </row>
    <row r="111" spans="1:47" s="2" customFormat="1" ht="12">
      <c r="A111" s="41"/>
      <c r="B111" s="42"/>
      <c r="C111" s="43"/>
      <c r="D111" s="220" t="s">
        <v>133</v>
      </c>
      <c r="E111" s="43"/>
      <c r="F111" s="221" t="s">
        <v>186</v>
      </c>
      <c r="G111" s="43"/>
      <c r="H111" s="43"/>
      <c r="I111" s="222"/>
      <c r="J111" s="43"/>
      <c r="K111" s="43"/>
      <c r="L111" s="47"/>
      <c r="M111" s="223"/>
      <c r="N111" s="224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20" t="s">
        <v>133</v>
      </c>
      <c r="AU111" s="20" t="s">
        <v>84</v>
      </c>
    </row>
    <row r="112" spans="1:51" s="14" customFormat="1" ht="12">
      <c r="A112" s="14"/>
      <c r="B112" s="236"/>
      <c r="C112" s="237"/>
      <c r="D112" s="227" t="s">
        <v>135</v>
      </c>
      <c r="E112" s="238" t="s">
        <v>19</v>
      </c>
      <c r="F112" s="239" t="s">
        <v>187</v>
      </c>
      <c r="G112" s="237"/>
      <c r="H112" s="240">
        <v>56</v>
      </c>
      <c r="I112" s="241"/>
      <c r="J112" s="237"/>
      <c r="K112" s="237"/>
      <c r="L112" s="242"/>
      <c r="M112" s="243"/>
      <c r="N112" s="244"/>
      <c r="O112" s="244"/>
      <c r="P112" s="244"/>
      <c r="Q112" s="244"/>
      <c r="R112" s="244"/>
      <c r="S112" s="244"/>
      <c r="T112" s="245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6" t="s">
        <v>135</v>
      </c>
      <c r="AU112" s="246" t="s">
        <v>84</v>
      </c>
      <c r="AV112" s="14" t="s">
        <v>84</v>
      </c>
      <c r="AW112" s="14" t="s">
        <v>35</v>
      </c>
      <c r="AX112" s="14" t="s">
        <v>74</v>
      </c>
      <c r="AY112" s="246" t="s">
        <v>124</v>
      </c>
    </row>
    <row r="113" spans="1:51" s="14" customFormat="1" ht="12">
      <c r="A113" s="14"/>
      <c r="B113" s="236"/>
      <c r="C113" s="237"/>
      <c r="D113" s="227" t="s">
        <v>135</v>
      </c>
      <c r="E113" s="238" t="s">
        <v>19</v>
      </c>
      <c r="F113" s="239" t="s">
        <v>188</v>
      </c>
      <c r="G113" s="237"/>
      <c r="H113" s="240">
        <v>10</v>
      </c>
      <c r="I113" s="241"/>
      <c r="J113" s="237"/>
      <c r="K113" s="237"/>
      <c r="L113" s="242"/>
      <c r="M113" s="243"/>
      <c r="N113" s="244"/>
      <c r="O113" s="244"/>
      <c r="P113" s="244"/>
      <c r="Q113" s="244"/>
      <c r="R113" s="244"/>
      <c r="S113" s="244"/>
      <c r="T113" s="245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6" t="s">
        <v>135</v>
      </c>
      <c r="AU113" s="246" t="s">
        <v>84</v>
      </c>
      <c r="AV113" s="14" t="s">
        <v>84</v>
      </c>
      <c r="AW113" s="14" t="s">
        <v>35</v>
      </c>
      <c r="AX113" s="14" t="s">
        <v>74</v>
      </c>
      <c r="AY113" s="246" t="s">
        <v>124</v>
      </c>
    </row>
    <row r="114" spans="1:51" s="15" customFormat="1" ht="12">
      <c r="A114" s="15"/>
      <c r="B114" s="247"/>
      <c r="C114" s="248"/>
      <c r="D114" s="227" t="s">
        <v>135</v>
      </c>
      <c r="E114" s="249" t="s">
        <v>19</v>
      </c>
      <c r="F114" s="250" t="s">
        <v>189</v>
      </c>
      <c r="G114" s="248"/>
      <c r="H114" s="251">
        <v>66</v>
      </c>
      <c r="I114" s="252"/>
      <c r="J114" s="248"/>
      <c r="K114" s="248"/>
      <c r="L114" s="253"/>
      <c r="M114" s="254"/>
      <c r="N114" s="255"/>
      <c r="O114" s="255"/>
      <c r="P114" s="255"/>
      <c r="Q114" s="255"/>
      <c r="R114" s="255"/>
      <c r="S114" s="255"/>
      <c r="T114" s="256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57" t="s">
        <v>135</v>
      </c>
      <c r="AU114" s="257" t="s">
        <v>84</v>
      </c>
      <c r="AV114" s="15" t="s">
        <v>131</v>
      </c>
      <c r="AW114" s="15" t="s">
        <v>35</v>
      </c>
      <c r="AX114" s="15" t="s">
        <v>82</v>
      </c>
      <c r="AY114" s="257" t="s">
        <v>124</v>
      </c>
    </row>
    <row r="115" spans="1:65" s="2" customFormat="1" ht="24.15" customHeight="1">
      <c r="A115" s="41"/>
      <c r="B115" s="42"/>
      <c r="C115" s="207" t="s">
        <v>190</v>
      </c>
      <c r="D115" s="207" t="s">
        <v>126</v>
      </c>
      <c r="E115" s="208" t="s">
        <v>191</v>
      </c>
      <c r="F115" s="209" t="s">
        <v>192</v>
      </c>
      <c r="G115" s="210" t="s">
        <v>166</v>
      </c>
      <c r="H115" s="211">
        <v>10.569</v>
      </c>
      <c r="I115" s="212"/>
      <c r="J115" s="213">
        <f>ROUND(I115*H115,2)</f>
        <v>0</v>
      </c>
      <c r="K115" s="209" t="s">
        <v>130</v>
      </c>
      <c r="L115" s="47"/>
      <c r="M115" s="214" t="s">
        <v>19</v>
      </c>
      <c r="N115" s="215" t="s">
        <v>45</v>
      </c>
      <c r="O115" s="87"/>
      <c r="P115" s="216">
        <f>O115*H115</f>
        <v>0</v>
      </c>
      <c r="Q115" s="216">
        <v>0</v>
      </c>
      <c r="R115" s="216">
        <f>Q115*H115</f>
        <v>0</v>
      </c>
      <c r="S115" s="216">
        <v>0</v>
      </c>
      <c r="T115" s="217">
        <f>S115*H115</f>
        <v>0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18" t="s">
        <v>131</v>
      </c>
      <c r="AT115" s="218" t="s">
        <v>126</v>
      </c>
      <c r="AU115" s="218" t="s">
        <v>84</v>
      </c>
      <c r="AY115" s="20" t="s">
        <v>124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20" t="s">
        <v>82</v>
      </c>
      <c r="BK115" s="219">
        <f>ROUND(I115*H115,2)</f>
        <v>0</v>
      </c>
      <c r="BL115" s="20" t="s">
        <v>131</v>
      </c>
      <c r="BM115" s="218" t="s">
        <v>193</v>
      </c>
    </row>
    <row r="116" spans="1:47" s="2" customFormat="1" ht="12">
      <c r="A116" s="41"/>
      <c r="B116" s="42"/>
      <c r="C116" s="43"/>
      <c r="D116" s="220" t="s">
        <v>133</v>
      </c>
      <c r="E116" s="43"/>
      <c r="F116" s="221" t="s">
        <v>194</v>
      </c>
      <c r="G116" s="43"/>
      <c r="H116" s="43"/>
      <c r="I116" s="222"/>
      <c r="J116" s="43"/>
      <c r="K116" s="43"/>
      <c r="L116" s="47"/>
      <c r="M116" s="223"/>
      <c r="N116" s="224"/>
      <c r="O116" s="87"/>
      <c r="P116" s="87"/>
      <c r="Q116" s="87"/>
      <c r="R116" s="87"/>
      <c r="S116" s="87"/>
      <c r="T116" s="88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T116" s="20" t="s">
        <v>133</v>
      </c>
      <c r="AU116" s="20" t="s">
        <v>84</v>
      </c>
    </row>
    <row r="117" spans="1:51" s="13" customFormat="1" ht="12">
      <c r="A117" s="13"/>
      <c r="B117" s="225"/>
      <c r="C117" s="226"/>
      <c r="D117" s="227" t="s">
        <v>135</v>
      </c>
      <c r="E117" s="228" t="s">
        <v>19</v>
      </c>
      <c r="F117" s="229" t="s">
        <v>195</v>
      </c>
      <c r="G117" s="226"/>
      <c r="H117" s="228" t="s">
        <v>19</v>
      </c>
      <c r="I117" s="230"/>
      <c r="J117" s="226"/>
      <c r="K117" s="226"/>
      <c r="L117" s="231"/>
      <c r="M117" s="232"/>
      <c r="N117" s="233"/>
      <c r="O117" s="233"/>
      <c r="P117" s="233"/>
      <c r="Q117" s="233"/>
      <c r="R117" s="233"/>
      <c r="S117" s="233"/>
      <c r="T117" s="23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5" t="s">
        <v>135</v>
      </c>
      <c r="AU117" s="235" t="s">
        <v>84</v>
      </c>
      <c r="AV117" s="13" t="s">
        <v>82</v>
      </c>
      <c r="AW117" s="13" t="s">
        <v>35</v>
      </c>
      <c r="AX117" s="13" t="s">
        <v>74</v>
      </c>
      <c r="AY117" s="235" t="s">
        <v>124</v>
      </c>
    </row>
    <row r="118" spans="1:51" s="14" customFormat="1" ht="12">
      <c r="A118" s="14"/>
      <c r="B118" s="236"/>
      <c r="C118" s="237"/>
      <c r="D118" s="227" t="s">
        <v>135</v>
      </c>
      <c r="E118" s="238" t="s">
        <v>19</v>
      </c>
      <c r="F118" s="239" t="s">
        <v>196</v>
      </c>
      <c r="G118" s="237"/>
      <c r="H118" s="240">
        <v>1.093</v>
      </c>
      <c r="I118" s="241"/>
      <c r="J118" s="237"/>
      <c r="K118" s="237"/>
      <c r="L118" s="242"/>
      <c r="M118" s="243"/>
      <c r="N118" s="244"/>
      <c r="O118" s="244"/>
      <c r="P118" s="244"/>
      <c r="Q118" s="244"/>
      <c r="R118" s="244"/>
      <c r="S118" s="244"/>
      <c r="T118" s="245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6" t="s">
        <v>135</v>
      </c>
      <c r="AU118" s="246" t="s">
        <v>84</v>
      </c>
      <c r="AV118" s="14" t="s">
        <v>84</v>
      </c>
      <c r="AW118" s="14" t="s">
        <v>35</v>
      </c>
      <c r="AX118" s="14" t="s">
        <v>74</v>
      </c>
      <c r="AY118" s="246" t="s">
        <v>124</v>
      </c>
    </row>
    <row r="119" spans="1:51" s="14" customFormat="1" ht="12">
      <c r="A119" s="14"/>
      <c r="B119" s="236"/>
      <c r="C119" s="237"/>
      <c r="D119" s="227" t="s">
        <v>135</v>
      </c>
      <c r="E119" s="238" t="s">
        <v>19</v>
      </c>
      <c r="F119" s="239" t="s">
        <v>197</v>
      </c>
      <c r="G119" s="237"/>
      <c r="H119" s="240">
        <v>0.55</v>
      </c>
      <c r="I119" s="241"/>
      <c r="J119" s="237"/>
      <c r="K119" s="237"/>
      <c r="L119" s="242"/>
      <c r="M119" s="243"/>
      <c r="N119" s="244"/>
      <c r="O119" s="244"/>
      <c r="P119" s="244"/>
      <c r="Q119" s="244"/>
      <c r="R119" s="244"/>
      <c r="S119" s="244"/>
      <c r="T119" s="245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6" t="s">
        <v>135</v>
      </c>
      <c r="AU119" s="246" t="s">
        <v>84</v>
      </c>
      <c r="AV119" s="14" t="s">
        <v>84</v>
      </c>
      <c r="AW119" s="14" t="s">
        <v>35</v>
      </c>
      <c r="AX119" s="14" t="s">
        <v>74</v>
      </c>
      <c r="AY119" s="246" t="s">
        <v>124</v>
      </c>
    </row>
    <row r="120" spans="1:51" s="14" customFormat="1" ht="12">
      <c r="A120" s="14"/>
      <c r="B120" s="236"/>
      <c r="C120" s="237"/>
      <c r="D120" s="227" t="s">
        <v>135</v>
      </c>
      <c r="E120" s="238" t="s">
        <v>19</v>
      </c>
      <c r="F120" s="239" t="s">
        <v>198</v>
      </c>
      <c r="G120" s="237"/>
      <c r="H120" s="240">
        <v>1</v>
      </c>
      <c r="I120" s="241"/>
      <c r="J120" s="237"/>
      <c r="K120" s="237"/>
      <c r="L120" s="242"/>
      <c r="M120" s="243"/>
      <c r="N120" s="244"/>
      <c r="O120" s="244"/>
      <c r="P120" s="244"/>
      <c r="Q120" s="244"/>
      <c r="R120" s="244"/>
      <c r="S120" s="244"/>
      <c r="T120" s="245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6" t="s">
        <v>135</v>
      </c>
      <c r="AU120" s="246" t="s">
        <v>84</v>
      </c>
      <c r="AV120" s="14" t="s">
        <v>84</v>
      </c>
      <c r="AW120" s="14" t="s">
        <v>35</v>
      </c>
      <c r="AX120" s="14" t="s">
        <v>74</v>
      </c>
      <c r="AY120" s="246" t="s">
        <v>124</v>
      </c>
    </row>
    <row r="121" spans="1:51" s="14" customFormat="1" ht="12">
      <c r="A121" s="14"/>
      <c r="B121" s="236"/>
      <c r="C121" s="237"/>
      <c r="D121" s="227" t="s">
        <v>135</v>
      </c>
      <c r="E121" s="238" t="s">
        <v>19</v>
      </c>
      <c r="F121" s="239" t="s">
        <v>199</v>
      </c>
      <c r="G121" s="237"/>
      <c r="H121" s="240">
        <v>0.15</v>
      </c>
      <c r="I121" s="241"/>
      <c r="J121" s="237"/>
      <c r="K121" s="237"/>
      <c r="L121" s="242"/>
      <c r="M121" s="243"/>
      <c r="N121" s="244"/>
      <c r="O121" s="244"/>
      <c r="P121" s="244"/>
      <c r="Q121" s="244"/>
      <c r="R121" s="244"/>
      <c r="S121" s="244"/>
      <c r="T121" s="245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6" t="s">
        <v>135</v>
      </c>
      <c r="AU121" s="246" t="s">
        <v>84</v>
      </c>
      <c r="AV121" s="14" t="s">
        <v>84</v>
      </c>
      <c r="AW121" s="14" t="s">
        <v>35</v>
      </c>
      <c r="AX121" s="14" t="s">
        <v>74</v>
      </c>
      <c r="AY121" s="246" t="s">
        <v>124</v>
      </c>
    </row>
    <row r="122" spans="1:51" s="14" customFormat="1" ht="12">
      <c r="A122" s="14"/>
      <c r="B122" s="236"/>
      <c r="C122" s="237"/>
      <c r="D122" s="227" t="s">
        <v>135</v>
      </c>
      <c r="E122" s="238" t="s">
        <v>19</v>
      </c>
      <c r="F122" s="239" t="s">
        <v>200</v>
      </c>
      <c r="G122" s="237"/>
      <c r="H122" s="240">
        <v>0.56</v>
      </c>
      <c r="I122" s="241"/>
      <c r="J122" s="237"/>
      <c r="K122" s="237"/>
      <c r="L122" s="242"/>
      <c r="M122" s="243"/>
      <c r="N122" s="244"/>
      <c r="O122" s="244"/>
      <c r="P122" s="244"/>
      <c r="Q122" s="244"/>
      <c r="R122" s="244"/>
      <c r="S122" s="244"/>
      <c r="T122" s="245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6" t="s">
        <v>135</v>
      </c>
      <c r="AU122" s="246" t="s">
        <v>84</v>
      </c>
      <c r="AV122" s="14" t="s">
        <v>84</v>
      </c>
      <c r="AW122" s="14" t="s">
        <v>35</v>
      </c>
      <c r="AX122" s="14" t="s">
        <v>74</v>
      </c>
      <c r="AY122" s="246" t="s">
        <v>124</v>
      </c>
    </row>
    <row r="123" spans="1:51" s="14" customFormat="1" ht="12">
      <c r="A123" s="14"/>
      <c r="B123" s="236"/>
      <c r="C123" s="237"/>
      <c r="D123" s="227" t="s">
        <v>135</v>
      </c>
      <c r="E123" s="238" t="s">
        <v>19</v>
      </c>
      <c r="F123" s="239" t="s">
        <v>201</v>
      </c>
      <c r="G123" s="237"/>
      <c r="H123" s="240">
        <v>1.5</v>
      </c>
      <c r="I123" s="241"/>
      <c r="J123" s="237"/>
      <c r="K123" s="237"/>
      <c r="L123" s="242"/>
      <c r="M123" s="243"/>
      <c r="N123" s="244"/>
      <c r="O123" s="244"/>
      <c r="P123" s="244"/>
      <c r="Q123" s="244"/>
      <c r="R123" s="244"/>
      <c r="S123" s="244"/>
      <c r="T123" s="245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6" t="s">
        <v>135</v>
      </c>
      <c r="AU123" s="246" t="s">
        <v>84</v>
      </c>
      <c r="AV123" s="14" t="s">
        <v>84</v>
      </c>
      <c r="AW123" s="14" t="s">
        <v>35</v>
      </c>
      <c r="AX123" s="14" t="s">
        <v>74</v>
      </c>
      <c r="AY123" s="246" t="s">
        <v>124</v>
      </c>
    </row>
    <row r="124" spans="1:51" s="14" customFormat="1" ht="12">
      <c r="A124" s="14"/>
      <c r="B124" s="236"/>
      <c r="C124" s="237"/>
      <c r="D124" s="227" t="s">
        <v>135</v>
      </c>
      <c r="E124" s="238" t="s">
        <v>19</v>
      </c>
      <c r="F124" s="239" t="s">
        <v>202</v>
      </c>
      <c r="G124" s="237"/>
      <c r="H124" s="240">
        <v>0.5</v>
      </c>
      <c r="I124" s="241"/>
      <c r="J124" s="237"/>
      <c r="K124" s="237"/>
      <c r="L124" s="242"/>
      <c r="M124" s="243"/>
      <c r="N124" s="244"/>
      <c r="O124" s="244"/>
      <c r="P124" s="244"/>
      <c r="Q124" s="244"/>
      <c r="R124" s="244"/>
      <c r="S124" s="244"/>
      <c r="T124" s="245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6" t="s">
        <v>135</v>
      </c>
      <c r="AU124" s="246" t="s">
        <v>84</v>
      </c>
      <c r="AV124" s="14" t="s">
        <v>84</v>
      </c>
      <c r="AW124" s="14" t="s">
        <v>35</v>
      </c>
      <c r="AX124" s="14" t="s">
        <v>74</v>
      </c>
      <c r="AY124" s="246" t="s">
        <v>124</v>
      </c>
    </row>
    <row r="125" spans="1:51" s="14" customFormat="1" ht="12">
      <c r="A125" s="14"/>
      <c r="B125" s="236"/>
      <c r="C125" s="237"/>
      <c r="D125" s="227" t="s">
        <v>135</v>
      </c>
      <c r="E125" s="238" t="s">
        <v>19</v>
      </c>
      <c r="F125" s="239" t="s">
        <v>203</v>
      </c>
      <c r="G125" s="237"/>
      <c r="H125" s="240">
        <v>0.75</v>
      </c>
      <c r="I125" s="241"/>
      <c r="J125" s="237"/>
      <c r="K125" s="237"/>
      <c r="L125" s="242"/>
      <c r="M125" s="243"/>
      <c r="N125" s="244"/>
      <c r="O125" s="244"/>
      <c r="P125" s="244"/>
      <c r="Q125" s="244"/>
      <c r="R125" s="244"/>
      <c r="S125" s="244"/>
      <c r="T125" s="245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6" t="s">
        <v>135</v>
      </c>
      <c r="AU125" s="246" t="s">
        <v>84</v>
      </c>
      <c r="AV125" s="14" t="s">
        <v>84</v>
      </c>
      <c r="AW125" s="14" t="s">
        <v>35</v>
      </c>
      <c r="AX125" s="14" t="s">
        <v>74</v>
      </c>
      <c r="AY125" s="246" t="s">
        <v>124</v>
      </c>
    </row>
    <row r="126" spans="1:51" s="14" customFormat="1" ht="12">
      <c r="A126" s="14"/>
      <c r="B126" s="236"/>
      <c r="C126" s="237"/>
      <c r="D126" s="227" t="s">
        <v>135</v>
      </c>
      <c r="E126" s="238" t="s">
        <v>19</v>
      </c>
      <c r="F126" s="239" t="s">
        <v>204</v>
      </c>
      <c r="G126" s="237"/>
      <c r="H126" s="240">
        <v>0.25</v>
      </c>
      <c r="I126" s="241"/>
      <c r="J126" s="237"/>
      <c r="K126" s="237"/>
      <c r="L126" s="242"/>
      <c r="M126" s="243"/>
      <c r="N126" s="244"/>
      <c r="O126" s="244"/>
      <c r="P126" s="244"/>
      <c r="Q126" s="244"/>
      <c r="R126" s="244"/>
      <c r="S126" s="244"/>
      <c r="T126" s="245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6" t="s">
        <v>135</v>
      </c>
      <c r="AU126" s="246" t="s">
        <v>84</v>
      </c>
      <c r="AV126" s="14" t="s">
        <v>84</v>
      </c>
      <c r="AW126" s="14" t="s">
        <v>35</v>
      </c>
      <c r="AX126" s="14" t="s">
        <v>74</v>
      </c>
      <c r="AY126" s="246" t="s">
        <v>124</v>
      </c>
    </row>
    <row r="127" spans="1:51" s="14" customFormat="1" ht="12">
      <c r="A127" s="14"/>
      <c r="B127" s="236"/>
      <c r="C127" s="237"/>
      <c r="D127" s="227" t="s">
        <v>135</v>
      </c>
      <c r="E127" s="238" t="s">
        <v>19</v>
      </c>
      <c r="F127" s="239" t="s">
        <v>205</v>
      </c>
      <c r="G127" s="237"/>
      <c r="H127" s="240">
        <v>1.12</v>
      </c>
      <c r="I127" s="241"/>
      <c r="J127" s="237"/>
      <c r="K127" s="237"/>
      <c r="L127" s="242"/>
      <c r="M127" s="243"/>
      <c r="N127" s="244"/>
      <c r="O127" s="244"/>
      <c r="P127" s="244"/>
      <c r="Q127" s="244"/>
      <c r="R127" s="244"/>
      <c r="S127" s="244"/>
      <c r="T127" s="245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6" t="s">
        <v>135</v>
      </c>
      <c r="AU127" s="246" t="s">
        <v>84</v>
      </c>
      <c r="AV127" s="14" t="s">
        <v>84</v>
      </c>
      <c r="AW127" s="14" t="s">
        <v>35</v>
      </c>
      <c r="AX127" s="14" t="s">
        <v>74</v>
      </c>
      <c r="AY127" s="246" t="s">
        <v>124</v>
      </c>
    </row>
    <row r="128" spans="1:51" s="14" customFormat="1" ht="12">
      <c r="A128" s="14"/>
      <c r="B128" s="236"/>
      <c r="C128" s="237"/>
      <c r="D128" s="227" t="s">
        <v>135</v>
      </c>
      <c r="E128" s="238" t="s">
        <v>19</v>
      </c>
      <c r="F128" s="239" t="s">
        <v>206</v>
      </c>
      <c r="G128" s="237"/>
      <c r="H128" s="240">
        <v>2.568</v>
      </c>
      <c r="I128" s="241"/>
      <c r="J128" s="237"/>
      <c r="K128" s="237"/>
      <c r="L128" s="242"/>
      <c r="M128" s="243"/>
      <c r="N128" s="244"/>
      <c r="O128" s="244"/>
      <c r="P128" s="244"/>
      <c r="Q128" s="244"/>
      <c r="R128" s="244"/>
      <c r="S128" s="244"/>
      <c r="T128" s="245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6" t="s">
        <v>135</v>
      </c>
      <c r="AU128" s="246" t="s">
        <v>84</v>
      </c>
      <c r="AV128" s="14" t="s">
        <v>84</v>
      </c>
      <c r="AW128" s="14" t="s">
        <v>35</v>
      </c>
      <c r="AX128" s="14" t="s">
        <v>74</v>
      </c>
      <c r="AY128" s="246" t="s">
        <v>124</v>
      </c>
    </row>
    <row r="129" spans="1:51" s="16" customFormat="1" ht="12">
      <c r="A129" s="16"/>
      <c r="B129" s="258"/>
      <c r="C129" s="259"/>
      <c r="D129" s="227" t="s">
        <v>135</v>
      </c>
      <c r="E129" s="260" t="s">
        <v>19</v>
      </c>
      <c r="F129" s="261" t="s">
        <v>207</v>
      </c>
      <c r="G129" s="259"/>
      <c r="H129" s="262">
        <v>10.041</v>
      </c>
      <c r="I129" s="263"/>
      <c r="J129" s="259"/>
      <c r="K129" s="259"/>
      <c r="L129" s="264"/>
      <c r="M129" s="265"/>
      <c r="N129" s="266"/>
      <c r="O129" s="266"/>
      <c r="P129" s="266"/>
      <c r="Q129" s="266"/>
      <c r="R129" s="266"/>
      <c r="S129" s="266"/>
      <c r="T129" s="267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T129" s="268" t="s">
        <v>135</v>
      </c>
      <c r="AU129" s="268" t="s">
        <v>84</v>
      </c>
      <c r="AV129" s="16" t="s">
        <v>208</v>
      </c>
      <c r="AW129" s="16" t="s">
        <v>35</v>
      </c>
      <c r="AX129" s="16" t="s">
        <v>74</v>
      </c>
      <c r="AY129" s="268" t="s">
        <v>124</v>
      </c>
    </row>
    <row r="130" spans="1:51" s="14" customFormat="1" ht="12">
      <c r="A130" s="14"/>
      <c r="B130" s="236"/>
      <c r="C130" s="237"/>
      <c r="D130" s="227" t="s">
        <v>135</v>
      </c>
      <c r="E130" s="238" t="s">
        <v>19</v>
      </c>
      <c r="F130" s="239" t="s">
        <v>209</v>
      </c>
      <c r="G130" s="237"/>
      <c r="H130" s="240">
        <v>0.528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6" t="s">
        <v>135</v>
      </c>
      <c r="AU130" s="246" t="s">
        <v>84</v>
      </c>
      <c r="AV130" s="14" t="s">
        <v>84</v>
      </c>
      <c r="AW130" s="14" t="s">
        <v>35</v>
      </c>
      <c r="AX130" s="14" t="s">
        <v>74</v>
      </c>
      <c r="AY130" s="246" t="s">
        <v>124</v>
      </c>
    </row>
    <row r="131" spans="1:51" s="15" customFormat="1" ht="12">
      <c r="A131" s="15"/>
      <c r="B131" s="247"/>
      <c r="C131" s="248"/>
      <c r="D131" s="227" t="s">
        <v>135</v>
      </c>
      <c r="E131" s="249" t="s">
        <v>19</v>
      </c>
      <c r="F131" s="250" t="s">
        <v>189</v>
      </c>
      <c r="G131" s="248"/>
      <c r="H131" s="251">
        <v>10.569</v>
      </c>
      <c r="I131" s="252"/>
      <c r="J131" s="248"/>
      <c r="K131" s="248"/>
      <c r="L131" s="253"/>
      <c r="M131" s="254"/>
      <c r="N131" s="255"/>
      <c r="O131" s="255"/>
      <c r="P131" s="255"/>
      <c r="Q131" s="255"/>
      <c r="R131" s="255"/>
      <c r="S131" s="255"/>
      <c r="T131" s="256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57" t="s">
        <v>135</v>
      </c>
      <c r="AU131" s="257" t="s">
        <v>84</v>
      </c>
      <c r="AV131" s="15" t="s">
        <v>131</v>
      </c>
      <c r="AW131" s="15" t="s">
        <v>35</v>
      </c>
      <c r="AX131" s="15" t="s">
        <v>82</v>
      </c>
      <c r="AY131" s="257" t="s">
        <v>124</v>
      </c>
    </row>
    <row r="132" spans="1:65" s="2" customFormat="1" ht="24.15" customHeight="1">
      <c r="A132" s="41"/>
      <c r="B132" s="42"/>
      <c r="C132" s="207" t="s">
        <v>210</v>
      </c>
      <c r="D132" s="207" t="s">
        <v>126</v>
      </c>
      <c r="E132" s="208" t="s">
        <v>211</v>
      </c>
      <c r="F132" s="209" t="s">
        <v>212</v>
      </c>
      <c r="G132" s="210" t="s">
        <v>166</v>
      </c>
      <c r="H132" s="211">
        <v>28</v>
      </c>
      <c r="I132" s="212"/>
      <c r="J132" s="213">
        <f>ROUND(I132*H132,2)</f>
        <v>0</v>
      </c>
      <c r="K132" s="209" t="s">
        <v>130</v>
      </c>
      <c r="L132" s="47"/>
      <c r="M132" s="214" t="s">
        <v>19</v>
      </c>
      <c r="N132" s="215" t="s">
        <v>45</v>
      </c>
      <c r="O132" s="87"/>
      <c r="P132" s="216">
        <f>O132*H132</f>
        <v>0</v>
      </c>
      <c r="Q132" s="216">
        <v>0</v>
      </c>
      <c r="R132" s="216">
        <f>Q132*H132</f>
        <v>0</v>
      </c>
      <c r="S132" s="216">
        <v>0</v>
      </c>
      <c r="T132" s="217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18" t="s">
        <v>131</v>
      </c>
      <c r="AT132" s="218" t="s">
        <v>126</v>
      </c>
      <c r="AU132" s="218" t="s">
        <v>84</v>
      </c>
      <c r="AY132" s="20" t="s">
        <v>124</v>
      </c>
      <c r="BE132" s="219">
        <f>IF(N132="základní",J132,0)</f>
        <v>0</v>
      </c>
      <c r="BF132" s="219">
        <f>IF(N132="snížená",J132,0)</f>
        <v>0</v>
      </c>
      <c r="BG132" s="219">
        <f>IF(N132="zákl. přenesená",J132,0)</f>
        <v>0</v>
      </c>
      <c r="BH132" s="219">
        <f>IF(N132="sníž. přenesená",J132,0)</f>
        <v>0</v>
      </c>
      <c r="BI132" s="219">
        <f>IF(N132="nulová",J132,0)</f>
        <v>0</v>
      </c>
      <c r="BJ132" s="20" t="s">
        <v>82</v>
      </c>
      <c r="BK132" s="219">
        <f>ROUND(I132*H132,2)</f>
        <v>0</v>
      </c>
      <c r="BL132" s="20" t="s">
        <v>131</v>
      </c>
      <c r="BM132" s="218" t="s">
        <v>213</v>
      </c>
    </row>
    <row r="133" spans="1:47" s="2" customFormat="1" ht="12">
      <c r="A133" s="41"/>
      <c r="B133" s="42"/>
      <c r="C133" s="43"/>
      <c r="D133" s="220" t="s">
        <v>133</v>
      </c>
      <c r="E133" s="43"/>
      <c r="F133" s="221" t="s">
        <v>214</v>
      </c>
      <c r="G133" s="43"/>
      <c r="H133" s="43"/>
      <c r="I133" s="222"/>
      <c r="J133" s="43"/>
      <c r="K133" s="43"/>
      <c r="L133" s="47"/>
      <c r="M133" s="223"/>
      <c r="N133" s="224"/>
      <c r="O133" s="87"/>
      <c r="P133" s="87"/>
      <c r="Q133" s="87"/>
      <c r="R133" s="87"/>
      <c r="S133" s="87"/>
      <c r="T133" s="88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T133" s="20" t="s">
        <v>133</v>
      </c>
      <c r="AU133" s="20" t="s">
        <v>84</v>
      </c>
    </row>
    <row r="134" spans="1:51" s="14" customFormat="1" ht="12">
      <c r="A134" s="14"/>
      <c r="B134" s="236"/>
      <c r="C134" s="237"/>
      <c r="D134" s="227" t="s">
        <v>135</v>
      </c>
      <c r="E134" s="238" t="s">
        <v>19</v>
      </c>
      <c r="F134" s="239" t="s">
        <v>215</v>
      </c>
      <c r="G134" s="237"/>
      <c r="H134" s="240">
        <v>28</v>
      </c>
      <c r="I134" s="241"/>
      <c r="J134" s="237"/>
      <c r="K134" s="237"/>
      <c r="L134" s="242"/>
      <c r="M134" s="243"/>
      <c r="N134" s="244"/>
      <c r="O134" s="244"/>
      <c r="P134" s="244"/>
      <c r="Q134" s="244"/>
      <c r="R134" s="244"/>
      <c r="S134" s="244"/>
      <c r="T134" s="245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6" t="s">
        <v>135</v>
      </c>
      <c r="AU134" s="246" t="s">
        <v>84</v>
      </c>
      <c r="AV134" s="14" t="s">
        <v>84</v>
      </c>
      <c r="AW134" s="14" t="s">
        <v>35</v>
      </c>
      <c r="AX134" s="14" t="s">
        <v>82</v>
      </c>
      <c r="AY134" s="246" t="s">
        <v>124</v>
      </c>
    </row>
    <row r="135" spans="1:65" s="2" customFormat="1" ht="33" customHeight="1">
      <c r="A135" s="41"/>
      <c r="B135" s="42"/>
      <c r="C135" s="207" t="s">
        <v>216</v>
      </c>
      <c r="D135" s="207" t="s">
        <v>126</v>
      </c>
      <c r="E135" s="208" t="s">
        <v>217</v>
      </c>
      <c r="F135" s="209" t="s">
        <v>218</v>
      </c>
      <c r="G135" s="210" t="s">
        <v>166</v>
      </c>
      <c r="H135" s="211">
        <v>10.953</v>
      </c>
      <c r="I135" s="212"/>
      <c r="J135" s="213">
        <f>ROUND(I135*H135,2)</f>
        <v>0</v>
      </c>
      <c r="K135" s="209" t="s">
        <v>130</v>
      </c>
      <c r="L135" s="47"/>
      <c r="M135" s="214" t="s">
        <v>19</v>
      </c>
      <c r="N135" s="215" t="s">
        <v>45</v>
      </c>
      <c r="O135" s="87"/>
      <c r="P135" s="216">
        <f>O135*H135</f>
        <v>0</v>
      </c>
      <c r="Q135" s="216">
        <v>0</v>
      </c>
      <c r="R135" s="216">
        <f>Q135*H135</f>
        <v>0</v>
      </c>
      <c r="S135" s="216">
        <v>0</v>
      </c>
      <c r="T135" s="217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18" t="s">
        <v>131</v>
      </c>
      <c r="AT135" s="218" t="s">
        <v>126</v>
      </c>
      <c r="AU135" s="218" t="s">
        <v>84</v>
      </c>
      <c r="AY135" s="20" t="s">
        <v>124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20" t="s">
        <v>82</v>
      </c>
      <c r="BK135" s="219">
        <f>ROUND(I135*H135,2)</f>
        <v>0</v>
      </c>
      <c r="BL135" s="20" t="s">
        <v>131</v>
      </c>
      <c r="BM135" s="218" t="s">
        <v>219</v>
      </c>
    </row>
    <row r="136" spans="1:47" s="2" customFormat="1" ht="12">
      <c r="A136" s="41"/>
      <c r="B136" s="42"/>
      <c r="C136" s="43"/>
      <c r="D136" s="220" t="s">
        <v>133</v>
      </c>
      <c r="E136" s="43"/>
      <c r="F136" s="221" t="s">
        <v>220</v>
      </c>
      <c r="G136" s="43"/>
      <c r="H136" s="43"/>
      <c r="I136" s="222"/>
      <c r="J136" s="43"/>
      <c r="K136" s="43"/>
      <c r="L136" s="47"/>
      <c r="M136" s="223"/>
      <c r="N136" s="224"/>
      <c r="O136" s="87"/>
      <c r="P136" s="87"/>
      <c r="Q136" s="87"/>
      <c r="R136" s="87"/>
      <c r="S136" s="87"/>
      <c r="T136" s="88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T136" s="20" t="s">
        <v>133</v>
      </c>
      <c r="AU136" s="20" t="s">
        <v>84</v>
      </c>
    </row>
    <row r="137" spans="1:51" s="14" customFormat="1" ht="12">
      <c r="A137" s="14"/>
      <c r="B137" s="236"/>
      <c r="C137" s="237"/>
      <c r="D137" s="227" t="s">
        <v>135</v>
      </c>
      <c r="E137" s="238" t="s">
        <v>19</v>
      </c>
      <c r="F137" s="239" t="s">
        <v>221</v>
      </c>
      <c r="G137" s="237"/>
      <c r="H137" s="240">
        <v>0.384</v>
      </c>
      <c r="I137" s="241"/>
      <c r="J137" s="237"/>
      <c r="K137" s="237"/>
      <c r="L137" s="242"/>
      <c r="M137" s="243"/>
      <c r="N137" s="244"/>
      <c r="O137" s="244"/>
      <c r="P137" s="244"/>
      <c r="Q137" s="244"/>
      <c r="R137" s="244"/>
      <c r="S137" s="244"/>
      <c r="T137" s="245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6" t="s">
        <v>135</v>
      </c>
      <c r="AU137" s="246" t="s">
        <v>84</v>
      </c>
      <c r="AV137" s="14" t="s">
        <v>84</v>
      </c>
      <c r="AW137" s="14" t="s">
        <v>35</v>
      </c>
      <c r="AX137" s="14" t="s">
        <v>74</v>
      </c>
      <c r="AY137" s="246" t="s">
        <v>124</v>
      </c>
    </row>
    <row r="138" spans="1:51" s="14" customFormat="1" ht="12">
      <c r="A138" s="14"/>
      <c r="B138" s="236"/>
      <c r="C138" s="237"/>
      <c r="D138" s="227" t="s">
        <v>135</v>
      </c>
      <c r="E138" s="238" t="s">
        <v>19</v>
      </c>
      <c r="F138" s="239" t="s">
        <v>222</v>
      </c>
      <c r="G138" s="237"/>
      <c r="H138" s="240">
        <v>10.569</v>
      </c>
      <c r="I138" s="241"/>
      <c r="J138" s="237"/>
      <c r="K138" s="237"/>
      <c r="L138" s="242"/>
      <c r="M138" s="243"/>
      <c r="N138" s="244"/>
      <c r="O138" s="244"/>
      <c r="P138" s="244"/>
      <c r="Q138" s="244"/>
      <c r="R138" s="244"/>
      <c r="S138" s="244"/>
      <c r="T138" s="245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6" t="s">
        <v>135</v>
      </c>
      <c r="AU138" s="246" t="s">
        <v>84</v>
      </c>
      <c r="AV138" s="14" t="s">
        <v>84</v>
      </c>
      <c r="AW138" s="14" t="s">
        <v>35</v>
      </c>
      <c r="AX138" s="14" t="s">
        <v>74</v>
      </c>
      <c r="AY138" s="246" t="s">
        <v>124</v>
      </c>
    </row>
    <row r="139" spans="1:51" s="15" customFormat="1" ht="12">
      <c r="A139" s="15"/>
      <c r="B139" s="247"/>
      <c r="C139" s="248"/>
      <c r="D139" s="227" t="s">
        <v>135</v>
      </c>
      <c r="E139" s="249" t="s">
        <v>19</v>
      </c>
      <c r="F139" s="250" t="s">
        <v>189</v>
      </c>
      <c r="G139" s="248"/>
      <c r="H139" s="251">
        <v>10.953000000000001</v>
      </c>
      <c r="I139" s="252"/>
      <c r="J139" s="248"/>
      <c r="K139" s="248"/>
      <c r="L139" s="253"/>
      <c r="M139" s="254"/>
      <c r="N139" s="255"/>
      <c r="O139" s="255"/>
      <c r="P139" s="255"/>
      <c r="Q139" s="255"/>
      <c r="R139" s="255"/>
      <c r="S139" s="255"/>
      <c r="T139" s="256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57" t="s">
        <v>135</v>
      </c>
      <c r="AU139" s="257" t="s">
        <v>84</v>
      </c>
      <c r="AV139" s="15" t="s">
        <v>131</v>
      </c>
      <c r="AW139" s="15" t="s">
        <v>35</v>
      </c>
      <c r="AX139" s="15" t="s">
        <v>82</v>
      </c>
      <c r="AY139" s="257" t="s">
        <v>124</v>
      </c>
    </row>
    <row r="140" spans="1:65" s="2" customFormat="1" ht="33" customHeight="1">
      <c r="A140" s="41"/>
      <c r="B140" s="42"/>
      <c r="C140" s="207" t="s">
        <v>223</v>
      </c>
      <c r="D140" s="207" t="s">
        <v>126</v>
      </c>
      <c r="E140" s="208" t="s">
        <v>224</v>
      </c>
      <c r="F140" s="209" t="s">
        <v>225</v>
      </c>
      <c r="G140" s="210" t="s">
        <v>166</v>
      </c>
      <c r="H140" s="211">
        <v>43.812</v>
      </c>
      <c r="I140" s="212"/>
      <c r="J140" s="213">
        <f>ROUND(I140*H140,2)</f>
        <v>0</v>
      </c>
      <c r="K140" s="209" t="s">
        <v>130</v>
      </c>
      <c r="L140" s="47"/>
      <c r="M140" s="214" t="s">
        <v>19</v>
      </c>
      <c r="N140" s="215" t="s">
        <v>45</v>
      </c>
      <c r="O140" s="87"/>
      <c r="P140" s="216">
        <f>O140*H140</f>
        <v>0</v>
      </c>
      <c r="Q140" s="216">
        <v>0</v>
      </c>
      <c r="R140" s="216">
        <f>Q140*H140</f>
        <v>0</v>
      </c>
      <c r="S140" s="216">
        <v>0</v>
      </c>
      <c r="T140" s="217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18" t="s">
        <v>131</v>
      </c>
      <c r="AT140" s="218" t="s">
        <v>126</v>
      </c>
      <c r="AU140" s="218" t="s">
        <v>84</v>
      </c>
      <c r="AY140" s="20" t="s">
        <v>124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20" t="s">
        <v>82</v>
      </c>
      <c r="BK140" s="219">
        <f>ROUND(I140*H140,2)</f>
        <v>0</v>
      </c>
      <c r="BL140" s="20" t="s">
        <v>131</v>
      </c>
      <c r="BM140" s="218" t="s">
        <v>226</v>
      </c>
    </row>
    <row r="141" spans="1:47" s="2" customFormat="1" ht="12">
      <c r="A141" s="41"/>
      <c r="B141" s="42"/>
      <c r="C141" s="43"/>
      <c r="D141" s="220" t="s">
        <v>133</v>
      </c>
      <c r="E141" s="43"/>
      <c r="F141" s="221" t="s">
        <v>227</v>
      </c>
      <c r="G141" s="43"/>
      <c r="H141" s="43"/>
      <c r="I141" s="222"/>
      <c r="J141" s="43"/>
      <c r="K141" s="43"/>
      <c r="L141" s="47"/>
      <c r="M141" s="223"/>
      <c r="N141" s="224"/>
      <c r="O141" s="87"/>
      <c r="P141" s="87"/>
      <c r="Q141" s="87"/>
      <c r="R141" s="87"/>
      <c r="S141" s="87"/>
      <c r="T141" s="88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T141" s="20" t="s">
        <v>133</v>
      </c>
      <c r="AU141" s="20" t="s">
        <v>84</v>
      </c>
    </row>
    <row r="142" spans="1:51" s="14" customFormat="1" ht="12">
      <c r="A142" s="14"/>
      <c r="B142" s="236"/>
      <c r="C142" s="237"/>
      <c r="D142" s="227" t="s">
        <v>135</v>
      </c>
      <c r="E142" s="237"/>
      <c r="F142" s="239" t="s">
        <v>228</v>
      </c>
      <c r="G142" s="237"/>
      <c r="H142" s="240">
        <v>43.812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6" t="s">
        <v>135</v>
      </c>
      <c r="AU142" s="246" t="s">
        <v>84</v>
      </c>
      <c r="AV142" s="14" t="s">
        <v>84</v>
      </c>
      <c r="AW142" s="14" t="s">
        <v>4</v>
      </c>
      <c r="AX142" s="14" t="s">
        <v>82</v>
      </c>
      <c r="AY142" s="246" t="s">
        <v>124</v>
      </c>
    </row>
    <row r="143" spans="1:65" s="2" customFormat="1" ht="24.15" customHeight="1">
      <c r="A143" s="41"/>
      <c r="B143" s="42"/>
      <c r="C143" s="207" t="s">
        <v>229</v>
      </c>
      <c r="D143" s="207" t="s">
        <v>126</v>
      </c>
      <c r="E143" s="208" t="s">
        <v>230</v>
      </c>
      <c r="F143" s="209" t="s">
        <v>231</v>
      </c>
      <c r="G143" s="210" t="s">
        <v>166</v>
      </c>
      <c r="H143" s="211">
        <v>52.6</v>
      </c>
      <c r="I143" s="212"/>
      <c r="J143" s="213">
        <f>ROUND(I143*H143,2)</f>
        <v>0</v>
      </c>
      <c r="K143" s="209" t="s">
        <v>130</v>
      </c>
      <c r="L143" s="47"/>
      <c r="M143" s="214" t="s">
        <v>19</v>
      </c>
      <c r="N143" s="215" t="s">
        <v>45</v>
      </c>
      <c r="O143" s="87"/>
      <c r="P143" s="216">
        <f>O143*H143</f>
        <v>0</v>
      </c>
      <c r="Q143" s="216">
        <v>0</v>
      </c>
      <c r="R143" s="216">
        <f>Q143*H143</f>
        <v>0</v>
      </c>
      <c r="S143" s="216">
        <v>0</v>
      </c>
      <c r="T143" s="217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18" t="s">
        <v>131</v>
      </c>
      <c r="AT143" s="218" t="s">
        <v>126</v>
      </c>
      <c r="AU143" s="218" t="s">
        <v>84</v>
      </c>
      <c r="AY143" s="20" t="s">
        <v>124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20" t="s">
        <v>82</v>
      </c>
      <c r="BK143" s="219">
        <f>ROUND(I143*H143,2)</f>
        <v>0</v>
      </c>
      <c r="BL143" s="20" t="s">
        <v>131</v>
      </c>
      <c r="BM143" s="218" t="s">
        <v>232</v>
      </c>
    </row>
    <row r="144" spans="1:47" s="2" customFormat="1" ht="12">
      <c r="A144" s="41"/>
      <c r="B144" s="42"/>
      <c r="C144" s="43"/>
      <c r="D144" s="220" t="s">
        <v>133</v>
      </c>
      <c r="E144" s="43"/>
      <c r="F144" s="221" t="s">
        <v>233</v>
      </c>
      <c r="G144" s="43"/>
      <c r="H144" s="43"/>
      <c r="I144" s="222"/>
      <c r="J144" s="43"/>
      <c r="K144" s="43"/>
      <c r="L144" s="47"/>
      <c r="M144" s="223"/>
      <c r="N144" s="224"/>
      <c r="O144" s="87"/>
      <c r="P144" s="87"/>
      <c r="Q144" s="87"/>
      <c r="R144" s="87"/>
      <c r="S144" s="87"/>
      <c r="T144" s="88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T144" s="20" t="s">
        <v>133</v>
      </c>
      <c r="AU144" s="20" t="s">
        <v>84</v>
      </c>
    </row>
    <row r="145" spans="1:51" s="14" customFormat="1" ht="12">
      <c r="A145" s="14"/>
      <c r="B145" s="236"/>
      <c r="C145" s="237"/>
      <c r="D145" s="227" t="s">
        <v>135</v>
      </c>
      <c r="E145" s="238" t="s">
        <v>19</v>
      </c>
      <c r="F145" s="239" t="s">
        <v>234</v>
      </c>
      <c r="G145" s="237"/>
      <c r="H145" s="240">
        <v>52.6</v>
      </c>
      <c r="I145" s="241"/>
      <c r="J145" s="237"/>
      <c r="K145" s="237"/>
      <c r="L145" s="242"/>
      <c r="M145" s="243"/>
      <c r="N145" s="244"/>
      <c r="O145" s="244"/>
      <c r="P145" s="244"/>
      <c r="Q145" s="244"/>
      <c r="R145" s="244"/>
      <c r="S145" s="244"/>
      <c r="T145" s="245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6" t="s">
        <v>135</v>
      </c>
      <c r="AU145" s="246" t="s">
        <v>84</v>
      </c>
      <c r="AV145" s="14" t="s">
        <v>84</v>
      </c>
      <c r="AW145" s="14" t="s">
        <v>35</v>
      </c>
      <c r="AX145" s="14" t="s">
        <v>82</v>
      </c>
      <c r="AY145" s="246" t="s">
        <v>124</v>
      </c>
    </row>
    <row r="146" spans="1:65" s="2" customFormat="1" ht="24.15" customHeight="1">
      <c r="A146" s="41"/>
      <c r="B146" s="42"/>
      <c r="C146" s="207" t="s">
        <v>8</v>
      </c>
      <c r="D146" s="207" t="s">
        <v>126</v>
      </c>
      <c r="E146" s="208" t="s">
        <v>235</v>
      </c>
      <c r="F146" s="209" t="s">
        <v>236</v>
      </c>
      <c r="G146" s="210" t="s">
        <v>166</v>
      </c>
      <c r="H146" s="211">
        <v>2367</v>
      </c>
      <c r="I146" s="212"/>
      <c r="J146" s="213">
        <f>ROUND(I146*H146,2)</f>
        <v>0</v>
      </c>
      <c r="K146" s="209" t="s">
        <v>130</v>
      </c>
      <c r="L146" s="47"/>
      <c r="M146" s="214" t="s">
        <v>19</v>
      </c>
      <c r="N146" s="215" t="s">
        <v>45</v>
      </c>
      <c r="O146" s="87"/>
      <c r="P146" s="216">
        <f>O146*H146</f>
        <v>0</v>
      </c>
      <c r="Q146" s="216">
        <v>0</v>
      </c>
      <c r="R146" s="216">
        <f>Q146*H146</f>
        <v>0</v>
      </c>
      <c r="S146" s="216">
        <v>0</v>
      </c>
      <c r="T146" s="217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18" t="s">
        <v>131</v>
      </c>
      <c r="AT146" s="218" t="s">
        <v>126</v>
      </c>
      <c r="AU146" s="218" t="s">
        <v>84</v>
      </c>
      <c r="AY146" s="20" t="s">
        <v>124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20" t="s">
        <v>82</v>
      </c>
      <c r="BK146" s="219">
        <f>ROUND(I146*H146,2)</f>
        <v>0</v>
      </c>
      <c r="BL146" s="20" t="s">
        <v>131</v>
      </c>
      <c r="BM146" s="218" t="s">
        <v>237</v>
      </c>
    </row>
    <row r="147" spans="1:47" s="2" customFormat="1" ht="12">
      <c r="A147" s="41"/>
      <c r="B147" s="42"/>
      <c r="C147" s="43"/>
      <c r="D147" s="220" t="s">
        <v>133</v>
      </c>
      <c r="E147" s="43"/>
      <c r="F147" s="221" t="s">
        <v>238</v>
      </c>
      <c r="G147" s="43"/>
      <c r="H147" s="43"/>
      <c r="I147" s="222"/>
      <c r="J147" s="43"/>
      <c r="K147" s="43"/>
      <c r="L147" s="47"/>
      <c r="M147" s="223"/>
      <c r="N147" s="224"/>
      <c r="O147" s="87"/>
      <c r="P147" s="87"/>
      <c r="Q147" s="87"/>
      <c r="R147" s="87"/>
      <c r="S147" s="87"/>
      <c r="T147" s="88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T147" s="20" t="s">
        <v>133</v>
      </c>
      <c r="AU147" s="20" t="s">
        <v>84</v>
      </c>
    </row>
    <row r="148" spans="1:51" s="14" customFormat="1" ht="12">
      <c r="A148" s="14"/>
      <c r="B148" s="236"/>
      <c r="C148" s="237"/>
      <c r="D148" s="227" t="s">
        <v>135</v>
      </c>
      <c r="E148" s="237"/>
      <c r="F148" s="239" t="s">
        <v>239</v>
      </c>
      <c r="G148" s="237"/>
      <c r="H148" s="240">
        <v>2367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5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6" t="s">
        <v>135</v>
      </c>
      <c r="AU148" s="246" t="s">
        <v>84</v>
      </c>
      <c r="AV148" s="14" t="s">
        <v>84</v>
      </c>
      <c r="AW148" s="14" t="s">
        <v>4</v>
      </c>
      <c r="AX148" s="14" t="s">
        <v>82</v>
      </c>
      <c r="AY148" s="246" t="s">
        <v>124</v>
      </c>
    </row>
    <row r="149" spans="1:65" s="2" customFormat="1" ht="37.8" customHeight="1">
      <c r="A149" s="41"/>
      <c r="B149" s="42"/>
      <c r="C149" s="207" t="s">
        <v>240</v>
      </c>
      <c r="D149" s="207" t="s">
        <v>126</v>
      </c>
      <c r="E149" s="208" t="s">
        <v>241</v>
      </c>
      <c r="F149" s="209" t="s">
        <v>242</v>
      </c>
      <c r="G149" s="210" t="s">
        <v>166</v>
      </c>
      <c r="H149" s="211">
        <v>164.769</v>
      </c>
      <c r="I149" s="212"/>
      <c r="J149" s="213">
        <f>ROUND(I149*H149,2)</f>
        <v>0</v>
      </c>
      <c r="K149" s="209" t="s">
        <v>130</v>
      </c>
      <c r="L149" s="47"/>
      <c r="M149" s="214" t="s">
        <v>19</v>
      </c>
      <c r="N149" s="215" t="s">
        <v>45</v>
      </c>
      <c r="O149" s="87"/>
      <c r="P149" s="216">
        <f>O149*H149</f>
        <v>0</v>
      </c>
      <c r="Q149" s="216">
        <v>0</v>
      </c>
      <c r="R149" s="216">
        <f>Q149*H149</f>
        <v>0</v>
      </c>
      <c r="S149" s="216">
        <v>0</v>
      </c>
      <c r="T149" s="217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18" t="s">
        <v>131</v>
      </c>
      <c r="AT149" s="218" t="s">
        <v>126</v>
      </c>
      <c r="AU149" s="218" t="s">
        <v>84</v>
      </c>
      <c r="AY149" s="20" t="s">
        <v>124</v>
      </c>
      <c r="BE149" s="219">
        <f>IF(N149="základní",J149,0)</f>
        <v>0</v>
      </c>
      <c r="BF149" s="219">
        <f>IF(N149="snížená",J149,0)</f>
        <v>0</v>
      </c>
      <c r="BG149" s="219">
        <f>IF(N149="zákl. přenesená",J149,0)</f>
        <v>0</v>
      </c>
      <c r="BH149" s="219">
        <f>IF(N149="sníž. přenesená",J149,0)</f>
        <v>0</v>
      </c>
      <c r="BI149" s="219">
        <f>IF(N149="nulová",J149,0)</f>
        <v>0</v>
      </c>
      <c r="BJ149" s="20" t="s">
        <v>82</v>
      </c>
      <c r="BK149" s="219">
        <f>ROUND(I149*H149,2)</f>
        <v>0</v>
      </c>
      <c r="BL149" s="20" t="s">
        <v>131</v>
      </c>
      <c r="BM149" s="218" t="s">
        <v>243</v>
      </c>
    </row>
    <row r="150" spans="1:47" s="2" customFormat="1" ht="12">
      <c r="A150" s="41"/>
      <c r="B150" s="42"/>
      <c r="C150" s="43"/>
      <c r="D150" s="220" t="s">
        <v>133</v>
      </c>
      <c r="E150" s="43"/>
      <c r="F150" s="221" t="s">
        <v>244</v>
      </c>
      <c r="G150" s="43"/>
      <c r="H150" s="43"/>
      <c r="I150" s="222"/>
      <c r="J150" s="43"/>
      <c r="K150" s="43"/>
      <c r="L150" s="47"/>
      <c r="M150" s="223"/>
      <c r="N150" s="224"/>
      <c r="O150" s="87"/>
      <c r="P150" s="87"/>
      <c r="Q150" s="87"/>
      <c r="R150" s="87"/>
      <c r="S150" s="87"/>
      <c r="T150" s="88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T150" s="20" t="s">
        <v>133</v>
      </c>
      <c r="AU150" s="20" t="s">
        <v>84</v>
      </c>
    </row>
    <row r="151" spans="1:51" s="14" customFormat="1" ht="12">
      <c r="A151" s="14"/>
      <c r="B151" s="236"/>
      <c r="C151" s="237"/>
      <c r="D151" s="227" t="s">
        <v>135</v>
      </c>
      <c r="E151" s="238" t="s">
        <v>19</v>
      </c>
      <c r="F151" s="239" t="s">
        <v>245</v>
      </c>
      <c r="G151" s="237"/>
      <c r="H151" s="240">
        <v>164.769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5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6" t="s">
        <v>135</v>
      </c>
      <c r="AU151" s="246" t="s">
        <v>84</v>
      </c>
      <c r="AV151" s="14" t="s">
        <v>84</v>
      </c>
      <c r="AW151" s="14" t="s">
        <v>35</v>
      </c>
      <c r="AX151" s="14" t="s">
        <v>82</v>
      </c>
      <c r="AY151" s="246" t="s">
        <v>124</v>
      </c>
    </row>
    <row r="152" spans="1:65" s="2" customFormat="1" ht="37.8" customHeight="1">
      <c r="A152" s="41"/>
      <c r="B152" s="42"/>
      <c r="C152" s="207" t="s">
        <v>246</v>
      </c>
      <c r="D152" s="207" t="s">
        <v>126</v>
      </c>
      <c r="E152" s="208" t="s">
        <v>247</v>
      </c>
      <c r="F152" s="209" t="s">
        <v>248</v>
      </c>
      <c r="G152" s="210" t="s">
        <v>166</v>
      </c>
      <c r="H152" s="211">
        <v>1647.69</v>
      </c>
      <c r="I152" s="212"/>
      <c r="J152" s="213">
        <f>ROUND(I152*H152,2)</f>
        <v>0</v>
      </c>
      <c r="K152" s="209" t="s">
        <v>130</v>
      </c>
      <c r="L152" s="47"/>
      <c r="M152" s="214" t="s">
        <v>19</v>
      </c>
      <c r="N152" s="215" t="s">
        <v>45</v>
      </c>
      <c r="O152" s="87"/>
      <c r="P152" s="216">
        <f>O152*H152</f>
        <v>0</v>
      </c>
      <c r="Q152" s="216">
        <v>0</v>
      </c>
      <c r="R152" s="216">
        <f>Q152*H152</f>
        <v>0</v>
      </c>
      <c r="S152" s="216">
        <v>0</v>
      </c>
      <c r="T152" s="217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18" t="s">
        <v>131</v>
      </c>
      <c r="AT152" s="218" t="s">
        <v>126</v>
      </c>
      <c r="AU152" s="218" t="s">
        <v>84</v>
      </c>
      <c r="AY152" s="20" t="s">
        <v>124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20" t="s">
        <v>82</v>
      </c>
      <c r="BK152" s="219">
        <f>ROUND(I152*H152,2)</f>
        <v>0</v>
      </c>
      <c r="BL152" s="20" t="s">
        <v>131</v>
      </c>
      <c r="BM152" s="218" t="s">
        <v>249</v>
      </c>
    </row>
    <row r="153" spans="1:47" s="2" customFormat="1" ht="12">
      <c r="A153" s="41"/>
      <c r="B153" s="42"/>
      <c r="C153" s="43"/>
      <c r="D153" s="220" t="s">
        <v>133</v>
      </c>
      <c r="E153" s="43"/>
      <c r="F153" s="221" t="s">
        <v>250</v>
      </c>
      <c r="G153" s="43"/>
      <c r="H153" s="43"/>
      <c r="I153" s="222"/>
      <c r="J153" s="43"/>
      <c r="K153" s="43"/>
      <c r="L153" s="47"/>
      <c r="M153" s="223"/>
      <c r="N153" s="224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20" t="s">
        <v>133</v>
      </c>
      <c r="AU153" s="20" t="s">
        <v>84</v>
      </c>
    </row>
    <row r="154" spans="1:51" s="14" customFormat="1" ht="12">
      <c r="A154" s="14"/>
      <c r="B154" s="236"/>
      <c r="C154" s="237"/>
      <c r="D154" s="227" t="s">
        <v>135</v>
      </c>
      <c r="E154" s="237"/>
      <c r="F154" s="239" t="s">
        <v>251</v>
      </c>
      <c r="G154" s="237"/>
      <c r="H154" s="240">
        <v>1647.69</v>
      </c>
      <c r="I154" s="241"/>
      <c r="J154" s="237"/>
      <c r="K154" s="237"/>
      <c r="L154" s="242"/>
      <c r="M154" s="243"/>
      <c r="N154" s="244"/>
      <c r="O154" s="244"/>
      <c r="P154" s="244"/>
      <c r="Q154" s="244"/>
      <c r="R154" s="244"/>
      <c r="S154" s="244"/>
      <c r="T154" s="245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6" t="s">
        <v>135</v>
      </c>
      <c r="AU154" s="246" t="s">
        <v>84</v>
      </c>
      <c r="AV154" s="14" t="s">
        <v>84</v>
      </c>
      <c r="AW154" s="14" t="s">
        <v>4</v>
      </c>
      <c r="AX154" s="14" t="s">
        <v>82</v>
      </c>
      <c r="AY154" s="246" t="s">
        <v>124</v>
      </c>
    </row>
    <row r="155" spans="1:65" s="2" customFormat="1" ht="16.5" customHeight="1">
      <c r="A155" s="41"/>
      <c r="B155" s="42"/>
      <c r="C155" s="207" t="s">
        <v>252</v>
      </c>
      <c r="D155" s="207" t="s">
        <v>126</v>
      </c>
      <c r="E155" s="208" t="s">
        <v>253</v>
      </c>
      <c r="F155" s="209" t="s">
        <v>254</v>
      </c>
      <c r="G155" s="210" t="s">
        <v>166</v>
      </c>
      <c r="H155" s="211">
        <v>52.6</v>
      </c>
      <c r="I155" s="212"/>
      <c r="J155" s="213">
        <f>ROUND(I155*H155,2)</f>
        <v>0</v>
      </c>
      <c r="K155" s="209" t="s">
        <v>130</v>
      </c>
      <c r="L155" s="47"/>
      <c r="M155" s="214" t="s">
        <v>19</v>
      </c>
      <c r="N155" s="215" t="s">
        <v>45</v>
      </c>
      <c r="O155" s="87"/>
      <c r="P155" s="216">
        <f>O155*H155</f>
        <v>0</v>
      </c>
      <c r="Q155" s="216">
        <v>0</v>
      </c>
      <c r="R155" s="216">
        <f>Q155*H155</f>
        <v>0</v>
      </c>
      <c r="S155" s="216">
        <v>0</v>
      </c>
      <c r="T155" s="217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18" t="s">
        <v>131</v>
      </c>
      <c r="AT155" s="218" t="s">
        <v>126</v>
      </c>
      <c r="AU155" s="218" t="s">
        <v>84</v>
      </c>
      <c r="AY155" s="20" t="s">
        <v>124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20" t="s">
        <v>82</v>
      </c>
      <c r="BK155" s="219">
        <f>ROUND(I155*H155,2)</f>
        <v>0</v>
      </c>
      <c r="BL155" s="20" t="s">
        <v>131</v>
      </c>
      <c r="BM155" s="218" t="s">
        <v>255</v>
      </c>
    </row>
    <row r="156" spans="1:47" s="2" customFormat="1" ht="12">
      <c r="A156" s="41"/>
      <c r="B156" s="42"/>
      <c r="C156" s="43"/>
      <c r="D156" s="220" t="s">
        <v>133</v>
      </c>
      <c r="E156" s="43"/>
      <c r="F156" s="221" t="s">
        <v>256</v>
      </c>
      <c r="G156" s="43"/>
      <c r="H156" s="43"/>
      <c r="I156" s="222"/>
      <c r="J156" s="43"/>
      <c r="K156" s="43"/>
      <c r="L156" s="47"/>
      <c r="M156" s="223"/>
      <c r="N156" s="224"/>
      <c r="O156" s="87"/>
      <c r="P156" s="87"/>
      <c r="Q156" s="87"/>
      <c r="R156" s="87"/>
      <c r="S156" s="87"/>
      <c r="T156" s="88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T156" s="20" t="s">
        <v>133</v>
      </c>
      <c r="AU156" s="20" t="s">
        <v>84</v>
      </c>
    </row>
    <row r="157" spans="1:65" s="2" customFormat="1" ht="16.5" customHeight="1">
      <c r="A157" s="41"/>
      <c r="B157" s="42"/>
      <c r="C157" s="269" t="s">
        <v>257</v>
      </c>
      <c r="D157" s="269" t="s">
        <v>258</v>
      </c>
      <c r="E157" s="270" t="s">
        <v>259</v>
      </c>
      <c r="F157" s="271" t="s">
        <v>260</v>
      </c>
      <c r="G157" s="272" t="s">
        <v>261</v>
      </c>
      <c r="H157" s="273">
        <v>84.16</v>
      </c>
      <c r="I157" s="274"/>
      <c r="J157" s="275">
        <f>ROUND(I157*H157,2)</f>
        <v>0</v>
      </c>
      <c r="K157" s="271" t="s">
        <v>262</v>
      </c>
      <c r="L157" s="276"/>
      <c r="M157" s="277" t="s">
        <v>19</v>
      </c>
      <c r="N157" s="278" t="s">
        <v>45</v>
      </c>
      <c r="O157" s="87"/>
      <c r="P157" s="216">
        <f>O157*H157</f>
        <v>0</v>
      </c>
      <c r="Q157" s="216">
        <v>1</v>
      </c>
      <c r="R157" s="216">
        <f>Q157*H157</f>
        <v>84.16</v>
      </c>
      <c r="S157" s="216">
        <v>0</v>
      </c>
      <c r="T157" s="217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18" t="s">
        <v>263</v>
      </c>
      <c r="AT157" s="218" t="s">
        <v>258</v>
      </c>
      <c r="AU157" s="218" t="s">
        <v>84</v>
      </c>
      <c r="AY157" s="20" t="s">
        <v>124</v>
      </c>
      <c r="BE157" s="219">
        <f>IF(N157="základní",J157,0)</f>
        <v>0</v>
      </c>
      <c r="BF157" s="219">
        <f>IF(N157="snížená",J157,0)</f>
        <v>0</v>
      </c>
      <c r="BG157" s="219">
        <f>IF(N157="zákl. přenesená",J157,0)</f>
        <v>0</v>
      </c>
      <c r="BH157" s="219">
        <f>IF(N157="sníž. přenesená",J157,0)</f>
        <v>0</v>
      </c>
      <c r="BI157" s="219">
        <f>IF(N157="nulová",J157,0)</f>
        <v>0</v>
      </c>
      <c r="BJ157" s="20" t="s">
        <v>82</v>
      </c>
      <c r="BK157" s="219">
        <f>ROUND(I157*H157,2)</f>
        <v>0</v>
      </c>
      <c r="BL157" s="20" t="s">
        <v>131</v>
      </c>
      <c r="BM157" s="218" t="s">
        <v>264</v>
      </c>
    </row>
    <row r="158" spans="1:51" s="14" customFormat="1" ht="12">
      <c r="A158" s="14"/>
      <c r="B158" s="236"/>
      <c r="C158" s="237"/>
      <c r="D158" s="227" t="s">
        <v>135</v>
      </c>
      <c r="E158" s="237"/>
      <c r="F158" s="239" t="s">
        <v>265</v>
      </c>
      <c r="G158" s="237"/>
      <c r="H158" s="240">
        <v>84.16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5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6" t="s">
        <v>135</v>
      </c>
      <c r="AU158" s="246" t="s">
        <v>84</v>
      </c>
      <c r="AV158" s="14" t="s">
        <v>84</v>
      </c>
      <c r="AW158" s="14" t="s">
        <v>4</v>
      </c>
      <c r="AX158" s="14" t="s">
        <v>82</v>
      </c>
      <c r="AY158" s="246" t="s">
        <v>124</v>
      </c>
    </row>
    <row r="159" spans="1:65" s="2" customFormat="1" ht="24.15" customHeight="1">
      <c r="A159" s="41"/>
      <c r="B159" s="42"/>
      <c r="C159" s="207" t="s">
        <v>266</v>
      </c>
      <c r="D159" s="207" t="s">
        <v>126</v>
      </c>
      <c r="E159" s="208" t="s">
        <v>267</v>
      </c>
      <c r="F159" s="209" t="s">
        <v>268</v>
      </c>
      <c r="G159" s="210" t="s">
        <v>166</v>
      </c>
      <c r="H159" s="211">
        <v>10.569</v>
      </c>
      <c r="I159" s="212"/>
      <c r="J159" s="213">
        <f>ROUND(I159*H159,2)</f>
        <v>0</v>
      </c>
      <c r="K159" s="209" t="s">
        <v>130</v>
      </c>
      <c r="L159" s="47"/>
      <c r="M159" s="214" t="s">
        <v>19</v>
      </c>
      <c r="N159" s="215" t="s">
        <v>45</v>
      </c>
      <c r="O159" s="87"/>
      <c r="P159" s="216">
        <f>O159*H159</f>
        <v>0</v>
      </c>
      <c r="Q159" s="216">
        <v>0</v>
      </c>
      <c r="R159" s="216">
        <f>Q159*H159</f>
        <v>0</v>
      </c>
      <c r="S159" s="216">
        <v>0</v>
      </c>
      <c r="T159" s="217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18" t="s">
        <v>131</v>
      </c>
      <c r="AT159" s="218" t="s">
        <v>126</v>
      </c>
      <c r="AU159" s="218" t="s">
        <v>84</v>
      </c>
      <c r="AY159" s="20" t="s">
        <v>124</v>
      </c>
      <c r="BE159" s="219">
        <f>IF(N159="základní",J159,0)</f>
        <v>0</v>
      </c>
      <c r="BF159" s="219">
        <f>IF(N159="snížená",J159,0)</f>
        <v>0</v>
      </c>
      <c r="BG159" s="219">
        <f>IF(N159="zákl. přenesená",J159,0)</f>
        <v>0</v>
      </c>
      <c r="BH159" s="219">
        <f>IF(N159="sníž. přenesená",J159,0)</f>
        <v>0</v>
      </c>
      <c r="BI159" s="219">
        <f>IF(N159="nulová",J159,0)</f>
        <v>0</v>
      </c>
      <c r="BJ159" s="20" t="s">
        <v>82</v>
      </c>
      <c r="BK159" s="219">
        <f>ROUND(I159*H159,2)</f>
        <v>0</v>
      </c>
      <c r="BL159" s="20" t="s">
        <v>131</v>
      </c>
      <c r="BM159" s="218" t="s">
        <v>269</v>
      </c>
    </row>
    <row r="160" spans="1:47" s="2" customFormat="1" ht="12">
      <c r="A160" s="41"/>
      <c r="B160" s="42"/>
      <c r="C160" s="43"/>
      <c r="D160" s="220" t="s">
        <v>133</v>
      </c>
      <c r="E160" s="43"/>
      <c r="F160" s="221" t="s">
        <v>270</v>
      </c>
      <c r="G160" s="43"/>
      <c r="H160" s="43"/>
      <c r="I160" s="222"/>
      <c r="J160" s="43"/>
      <c r="K160" s="43"/>
      <c r="L160" s="47"/>
      <c r="M160" s="223"/>
      <c r="N160" s="224"/>
      <c r="O160" s="87"/>
      <c r="P160" s="87"/>
      <c r="Q160" s="87"/>
      <c r="R160" s="87"/>
      <c r="S160" s="87"/>
      <c r="T160" s="88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T160" s="20" t="s">
        <v>133</v>
      </c>
      <c r="AU160" s="20" t="s">
        <v>84</v>
      </c>
    </row>
    <row r="161" spans="1:51" s="14" customFormat="1" ht="12">
      <c r="A161" s="14"/>
      <c r="B161" s="236"/>
      <c r="C161" s="237"/>
      <c r="D161" s="227" t="s">
        <v>135</v>
      </c>
      <c r="E161" s="238" t="s">
        <v>19</v>
      </c>
      <c r="F161" s="239" t="s">
        <v>271</v>
      </c>
      <c r="G161" s="237"/>
      <c r="H161" s="240">
        <v>10.569</v>
      </c>
      <c r="I161" s="241"/>
      <c r="J161" s="237"/>
      <c r="K161" s="237"/>
      <c r="L161" s="242"/>
      <c r="M161" s="243"/>
      <c r="N161" s="244"/>
      <c r="O161" s="244"/>
      <c r="P161" s="244"/>
      <c r="Q161" s="244"/>
      <c r="R161" s="244"/>
      <c r="S161" s="244"/>
      <c r="T161" s="245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6" t="s">
        <v>135</v>
      </c>
      <c r="AU161" s="246" t="s">
        <v>84</v>
      </c>
      <c r="AV161" s="14" t="s">
        <v>84</v>
      </c>
      <c r="AW161" s="14" t="s">
        <v>35</v>
      </c>
      <c r="AX161" s="14" t="s">
        <v>82</v>
      </c>
      <c r="AY161" s="246" t="s">
        <v>124</v>
      </c>
    </row>
    <row r="162" spans="1:65" s="2" customFormat="1" ht="24.15" customHeight="1">
      <c r="A162" s="41"/>
      <c r="B162" s="42"/>
      <c r="C162" s="207" t="s">
        <v>272</v>
      </c>
      <c r="D162" s="207" t="s">
        <v>126</v>
      </c>
      <c r="E162" s="208" t="s">
        <v>273</v>
      </c>
      <c r="F162" s="209" t="s">
        <v>274</v>
      </c>
      <c r="G162" s="210" t="s">
        <v>261</v>
      </c>
      <c r="H162" s="211">
        <v>263.63</v>
      </c>
      <c r="I162" s="212"/>
      <c r="J162" s="213">
        <f>ROUND(I162*H162,2)</f>
        <v>0</v>
      </c>
      <c r="K162" s="209" t="s">
        <v>130</v>
      </c>
      <c r="L162" s="47"/>
      <c r="M162" s="214" t="s">
        <v>19</v>
      </c>
      <c r="N162" s="215" t="s">
        <v>45</v>
      </c>
      <c r="O162" s="87"/>
      <c r="P162" s="216">
        <f>O162*H162</f>
        <v>0</v>
      </c>
      <c r="Q162" s="216">
        <v>0</v>
      </c>
      <c r="R162" s="216">
        <f>Q162*H162</f>
        <v>0</v>
      </c>
      <c r="S162" s="216">
        <v>0</v>
      </c>
      <c r="T162" s="217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18" t="s">
        <v>131</v>
      </c>
      <c r="AT162" s="218" t="s">
        <v>126</v>
      </c>
      <c r="AU162" s="218" t="s">
        <v>84</v>
      </c>
      <c r="AY162" s="20" t="s">
        <v>124</v>
      </c>
      <c r="BE162" s="219">
        <f>IF(N162="základní",J162,0)</f>
        <v>0</v>
      </c>
      <c r="BF162" s="219">
        <f>IF(N162="snížená",J162,0)</f>
        <v>0</v>
      </c>
      <c r="BG162" s="219">
        <f>IF(N162="zákl. přenesená",J162,0)</f>
        <v>0</v>
      </c>
      <c r="BH162" s="219">
        <f>IF(N162="sníž. přenesená",J162,0)</f>
        <v>0</v>
      </c>
      <c r="BI162" s="219">
        <f>IF(N162="nulová",J162,0)</f>
        <v>0</v>
      </c>
      <c r="BJ162" s="20" t="s">
        <v>82</v>
      </c>
      <c r="BK162" s="219">
        <f>ROUND(I162*H162,2)</f>
        <v>0</v>
      </c>
      <c r="BL162" s="20" t="s">
        <v>131</v>
      </c>
      <c r="BM162" s="218" t="s">
        <v>275</v>
      </c>
    </row>
    <row r="163" spans="1:47" s="2" customFormat="1" ht="12">
      <c r="A163" s="41"/>
      <c r="B163" s="42"/>
      <c r="C163" s="43"/>
      <c r="D163" s="220" t="s">
        <v>133</v>
      </c>
      <c r="E163" s="43"/>
      <c r="F163" s="221" t="s">
        <v>276</v>
      </c>
      <c r="G163" s="43"/>
      <c r="H163" s="43"/>
      <c r="I163" s="222"/>
      <c r="J163" s="43"/>
      <c r="K163" s="43"/>
      <c r="L163" s="47"/>
      <c r="M163" s="223"/>
      <c r="N163" s="224"/>
      <c r="O163" s="87"/>
      <c r="P163" s="87"/>
      <c r="Q163" s="87"/>
      <c r="R163" s="87"/>
      <c r="S163" s="87"/>
      <c r="T163" s="88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T163" s="20" t="s">
        <v>133</v>
      </c>
      <c r="AU163" s="20" t="s">
        <v>84</v>
      </c>
    </row>
    <row r="164" spans="1:51" s="14" customFormat="1" ht="12">
      <c r="A164" s="14"/>
      <c r="B164" s="236"/>
      <c r="C164" s="237"/>
      <c r="D164" s="227" t="s">
        <v>135</v>
      </c>
      <c r="E164" s="237"/>
      <c r="F164" s="239" t="s">
        <v>277</v>
      </c>
      <c r="G164" s="237"/>
      <c r="H164" s="240">
        <v>263.63</v>
      </c>
      <c r="I164" s="241"/>
      <c r="J164" s="237"/>
      <c r="K164" s="237"/>
      <c r="L164" s="242"/>
      <c r="M164" s="243"/>
      <c r="N164" s="244"/>
      <c r="O164" s="244"/>
      <c r="P164" s="244"/>
      <c r="Q164" s="244"/>
      <c r="R164" s="244"/>
      <c r="S164" s="244"/>
      <c r="T164" s="245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6" t="s">
        <v>135</v>
      </c>
      <c r="AU164" s="246" t="s">
        <v>84</v>
      </c>
      <c r="AV164" s="14" t="s">
        <v>84</v>
      </c>
      <c r="AW164" s="14" t="s">
        <v>4</v>
      </c>
      <c r="AX164" s="14" t="s">
        <v>82</v>
      </c>
      <c r="AY164" s="246" t="s">
        <v>124</v>
      </c>
    </row>
    <row r="165" spans="1:65" s="2" customFormat="1" ht="24.15" customHeight="1">
      <c r="A165" s="41"/>
      <c r="B165" s="42"/>
      <c r="C165" s="207" t="s">
        <v>278</v>
      </c>
      <c r="D165" s="207" t="s">
        <v>126</v>
      </c>
      <c r="E165" s="208" t="s">
        <v>279</v>
      </c>
      <c r="F165" s="209" t="s">
        <v>280</v>
      </c>
      <c r="G165" s="210" t="s">
        <v>166</v>
      </c>
      <c r="H165" s="211">
        <v>20</v>
      </c>
      <c r="I165" s="212"/>
      <c r="J165" s="213">
        <f>ROUND(I165*H165,2)</f>
        <v>0</v>
      </c>
      <c r="K165" s="209" t="s">
        <v>130</v>
      </c>
      <c r="L165" s="47"/>
      <c r="M165" s="214" t="s">
        <v>19</v>
      </c>
      <c r="N165" s="215" t="s">
        <v>45</v>
      </c>
      <c r="O165" s="87"/>
      <c r="P165" s="216">
        <f>O165*H165</f>
        <v>0</v>
      </c>
      <c r="Q165" s="216">
        <v>0</v>
      </c>
      <c r="R165" s="216">
        <f>Q165*H165</f>
        <v>0</v>
      </c>
      <c r="S165" s="216">
        <v>0</v>
      </c>
      <c r="T165" s="217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18" t="s">
        <v>131</v>
      </c>
      <c r="AT165" s="218" t="s">
        <v>126</v>
      </c>
      <c r="AU165" s="218" t="s">
        <v>84</v>
      </c>
      <c r="AY165" s="20" t="s">
        <v>124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20" t="s">
        <v>82</v>
      </c>
      <c r="BK165" s="219">
        <f>ROUND(I165*H165,2)</f>
        <v>0</v>
      </c>
      <c r="BL165" s="20" t="s">
        <v>131</v>
      </c>
      <c r="BM165" s="218" t="s">
        <v>281</v>
      </c>
    </row>
    <row r="166" spans="1:47" s="2" customFormat="1" ht="12">
      <c r="A166" s="41"/>
      <c r="B166" s="42"/>
      <c r="C166" s="43"/>
      <c r="D166" s="220" t="s">
        <v>133</v>
      </c>
      <c r="E166" s="43"/>
      <c r="F166" s="221" t="s">
        <v>282</v>
      </c>
      <c r="G166" s="43"/>
      <c r="H166" s="43"/>
      <c r="I166" s="222"/>
      <c r="J166" s="43"/>
      <c r="K166" s="43"/>
      <c r="L166" s="47"/>
      <c r="M166" s="223"/>
      <c r="N166" s="224"/>
      <c r="O166" s="87"/>
      <c r="P166" s="87"/>
      <c r="Q166" s="87"/>
      <c r="R166" s="87"/>
      <c r="S166" s="87"/>
      <c r="T166" s="88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T166" s="20" t="s">
        <v>133</v>
      </c>
      <c r="AU166" s="20" t="s">
        <v>84</v>
      </c>
    </row>
    <row r="167" spans="1:51" s="14" customFormat="1" ht="12">
      <c r="A167" s="14"/>
      <c r="B167" s="236"/>
      <c r="C167" s="237"/>
      <c r="D167" s="227" t="s">
        <v>135</v>
      </c>
      <c r="E167" s="238" t="s">
        <v>19</v>
      </c>
      <c r="F167" s="239" t="s">
        <v>283</v>
      </c>
      <c r="G167" s="237"/>
      <c r="H167" s="240">
        <v>20</v>
      </c>
      <c r="I167" s="241"/>
      <c r="J167" s="237"/>
      <c r="K167" s="237"/>
      <c r="L167" s="242"/>
      <c r="M167" s="243"/>
      <c r="N167" s="244"/>
      <c r="O167" s="244"/>
      <c r="P167" s="244"/>
      <c r="Q167" s="244"/>
      <c r="R167" s="244"/>
      <c r="S167" s="244"/>
      <c r="T167" s="245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6" t="s">
        <v>135</v>
      </c>
      <c r="AU167" s="246" t="s">
        <v>84</v>
      </c>
      <c r="AV167" s="14" t="s">
        <v>84</v>
      </c>
      <c r="AW167" s="14" t="s">
        <v>35</v>
      </c>
      <c r="AX167" s="14" t="s">
        <v>82</v>
      </c>
      <c r="AY167" s="246" t="s">
        <v>124</v>
      </c>
    </row>
    <row r="168" spans="1:65" s="2" customFormat="1" ht="24.15" customHeight="1">
      <c r="A168" s="41"/>
      <c r="B168" s="42"/>
      <c r="C168" s="207" t="s">
        <v>284</v>
      </c>
      <c r="D168" s="207" t="s">
        <v>126</v>
      </c>
      <c r="E168" s="208" t="s">
        <v>285</v>
      </c>
      <c r="F168" s="209" t="s">
        <v>286</v>
      </c>
      <c r="G168" s="210" t="s">
        <v>166</v>
      </c>
      <c r="H168" s="211">
        <v>0.384</v>
      </c>
      <c r="I168" s="212"/>
      <c r="J168" s="213">
        <f>ROUND(I168*H168,2)</f>
        <v>0</v>
      </c>
      <c r="K168" s="209" t="s">
        <v>130</v>
      </c>
      <c r="L168" s="47"/>
      <c r="M168" s="214" t="s">
        <v>19</v>
      </c>
      <c r="N168" s="215" t="s">
        <v>45</v>
      </c>
      <c r="O168" s="87"/>
      <c r="P168" s="216">
        <f>O168*H168</f>
        <v>0</v>
      </c>
      <c r="Q168" s="216">
        <v>0</v>
      </c>
      <c r="R168" s="216">
        <f>Q168*H168</f>
        <v>0</v>
      </c>
      <c r="S168" s="216">
        <v>0</v>
      </c>
      <c r="T168" s="217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18" t="s">
        <v>131</v>
      </c>
      <c r="AT168" s="218" t="s">
        <v>126</v>
      </c>
      <c r="AU168" s="218" t="s">
        <v>84</v>
      </c>
      <c r="AY168" s="20" t="s">
        <v>124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20" t="s">
        <v>82</v>
      </c>
      <c r="BK168" s="219">
        <f>ROUND(I168*H168,2)</f>
        <v>0</v>
      </c>
      <c r="BL168" s="20" t="s">
        <v>131</v>
      </c>
      <c r="BM168" s="218" t="s">
        <v>287</v>
      </c>
    </row>
    <row r="169" spans="1:47" s="2" customFormat="1" ht="12">
      <c r="A169" s="41"/>
      <c r="B169" s="42"/>
      <c r="C169" s="43"/>
      <c r="D169" s="220" t="s">
        <v>133</v>
      </c>
      <c r="E169" s="43"/>
      <c r="F169" s="221" t="s">
        <v>288</v>
      </c>
      <c r="G169" s="43"/>
      <c r="H169" s="43"/>
      <c r="I169" s="222"/>
      <c r="J169" s="43"/>
      <c r="K169" s="43"/>
      <c r="L169" s="47"/>
      <c r="M169" s="223"/>
      <c r="N169" s="224"/>
      <c r="O169" s="87"/>
      <c r="P169" s="87"/>
      <c r="Q169" s="87"/>
      <c r="R169" s="87"/>
      <c r="S169" s="87"/>
      <c r="T169" s="88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T169" s="20" t="s">
        <v>133</v>
      </c>
      <c r="AU169" s="20" t="s">
        <v>84</v>
      </c>
    </row>
    <row r="170" spans="1:51" s="14" customFormat="1" ht="12">
      <c r="A170" s="14"/>
      <c r="B170" s="236"/>
      <c r="C170" s="237"/>
      <c r="D170" s="227" t="s">
        <v>135</v>
      </c>
      <c r="E170" s="238" t="s">
        <v>19</v>
      </c>
      <c r="F170" s="239" t="s">
        <v>289</v>
      </c>
      <c r="G170" s="237"/>
      <c r="H170" s="240">
        <v>0.384</v>
      </c>
      <c r="I170" s="241"/>
      <c r="J170" s="237"/>
      <c r="K170" s="237"/>
      <c r="L170" s="242"/>
      <c r="M170" s="243"/>
      <c r="N170" s="244"/>
      <c r="O170" s="244"/>
      <c r="P170" s="244"/>
      <c r="Q170" s="244"/>
      <c r="R170" s="244"/>
      <c r="S170" s="244"/>
      <c r="T170" s="245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6" t="s">
        <v>135</v>
      </c>
      <c r="AU170" s="246" t="s">
        <v>84</v>
      </c>
      <c r="AV170" s="14" t="s">
        <v>84</v>
      </c>
      <c r="AW170" s="14" t="s">
        <v>35</v>
      </c>
      <c r="AX170" s="14" t="s">
        <v>82</v>
      </c>
      <c r="AY170" s="246" t="s">
        <v>124</v>
      </c>
    </row>
    <row r="171" spans="1:65" s="2" customFormat="1" ht="16.5" customHeight="1">
      <c r="A171" s="41"/>
      <c r="B171" s="42"/>
      <c r="C171" s="269" t="s">
        <v>290</v>
      </c>
      <c r="D171" s="269" t="s">
        <v>258</v>
      </c>
      <c r="E171" s="270" t="s">
        <v>291</v>
      </c>
      <c r="F171" s="271" t="s">
        <v>292</v>
      </c>
      <c r="G171" s="272" t="s">
        <v>261</v>
      </c>
      <c r="H171" s="273">
        <v>0.691</v>
      </c>
      <c r="I171" s="274"/>
      <c r="J171" s="275">
        <f>ROUND(I171*H171,2)</f>
        <v>0</v>
      </c>
      <c r="K171" s="271" t="s">
        <v>130</v>
      </c>
      <c r="L171" s="276"/>
      <c r="M171" s="277" t="s">
        <v>19</v>
      </c>
      <c r="N171" s="278" t="s">
        <v>45</v>
      </c>
      <c r="O171" s="87"/>
      <c r="P171" s="216">
        <f>O171*H171</f>
        <v>0</v>
      </c>
      <c r="Q171" s="216">
        <v>1</v>
      </c>
      <c r="R171" s="216">
        <f>Q171*H171</f>
        <v>0.691</v>
      </c>
      <c r="S171" s="216">
        <v>0</v>
      </c>
      <c r="T171" s="217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18" t="s">
        <v>263</v>
      </c>
      <c r="AT171" s="218" t="s">
        <v>258</v>
      </c>
      <c r="AU171" s="218" t="s">
        <v>84</v>
      </c>
      <c r="AY171" s="20" t="s">
        <v>124</v>
      </c>
      <c r="BE171" s="219">
        <f>IF(N171="základní",J171,0)</f>
        <v>0</v>
      </c>
      <c r="BF171" s="219">
        <f>IF(N171="snížená",J171,0)</f>
        <v>0</v>
      </c>
      <c r="BG171" s="219">
        <f>IF(N171="zákl. přenesená",J171,0)</f>
        <v>0</v>
      </c>
      <c r="BH171" s="219">
        <f>IF(N171="sníž. přenesená",J171,0)</f>
        <v>0</v>
      </c>
      <c r="BI171" s="219">
        <f>IF(N171="nulová",J171,0)</f>
        <v>0</v>
      </c>
      <c r="BJ171" s="20" t="s">
        <v>82</v>
      </c>
      <c r="BK171" s="219">
        <f>ROUND(I171*H171,2)</f>
        <v>0</v>
      </c>
      <c r="BL171" s="20" t="s">
        <v>131</v>
      </c>
      <c r="BM171" s="218" t="s">
        <v>293</v>
      </c>
    </row>
    <row r="172" spans="1:51" s="14" customFormat="1" ht="12">
      <c r="A172" s="14"/>
      <c r="B172" s="236"/>
      <c r="C172" s="237"/>
      <c r="D172" s="227" t="s">
        <v>135</v>
      </c>
      <c r="E172" s="237"/>
      <c r="F172" s="239" t="s">
        <v>294</v>
      </c>
      <c r="G172" s="237"/>
      <c r="H172" s="240">
        <v>0.691</v>
      </c>
      <c r="I172" s="241"/>
      <c r="J172" s="237"/>
      <c r="K172" s="237"/>
      <c r="L172" s="242"/>
      <c r="M172" s="243"/>
      <c r="N172" s="244"/>
      <c r="O172" s="244"/>
      <c r="P172" s="244"/>
      <c r="Q172" s="244"/>
      <c r="R172" s="244"/>
      <c r="S172" s="244"/>
      <c r="T172" s="245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6" t="s">
        <v>135</v>
      </c>
      <c r="AU172" s="246" t="s">
        <v>84</v>
      </c>
      <c r="AV172" s="14" t="s">
        <v>84</v>
      </c>
      <c r="AW172" s="14" t="s">
        <v>4</v>
      </c>
      <c r="AX172" s="14" t="s">
        <v>82</v>
      </c>
      <c r="AY172" s="246" t="s">
        <v>124</v>
      </c>
    </row>
    <row r="173" spans="1:65" s="2" customFormat="1" ht="16.5" customHeight="1">
      <c r="A173" s="41"/>
      <c r="B173" s="42"/>
      <c r="C173" s="207" t="s">
        <v>295</v>
      </c>
      <c r="D173" s="207" t="s">
        <v>126</v>
      </c>
      <c r="E173" s="208" t="s">
        <v>296</v>
      </c>
      <c r="F173" s="209" t="s">
        <v>297</v>
      </c>
      <c r="G173" s="210" t="s">
        <v>141</v>
      </c>
      <c r="H173" s="211">
        <v>526</v>
      </c>
      <c r="I173" s="212"/>
      <c r="J173" s="213">
        <f>ROUND(I173*H173,2)</f>
        <v>0</v>
      </c>
      <c r="K173" s="209" t="s">
        <v>130</v>
      </c>
      <c r="L173" s="47"/>
      <c r="M173" s="214" t="s">
        <v>19</v>
      </c>
      <c r="N173" s="215" t="s">
        <v>45</v>
      </c>
      <c r="O173" s="87"/>
      <c r="P173" s="216">
        <f>O173*H173</f>
        <v>0</v>
      </c>
      <c r="Q173" s="216">
        <v>0</v>
      </c>
      <c r="R173" s="216">
        <f>Q173*H173</f>
        <v>0</v>
      </c>
      <c r="S173" s="216">
        <v>0</v>
      </c>
      <c r="T173" s="217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18" t="s">
        <v>131</v>
      </c>
      <c r="AT173" s="218" t="s">
        <v>126</v>
      </c>
      <c r="AU173" s="218" t="s">
        <v>84</v>
      </c>
      <c r="AY173" s="20" t="s">
        <v>124</v>
      </c>
      <c r="BE173" s="219">
        <f>IF(N173="základní",J173,0)</f>
        <v>0</v>
      </c>
      <c r="BF173" s="219">
        <f>IF(N173="snížená",J173,0)</f>
        <v>0</v>
      </c>
      <c r="BG173" s="219">
        <f>IF(N173="zákl. přenesená",J173,0)</f>
        <v>0</v>
      </c>
      <c r="BH173" s="219">
        <f>IF(N173="sníž. přenesená",J173,0)</f>
        <v>0</v>
      </c>
      <c r="BI173" s="219">
        <f>IF(N173="nulová",J173,0)</f>
        <v>0</v>
      </c>
      <c r="BJ173" s="20" t="s">
        <v>82</v>
      </c>
      <c r="BK173" s="219">
        <f>ROUND(I173*H173,2)</f>
        <v>0</v>
      </c>
      <c r="BL173" s="20" t="s">
        <v>131</v>
      </c>
      <c r="BM173" s="218" t="s">
        <v>298</v>
      </c>
    </row>
    <row r="174" spans="1:47" s="2" customFormat="1" ht="12">
      <c r="A174" s="41"/>
      <c r="B174" s="42"/>
      <c r="C174" s="43"/>
      <c r="D174" s="220" t="s">
        <v>133</v>
      </c>
      <c r="E174" s="43"/>
      <c r="F174" s="221" t="s">
        <v>299</v>
      </c>
      <c r="G174" s="43"/>
      <c r="H174" s="43"/>
      <c r="I174" s="222"/>
      <c r="J174" s="43"/>
      <c r="K174" s="43"/>
      <c r="L174" s="47"/>
      <c r="M174" s="223"/>
      <c r="N174" s="224"/>
      <c r="O174" s="87"/>
      <c r="P174" s="87"/>
      <c r="Q174" s="87"/>
      <c r="R174" s="87"/>
      <c r="S174" s="87"/>
      <c r="T174" s="88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T174" s="20" t="s">
        <v>133</v>
      </c>
      <c r="AU174" s="20" t="s">
        <v>84</v>
      </c>
    </row>
    <row r="175" spans="1:51" s="14" customFormat="1" ht="12">
      <c r="A175" s="14"/>
      <c r="B175" s="236"/>
      <c r="C175" s="237"/>
      <c r="D175" s="227" t="s">
        <v>135</v>
      </c>
      <c r="E175" s="238" t="s">
        <v>19</v>
      </c>
      <c r="F175" s="239" t="s">
        <v>300</v>
      </c>
      <c r="G175" s="237"/>
      <c r="H175" s="240">
        <v>526</v>
      </c>
      <c r="I175" s="241"/>
      <c r="J175" s="237"/>
      <c r="K175" s="237"/>
      <c r="L175" s="242"/>
      <c r="M175" s="243"/>
      <c r="N175" s="244"/>
      <c r="O175" s="244"/>
      <c r="P175" s="244"/>
      <c r="Q175" s="244"/>
      <c r="R175" s="244"/>
      <c r="S175" s="244"/>
      <c r="T175" s="245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6" t="s">
        <v>135</v>
      </c>
      <c r="AU175" s="246" t="s">
        <v>84</v>
      </c>
      <c r="AV175" s="14" t="s">
        <v>84</v>
      </c>
      <c r="AW175" s="14" t="s">
        <v>35</v>
      </c>
      <c r="AX175" s="14" t="s">
        <v>82</v>
      </c>
      <c r="AY175" s="246" t="s">
        <v>124</v>
      </c>
    </row>
    <row r="176" spans="1:65" s="2" customFormat="1" ht="33" customHeight="1">
      <c r="A176" s="41"/>
      <c r="B176" s="42"/>
      <c r="C176" s="207" t="s">
        <v>301</v>
      </c>
      <c r="D176" s="207" t="s">
        <v>126</v>
      </c>
      <c r="E176" s="208" t="s">
        <v>302</v>
      </c>
      <c r="F176" s="209" t="s">
        <v>303</v>
      </c>
      <c r="G176" s="210" t="s">
        <v>141</v>
      </c>
      <c r="H176" s="211">
        <v>638</v>
      </c>
      <c r="I176" s="212"/>
      <c r="J176" s="213">
        <f>ROUND(I176*H176,2)</f>
        <v>0</v>
      </c>
      <c r="K176" s="209" t="s">
        <v>130</v>
      </c>
      <c r="L176" s="47"/>
      <c r="M176" s="214" t="s">
        <v>19</v>
      </c>
      <c r="N176" s="215" t="s">
        <v>45</v>
      </c>
      <c r="O176" s="87"/>
      <c r="P176" s="216">
        <f>O176*H176</f>
        <v>0</v>
      </c>
      <c r="Q176" s="216">
        <v>0</v>
      </c>
      <c r="R176" s="216">
        <f>Q176*H176</f>
        <v>0</v>
      </c>
      <c r="S176" s="216">
        <v>0</v>
      </c>
      <c r="T176" s="217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18" t="s">
        <v>131</v>
      </c>
      <c r="AT176" s="218" t="s">
        <v>126</v>
      </c>
      <c r="AU176" s="218" t="s">
        <v>84</v>
      </c>
      <c r="AY176" s="20" t="s">
        <v>124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20" t="s">
        <v>82</v>
      </c>
      <c r="BK176" s="219">
        <f>ROUND(I176*H176,2)</f>
        <v>0</v>
      </c>
      <c r="BL176" s="20" t="s">
        <v>131</v>
      </c>
      <c r="BM176" s="218" t="s">
        <v>304</v>
      </c>
    </row>
    <row r="177" spans="1:47" s="2" customFormat="1" ht="12">
      <c r="A177" s="41"/>
      <c r="B177" s="42"/>
      <c r="C177" s="43"/>
      <c r="D177" s="220" t="s">
        <v>133</v>
      </c>
      <c r="E177" s="43"/>
      <c r="F177" s="221" t="s">
        <v>305</v>
      </c>
      <c r="G177" s="43"/>
      <c r="H177" s="43"/>
      <c r="I177" s="222"/>
      <c r="J177" s="43"/>
      <c r="K177" s="43"/>
      <c r="L177" s="47"/>
      <c r="M177" s="223"/>
      <c r="N177" s="224"/>
      <c r="O177" s="87"/>
      <c r="P177" s="87"/>
      <c r="Q177" s="87"/>
      <c r="R177" s="87"/>
      <c r="S177" s="87"/>
      <c r="T177" s="88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T177" s="20" t="s">
        <v>133</v>
      </c>
      <c r="AU177" s="20" t="s">
        <v>84</v>
      </c>
    </row>
    <row r="178" spans="1:51" s="14" customFormat="1" ht="12">
      <c r="A178" s="14"/>
      <c r="B178" s="236"/>
      <c r="C178" s="237"/>
      <c r="D178" s="227" t="s">
        <v>135</v>
      </c>
      <c r="E178" s="238" t="s">
        <v>19</v>
      </c>
      <c r="F178" s="239" t="s">
        <v>306</v>
      </c>
      <c r="G178" s="237"/>
      <c r="H178" s="240">
        <v>638</v>
      </c>
      <c r="I178" s="241"/>
      <c r="J178" s="237"/>
      <c r="K178" s="237"/>
      <c r="L178" s="242"/>
      <c r="M178" s="243"/>
      <c r="N178" s="244"/>
      <c r="O178" s="244"/>
      <c r="P178" s="244"/>
      <c r="Q178" s="244"/>
      <c r="R178" s="244"/>
      <c r="S178" s="244"/>
      <c r="T178" s="245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6" t="s">
        <v>135</v>
      </c>
      <c r="AU178" s="246" t="s">
        <v>84</v>
      </c>
      <c r="AV178" s="14" t="s">
        <v>84</v>
      </c>
      <c r="AW178" s="14" t="s">
        <v>35</v>
      </c>
      <c r="AX178" s="14" t="s">
        <v>82</v>
      </c>
      <c r="AY178" s="246" t="s">
        <v>124</v>
      </c>
    </row>
    <row r="179" spans="1:65" s="2" customFormat="1" ht="21.75" customHeight="1">
      <c r="A179" s="41"/>
      <c r="B179" s="42"/>
      <c r="C179" s="207" t="s">
        <v>307</v>
      </c>
      <c r="D179" s="207" t="s">
        <v>126</v>
      </c>
      <c r="E179" s="208" t="s">
        <v>308</v>
      </c>
      <c r="F179" s="209" t="s">
        <v>309</v>
      </c>
      <c r="G179" s="210" t="s">
        <v>141</v>
      </c>
      <c r="H179" s="211">
        <v>1574.6</v>
      </c>
      <c r="I179" s="212"/>
      <c r="J179" s="213">
        <f>ROUND(I179*H179,2)</f>
        <v>0</v>
      </c>
      <c r="K179" s="209" t="s">
        <v>130</v>
      </c>
      <c r="L179" s="47"/>
      <c r="M179" s="214" t="s">
        <v>19</v>
      </c>
      <c r="N179" s="215" t="s">
        <v>45</v>
      </c>
      <c r="O179" s="87"/>
      <c r="P179" s="216">
        <f>O179*H179</f>
        <v>0</v>
      </c>
      <c r="Q179" s="216">
        <v>0</v>
      </c>
      <c r="R179" s="216">
        <f>Q179*H179</f>
        <v>0</v>
      </c>
      <c r="S179" s="216">
        <v>0</v>
      </c>
      <c r="T179" s="217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18" t="s">
        <v>131</v>
      </c>
      <c r="AT179" s="218" t="s">
        <v>126</v>
      </c>
      <c r="AU179" s="218" t="s">
        <v>84</v>
      </c>
      <c r="AY179" s="20" t="s">
        <v>124</v>
      </c>
      <c r="BE179" s="219">
        <f>IF(N179="základní",J179,0)</f>
        <v>0</v>
      </c>
      <c r="BF179" s="219">
        <f>IF(N179="snížená",J179,0)</f>
        <v>0</v>
      </c>
      <c r="BG179" s="219">
        <f>IF(N179="zákl. přenesená",J179,0)</f>
        <v>0</v>
      </c>
      <c r="BH179" s="219">
        <f>IF(N179="sníž. přenesená",J179,0)</f>
        <v>0</v>
      </c>
      <c r="BI179" s="219">
        <f>IF(N179="nulová",J179,0)</f>
        <v>0</v>
      </c>
      <c r="BJ179" s="20" t="s">
        <v>82</v>
      </c>
      <c r="BK179" s="219">
        <f>ROUND(I179*H179,2)</f>
        <v>0</v>
      </c>
      <c r="BL179" s="20" t="s">
        <v>131</v>
      </c>
      <c r="BM179" s="218" t="s">
        <v>310</v>
      </c>
    </row>
    <row r="180" spans="1:47" s="2" customFormat="1" ht="12">
      <c r="A180" s="41"/>
      <c r="B180" s="42"/>
      <c r="C180" s="43"/>
      <c r="D180" s="220" t="s">
        <v>133</v>
      </c>
      <c r="E180" s="43"/>
      <c r="F180" s="221" t="s">
        <v>311</v>
      </c>
      <c r="G180" s="43"/>
      <c r="H180" s="43"/>
      <c r="I180" s="222"/>
      <c r="J180" s="43"/>
      <c r="K180" s="43"/>
      <c r="L180" s="47"/>
      <c r="M180" s="223"/>
      <c r="N180" s="224"/>
      <c r="O180" s="87"/>
      <c r="P180" s="87"/>
      <c r="Q180" s="87"/>
      <c r="R180" s="87"/>
      <c r="S180" s="87"/>
      <c r="T180" s="88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T180" s="20" t="s">
        <v>133</v>
      </c>
      <c r="AU180" s="20" t="s">
        <v>84</v>
      </c>
    </row>
    <row r="181" spans="1:51" s="14" customFormat="1" ht="12">
      <c r="A181" s="14"/>
      <c r="B181" s="236"/>
      <c r="C181" s="237"/>
      <c r="D181" s="227" t="s">
        <v>135</v>
      </c>
      <c r="E181" s="238" t="s">
        <v>19</v>
      </c>
      <c r="F181" s="239" t="s">
        <v>312</v>
      </c>
      <c r="G181" s="237"/>
      <c r="H181" s="240">
        <v>1574.6</v>
      </c>
      <c r="I181" s="241"/>
      <c r="J181" s="237"/>
      <c r="K181" s="237"/>
      <c r="L181" s="242"/>
      <c r="M181" s="243"/>
      <c r="N181" s="244"/>
      <c r="O181" s="244"/>
      <c r="P181" s="244"/>
      <c r="Q181" s="244"/>
      <c r="R181" s="244"/>
      <c r="S181" s="244"/>
      <c r="T181" s="245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6" t="s">
        <v>135</v>
      </c>
      <c r="AU181" s="246" t="s">
        <v>84</v>
      </c>
      <c r="AV181" s="14" t="s">
        <v>84</v>
      </c>
      <c r="AW181" s="14" t="s">
        <v>35</v>
      </c>
      <c r="AX181" s="14" t="s">
        <v>82</v>
      </c>
      <c r="AY181" s="246" t="s">
        <v>124</v>
      </c>
    </row>
    <row r="182" spans="1:63" s="12" customFormat="1" ht="22.8" customHeight="1">
      <c r="A182" s="12"/>
      <c r="B182" s="191"/>
      <c r="C182" s="192"/>
      <c r="D182" s="193" t="s">
        <v>73</v>
      </c>
      <c r="E182" s="205" t="s">
        <v>313</v>
      </c>
      <c r="F182" s="205" t="s">
        <v>314</v>
      </c>
      <c r="G182" s="192"/>
      <c r="H182" s="192"/>
      <c r="I182" s="195"/>
      <c r="J182" s="206">
        <f>BK182</f>
        <v>0</v>
      </c>
      <c r="K182" s="192"/>
      <c r="L182" s="197"/>
      <c r="M182" s="198"/>
      <c r="N182" s="199"/>
      <c r="O182" s="199"/>
      <c r="P182" s="200">
        <f>SUM(P183:P187)</f>
        <v>0</v>
      </c>
      <c r="Q182" s="199"/>
      <c r="R182" s="200">
        <f>SUM(R183:R187)</f>
        <v>0</v>
      </c>
      <c r="S182" s="199"/>
      <c r="T182" s="201">
        <f>SUM(T183:T187)</f>
        <v>15.3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02" t="s">
        <v>82</v>
      </c>
      <c r="AT182" s="203" t="s">
        <v>73</v>
      </c>
      <c r="AU182" s="203" t="s">
        <v>82</v>
      </c>
      <c r="AY182" s="202" t="s">
        <v>124</v>
      </c>
      <c r="BK182" s="204">
        <f>SUM(BK183:BK187)</f>
        <v>0</v>
      </c>
    </row>
    <row r="183" spans="1:65" s="2" customFormat="1" ht="16.5" customHeight="1">
      <c r="A183" s="41"/>
      <c r="B183" s="42"/>
      <c r="C183" s="207" t="s">
        <v>315</v>
      </c>
      <c r="D183" s="207" t="s">
        <v>126</v>
      </c>
      <c r="E183" s="208" t="s">
        <v>316</v>
      </c>
      <c r="F183" s="209" t="s">
        <v>317</v>
      </c>
      <c r="G183" s="210" t="s">
        <v>318</v>
      </c>
      <c r="H183" s="211">
        <v>20</v>
      </c>
      <c r="I183" s="212"/>
      <c r="J183" s="213">
        <f>ROUND(I183*H183,2)</f>
        <v>0</v>
      </c>
      <c r="K183" s="209" t="s">
        <v>174</v>
      </c>
      <c r="L183" s="47"/>
      <c r="M183" s="214" t="s">
        <v>19</v>
      </c>
      <c r="N183" s="215" t="s">
        <v>45</v>
      </c>
      <c r="O183" s="87"/>
      <c r="P183" s="216">
        <f>O183*H183</f>
        <v>0</v>
      </c>
      <c r="Q183" s="216">
        <v>0</v>
      </c>
      <c r="R183" s="216">
        <f>Q183*H183</f>
        <v>0</v>
      </c>
      <c r="S183" s="216">
        <v>0</v>
      </c>
      <c r="T183" s="217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18" t="s">
        <v>131</v>
      </c>
      <c r="AT183" s="218" t="s">
        <v>126</v>
      </c>
      <c r="AU183" s="218" t="s">
        <v>84</v>
      </c>
      <c r="AY183" s="20" t="s">
        <v>124</v>
      </c>
      <c r="BE183" s="219">
        <f>IF(N183="základní",J183,0)</f>
        <v>0</v>
      </c>
      <c r="BF183" s="219">
        <f>IF(N183="snížená",J183,0)</f>
        <v>0</v>
      </c>
      <c r="BG183" s="219">
        <f>IF(N183="zákl. přenesená",J183,0)</f>
        <v>0</v>
      </c>
      <c r="BH183" s="219">
        <f>IF(N183="sníž. přenesená",J183,0)</f>
        <v>0</v>
      </c>
      <c r="BI183" s="219">
        <f>IF(N183="nulová",J183,0)</f>
        <v>0</v>
      </c>
      <c r="BJ183" s="20" t="s">
        <v>82</v>
      </c>
      <c r="BK183" s="219">
        <f>ROUND(I183*H183,2)</f>
        <v>0</v>
      </c>
      <c r="BL183" s="20" t="s">
        <v>131</v>
      </c>
      <c r="BM183" s="218" t="s">
        <v>319</v>
      </c>
    </row>
    <row r="184" spans="1:65" s="2" customFormat="1" ht="16.5" customHeight="1">
      <c r="A184" s="41"/>
      <c r="B184" s="42"/>
      <c r="C184" s="207" t="s">
        <v>320</v>
      </c>
      <c r="D184" s="207" t="s">
        <v>126</v>
      </c>
      <c r="E184" s="208" t="s">
        <v>321</v>
      </c>
      <c r="F184" s="209" t="s">
        <v>322</v>
      </c>
      <c r="G184" s="210" t="s">
        <v>166</v>
      </c>
      <c r="H184" s="211">
        <v>2</v>
      </c>
      <c r="I184" s="212"/>
      <c r="J184" s="213">
        <f>ROUND(I184*H184,2)</f>
        <v>0</v>
      </c>
      <c r="K184" s="209" t="s">
        <v>174</v>
      </c>
      <c r="L184" s="47"/>
      <c r="M184" s="214" t="s">
        <v>19</v>
      </c>
      <c r="N184" s="215" t="s">
        <v>45</v>
      </c>
      <c r="O184" s="87"/>
      <c r="P184" s="216">
        <f>O184*H184</f>
        <v>0</v>
      </c>
      <c r="Q184" s="216">
        <v>0</v>
      </c>
      <c r="R184" s="216">
        <f>Q184*H184</f>
        <v>0</v>
      </c>
      <c r="S184" s="216">
        <v>1.4</v>
      </c>
      <c r="T184" s="217">
        <f>S184*H184</f>
        <v>2.8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18" t="s">
        <v>131</v>
      </c>
      <c r="AT184" s="218" t="s">
        <v>126</v>
      </c>
      <c r="AU184" s="218" t="s">
        <v>84</v>
      </c>
      <c r="AY184" s="20" t="s">
        <v>124</v>
      </c>
      <c r="BE184" s="219">
        <f>IF(N184="základní",J184,0)</f>
        <v>0</v>
      </c>
      <c r="BF184" s="219">
        <f>IF(N184="snížená",J184,0)</f>
        <v>0</v>
      </c>
      <c r="BG184" s="219">
        <f>IF(N184="zákl. přenesená",J184,0)</f>
        <v>0</v>
      </c>
      <c r="BH184" s="219">
        <f>IF(N184="sníž. přenesená",J184,0)</f>
        <v>0</v>
      </c>
      <c r="BI184" s="219">
        <f>IF(N184="nulová",J184,0)</f>
        <v>0</v>
      </c>
      <c r="BJ184" s="20" t="s">
        <v>82</v>
      </c>
      <c r="BK184" s="219">
        <f>ROUND(I184*H184,2)</f>
        <v>0</v>
      </c>
      <c r="BL184" s="20" t="s">
        <v>131</v>
      </c>
      <c r="BM184" s="218" t="s">
        <v>323</v>
      </c>
    </row>
    <row r="185" spans="1:51" s="14" customFormat="1" ht="12">
      <c r="A185" s="14"/>
      <c r="B185" s="236"/>
      <c r="C185" s="237"/>
      <c r="D185" s="227" t="s">
        <v>135</v>
      </c>
      <c r="E185" s="238" t="s">
        <v>19</v>
      </c>
      <c r="F185" s="239" t="s">
        <v>324</v>
      </c>
      <c r="G185" s="237"/>
      <c r="H185" s="240">
        <v>2</v>
      </c>
      <c r="I185" s="241"/>
      <c r="J185" s="237"/>
      <c r="K185" s="237"/>
      <c r="L185" s="242"/>
      <c r="M185" s="243"/>
      <c r="N185" s="244"/>
      <c r="O185" s="244"/>
      <c r="P185" s="244"/>
      <c r="Q185" s="244"/>
      <c r="R185" s="244"/>
      <c r="S185" s="244"/>
      <c r="T185" s="245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6" t="s">
        <v>135</v>
      </c>
      <c r="AU185" s="246" t="s">
        <v>84</v>
      </c>
      <c r="AV185" s="14" t="s">
        <v>84</v>
      </c>
      <c r="AW185" s="14" t="s">
        <v>35</v>
      </c>
      <c r="AX185" s="14" t="s">
        <v>82</v>
      </c>
      <c r="AY185" s="246" t="s">
        <v>124</v>
      </c>
    </row>
    <row r="186" spans="1:65" s="2" customFormat="1" ht="33" customHeight="1">
      <c r="A186" s="41"/>
      <c r="B186" s="42"/>
      <c r="C186" s="207" t="s">
        <v>325</v>
      </c>
      <c r="D186" s="207" t="s">
        <v>126</v>
      </c>
      <c r="E186" s="208" t="s">
        <v>326</v>
      </c>
      <c r="F186" s="209" t="s">
        <v>327</v>
      </c>
      <c r="G186" s="210" t="s">
        <v>328</v>
      </c>
      <c r="H186" s="211">
        <v>50</v>
      </c>
      <c r="I186" s="212"/>
      <c r="J186" s="213">
        <f>ROUND(I186*H186,2)</f>
        <v>0</v>
      </c>
      <c r="K186" s="209" t="s">
        <v>130</v>
      </c>
      <c r="L186" s="47"/>
      <c r="M186" s="214" t="s">
        <v>19</v>
      </c>
      <c r="N186" s="215" t="s">
        <v>45</v>
      </c>
      <c r="O186" s="87"/>
      <c r="P186" s="216">
        <f>O186*H186</f>
        <v>0</v>
      </c>
      <c r="Q186" s="216">
        <v>0</v>
      </c>
      <c r="R186" s="216">
        <f>Q186*H186</f>
        <v>0</v>
      </c>
      <c r="S186" s="216">
        <v>0.25</v>
      </c>
      <c r="T186" s="217">
        <f>S186*H186</f>
        <v>12.5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18" t="s">
        <v>131</v>
      </c>
      <c r="AT186" s="218" t="s">
        <v>126</v>
      </c>
      <c r="AU186" s="218" t="s">
        <v>84</v>
      </c>
      <c r="AY186" s="20" t="s">
        <v>124</v>
      </c>
      <c r="BE186" s="219">
        <f>IF(N186="základní",J186,0)</f>
        <v>0</v>
      </c>
      <c r="BF186" s="219">
        <f>IF(N186="snížená",J186,0)</f>
        <v>0</v>
      </c>
      <c r="BG186" s="219">
        <f>IF(N186="zákl. přenesená",J186,0)</f>
        <v>0</v>
      </c>
      <c r="BH186" s="219">
        <f>IF(N186="sníž. přenesená",J186,0)</f>
        <v>0</v>
      </c>
      <c r="BI186" s="219">
        <f>IF(N186="nulová",J186,0)</f>
        <v>0</v>
      </c>
      <c r="BJ186" s="20" t="s">
        <v>82</v>
      </c>
      <c r="BK186" s="219">
        <f>ROUND(I186*H186,2)</f>
        <v>0</v>
      </c>
      <c r="BL186" s="20" t="s">
        <v>131</v>
      </c>
      <c r="BM186" s="218" t="s">
        <v>329</v>
      </c>
    </row>
    <row r="187" spans="1:47" s="2" customFormat="1" ht="12">
      <c r="A187" s="41"/>
      <c r="B187" s="42"/>
      <c r="C187" s="43"/>
      <c r="D187" s="220" t="s">
        <v>133</v>
      </c>
      <c r="E187" s="43"/>
      <c r="F187" s="221" t="s">
        <v>330</v>
      </c>
      <c r="G187" s="43"/>
      <c r="H187" s="43"/>
      <c r="I187" s="222"/>
      <c r="J187" s="43"/>
      <c r="K187" s="43"/>
      <c r="L187" s="47"/>
      <c r="M187" s="223"/>
      <c r="N187" s="224"/>
      <c r="O187" s="87"/>
      <c r="P187" s="87"/>
      <c r="Q187" s="87"/>
      <c r="R187" s="87"/>
      <c r="S187" s="87"/>
      <c r="T187" s="88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T187" s="20" t="s">
        <v>133</v>
      </c>
      <c r="AU187" s="20" t="s">
        <v>84</v>
      </c>
    </row>
    <row r="188" spans="1:63" s="12" customFormat="1" ht="22.8" customHeight="1">
      <c r="A188" s="12"/>
      <c r="B188" s="191"/>
      <c r="C188" s="192"/>
      <c r="D188" s="193" t="s">
        <v>73</v>
      </c>
      <c r="E188" s="205" t="s">
        <v>331</v>
      </c>
      <c r="F188" s="205" t="s">
        <v>332</v>
      </c>
      <c r="G188" s="192"/>
      <c r="H188" s="192"/>
      <c r="I188" s="195"/>
      <c r="J188" s="206">
        <f>BK188</f>
        <v>0</v>
      </c>
      <c r="K188" s="192"/>
      <c r="L188" s="197"/>
      <c r="M188" s="198"/>
      <c r="N188" s="199"/>
      <c r="O188" s="199"/>
      <c r="P188" s="200">
        <f>SUM(P189:P201)</f>
        <v>0</v>
      </c>
      <c r="Q188" s="199"/>
      <c r="R188" s="200">
        <f>SUM(R189:R201)</f>
        <v>0</v>
      </c>
      <c r="S188" s="199"/>
      <c r="T188" s="201">
        <f>SUM(T189:T201)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02" t="s">
        <v>82</v>
      </c>
      <c r="AT188" s="203" t="s">
        <v>73</v>
      </c>
      <c r="AU188" s="203" t="s">
        <v>82</v>
      </c>
      <c r="AY188" s="202" t="s">
        <v>124</v>
      </c>
      <c r="BK188" s="204">
        <f>SUM(BK189:BK201)</f>
        <v>0</v>
      </c>
    </row>
    <row r="189" spans="1:65" s="2" customFormat="1" ht="24.15" customHeight="1">
      <c r="A189" s="41"/>
      <c r="B189" s="42"/>
      <c r="C189" s="207" t="s">
        <v>333</v>
      </c>
      <c r="D189" s="207" t="s">
        <v>126</v>
      </c>
      <c r="E189" s="208" t="s">
        <v>334</v>
      </c>
      <c r="F189" s="209" t="s">
        <v>335</v>
      </c>
      <c r="G189" s="210" t="s">
        <v>261</v>
      </c>
      <c r="H189" s="211">
        <v>299.821</v>
      </c>
      <c r="I189" s="212"/>
      <c r="J189" s="213">
        <f>ROUND(I189*H189,2)</f>
        <v>0</v>
      </c>
      <c r="K189" s="209" t="s">
        <v>130</v>
      </c>
      <c r="L189" s="47"/>
      <c r="M189" s="214" t="s">
        <v>19</v>
      </c>
      <c r="N189" s="215" t="s">
        <v>45</v>
      </c>
      <c r="O189" s="87"/>
      <c r="P189" s="216">
        <f>O189*H189</f>
        <v>0</v>
      </c>
      <c r="Q189" s="216">
        <v>0</v>
      </c>
      <c r="R189" s="216">
        <f>Q189*H189</f>
        <v>0</v>
      </c>
      <c r="S189" s="216">
        <v>0</v>
      </c>
      <c r="T189" s="217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18" t="s">
        <v>131</v>
      </c>
      <c r="AT189" s="218" t="s">
        <v>126</v>
      </c>
      <c r="AU189" s="218" t="s">
        <v>84</v>
      </c>
      <c r="AY189" s="20" t="s">
        <v>124</v>
      </c>
      <c r="BE189" s="219">
        <f>IF(N189="základní",J189,0)</f>
        <v>0</v>
      </c>
      <c r="BF189" s="219">
        <f>IF(N189="snížená",J189,0)</f>
        <v>0</v>
      </c>
      <c r="BG189" s="219">
        <f>IF(N189="zákl. přenesená",J189,0)</f>
        <v>0</v>
      </c>
      <c r="BH189" s="219">
        <f>IF(N189="sníž. přenesená",J189,0)</f>
        <v>0</v>
      </c>
      <c r="BI189" s="219">
        <f>IF(N189="nulová",J189,0)</f>
        <v>0</v>
      </c>
      <c r="BJ189" s="20" t="s">
        <v>82</v>
      </c>
      <c r="BK189" s="219">
        <f>ROUND(I189*H189,2)</f>
        <v>0</v>
      </c>
      <c r="BL189" s="20" t="s">
        <v>131</v>
      </c>
      <c r="BM189" s="218" t="s">
        <v>336</v>
      </c>
    </row>
    <row r="190" spans="1:47" s="2" customFormat="1" ht="12">
      <c r="A190" s="41"/>
      <c r="B190" s="42"/>
      <c r="C190" s="43"/>
      <c r="D190" s="220" t="s">
        <v>133</v>
      </c>
      <c r="E190" s="43"/>
      <c r="F190" s="221" t="s">
        <v>337</v>
      </c>
      <c r="G190" s="43"/>
      <c r="H190" s="43"/>
      <c r="I190" s="222"/>
      <c r="J190" s="43"/>
      <c r="K190" s="43"/>
      <c r="L190" s="47"/>
      <c r="M190" s="223"/>
      <c r="N190" s="224"/>
      <c r="O190" s="87"/>
      <c r="P190" s="87"/>
      <c r="Q190" s="87"/>
      <c r="R190" s="87"/>
      <c r="S190" s="87"/>
      <c r="T190" s="88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T190" s="20" t="s">
        <v>133</v>
      </c>
      <c r="AU190" s="20" t="s">
        <v>84</v>
      </c>
    </row>
    <row r="191" spans="1:65" s="2" customFormat="1" ht="24.15" customHeight="1">
      <c r="A191" s="41"/>
      <c r="B191" s="42"/>
      <c r="C191" s="207" t="s">
        <v>338</v>
      </c>
      <c r="D191" s="207" t="s">
        <v>126</v>
      </c>
      <c r="E191" s="208" t="s">
        <v>339</v>
      </c>
      <c r="F191" s="209" t="s">
        <v>340</v>
      </c>
      <c r="G191" s="210" t="s">
        <v>261</v>
      </c>
      <c r="H191" s="211">
        <v>2998.21</v>
      </c>
      <c r="I191" s="212"/>
      <c r="J191" s="213">
        <f>ROUND(I191*H191,2)</f>
        <v>0</v>
      </c>
      <c r="K191" s="209" t="s">
        <v>130</v>
      </c>
      <c r="L191" s="47"/>
      <c r="M191" s="214" t="s">
        <v>19</v>
      </c>
      <c r="N191" s="215" t="s">
        <v>45</v>
      </c>
      <c r="O191" s="87"/>
      <c r="P191" s="216">
        <f>O191*H191</f>
        <v>0</v>
      </c>
      <c r="Q191" s="216">
        <v>0</v>
      </c>
      <c r="R191" s="216">
        <f>Q191*H191</f>
        <v>0</v>
      </c>
      <c r="S191" s="216">
        <v>0</v>
      </c>
      <c r="T191" s="217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18" t="s">
        <v>131</v>
      </c>
      <c r="AT191" s="218" t="s">
        <v>126</v>
      </c>
      <c r="AU191" s="218" t="s">
        <v>84</v>
      </c>
      <c r="AY191" s="20" t="s">
        <v>124</v>
      </c>
      <c r="BE191" s="219">
        <f>IF(N191="základní",J191,0)</f>
        <v>0</v>
      </c>
      <c r="BF191" s="219">
        <f>IF(N191="snížená",J191,0)</f>
        <v>0</v>
      </c>
      <c r="BG191" s="219">
        <f>IF(N191="zákl. přenesená",J191,0)</f>
        <v>0</v>
      </c>
      <c r="BH191" s="219">
        <f>IF(N191="sníž. přenesená",J191,0)</f>
        <v>0</v>
      </c>
      <c r="BI191" s="219">
        <f>IF(N191="nulová",J191,0)</f>
        <v>0</v>
      </c>
      <c r="BJ191" s="20" t="s">
        <v>82</v>
      </c>
      <c r="BK191" s="219">
        <f>ROUND(I191*H191,2)</f>
        <v>0</v>
      </c>
      <c r="BL191" s="20" t="s">
        <v>131</v>
      </c>
      <c r="BM191" s="218" t="s">
        <v>341</v>
      </c>
    </row>
    <row r="192" spans="1:47" s="2" customFormat="1" ht="12">
      <c r="A192" s="41"/>
      <c r="B192" s="42"/>
      <c r="C192" s="43"/>
      <c r="D192" s="220" t="s">
        <v>133</v>
      </c>
      <c r="E192" s="43"/>
      <c r="F192" s="221" t="s">
        <v>342</v>
      </c>
      <c r="G192" s="43"/>
      <c r="H192" s="43"/>
      <c r="I192" s="222"/>
      <c r="J192" s="43"/>
      <c r="K192" s="43"/>
      <c r="L192" s="47"/>
      <c r="M192" s="223"/>
      <c r="N192" s="224"/>
      <c r="O192" s="87"/>
      <c r="P192" s="87"/>
      <c r="Q192" s="87"/>
      <c r="R192" s="87"/>
      <c r="S192" s="87"/>
      <c r="T192" s="88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T192" s="20" t="s">
        <v>133</v>
      </c>
      <c r="AU192" s="20" t="s">
        <v>84</v>
      </c>
    </row>
    <row r="193" spans="1:51" s="14" customFormat="1" ht="12">
      <c r="A193" s="14"/>
      <c r="B193" s="236"/>
      <c r="C193" s="237"/>
      <c r="D193" s="227" t="s">
        <v>135</v>
      </c>
      <c r="E193" s="237"/>
      <c r="F193" s="239" t="s">
        <v>343</v>
      </c>
      <c r="G193" s="237"/>
      <c r="H193" s="240">
        <v>2998.21</v>
      </c>
      <c r="I193" s="241"/>
      <c r="J193" s="237"/>
      <c r="K193" s="237"/>
      <c r="L193" s="242"/>
      <c r="M193" s="243"/>
      <c r="N193" s="244"/>
      <c r="O193" s="244"/>
      <c r="P193" s="244"/>
      <c r="Q193" s="244"/>
      <c r="R193" s="244"/>
      <c r="S193" s="244"/>
      <c r="T193" s="245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6" t="s">
        <v>135</v>
      </c>
      <c r="AU193" s="246" t="s">
        <v>84</v>
      </c>
      <c r="AV193" s="14" t="s">
        <v>84</v>
      </c>
      <c r="AW193" s="14" t="s">
        <v>4</v>
      </c>
      <c r="AX193" s="14" t="s">
        <v>82</v>
      </c>
      <c r="AY193" s="246" t="s">
        <v>124</v>
      </c>
    </row>
    <row r="194" spans="1:65" s="2" customFormat="1" ht="24.15" customHeight="1">
      <c r="A194" s="41"/>
      <c r="B194" s="42"/>
      <c r="C194" s="207" t="s">
        <v>344</v>
      </c>
      <c r="D194" s="207" t="s">
        <v>126</v>
      </c>
      <c r="E194" s="208" t="s">
        <v>345</v>
      </c>
      <c r="F194" s="209" t="s">
        <v>346</v>
      </c>
      <c r="G194" s="210" t="s">
        <v>261</v>
      </c>
      <c r="H194" s="211">
        <v>12.5</v>
      </c>
      <c r="I194" s="212"/>
      <c r="J194" s="213">
        <f>ROUND(I194*H194,2)</f>
        <v>0</v>
      </c>
      <c r="K194" s="209" t="s">
        <v>130</v>
      </c>
      <c r="L194" s="47"/>
      <c r="M194" s="214" t="s">
        <v>19</v>
      </c>
      <c r="N194" s="215" t="s">
        <v>45</v>
      </c>
      <c r="O194" s="87"/>
      <c r="P194" s="216">
        <f>O194*H194</f>
        <v>0</v>
      </c>
      <c r="Q194" s="216">
        <v>0</v>
      </c>
      <c r="R194" s="216">
        <f>Q194*H194</f>
        <v>0</v>
      </c>
      <c r="S194" s="216">
        <v>0</v>
      </c>
      <c r="T194" s="217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18" t="s">
        <v>131</v>
      </c>
      <c r="AT194" s="218" t="s">
        <v>126</v>
      </c>
      <c r="AU194" s="218" t="s">
        <v>84</v>
      </c>
      <c r="AY194" s="20" t="s">
        <v>124</v>
      </c>
      <c r="BE194" s="219">
        <f>IF(N194="základní",J194,0)</f>
        <v>0</v>
      </c>
      <c r="BF194" s="219">
        <f>IF(N194="snížená",J194,0)</f>
        <v>0</v>
      </c>
      <c r="BG194" s="219">
        <f>IF(N194="zákl. přenesená",J194,0)</f>
        <v>0</v>
      </c>
      <c r="BH194" s="219">
        <f>IF(N194="sníž. přenesená",J194,0)</f>
        <v>0</v>
      </c>
      <c r="BI194" s="219">
        <f>IF(N194="nulová",J194,0)</f>
        <v>0</v>
      </c>
      <c r="BJ194" s="20" t="s">
        <v>82</v>
      </c>
      <c r="BK194" s="219">
        <f>ROUND(I194*H194,2)</f>
        <v>0</v>
      </c>
      <c r="BL194" s="20" t="s">
        <v>131</v>
      </c>
      <c r="BM194" s="218" t="s">
        <v>347</v>
      </c>
    </row>
    <row r="195" spans="1:47" s="2" customFormat="1" ht="12">
      <c r="A195" s="41"/>
      <c r="B195" s="42"/>
      <c r="C195" s="43"/>
      <c r="D195" s="220" t="s">
        <v>133</v>
      </c>
      <c r="E195" s="43"/>
      <c r="F195" s="221" t="s">
        <v>348</v>
      </c>
      <c r="G195" s="43"/>
      <c r="H195" s="43"/>
      <c r="I195" s="222"/>
      <c r="J195" s="43"/>
      <c r="K195" s="43"/>
      <c r="L195" s="47"/>
      <c r="M195" s="223"/>
      <c r="N195" s="224"/>
      <c r="O195" s="87"/>
      <c r="P195" s="87"/>
      <c r="Q195" s="87"/>
      <c r="R195" s="87"/>
      <c r="S195" s="87"/>
      <c r="T195" s="88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T195" s="20" t="s">
        <v>133</v>
      </c>
      <c r="AU195" s="20" t="s">
        <v>84</v>
      </c>
    </row>
    <row r="196" spans="1:51" s="14" customFormat="1" ht="12">
      <c r="A196" s="14"/>
      <c r="B196" s="236"/>
      <c r="C196" s="237"/>
      <c r="D196" s="227" t="s">
        <v>135</v>
      </c>
      <c r="E196" s="238" t="s">
        <v>19</v>
      </c>
      <c r="F196" s="239" t="s">
        <v>349</v>
      </c>
      <c r="G196" s="237"/>
      <c r="H196" s="240">
        <v>12.5</v>
      </c>
      <c r="I196" s="241"/>
      <c r="J196" s="237"/>
      <c r="K196" s="237"/>
      <c r="L196" s="242"/>
      <c r="M196" s="243"/>
      <c r="N196" s="244"/>
      <c r="O196" s="244"/>
      <c r="P196" s="244"/>
      <c r="Q196" s="244"/>
      <c r="R196" s="244"/>
      <c r="S196" s="244"/>
      <c r="T196" s="245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6" t="s">
        <v>135</v>
      </c>
      <c r="AU196" s="246" t="s">
        <v>84</v>
      </c>
      <c r="AV196" s="14" t="s">
        <v>84</v>
      </c>
      <c r="AW196" s="14" t="s">
        <v>35</v>
      </c>
      <c r="AX196" s="14" t="s">
        <v>82</v>
      </c>
      <c r="AY196" s="246" t="s">
        <v>124</v>
      </c>
    </row>
    <row r="197" spans="1:65" s="2" customFormat="1" ht="24.15" customHeight="1">
      <c r="A197" s="41"/>
      <c r="B197" s="42"/>
      <c r="C197" s="207" t="s">
        <v>350</v>
      </c>
      <c r="D197" s="207" t="s">
        <v>126</v>
      </c>
      <c r="E197" s="208" t="s">
        <v>351</v>
      </c>
      <c r="F197" s="209" t="s">
        <v>274</v>
      </c>
      <c r="G197" s="210" t="s">
        <v>261</v>
      </c>
      <c r="H197" s="211">
        <v>169.709</v>
      </c>
      <c r="I197" s="212"/>
      <c r="J197" s="213">
        <f>ROUND(I197*H197,2)</f>
        <v>0</v>
      </c>
      <c r="K197" s="209" t="s">
        <v>130</v>
      </c>
      <c r="L197" s="47"/>
      <c r="M197" s="214" t="s">
        <v>19</v>
      </c>
      <c r="N197" s="215" t="s">
        <v>45</v>
      </c>
      <c r="O197" s="87"/>
      <c r="P197" s="216">
        <f>O197*H197</f>
        <v>0</v>
      </c>
      <c r="Q197" s="216">
        <v>0</v>
      </c>
      <c r="R197" s="216">
        <f>Q197*H197</f>
        <v>0</v>
      </c>
      <c r="S197" s="216">
        <v>0</v>
      </c>
      <c r="T197" s="217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18" t="s">
        <v>131</v>
      </c>
      <c r="AT197" s="218" t="s">
        <v>126</v>
      </c>
      <c r="AU197" s="218" t="s">
        <v>84</v>
      </c>
      <c r="AY197" s="20" t="s">
        <v>124</v>
      </c>
      <c r="BE197" s="219">
        <f>IF(N197="základní",J197,0)</f>
        <v>0</v>
      </c>
      <c r="BF197" s="219">
        <f>IF(N197="snížená",J197,0)</f>
        <v>0</v>
      </c>
      <c r="BG197" s="219">
        <f>IF(N197="zákl. přenesená",J197,0)</f>
        <v>0</v>
      </c>
      <c r="BH197" s="219">
        <f>IF(N197="sníž. přenesená",J197,0)</f>
        <v>0</v>
      </c>
      <c r="BI197" s="219">
        <f>IF(N197="nulová",J197,0)</f>
        <v>0</v>
      </c>
      <c r="BJ197" s="20" t="s">
        <v>82</v>
      </c>
      <c r="BK197" s="219">
        <f>ROUND(I197*H197,2)</f>
        <v>0</v>
      </c>
      <c r="BL197" s="20" t="s">
        <v>131</v>
      </c>
      <c r="BM197" s="218" t="s">
        <v>352</v>
      </c>
    </row>
    <row r="198" spans="1:47" s="2" customFormat="1" ht="12">
      <c r="A198" s="41"/>
      <c r="B198" s="42"/>
      <c r="C198" s="43"/>
      <c r="D198" s="220" t="s">
        <v>133</v>
      </c>
      <c r="E198" s="43"/>
      <c r="F198" s="221" t="s">
        <v>353</v>
      </c>
      <c r="G198" s="43"/>
      <c r="H198" s="43"/>
      <c r="I198" s="222"/>
      <c r="J198" s="43"/>
      <c r="K198" s="43"/>
      <c r="L198" s="47"/>
      <c r="M198" s="223"/>
      <c r="N198" s="224"/>
      <c r="O198" s="87"/>
      <c r="P198" s="87"/>
      <c r="Q198" s="87"/>
      <c r="R198" s="87"/>
      <c r="S198" s="87"/>
      <c r="T198" s="88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T198" s="20" t="s">
        <v>133</v>
      </c>
      <c r="AU198" s="20" t="s">
        <v>84</v>
      </c>
    </row>
    <row r="199" spans="1:51" s="14" customFormat="1" ht="12">
      <c r="A199" s="14"/>
      <c r="B199" s="236"/>
      <c r="C199" s="237"/>
      <c r="D199" s="227" t="s">
        <v>135</v>
      </c>
      <c r="E199" s="238" t="s">
        <v>19</v>
      </c>
      <c r="F199" s="239" t="s">
        <v>354</v>
      </c>
      <c r="G199" s="237"/>
      <c r="H199" s="240">
        <v>169.709</v>
      </c>
      <c r="I199" s="241"/>
      <c r="J199" s="237"/>
      <c r="K199" s="237"/>
      <c r="L199" s="242"/>
      <c r="M199" s="243"/>
      <c r="N199" s="244"/>
      <c r="O199" s="244"/>
      <c r="P199" s="244"/>
      <c r="Q199" s="244"/>
      <c r="R199" s="244"/>
      <c r="S199" s="244"/>
      <c r="T199" s="245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6" t="s">
        <v>135</v>
      </c>
      <c r="AU199" s="246" t="s">
        <v>84</v>
      </c>
      <c r="AV199" s="14" t="s">
        <v>84</v>
      </c>
      <c r="AW199" s="14" t="s">
        <v>35</v>
      </c>
      <c r="AX199" s="14" t="s">
        <v>82</v>
      </c>
      <c r="AY199" s="246" t="s">
        <v>124</v>
      </c>
    </row>
    <row r="200" spans="1:65" s="2" customFormat="1" ht="24.15" customHeight="1">
      <c r="A200" s="41"/>
      <c r="B200" s="42"/>
      <c r="C200" s="207" t="s">
        <v>355</v>
      </c>
      <c r="D200" s="207" t="s">
        <v>126</v>
      </c>
      <c r="E200" s="208" t="s">
        <v>356</v>
      </c>
      <c r="F200" s="209" t="s">
        <v>357</v>
      </c>
      <c r="G200" s="210" t="s">
        <v>261</v>
      </c>
      <c r="H200" s="211">
        <v>117.612</v>
      </c>
      <c r="I200" s="212"/>
      <c r="J200" s="213">
        <f>ROUND(I200*H200,2)</f>
        <v>0</v>
      </c>
      <c r="K200" s="209" t="s">
        <v>130</v>
      </c>
      <c r="L200" s="47"/>
      <c r="M200" s="214" t="s">
        <v>19</v>
      </c>
      <c r="N200" s="215" t="s">
        <v>45</v>
      </c>
      <c r="O200" s="87"/>
      <c r="P200" s="216">
        <f>O200*H200</f>
        <v>0</v>
      </c>
      <c r="Q200" s="216">
        <v>0</v>
      </c>
      <c r="R200" s="216">
        <f>Q200*H200</f>
        <v>0</v>
      </c>
      <c r="S200" s="216">
        <v>0</v>
      </c>
      <c r="T200" s="217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18" t="s">
        <v>131</v>
      </c>
      <c r="AT200" s="218" t="s">
        <v>126</v>
      </c>
      <c r="AU200" s="218" t="s">
        <v>84</v>
      </c>
      <c r="AY200" s="20" t="s">
        <v>124</v>
      </c>
      <c r="BE200" s="219">
        <f>IF(N200="základní",J200,0)</f>
        <v>0</v>
      </c>
      <c r="BF200" s="219">
        <f>IF(N200="snížená",J200,0)</f>
        <v>0</v>
      </c>
      <c r="BG200" s="219">
        <f>IF(N200="zákl. přenesená",J200,0)</f>
        <v>0</v>
      </c>
      <c r="BH200" s="219">
        <f>IF(N200="sníž. přenesená",J200,0)</f>
        <v>0</v>
      </c>
      <c r="BI200" s="219">
        <f>IF(N200="nulová",J200,0)</f>
        <v>0</v>
      </c>
      <c r="BJ200" s="20" t="s">
        <v>82</v>
      </c>
      <c r="BK200" s="219">
        <f>ROUND(I200*H200,2)</f>
        <v>0</v>
      </c>
      <c r="BL200" s="20" t="s">
        <v>131</v>
      </c>
      <c r="BM200" s="218" t="s">
        <v>358</v>
      </c>
    </row>
    <row r="201" spans="1:47" s="2" customFormat="1" ht="12">
      <c r="A201" s="41"/>
      <c r="B201" s="42"/>
      <c r="C201" s="43"/>
      <c r="D201" s="220" t="s">
        <v>133</v>
      </c>
      <c r="E201" s="43"/>
      <c r="F201" s="221" t="s">
        <v>359</v>
      </c>
      <c r="G201" s="43"/>
      <c r="H201" s="43"/>
      <c r="I201" s="222"/>
      <c r="J201" s="43"/>
      <c r="K201" s="43"/>
      <c r="L201" s="47"/>
      <c r="M201" s="223"/>
      <c r="N201" s="224"/>
      <c r="O201" s="87"/>
      <c r="P201" s="87"/>
      <c r="Q201" s="87"/>
      <c r="R201" s="87"/>
      <c r="S201" s="87"/>
      <c r="T201" s="88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T201" s="20" t="s">
        <v>133</v>
      </c>
      <c r="AU201" s="20" t="s">
        <v>84</v>
      </c>
    </row>
    <row r="202" spans="1:63" s="12" customFormat="1" ht="22.8" customHeight="1">
      <c r="A202" s="12"/>
      <c r="B202" s="191"/>
      <c r="C202" s="192"/>
      <c r="D202" s="193" t="s">
        <v>73</v>
      </c>
      <c r="E202" s="205" t="s">
        <v>360</v>
      </c>
      <c r="F202" s="205" t="s">
        <v>361</v>
      </c>
      <c r="G202" s="192"/>
      <c r="H202" s="192"/>
      <c r="I202" s="195"/>
      <c r="J202" s="206">
        <f>BK202</f>
        <v>0</v>
      </c>
      <c r="K202" s="192"/>
      <c r="L202" s="197"/>
      <c r="M202" s="198"/>
      <c r="N202" s="199"/>
      <c r="O202" s="199"/>
      <c r="P202" s="200">
        <f>SUM(P203:P204)</f>
        <v>0</v>
      </c>
      <c r="Q202" s="199"/>
      <c r="R202" s="200">
        <f>SUM(R203:R204)</f>
        <v>0</v>
      </c>
      <c r="S202" s="199"/>
      <c r="T202" s="201">
        <f>SUM(T203:T204)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02" t="s">
        <v>82</v>
      </c>
      <c r="AT202" s="203" t="s">
        <v>73</v>
      </c>
      <c r="AU202" s="203" t="s">
        <v>82</v>
      </c>
      <c r="AY202" s="202" t="s">
        <v>124</v>
      </c>
      <c r="BK202" s="204">
        <f>SUM(BK203:BK204)</f>
        <v>0</v>
      </c>
    </row>
    <row r="203" spans="1:65" s="2" customFormat="1" ht="16.5" customHeight="1">
      <c r="A203" s="41"/>
      <c r="B203" s="42"/>
      <c r="C203" s="207" t="s">
        <v>362</v>
      </c>
      <c r="D203" s="207" t="s">
        <v>126</v>
      </c>
      <c r="E203" s="208" t="s">
        <v>363</v>
      </c>
      <c r="F203" s="209" t="s">
        <v>364</v>
      </c>
      <c r="G203" s="210" t="s">
        <v>261</v>
      </c>
      <c r="H203" s="211">
        <v>84.851</v>
      </c>
      <c r="I203" s="212"/>
      <c r="J203" s="213">
        <f>ROUND(I203*H203,2)</f>
        <v>0</v>
      </c>
      <c r="K203" s="209" t="s">
        <v>130</v>
      </c>
      <c r="L203" s="47"/>
      <c r="M203" s="214" t="s">
        <v>19</v>
      </c>
      <c r="N203" s="215" t="s">
        <v>45</v>
      </c>
      <c r="O203" s="87"/>
      <c r="P203" s="216">
        <f>O203*H203</f>
        <v>0</v>
      </c>
      <c r="Q203" s="216">
        <v>0</v>
      </c>
      <c r="R203" s="216">
        <f>Q203*H203</f>
        <v>0</v>
      </c>
      <c r="S203" s="216">
        <v>0</v>
      </c>
      <c r="T203" s="217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18" t="s">
        <v>131</v>
      </c>
      <c r="AT203" s="218" t="s">
        <v>126</v>
      </c>
      <c r="AU203" s="218" t="s">
        <v>84</v>
      </c>
      <c r="AY203" s="20" t="s">
        <v>124</v>
      </c>
      <c r="BE203" s="219">
        <f>IF(N203="základní",J203,0)</f>
        <v>0</v>
      </c>
      <c r="BF203" s="219">
        <f>IF(N203="snížená",J203,0)</f>
        <v>0</v>
      </c>
      <c r="BG203" s="219">
        <f>IF(N203="zákl. přenesená",J203,0)</f>
        <v>0</v>
      </c>
      <c r="BH203" s="219">
        <f>IF(N203="sníž. přenesená",J203,0)</f>
        <v>0</v>
      </c>
      <c r="BI203" s="219">
        <f>IF(N203="nulová",J203,0)</f>
        <v>0</v>
      </c>
      <c r="BJ203" s="20" t="s">
        <v>82</v>
      </c>
      <c r="BK203" s="219">
        <f>ROUND(I203*H203,2)</f>
        <v>0</v>
      </c>
      <c r="BL203" s="20" t="s">
        <v>131</v>
      </c>
      <c r="BM203" s="218" t="s">
        <v>365</v>
      </c>
    </row>
    <row r="204" spans="1:47" s="2" customFormat="1" ht="12">
      <c r="A204" s="41"/>
      <c r="B204" s="42"/>
      <c r="C204" s="43"/>
      <c r="D204" s="220" t="s">
        <v>133</v>
      </c>
      <c r="E204" s="43"/>
      <c r="F204" s="221" t="s">
        <v>366</v>
      </c>
      <c r="G204" s="43"/>
      <c r="H204" s="43"/>
      <c r="I204" s="222"/>
      <c r="J204" s="43"/>
      <c r="K204" s="43"/>
      <c r="L204" s="47"/>
      <c r="M204" s="279"/>
      <c r="N204" s="280"/>
      <c r="O204" s="281"/>
      <c r="P204" s="281"/>
      <c r="Q204" s="281"/>
      <c r="R204" s="281"/>
      <c r="S204" s="281"/>
      <c r="T204" s="282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T204" s="20" t="s">
        <v>133</v>
      </c>
      <c r="AU204" s="20" t="s">
        <v>84</v>
      </c>
    </row>
    <row r="205" spans="1:31" s="2" customFormat="1" ht="6.95" customHeight="1">
      <c r="A205" s="41"/>
      <c r="B205" s="62"/>
      <c r="C205" s="63"/>
      <c r="D205" s="63"/>
      <c r="E205" s="63"/>
      <c r="F205" s="63"/>
      <c r="G205" s="63"/>
      <c r="H205" s="63"/>
      <c r="I205" s="63"/>
      <c r="J205" s="63"/>
      <c r="K205" s="63"/>
      <c r="L205" s="47"/>
      <c r="M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</row>
  </sheetData>
  <sheetProtection password="CC35" sheet="1" objects="1" scenarios="1" formatColumns="0" formatRows="0" autoFilter="0"/>
  <autoFilter ref="C83:K204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8" r:id="rId1" display="https://podminky.urs.cz/item/CS_URS_2024_01/111103313"/>
    <hyperlink ref="F92" r:id="rId2" display="https://podminky.urs.cz/item/CS_URS_2024_01/111311113"/>
    <hyperlink ref="F95" r:id="rId3" display="https://podminky.urs.cz/item/CS_URS_2024_01/113107142"/>
    <hyperlink ref="F98" r:id="rId4" display="https://podminky.urs.cz/item/CS_URS_2024_01/113107222"/>
    <hyperlink ref="F101" r:id="rId5" display="https://podminky.urs.cz/item/CS_URS_2024_01/113107242"/>
    <hyperlink ref="F104" r:id="rId6" display="https://podminky.urs.cz/item/CS_URS_2024_01/113152112"/>
    <hyperlink ref="F108" r:id="rId7" display="https://podminky.urs.cz/item/CS_URS_2024_01/131213701"/>
    <hyperlink ref="F111" r:id="rId8" display="https://podminky.urs.cz/item/CS_URS_2024_01/131251103"/>
    <hyperlink ref="F116" r:id="rId9" display="https://podminky.urs.cz/item/CS_URS_2024_01/133312811"/>
    <hyperlink ref="F133" r:id="rId10" display="https://podminky.urs.cz/item/CS_URS_2024_01/139001101"/>
    <hyperlink ref="F136" r:id="rId11" display="https://podminky.urs.cz/item/CS_URS_2024_01/162211311"/>
    <hyperlink ref="F141" r:id="rId12" display="https://podminky.urs.cz/item/CS_URS_2024_01/162211319"/>
    <hyperlink ref="F144" r:id="rId13" display="https://podminky.urs.cz/item/CS_URS_2024_01/162706111"/>
    <hyperlink ref="F147" r:id="rId14" display="https://podminky.urs.cz/item/CS_URS_2024_01/162706119"/>
    <hyperlink ref="F150" r:id="rId15" display="https://podminky.urs.cz/item/CS_URS_2024_01/162751117"/>
    <hyperlink ref="F153" r:id="rId16" display="https://podminky.urs.cz/item/CS_URS_2024_01/162751119"/>
    <hyperlink ref="F156" r:id="rId17" display="https://podminky.urs.cz/item/CS_URS_2024_01/167103101"/>
    <hyperlink ref="F160" r:id="rId18" display="https://podminky.urs.cz/item/CS_URS_2024_01/167111102"/>
    <hyperlink ref="F163" r:id="rId19" display="https://podminky.urs.cz/item/CS_URS_2024_01/171201231"/>
    <hyperlink ref="F166" r:id="rId20" display="https://podminky.urs.cz/item/CS_URS_2024_01/174111101"/>
    <hyperlink ref="F169" r:id="rId21" display="https://podminky.urs.cz/item/CS_URS_2024_01/174211101"/>
    <hyperlink ref="F174" r:id="rId22" display="https://podminky.urs.cz/item/CS_URS_2024_01/181006111"/>
    <hyperlink ref="F177" r:id="rId23" display="https://podminky.urs.cz/item/CS_URS_2024_01/181111111"/>
    <hyperlink ref="F180" r:id="rId24" display="https://podminky.urs.cz/item/CS_URS_2024_01/181912112"/>
    <hyperlink ref="F187" r:id="rId25" display="https://podminky.urs.cz/item/CS_URS_2024_01/966008211"/>
    <hyperlink ref="F190" r:id="rId26" display="https://podminky.urs.cz/item/CS_URS_2024_01/997221571"/>
    <hyperlink ref="F192" r:id="rId27" display="https://podminky.urs.cz/item/CS_URS_2024_01/997221579"/>
    <hyperlink ref="F195" r:id="rId28" display="https://podminky.urs.cz/item/CS_URS_2024_01/997221862"/>
    <hyperlink ref="F198" r:id="rId29" display="https://podminky.urs.cz/item/CS_URS_2024_01/997221873"/>
    <hyperlink ref="F201" r:id="rId30" display="https://podminky.urs.cz/item/CS_URS_2024_01/997221875"/>
    <hyperlink ref="F204" r:id="rId31" display="https://podminky.urs.cz/item/CS_URS_2024_01/9982313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87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84</v>
      </c>
    </row>
    <row r="4" spans="2:46" s="1" customFormat="1" ht="24.95" customHeight="1">
      <c r="B4" s="23"/>
      <c r="D4" s="133" t="s">
        <v>97</v>
      </c>
      <c r="L4" s="23"/>
      <c r="M4" s="13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35" t="s">
        <v>16</v>
      </c>
      <c r="L6" s="23"/>
    </row>
    <row r="7" spans="2:12" s="1" customFormat="1" ht="16.5" customHeight="1">
      <c r="B7" s="23"/>
      <c r="E7" s="136" t="str">
        <f>'Rekapitulace stavby'!K6</f>
        <v xml:space="preserve">Dodávka zařízení komunitního centra - Základní škola, Trutnov 2,  Mládežnická 536</v>
      </c>
      <c r="F7" s="135"/>
      <c r="G7" s="135"/>
      <c r="H7" s="135"/>
      <c r="L7" s="23"/>
    </row>
    <row r="8" spans="1:31" s="2" customFormat="1" ht="12" customHeight="1">
      <c r="A8" s="41"/>
      <c r="B8" s="47"/>
      <c r="C8" s="41"/>
      <c r="D8" s="135" t="s">
        <v>98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367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21</v>
      </c>
      <c r="E12" s="41"/>
      <c r="F12" s="139" t="s">
        <v>22</v>
      </c>
      <c r="G12" s="41"/>
      <c r="H12" s="41"/>
      <c r="I12" s="135" t="s">
        <v>23</v>
      </c>
      <c r="J12" s="140" t="str">
        <f>'Rekapitulace stavby'!AN8</f>
        <v>30. 1. 2024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">
        <v>27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">
        <v>28</v>
      </c>
      <c r="F15" s="41"/>
      <c r="G15" s="41"/>
      <c r="H15" s="41"/>
      <c r="I15" s="135" t="s">
        <v>29</v>
      </c>
      <c r="J15" s="139" t="s">
        <v>19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30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29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32</v>
      </c>
      <c r="E20" s="41"/>
      <c r="F20" s="41"/>
      <c r="G20" s="41"/>
      <c r="H20" s="41"/>
      <c r="I20" s="135" t="s">
        <v>26</v>
      </c>
      <c r="J20" s="139" t="s">
        <v>33</v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">
        <v>34</v>
      </c>
      <c r="F21" s="41"/>
      <c r="G21" s="41"/>
      <c r="H21" s="41"/>
      <c r="I21" s="135" t="s">
        <v>29</v>
      </c>
      <c r="J21" s="139" t="s">
        <v>19</v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36</v>
      </c>
      <c r="E23" s="41"/>
      <c r="F23" s="41"/>
      <c r="G23" s="41"/>
      <c r="H23" s="41"/>
      <c r="I23" s="135" t="s">
        <v>26</v>
      </c>
      <c r="J23" s="139" t="s">
        <v>19</v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">
        <v>37</v>
      </c>
      <c r="F24" s="41"/>
      <c r="G24" s="41"/>
      <c r="H24" s="41"/>
      <c r="I24" s="135" t="s">
        <v>29</v>
      </c>
      <c r="J24" s="139" t="s">
        <v>19</v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38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47.25" customHeight="1">
      <c r="A27" s="141"/>
      <c r="B27" s="142"/>
      <c r="C27" s="141"/>
      <c r="D27" s="141"/>
      <c r="E27" s="143" t="s">
        <v>39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40</v>
      </c>
      <c r="E30" s="41"/>
      <c r="F30" s="41"/>
      <c r="G30" s="41"/>
      <c r="H30" s="41"/>
      <c r="I30" s="41"/>
      <c r="J30" s="147">
        <f>ROUND(J86,2)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42</v>
      </c>
      <c r="G32" s="41"/>
      <c r="H32" s="41"/>
      <c r="I32" s="148" t="s">
        <v>41</v>
      </c>
      <c r="J32" s="148" t="s">
        <v>43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44</v>
      </c>
      <c r="E33" s="135" t="s">
        <v>45</v>
      </c>
      <c r="F33" s="150">
        <f>ROUND((SUM(BE86:BE204)),2)</f>
        <v>0</v>
      </c>
      <c r="G33" s="41"/>
      <c r="H33" s="41"/>
      <c r="I33" s="151">
        <v>0.21</v>
      </c>
      <c r="J33" s="150">
        <f>ROUND(((SUM(BE86:BE204))*I33),2)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46</v>
      </c>
      <c r="F34" s="150">
        <f>ROUND((SUM(BF86:BF204)),2)</f>
        <v>0</v>
      </c>
      <c r="G34" s="41"/>
      <c r="H34" s="41"/>
      <c r="I34" s="151">
        <v>0.15</v>
      </c>
      <c r="J34" s="150">
        <f>ROUND(((SUM(BF86:BF204))*I34),2)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47</v>
      </c>
      <c r="F35" s="150">
        <f>ROUND((SUM(BG86:BG204)),2)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48</v>
      </c>
      <c r="F36" s="150">
        <f>ROUND((SUM(BH86:BH204)),2)</f>
        <v>0</v>
      </c>
      <c r="G36" s="41"/>
      <c r="H36" s="41"/>
      <c r="I36" s="151">
        <v>0.15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49</v>
      </c>
      <c r="F37" s="150">
        <f>ROUND((SUM(BI86:BI204)),2)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50</v>
      </c>
      <c r="E39" s="154"/>
      <c r="F39" s="154"/>
      <c r="G39" s="155" t="s">
        <v>51</v>
      </c>
      <c r="H39" s="156" t="s">
        <v>52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100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 xml:space="preserve">Dodávka zařízení komunitního centra - Základní škola, Trutnov 2,  Mládežnická 536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98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SO 02 - Stavební práce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>Trutnov 2</v>
      </c>
      <c r="G52" s="43"/>
      <c r="H52" s="43"/>
      <c r="I52" s="35" t="s">
        <v>23</v>
      </c>
      <c r="J52" s="75" t="str">
        <f>IF(J12="","",J12)</f>
        <v>30. 1. 2024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40.05" customHeight="1">
      <c r="A54" s="41"/>
      <c r="B54" s="42"/>
      <c r="C54" s="35" t="s">
        <v>25</v>
      </c>
      <c r="D54" s="43"/>
      <c r="E54" s="43"/>
      <c r="F54" s="30" t="str">
        <f>E15</f>
        <v>Základní škola, Trutnov 2, Mládežnická 536,541 02</v>
      </c>
      <c r="G54" s="43"/>
      <c r="H54" s="43"/>
      <c r="I54" s="35" t="s">
        <v>32</v>
      </c>
      <c r="J54" s="39" t="str">
        <f>E21</f>
        <v>RSU s.r.o. Voletinská 252, 541 03 Trutnov-Poříčí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40.05" customHeight="1">
      <c r="A55" s="41"/>
      <c r="B55" s="42"/>
      <c r="C55" s="35" t="s">
        <v>30</v>
      </c>
      <c r="D55" s="43"/>
      <c r="E55" s="43"/>
      <c r="F55" s="30" t="str">
        <f>IF(E18="","",E18)</f>
        <v>Vyplň údaj</v>
      </c>
      <c r="G55" s="43"/>
      <c r="H55" s="43"/>
      <c r="I55" s="35" t="s">
        <v>36</v>
      </c>
      <c r="J55" s="39" t="str">
        <f>E24</f>
        <v>Ing.Miloš Kotrbanec, RSU s.r.o. Trutnov- Poříčí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101</v>
      </c>
      <c r="D57" s="165"/>
      <c r="E57" s="165"/>
      <c r="F57" s="165"/>
      <c r="G57" s="165"/>
      <c r="H57" s="165"/>
      <c r="I57" s="165"/>
      <c r="J57" s="166" t="s">
        <v>102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72</v>
      </c>
      <c r="D59" s="43"/>
      <c r="E59" s="43"/>
      <c r="F59" s="43"/>
      <c r="G59" s="43"/>
      <c r="H59" s="43"/>
      <c r="I59" s="43"/>
      <c r="J59" s="105">
        <f>J86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103</v>
      </c>
    </row>
    <row r="60" spans="1:31" s="9" customFormat="1" ht="24.95" customHeight="1">
      <c r="A60" s="9"/>
      <c r="B60" s="168"/>
      <c r="C60" s="169"/>
      <c r="D60" s="170" t="s">
        <v>104</v>
      </c>
      <c r="E60" s="171"/>
      <c r="F60" s="171"/>
      <c r="G60" s="171"/>
      <c r="H60" s="171"/>
      <c r="I60" s="171"/>
      <c r="J60" s="172">
        <f>J87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368</v>
      </c>
      <c r="E61" s="177"/>
      <c r="F61" s="177"/>
      <c r="G61" s="177"/>
      <c r="H61" s="177"/>
      <c r="I61" s="177"/>
      <c r="J61" s="178">
        <f>J88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369</v>
      </c>
      <c r="E62" s="177"/>
      <c r="F62" s="177"/>
      <c r="G62" s="177"/>
      <c r="H62" s="177"/>
      <c r="I62" s="177"/>
      <c r="J62" s="178">
        <f>J119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370</v>
      </c>
      <c r="E63" s="177"/>
      <c r="F63" s="177"/>
      <c r="G63" s="177"/>
      <c r="H63" s="177"/>
      <c r="I63" s="177"/>
      <c r="J63" s="178">
        <f>J123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106</v>
      </c>
      <c r="E64" s="177"/>
      <c r="F64" s="177"/>
      <c r="G64" s="177"/>
      <c r="H64" s="177"/>
      <c r="I64" s="177"/>
      <c r="J64" s="178">
        <f>J161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107</v>
      </c>
      <c r="E65" s="177"/>
      <c r="F65" s="177"/>
      <c r="G65" s="177"/>
      <c r="H65" s="177"/>
      <c r="I65" s="177"/>
      <c r="J65" s="178">
        <f>J188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4"/>
      <c r="C66" s="175"/>
      <c r="D66" s="176" t="s">
        <v>108</v>
      </c>
      <c r="E66" s="177"/>
      <c r="F66" s="177"/>
      <c r="G66" s="177"/>
      <c r="H66" s="177"/>
      <c r="I66" s="177"/>
      <c r="J66" s="178">
        <f>J198</f>
        <v>0</v>
      </c>
      <c r="K66" s="175"/>
      <c r="L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1"/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137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68" spans="1:31" s="2" customFormat="1" ht="6.95" customHeight="1">
      <c r="A68" s="41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37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72" spans="1:31" s="2" customFormat="1" ht="6.95" customHeight="1">
      <c r="A72" s="41"/>
      <c r="B72" s="64"/>
      <c r="C72" s="65"/>
      <c r="D72" s="65"/>
      <c r="E72" s="65"/>
      <c r="F72" s="65"/>
      <c r="G72" s="65"/>
      <c r="H72" s="65"/>
      <c r="I72" s="65"/>
      <c r="J72" s="65"/>
      <c r="K72" s="65"/>
      <c r="L72" s="13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24.95" customHeight="1">
      <c r="A73" s="41"/>
      <c r="B73" s="42"/>
      <c r="C73" s="26" t="s">
        <v>109</v>
      </c>
      <c r="D73" s="43"/>
      <c r="E73" s="43"/>
      <c r="F73" s="43"/>
      <c r="G73" s="43"/>
      <c r="H73" s="43"/>
      <c r="I73" s="43"/>
      <c r="J73" s="43"/>
      <c r="K73" s="43"/>
      <c r="L73" s="13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6.95" customHeight="1">
      <c r="A74" s="41"/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12" customHeight="1">
      <c r="A75" s="41"/>
      <c r="B75" s="42"/>
      <c r="C75" s="35" t="s">
        <v>16</v>
      </c>
      <c r="D75" s="43"/>
      <c r="E75" s="43"/>
      <c r="F75" s="43"/>
      <c r="G75" s="43"/>
      <c r="H75" s="43"/>
      <c r="I75" s="43"/>
      <c r="J75" s="43"/>
      <c r="K75" s="43"/>
      <c r="L75" s="13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6.5" customHeight="1">
      <c r="A76" s="41"/>
      <c r="B76" s="42"/>
      <c r="C76" s="43"/>
      <c r="D76" s="43"/>
      <c r="E76" s="163" t="str">
        <f>E7</f>
        <v xml:space="preserve">Dodávka zařízení komunitního centra - Základní škola, Trutnov 2,  Mládežnická 536</v>
      </c>
      <c r="F76" s="35"/>
      <c r="G76" s="35"/>
      <c r="H76" s="35"/>
      <c r="I76" s="43"/>
      <c r="J76" s="43"/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2" customHeight="1">
      <c r="A77" s="41"/>
      <c r="B77" s="42"/>
      <c r="C77" s="35" t="s">
        <v>98</v>
      </c>
      <c r="D77" s="43"/>
      <c r="E77" s="43"/>
      <c r="F77" s="43"/>
      <c r="G77" s="43"/>
      <c r="H77" s="43"/>
      <c r="I77" s="43"/>
      <c r="J77" s="43"/>
      <c r="K77" s="4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6.5" customHeight="1">
      <c r="A78" s="41"/>
      <c r="B78" s="42"/>
      <c r="C78" s="43"/>
      <c r="D78" s="43"/>
      <c r="E78" s="72" t="str">
        <f>E9</f>
        <v>SO 02 - Stavební práce</v>
      </c>
      <c r="F78" s="43"/>
      <c r="G78" s="43"/>
      <c r="H78" s="43"/>
      <c r="I78" s="43"/>
      <c r="J78" s="43"/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6.95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2" customHeight="1">
      <c r="A80" s="41"/>
      <c r="B80" s="42"/>
      <c r="C80" s="35" t="s">
        <v>21</v>
      </c>
      <c r="D80" s="43"/>
      <c r="E80" s="43"/>
      <c r="F80" s="30" t="str">
        <f>F12</f>
        <v>Trutnov 2</v>
      </c>
      <c r="G80" s="43"/>
      <c r="H80" s="43"/>
      <c r="I80" s="35" t="s">
        <v>23</v>
      </c>
      <c r="J80" s="75" t="str">
        <f>IF(J12="","",J12)</f>
        <v>30. 1. 2024</v>
      </c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6.95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40.05" customHeight="1">
      <c r="A82" s="41"/>
      <c r="B82" s="42"/>
      <c r="C82" s="35" t="s">
        <v>25</v>
      </c>
      <c r="D82" s="43"/>
      <c r="E82" s="43"/>
      <c r="F82" s="30" t="str">
        <f>E15</f>
        <v>Základní škola, Trutnov 2, Mládežnická 536,541 02</v>
      </c>
      <c r="G82" s="43"/>
      <c r="H82" s="43"/>
      <c r="I82" s="35" t="s">
        <v>32</v>
      </c>
      <c r="J82" s="39" t="str">
        <f>E21</f>
        <v>RSU s.r.o. Voletinská 252, 541 03 Trutnov-Poříčí</v>
      </c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40.05" customHeight="1">
      <c r="A83" s="41"/>
      <c r="B83" s="42"/>
      <c r="C83" s="35" t="s">
        <v>30</v>
      </c>
      <c r="D83" s="43"/>
      <c r="E83" s="43"/>
      <c r="F83" s="30" t="str">
        <f>IF(E18="","",E18)</f>
        <v>Vyplň údaj</v>
      </c>
      <c r="G83" s="43"/>
      <c r="H83" s="43"/>
      <c r="I83" s="35" t="s">
        <v>36</v>
      </c>
      <c r="J83" s="39" t="str">
        <f>E24</f>
        <v>Ing.Miloš Kotrbanec, RSU s.r.o. Trutnov- Poříčí</v>
      </c>
      <c r="K83" s="43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0.3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3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11" customFormat="1" ht="29.25" customHeight="1">
      <c r="A85" s="180"/>
      <c r="B85" s="181"/>
      <c r="C85" s="182" t="s">
        <v>110</v>
      </c>
      <c r="D85" s="183" t="s">
        <v>59</v>
      </c>
      <c r="E85" s="183" t="s">
        <v>55</v>
      </c>
      <c r="F85" s="183" t="s">
        <v>56</v>
      </c>
      <c r="G85" s="183" t="s">
        <v>111</v>
      </c>
      <c r="H85" s="183" t="s">
        <v>112</v>
      </c>
      <c r="I85" s="183" t="s">
        <v>113</v>
      </c>
      <c r="J85" s="183" t="s">
        <v>102</v>
      </c>
      <c r="K85" s="184" t="s">
        <v>114</v>
      </c>
      <c r="L85" s="185"/>
      <c r="M85" s="95" t="s">
        <v>19</v>
      </c>
      <c r="N85" s="96" t="s">
        <v>44</v>
      </c>
      <c r="O85" s="96" t="s">
        <v>115</v>
      </c>
      <c r="P85" s="96" t="s">
        <v>116</v>
      </c>
      <c r="Q85" s="96" t="s">
        <v>117</v>
      </c>
      <c r="R85" s="96" t="s">
        <v>118</v>
      </c>
      <c r="S85" s="96" t="s">
        <v>119</v>
      </c>
      <c r="T85" s="97" t="s">
        <v>120</v>
      </c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</row>
    <row r="86" spans="1:63" s="2" customFormat="1" ht="22.8" customHeight="1">
      <c r="A86" s="41"/>
      <c r="B86" s="42"/>
      <c r="C86" s="102" t="s">
        <v>121</v>
      </c>
      <c r="D86" s="43"/>
      <c r="E86" s="43"/>
      <c r="F86" s="43"/>
      <c r="G86" s="43"/>
      <c r="H86" s="43"/>
      <c r="I86" s="43"/>
      <c r="J86" s="186">
        <f>BK86</f>
        <v>0</v>
      </c>
      <c r="K86" s="43"/>
      <c r="L86" s="47"/>
      <c r="M86" s="98"/>
      <c r="N86" s="187"/>
      <c r="O86" s="99"/>
      <c r="P86" s="188">
        <f>P87</f>
        <v>0</v>
      </c>
      <c r="Q86" s="99"/>
      <c r="R86" s="188">
        <f>R87</f>
        <v>574.3121148999999</v>
      </c>
      <c r="S86" s="99"/>
      <c r="T86" s="189">
        <f>T87</f>
        <v>1.15244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T86" s="20" t="s">
        <v>73</v>
      </c>
      <c r="AU86" s="20" t="s">
        <v>103</v>
      </c>
      <c r="BK86" s="190">
        <f>BK87</f>
        <v>0</v>
      </c>
    </row>
    <row r="87" spans="1:63" s="12" customFormat="1" ht="25.9" customHeight="1">
      <c r="A87" s="12"/>
      <c r="B87" s="191"/>
      <c r="C87" s="192"/>
      <c r="D87" s="193" t="s">
        <v>73</v>
      </c>
      <c r="E87" s="194" t="s">
        <v>122</v>
      </c>
      <c r="F87" s="194" t="s">
        <v>123</v>
      </c>
      <c r="G87" s="192"/>
      <c r="H87" s="192"/>
      <c r="I87" s="195"/>
      <c r="J87" s="196">
        <f>BK87</f>
        <v>0</v>
      </c>
      <c r="K87" s="192"/>
      <c r="L87" s="197"/>
      <c r="M87" s="198"/>
      <c r="N87" s="199"/>
      <c r="O87" s="199"/>
      <c r="P87" s="200">
        <f>P88+P119+P123+P161+P188+P198</f>
        <v>0</v>
      </c>
      <c r="Q87" s="199"/>
      <c r="R87" s="200">
        <f>R88+R119+R123+R161+R188+R198</f>
        <v>574.3121148999999</v>
      </c>
      <c r="S87" s="199"/>
      <c r="T87" s="201">
        <f>T88+T119+T123+T161+T188+T198</f>
        <v>1.15244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2" t="s">
        <v>82</v>
      </c>
      <c r="AT87" s="203" t="s">
        <v>73</v>
      </c>
      <c r="AU87" s="203" t="s">
        <v>74</v>
      </c>
      <c r="AY87" s="202" t="s">
        <v>124</v>
      </c>
      <c r="BK87" s="204">
        <f>BK88+BK119+BK123+BK161+BK188+BK198</f>
        <v>0</v>
      </c>
    </row>
    <row r="88" spans="1:63" s="12" customFormat="1" ht="22.8" customHeight="1">
      <c r="A88" s="12"/>
      <c r="B88" s="191"/>
      <c r="C88" s="192"/>
      <c r="D88" s="193" t="s">
        <v>73</v>
      </c>
      <c r="E88" s="205" t="s">
        <v>84</v>
      </c>
      <c r="F88" s="205" t="s">
        <v>371</v>
      </c>
      <c r="G88" s="192"/>
      <c r="H88" s="192"/>
      <c r="I88" s="195"/>
      <c r="J88" s="206">
        <f>BK88</f>
        <v>0</v>
      </c>
      <c r="K88" s="192"/>
      <c r="L88" s="197"/>
      <c r="M88" s="198"/>
      <c r="N88" s="199"/>
      <c r="O88" s="199"/>
      <c r="P88" s="200">
        <f>SUM(P89:P118)</f>
        <v>0</v>
      </c>
      <c r="Q88" s="199"/>
      <c r="R88" s="200">
        <f>SUM(R89:R118)</f>
        <v>27.7513691</v>
      </c>
      <c r="S88" s="199"/>
      <c r="T88" s="201">
        <f>SUM(T89:T118)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2" t="s">
        <v>82</v>
      </c>
      <c r="AT88" s="203" t="s">
        <v>73</v>
      </c>
      <c r="AU88" s="203" t="s">
        <v>82</v>
      </c>
      <c r="AY88" s="202" t="s">
        <v>124</v>
      </c>
      <c r="BK88" s="204">
        <f>SUM(BK89:BK118)</f>
        <v>0</v>
      </c>
    </row>
    <row r="89" spans="1:65" s="2" customFormat="1" ht="16.5" customHeight="1">
      <c r="A89" s="41"/>
      <c r="B89" s="42"/>
      <c r="C89" s="207" t="s">
        <v>372</v>
      </c>
      <c r="D89" s="207" t="s">
        <v>126</v>
      </c>
      <c r="E89" s="208" t="s">
        <v>373</v>
      </c>
      <c r="F89" s="209" t="s">
        <v>374</v>
      </c>
      <c r="G89" s="210" t="s">
        <v>166</v>
      </c>
      <c r="H89" s="211">
        <v>11.05</v>
      </c>
      <c r="I89" s="212"/>
      <c r="J89" s="213">
        <f>ROUND(I89*H89,2)</f>
        <v>0</v>
      </c>
      <c r="K89" s="209" t="s">
        <v>130</v>
      </c>
      <c r="L89" s="47"/>
      <c r="M89" s="214" t="s">
        <v>19</v>
      </c>
      <c r="N89" s="215" t="s">
        <v>45</v>
      </c>
      <c r="O89" s="87"/>
      <c r="P89" s="216">
        <f>O89*H89</f>
        <v>0</v>
      </c>
      <c r="Q89" s="216">
        <v>2.50187</v>
      </c>
      <c r="R89" s="216">
        <f>Q89*H89</f>
        <v>27.6456635</v>
      </c>
      <c r="S89" s="216">
        <v>0</v>
      </c>
      <c r="T89" s="217">
        <f>S89*H89</f>
        <v>0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R89" s="218" t="s">
        <v>131</v>
      </c>
      <c r="AT89" s="218" t="s">
        <v>126</v>
      </c>
      <c r="AU89" s="218" t="s">
        <v>84</v>
      </c>
      <c r="AY89" s="20" t="s">
        <v>124</v>
      </c>
      <c r="BE89" s="219">
        <f>IF(N89="základní",J89,0)</f>
        <v>0</v>
      </c>
      <c r="BF89" s="219">
        <f>IF(N89="snížená",J89,0)</f>
        <v>0</v>
      </c>
      <c r="BG89" s="219">
        <f>IF(N89="zákl. přenesená",J89,0)</f>
        <v>0</v>
      </c>
      <c r="BH89" s="219">
        <f>IF(N89="sníž. přenesená",J89,0)</f>
        <v>0</v>
      </c>
      <c r="BI89" s="219">
        <f>IF(N89="nulová",J89,0)</f>
        <v>0</v>
      </c>
      <c r="BJ89" s="20" t="s">
        <v>82</v>
      </c>
      <c r="BK89" s="219">
        <f>ROUND(I89*H89,2)</f>
        <v>0</v>
      </c>
      <c r="BL89" s="20" t="s">
        <v>131</v>
      </c>
      <c r="BM89" s="218" t="s">
        <v>375</v>
      </c>
    </row>
    <row r="90" spans="1:47" s="2" customFormat="1" ht="12">
      <c r="A90" s="41"/>
      <c r="B90" s="42"/>
      <c r="C90" s="43"/>
      <c r="D90" s="220" t="s">
        <v>133</v>
      </c>
      <c r="E90" s="43"/>
      <c r="F90" s="221" t="s">
        <v>376</v>
      </c>
      <c r="G90" s="43"/>
      <c r="H90" s="43"/>
      <c r="I90" s="222"/>
      <c r="J90" s="43"/>
      <c r="K90" s="43"/>
      <c r="L90" s="47"/>
      <c r="M90" s="223"/>
      <c r="N90" s="224"/>
      <c r="O90" s="87"/>
      <c r="P90" s="87"/>
      <c r="Q90" s="87"/>
      <c r="R90" s="87"/>
      <c r="S90" s="87"/>
      <c r="T90" s="88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T90" s="20" t="s">
        <v>133</v>
      </c>
      <c r="AU90" s="20" t="s">
        <v>84</v>
      </c>
    </row>
    <row r="91" spans="1:51" s="13" customFormat="1" ht="12">
      <c r="A91" s="13"/>
      <c r="B91" s="225"/>
      <c r="C91" s="226"/>
      <c r="D91" s="227" t="s">
        <v>135</v>
      </c>
      <c r="E91" s="228" t="s">
        <v>19</v>
      </c>
      <c r="F91" s="229" t="s">
        <v>377</v>
      </c>
      <c r="G91" s="226"/>
      <c r="H91" s="228" t="s">
        <v>19</v>
      </c>
      <c r="I91" s="230"/>
      <c r="J91" s="226"/>
      <c r="K91" s="226"/>
      <c r="L91" s="231"/>
      <c r="M91" s="232"/>
      <c r="N91" s="233"/>
      <c r="O91" s="233"/>
      <c r="P91" s="233"/>
      <c r="Q91" s="233"/>
      <c r="R91" s="233"/>
      <c r="S91" s="233"/>
      <c r="T91" s="234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5" t="s">
        <v>135</v>
      </c>
      <c r="AU91" s="235" t="s">
        <v>84</v>
      </c>
      <c r="AV91" s="13" t="s">
        <v>82</v>
      </c>
      <c r="AW91" s="13" t="s">
        <v>35</v>
      </c>
      <c r="AX91" s="13" t="s">
        <v>74</v>
      </c>
      <c r="AY91" s="235" t="s">
        <v>124</v>
      </c>
    </row>
    <row r="92" spans="1:51" s="14" customFormat="1" ht="12">
      <c r="A92" s="14"/>
      <c r="B92" s="236"/>
      <c r="C92" s="237"/>
      <c r="D92" s="227" t="s">
        <v>135</v>
      </c>
      <c r="E92" s="238" t="s">
        <v>19</v>
      </c>
      <c r="F92" s="239" t="s">
        <v>378</v>
      </c>
      <c r="G92" s="237"/>
      <c r="H92" s="240">
        <v>1.654</v>
      </c>
      <c r="I92" s="241"/>
      <c r="J92" s="237"/>
      <c r="K92" s="237"/>
      <c r="L92" s="242"/>
      <c r="M92" s="243"/>
      <c r="N92" s="244"/>
      <c r="O92" s="244"/>
      <c r="P92" s="244"/>
      <c r="Q92" s="244"/>
      <c r="R92" s="244"/>
      <c r="S92" s="244"/>
      <c r="T92" s="245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6" t="s">
        <v>135</v>
      </c>
      <c r="AU92" s="246" t="s">
        <v>84</v>
      </c>
      <c r="AV92" s="14" t="s">
        <v>84</v>
      </c>
      <c r="AW92" s="14" t="s">
        <v>35</v>
      </c>
      <c r="AX92" s="14" t="s">
        <v>74</v>
      </c>
      <c r="AY92" s="246" t="s">
        <v>124</v>
      </c>
    </row>
    <row r="93" spans="1:51" s="14" customFormat="1" ht="12">
      <c r="A93" s="14"/>
      <c r="B93" s="236"/>
      <c r="C93" s="237"/>
      <c r="D93" s="227" t="s">
        <v>135</v>
      </c>
      <c r="E93" s="238" t="s">
        <v>19</v>
      </c>
      <c r="F93" s="239" t="s">
        <v>379</v>
      </c>
      <c r="G93" s="237"/>
      <c r="H93" s="240">
        <v>0.8</v>
      </c>
      <c r="I93" s="241"/>
      <c r="J93" s="237"/>
      <c r="K93" s="237"/>
      <c r="L93" s="242"/>
      <c r="M93" s="243"/>
      <c r="N93" s="244"/>
      <c r="O93" s="244"/>
      <c r="P93" s="244"/>
      <c r="Q93" s="244"/>
      <c r="R93" s="244"/>
      <c r="S93" s="244"/>
      <c r="T93" s="245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6" t="s">
        <v>135</v>
      </c>
      <c r="AU93" s="246" t="s">
        <v>84</v>
      </c>
      <c r="AV93" s="14" t="s">
        <v>84</v>
      </c>
      <c r="AW93" s="14" t="s">
        <v>35</v>
      </c>
      <c r="AX93" s="14" t="s">
        <v>74</v>
      </c>
      <c r="AY93" s="246" t="s">
        <v>124</v>
      </c>
    </row>
    <row r="94" spans="1:51" s="14" customFormat="1" ht="12">
      <c r="A94" s="14"/>
      <c r="B94" s="236"/>
      <c r="C94" s="237"/>
      <c r="D94" s="227" t="s">
        <v>135</v>
      </c>
      <c r="E94" s="238" t="s">
        <v>19</v>
      </c>
      <c r="F94" s="239" t="s">
        <v>380</v>
      </c>
      <c r="G94" s="237"/>
      <c r="H94" s="240">
        <v>1.5</v>
      </c>
      <c r="I94" s="241"/>
      <c r="J94" s="237"/>
      <c r="K94" s="237"/>
      <c r="L94" s="242"/>
      <c r="M94" s="243"/>
      <c r="N94" s="244"/>
      <c r="O94" s="244"/>
      <c r="P94" s="244"/>
      <c r="Q94" s="244"/>
      <c r="R94" s="244"/>
      <c r="S94" s="244"/>
      <c r="T94" s="245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6" t="s">
        <v>135</v>
      </c>
      <c r="AU94" s="246" t="s">
        <v>84</v>
      </c>
      <c r="AV94" s="14" t="s">
        <v>84</v>
      </c>
      <c r="AW94" s="14" t="s">
        <v>35</v>
      </c>
      <c r="AX94" s="14" t="s">
        <v>74</v>
      </c>
      <c r="AY94" s="246" t="s">
        <v>124</v>
      </c>
    </row>
    <row r="95" spans="1:51" s="14" customFormat="1" ht="12">
      <c r="A95" s="14"/>
      <c r="B95" s="236"/>
      <c r="C95" s="237"/>
      <c r="D95" s="227" t="s">
        <v>135</v>
      </c>
      <c r="E95" s="238" t="s">
        <v>19</v>
      </c>
      <c r="F95" s="239" t="s">
        <v>381</v>
      </c>
      <c r="G95" s="237"/>
      <c r="H95" s="240">
        <v>0.213</v>
      </c>
      <c r="I95" s="241"/>
      <c r="J95" s="237"/>
      <c r="K95" s="237"/>
      <c r="L95" s="242"/>
      <c r="M95" s="243"/>
      <c r="N95" s="244"/>
      <c r="O95" s="244"/>
      <c r="P95" s="244"/>
      <c r="Q95" s="244"/>
      <c r="R95" s="244"/>
      <c r="S95" s="244"/>
      <c r="T95" s="245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6" t="s">
        <v>135</v>
      </c>
      <c r="AU95" s="246" t="s">
        <v>84</v>
      </c>
      <c r="AV95" s="14" t="s">
        <v>84</v>
      </c>
      <c r="AW95" s="14" t="s">
        <v>35</v>
      </c>
      <c r="AX95" s="14" t="s">
        <v>74</v>
      </c>
      <c r="AY95" s="246" t="s">
        <v>124</v>
      </c>
    </row>
    <row r="96" spans="1:51" s="14" customFormat="1" ht="12">
      <c r="A96" s="14"/>
      <c r="B96" s="236"/>
      <c r="C96" s="237"/>
      <c r="D96" s="227" t="s">
        <v>135</v>
      </c>
      <c r="E96" s="238" t="s">
        <v>19</v>
      </c>
      <c r="F96" s="239" t="s">
        <v>382</v>
      </c>
      <c r="G96" s="237"/>
      <c r="H96" s="240">
        <v>0.84</v>
      </c>
      <c r="I96" s="241"/>
      <c r="J96" s="237"/>
      <c r="K96" s="237"/>
      <c r="L96" s="242"/>
      <c r="M96" s="243"/>
      <c r="N96" s="244"/>
      <c r="O96" s="244"/>
      <c r="P96" s="244"/>
      <c r="Q96" s="244"/>
      <c r="R96" s="244"/>
      <c r="S96" s="244"/>
      <c r="T96" s="245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6" t="s">
        <v>135</v>
      </c>
      <c r="AU96" s="246" t="s">
        <v>84</v>
      </c>
      <c r="AV96" s="14" t="s">
        <v>84</v>
      </c>
      <c r="AW96" s="14" t="s">
        <v>35</v>
      </c>
      <c r="AX96" s="14" t="s">
        <v>74</v>
      </c>
      <c r="AY96" s="246" t="s">
        <v>124</v>
      </c>
    </row>
    <row r="97" spans="1:51" s="14" customFormat="1" ht="12">
      <c r="A97" s="14"/>
      <c r="B97" s="236"/>
      <c r="C97" s="237"/>
      <c r="D97" s="227" t="s">
        <v>135</v>
      </c>
      <c r="E97" s="238" t="s">
        <v>19</v>
      </c>
      <c r="F97" s="239" t="s">
        <v>383</v>
      </c>
      <c r="G97" s="237"/>
      <c r="H97" s="240">
        <v>2.25</v>
      </c>
      <c r="I97" s="241"/>
      <c r="J97" s="237"/>
      <c r="K97" s="237"/>
      <c r="L97" s="242"/>
      <c r="M97" s="243"/>
      <c r="N97" s="244"/>
      <c r="O97" s="244"/>
      <c r="P97" s="244"/>
      <c r="Q97" s="244"/>
      <c r="R97" s="244"/>
      <c r="S97" s="244"/>
      <c r="T97" s="245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6" t="s">
        <v>135</v>
      </c>
      <c r="AU97" s="246" t="s">
        <v>84</v>
      </c>
      <c r="AV97" s="14" t="s">
        <v>84</v>
      </c>
      <c r="AW97" s="14" t="s">
        <v>35</v>
      </c>
      <c r="AX97" s="14" t="s">
        <v>74</v>
      </c>
      <c r="AY97" s="246" t="s">
        <v>124</v>
      </c>
    </row>
    <row r="98" spans="1:51" s="14" customFormat="1" ht="12">
      <c r="A98" s="14"/>
      <c r="B98" s="236"/>
      <c r="C98" s="237"/>
      <c r="D98" s="227" t="s">
        <v>135</v>
      </c>
      <c r="E98" s="238" t="s">
        <v>19</v>
      </c>
      <c r="F98" s="239" t="s">
        <v>384</v>
      </c>
      <c r="G98" s="237"/>
      <c r="H98" s="240">
        <v>0.75</v>
      </c>
      <c r="I98" s="241"/>
      <c r="J98" s="237"/>
      <c r="K98" s="237"/>
      <c r="L98" s="242"/>
      <c r="M98" s="243"/>
      <c r="N98" s="244"/>
      <c r="O98" s="244"/>
      <c r="P98" s="244"/>
      <c r="Q98" s="244"/>
      <c r="R98" s="244"/>
      <c r="S98" s="244"/>
      <c r="T98" s="245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6" t="s">
        <v>135</v>
      </c>
      <c r="AU98" s="246" t="s">
        <v>84</v>
      </c>
      <c r="AV98" s="14" t="s">
        <v>84</v>
      </c>
      <c r="AW98" s="14" t="s">
        <v>35</v>
      </c>
      <c r="AX98" s="14" t="s">
        <v>74</v>
      </c>
      <c r="AY98" s="246" t="s">
        <v>124</v>
      </c>
    </row>
    <row r="99" spans="1:51" s="14" customFormat="1" ht="12">
      <c r="A99" s="14"/>
      <c r="B99" s="236"/>
      <c r="C99" s="237"/>
      <c r="D99" s="227" t="s">
        <v>135</v>
      </c>
      <c r="E99" s="238" t="s">
        <v>19</v>
      </c>
      <c r="F99" s="239" t="s">
        <v>385</v>
      </c>
      <c r="G99" s="237"/>
      <c r="H99" s="240">
        <v>1</v>
      </c>
      <c r="I99" s="241"/>
      <c r="J99" s="237"/>
      <c r="K99" s="237"/>
      <c r="L99" s="242"/>
      <c r="M99" s="243"/>
      <c r="N99" s="244"/>
      <c r="O99" s="244"/>
      <c r="P99" s="244"/>
      <c r="Q99" s="244"/>
      <c r="R99" s="244"/>
      <c r="S99" s="244"/>
      <c r="T99" s="245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6" t="s">
        <v>135</v>
      </c>
      <c r="AU99" s="246" t="s">
        <v>84</v>
      </c>
      <c r="AV99" s="14" t="s">
        <v>84</v>
      </c>
      <c r="AW99" s="14" t="s">
        <v>35</v>
      </c>
      <c r="AX99" s="14" t="s">
        <v>74</v>
      </c>
      <c r="AY99" s="246" t="s">
        <v>124</v>
      </c>
    </row>
    <row r="100" spans="1:51" s="14" customFormat="1" ht="12">
      <c r="A100" s="14"/>
      <c r="B100" s="236"/>
      <c r="C100" s="237"/>
      <c r="D100" s="227" t="s">
        <v>135</v>
      </c>
      <c r="E100" s="238" t="s">
        <v>19</v>
      </c>
      <c r="F100" s="239" t="s">
        <v>386</v>
      </c>
      <c r="G100" s="237"/>
      <c r="H100" s="240">
        <v>1.2</v>
      </c>
      <c r="I100" s="241"/>
      <c r="J100" s="237"/>
      <c r="K100" s="237"/>
      <c r="L100" s="242"/>
      <c r="M100" s="243"/>
      <c r="N100" s="244"/>
      <c r="O100" s="244"/>
      <c r="P100" s="244"/>
      <c r="Q100" s="244"/>
      <c r="R100" s="244"/>
      <c r="S100" s="244"/>
      <c r="T100" s="245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6" t="s">
        <v>135</v>
      </c>
      <c r="AU100" s="246" t="s">
        <v>84</v>
      </c>
      <c r="AV100" s="14" t="s">
        <v>84</v>
      </c>
      <c r="AW100" s="14" t="s">
        <v>35</v>
      </c>
      <c r="AX100" s="14" t="s">
        <v>74</v>
      </c>
      <c r="AY100" s="246" t="s">
        <v>124</v>
      </c>
    </row>
    <row r="101" spans="1:51" s="14" customFormat="1" ht="12">
      <c r="A101" s="14"/>
      <c r="B101" s="236"/>
      <c r="C101" s="237"/>
      <c r="D101" s="227" t="s">
        <v>135</v>
      </c>
      <c r="E101" s="238" t="s">
        <v>19</v>
      </c>
      <c r="F101" s="239" t="s">
        <v>387</v>
      </c>
      <c r="G101" s="237"/>
      <c r="H101" s="240">
        <v>0.4</v>
      </c>
      <c r="I101" s="241"/>
      <c r="J101" s="237"/>
      <c r="K101" s="237"/>
      <c r="L101" s="242"/>
      <c r="M101" s="243"/>
      <c r="N101" s="244"/>
      <c r="O101" s="244"/>
      <c r="P101" s="244"/>
      <c r="Q101" s="244"/>
      <c r="R101" s="244"/>
      <c r="S101" s="244"/>
      <c r="T101" s="245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6" t="s">
        <v>135</v>
      </c>
      <c r="AU101" s="246" t="s">
        <v>84</v>
      </c>
      <c r="AV101" s="14" t="s">
        <v>84</v>
      </c>
      <c r="AW101" s="14" t="s">
        <v>35</v>
      </c>
      <c r="AX101" s="14" t="s">
        <v>74</v>
      </c>
      <c r="AY101" s="246" t="s">
        <v>124</v>
      </c>
    </row>
    <row r="102" spans="1:51" s="16" customFormat="1" ht="12">
      <c r="A102" s="16"/>
      <c r="B102" s="258"/>
      <c r="C102" s="259"/>
      <c r="D102" s="227" t="s">
        <v>135</v>
      </c>
      <c r="E102" s="260" t="s">
        <v>19</v>
      </c>
      <c r="F102" s="261" t="s">
        <v>207</v>
      </c>
      <c r="G102" s="259"/>
      <c r="H102" s="262">
        <v>10.607</v>
      </c>
      <c r="I102" s="263"/>
      <c r="J102" s="259"/>
      <c r="K102" s="259"/>
      <c r="L102" s="264"/>
      <c r="M102" s="265"/>
      <c r="N102" s="266"/>
      <c r="O102" s="266"/>
      <c r="P102" s="266"/>
      <c r="Q102" s="266"/>
      <c r="R102" s="266"/>
      <c r="S102" s="266"/>
      <c r="T102" s="267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T102" s="268" t="s">
        <v>135</v>
      </c>
      <c r="AU102" s="268" t="s">
        <v>84</v>
      </c>
      <c r="AV102" s="16" t="s">
        <v>208</v>
      </c>
      <c r="AW102" s="16" t="s">
        <v>35</v>
      </c>
      <c r="AX102" s="16" t="s">
        <v>74</v>
      </c>
      <c r="AY102" s="268" t="s">
        <v>124</v>
      </c>
    </row>
    <row r="103" spans="1:51" s="14" customFormat="1" ht="12">
      <c r="A103" s="14"/>
      <c r="B103" s="236"/>
      <c r="C103" s="237"/>
      <c r="D103" s="227" t="s">
        <v>135</v>
      </c>
      <c r="E103" s="238" t="s">
        <v>19</v>
      </c>
      <c r="F103" s="239" t="s">
        <v>388</v>
      </c>
      <c r="G103" s="237"/>
      <c r="H103" s="240">
        <v>0.443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6" t="s">
        <v>135</v>
      </c>
      <c r="AU103" s="246" t="s">
        <v>84</v>
      </c>
      <c r="AV103" s="14" t="s">
        <v>84</v>
      </c>
      <c r="AW103" s="14" t="s">
        <v>35</v>
      </c>
      <c r="AX103" s="14" t="s">
        <v>74</v>
      </c>
      <c r="AY103" s="246" t="s">
        <v>124</v>
      </c>
    </row>
    <row r="104" spans="1:51" s="15" customFormat="1" ht="12">
      <c r="A104" s="15"/>
      <c r="B104" s="247"/>
      <c r="C104" s="248"/>
      <c r="D104" s="227" t="s">
        <v>135</v>
      </c>
      <c r="E104" s="249" t="s">
        <v>19</v>
      </c>
      <c r="F104" s="250" t="s">
        <v>189</v>
      </c>
      <c r="G104" s="248"/>
      <c r="H104" s="251">
        <v>11.049999999999999</v>
      </c>
      <c r="I104" s="252"/>
      <c r="J104" s="248"/>
      <c r="K104" s="248"/>
      <c r="L104" s="253"/>
      <c r="M104" s="254"/>
      <c r="N104" s="255"/>
      <c r="O104" s="255"/>
      <c r="P104" s="255"/>
      <c r="Q104" s="255"/>
      <c r="R104" s="255"/>
      <c r="S104" s="255"/>
      <c r="T104" s="256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T104" s="257" t="s">
        <v>135</v>
      </c>
      <c r="AU104" s="257" t="s">
        <v>84</v>
      </c>
      <c r="AV104" s="15" t="s">
        <v>131</v>
      </c>
      <c r="AW104" s="15" t="s">
        <v>35</v>
      </c>
      <c r="AX104" s="15" t="s">
        <v>82</v>
      </c>
      <c r="AY104" s="257" t="s">
        <v>124</v>
      </c>
    </row>
    <row r="105" spans="1:65" s="2" customFormat="1" ht="16.5" customHeight="1">
      <c r="A105" s="41"/>
      <c r="B105" s="42"/>
      <c r="C105" s="207" t="s">
        <v>389</v>
      </c>
      <c r="D105" s="207" t="s">
        <v>126</v>
      </c>
      <c r="E105" s="208" t="s">
        <v>390</v>
      </c>
      <c r="F105" s="209" t="s">
        <v>391</v>
      </c>
      <c r="G105" s="210" t="s">
        <v>141</v>
      </c>
      <c r="H105" s="211">
        <v>40.04</v>
      </c>
      <c r="I105" s="212"/>
      <c r="J105" s="213">
        <f>ROUND(I105*H105,2)</f>
        <v>0</v>
      </c>
      <c r="K105" s="209" t="s">
        <v>130</v>
      </c>
      <c r="L105" s="47"/>
      <c r="M105" s="214" t="s">
        <v>19</v>
      </c>
      <c r="N105" s="215" t="s">
        <v>45</v>
      </c>
      <c r="O105" s="87"/>
      <c r="P105" s="216">
        <f>O105*H105</f>
        <v>0</v>
      </c>
      <c r="Q105" s="216">
        <v>0.00264</v>
      </c>
      <c r="R105" s="216">
        <f>Q105*H105</f>
        <v>0.1057056</v>
      </c>
      <c r="S105" s="216">
        <v>0</v>
      </c>
      <c r="T105" s="217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18" t="s">
        <v>131</v>
      </c>
      <c r="AT105" s="218" t="s">
        <v>126</v>
      </c>
      <c r="AU105" s="218" t="s">
        <v>84</v>
      </c>
      <c r="AY105" s="20" t="s">
        <v>124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20" t="s">
        <v>82</v>
      </c>
      <c r="BK105" s="219">
        <f>ROUND(I105*H105,2)</f>
        <v>0</v>
      </c>
      <c r="BL105" s="20" t="s">
        <v>131</v>
      </c>
      <c r="BM105" s="218" t="s">
        <v>392</v>
      </c>
    </row>
    <row r="106" spans="1:47" s="2" customFormat="1" ht="12">
      <c r="A106" s="41"/>
      <c r="B106" s="42"/>
      <c r="C106" s="43"/>
      <c r="D106" s="220" t="s">
        <v>133</v>
      </c>
      <c r="E106" s="43"/>
      <c r="F106" s="221" t="s">
        <v>393</v>
      </c>
      <c r="G106" s="43"/>
      <c r="H106" s="43"/>
      <c r="I106" s="222"/>
      <c r="J106" s="43"/>
      <c r="K106" s="43"/>
      <c r="L106" s="47"/>
      <c r="M106" s="223"/>
      <c r="N106" s="224"/>
      <c r="O106" s="87"/>
      <c r="P106" s="87"/>
      <c r="Q106" s="87"/>
      <c r="R106" s="87"/>
      <c r="S106" s="87"/>
      <c r="T106" s="88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T106" s="20" t="s">
        <v>133</v>
      </c>
      <c r="AU106" s="20" t="s">
        <v>84</v>
      </c>
    </row>
    <row r="107" spans="1:51" s="13" customFormat="1" ht="12">
      <c r="A107" s="13"/>
      <c r="B107" s="225"/>
      <c r="C107" s="226"/>
      <c r="D107" s="227" t="s">
        <v>135</v>
      </c>
      <c r="E107" s="228" t="s">
        <v>19</v>
      </c>
      <c r="F107" s="229" t="s">
        <v>394</v>
      </c>
      <c r="G107" s="226"/>
      <c r="H107" s="228" t="s">
        <v>19</v>
      </c>
      <c r="I107" s="230"/>
      <c r="J107" s="226"/>
      <c r="K107" s="226"/>
      <c r="L107" s="231"/>
      <c r="M107" s="232"/>
      <c r="N107" s="233"/>
      <c r="O107" s="233"/>
      <c r="P107" s="233"/>
      <c r="Q107" s="233"/>
      <c r="R107" s="233"/>
      <c r="S107" s="233"/>
      <c r="T107" s="23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5" t="s">
        <v>135</v>
      </c>
      <c r="AU107" s="235" t="s">
        <v>84</v>
      </c>
      <c r="AV107" s="13" t="s">
        <v>82</v>
      </c>
      <c r="AW107" s="13" t="s">
        <v>35</v>
      </c>
      <c r="AX107" s="13" t="s">
        <v>74</v>
      </c>
      <c r="AY107" s="235" t="s">
        <v>124</v>
      </c>
    </row>
    <row r="108" spans="1:51" s="14" customFormat="1" ht="12">
      <c r="A108" s="14"/>
      <c r="B108" s="236"/>
      <c r="C108" s="237"/>
      <c r="D108" s="227" t="s">
        <v>135</v>
      </c>
      <c r="E108" s="238" t="s">
        <v>19</v>
      </c>
      <c r="F108" s="239" t="s">
        <v>395</v>
      </c>
      <c r="G108" s="237"/>
      <c r="H108" s="240">
        <v>9.38</v>
      </c>
      <c r="I108" s="241"/>
      <c r="J108" s="237"/>
      <c r="K108" s="237"/>
      <c r="L108" s="242"/>
      <c r="M108" s="243"/>
      <c r="N108" s="244"/>
      <c r="O108" s="244"/>
      <c r="P108" s="244"/>
      <c r="Q108" s="244"/>
      <c r="R108" s="244"/>
      <c r="S108" s="244"/>
      <c r="T108" s="245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6" t="s">
        <v>135</v>
      </c>
      <c r="AU108" s="246" t="s">
        <v>84</v>
      </c>
      <c r="AV108" s="14" t="s">
        <v>84</v>
      </c>
      <c r="AW108" s="14" t="s">
        <v>35</v>
      </c>
      <c r="AX108" s="14" t="s">
        <v>74</v>
      </c>
      <c r="AY108" s="246" t="s">
        <v>124</v>
      </c>
    </row>
    <row r="109" spans="1:51" s="14" customFormat="1" ht="12">
      <c r="A109" s="14"/>
      <c r="B109" s="236"/>
      <c r="C109" s="237"/>
      <c r="D109" s="227" t="s">
        <v>135</v>
      </c>
      <c r="E109" s="238" t="s">
        <v>19</v>
      </c>
      <c r="F109" s="239" t="s">
        <v>396</v>
      </c>
      <c r="G109" s="237"/>
      <c r="H109" s="240">
        <v>3.08</v>
      </c>
      <c r="I109" s="241"/>
      <c r="J109" s="237"/>
      <c r="K109" s="237"/>
      <c r="L109" s="242"/>
      <c r="M109" s="243"/>
      <c r="N109" s="244"/>
      <c r="O109" s="244"/>
      <c r="P109" s="244"/>
      <c r="Q109" s="244"/>
      <c r="R109" s="244"/>
      <c r="S109" s="244"/>
      <c r="T109" s="245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6" t="s">
        <v>135</v>
      </c>
      <c r="AU109" s="246" t="s">
        <v>84</v>
      </c>
      <c r="AV109" s="14" t="s">
        <v>84</v>
      </c>
      <c r="AW109" s="14" t="s">
        <v>35</v>
      </c>
      <c r="AX109" s="14" t="s">
        <v>74</v>
      </c>
      <c r="AY109" s="246" t="s">
        <v>124</v>
      </c>
    </row>
    <row r="110" spans="1:51" s="14" customFormat="1" ht="12">
      <c r="A110" s="14"/>
      <c r="B110" s="236"/>
      <c r="C110" s="237"/>
      <c r="D110" s="227" t="s">
        <v>135</v>
      </c>
      <c r="E110" s="238" t="s">
        <v>19</v>
      </c>
      <c r="F110" s="239" t="s">
        <v>397</v>
      </c>
      <c r="G110" s="237"/>
      <c r="H110" s="240">
        <v>6.16</v>
      </c>
      <c r="I110" s="241"/>
      <c r="J110" s="237"/>
      <c r="K110" s="237"/>
      <c r="L110" s="242"/>
      <c r="M110" s="243"/>
      <c r="N110" s="244"/>
      <c r="O110" s="244"/>
      <c r="P110" s="244"/>
      <c r="Q110" s="244"/>
      <c r="R110" s="244"/>
      <c r="S110" s="244"/>
      <c r="T110" s="245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6" t="s">
        <v>135</v>
      </c>
      <c r="AU110" s="246" t="s">
        <v>84</v>
      </c>
      <c r="AV110" s="14" t="s">
        <v>84</v>
      </c>
      <c r="AW110" s="14" t="s">
        <v>35</v>
      </c>
      <c r="AX110" s="14" t="s">
        <v>74</v>
      </c>
      <c r="AY110" s="246" t="s">
        <v>124</v>
      </c>
    </row>
    <row r="111" spans="1:51" s="14" customFormat="1" ht="12">
      <c r="A111" s="14"/>
      <c r="B111" s="236"/>
      <c r="C111" s="237"/>
      <c r="D111" s="227" t="s">
        <v>135</v>
      </c>
      <c r="E111" s="238" t="s">
        <v>19</v>
      </c>
      <c r="F111" s="239" t="s">
        <v>398</v>
      </c>
      <c r="G111" s="237"/>
      <c r="H111" s="240">
        <v>0.77</v>
      </c>
      <c r="I111" s="241"/>
      <c r="J111" s="237"/>
      <c r="K111" s="237"/>
      <c r="L111" s="242"/>
      <c r="M111" s="243"/>
      <c r="N111" s="244"/>
      <c r="O111" s="244"/>
      <c r="P111" s="244"/>
      <c r="Q111" s="244"/>
      <c r="R111" s="244"/>
      <c r="S111" s="244"/>
      <c r="T111" s="245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6" t="s">
        <v>135</v>
      </c>
      <c r="AU111" s="246" t="s">
        <v>84</v>
      </c>
      <c r="AV111" s="14" t="s">
        <v>84</v>
      </c>
      <c r="AW111" s="14" t="s">
        <v>35</v>
      </c>
      <c r="AX111" s="14" t="s">
        <v>74</v>
      </c>
      <c r="AY111" s="246" t="s">
        <v>124</v>
      </c>
    </row>
    <row r="112" spans="1:51" s="14" customFormat="1" ht="12">
      <c r="A112" s="14"/>
      <c r="B112" s="236"/>
      <c r="C112" s="237"/>
      <c r="D112" s="227" t="s">
        <v>135</v>
      </c>
      <c r="E112" s="238" t="s">
        <v>19</v>
      </c>
      <c r="F112" s="239" t="s">
        <v>399</v>
      </c>
      <c r="G112" s="237"/>
      <c r="H112" s="240">
        <v>3.71</v>
      </c>
      <c r="I112" s="241"/>
      <c r="J112" s="237"/>
      <c r="K112" s="237"/>
      <c r="L112" s="242"/>
      <c r="M112" s="243"/>
      <c r="N112" s="244"/>
      <c r="O112" s="244"/>
      <c r="P112" s="244"/>
      <c r="Q112" s="244"/>
      <c r="R112" s="244"/>
      <c r="S112" s="244"/>
      <c r="T112" s="245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6" t="s">
        <v>135</v>
      </c>
      <c r="AU112" s="246" t="s">
        <v>84</v>
      </c>
      <c r="AV112" s="14" t="s">
        <v>84</v>
      </c>
      <c r="AW112" s="14" t="s">
        <v>35</v>
      </c>
      <c r="AX112" s="14" t="s">
        <v>74</v>
      </c>
      <c r="AY112" s="246" t="s">
        <v>124</v>
      </c>
    </row>
    <row r="113" spans="1:51" s="14" customFormat="1" ht="12">
      <c r="A113" s="14"/>
      <c r="B113" s="236"/>
      <c r="C113" s="237"/>
      <c r="D113" s="227" t="s">
        <v>135</v>
      </c>
      <c r="E113" s="238" t="s">
        <v>19</v>
      </c>
      <c r="F113" s="239" t="s">
        <v>400</v>
      </c>
      <c r="G113" s="237"/>
      <c r="H113" s="240">
        <v>9.24</v>
      </c>
      <c r="I113" s="241"/>
      <c r="J113" s="237"/>
      <c r="K113" s="237"/>
      <c r="L113" s="242"/>
      <c r="M113" s="243"/>
      <c r="N113" s="244"/>
      <c r="O113" s="244"/>
      <c r="P113" s="244"/>
      <c r="Q113" s="244"/>
      <c r="R113" s="244"/>
      <c r="S113" s="244"/>
      <c r="T113" s="245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6" t="s">
        <v>135</v>
      </c>
      <c r="AU113" s="246" t="s">
        <v>84</v>
      </c>
      <c r="AV113" s="14" t="s">
        <v>84</v>
      </c>
      <c r="AW113" s="14" t="s">
        <v>35</v>
      </c>
      <c r="AX113" s="14" t="s">
        <v>74</v>
      </c>
      <c r="AY113" s="246" t="s">
        <v>124</v>
      </c>
    </row>
    <row r="114" spans="1:51" s="14" customFormat="1" ht="12">
      <c r="A114" s="14"/>
      <c r="B114" s="236"/>
      <c r="C114" s="237"/>
      <c r="D114" s="227" t="s">
        <v>135</v>
      </c>
      <c r="E114" s="238" t="s">
        <v>19</v>
      </c>
      <c r="F114" s="239" t="s">
        <v>401</v>
      </c>
      <c r="G114" s="237"/>
      <c r="H114" s="240">
        <v>3.08</v>
      </c>
      <c r="I114" s="241"/>
      <c r="J114" s="237"/>
      <c r="K114" s="237"/>
      <c r="L114" s="242"/>
      <c r="M114" s="243"/>
      <c r="N114" s="244"/>
      <c r="O114" s="244"/>
      <c r="P114" s="244"/>
      <c r="Q114" s="244"/>
      <c r="R114" s="244"/>
      <c r="S114" s="244"/>
      <c r="T114" s="245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6" t="s">
        <v>135</v>
      </c>
      <c r="AU114" s="246" t="s">
        <v>84</v>
      </c>
      <c r="AV114" s="14" t="s">
        <v>84</v>
      </c>
      <c r="AW114" s="14" t="s">
        <v>35</v>
      </c>
      <c r="AX114" s="14" t="s">
        <v>74</v>
      </c>
      <c r="AY114" s="246" t="s">
        <v>124</v>
      </c>
    </row>
    <row r="115" spans="1:51" s="14" customFormat="1" ht="12">
      <c r="A115" s="14"/>
      <c r="B115" s="236"/>
      <c r="C115" s="237"/>
      <c r="D115" s="227" t="s">
        <v>135</v>
      </c>
      <c r="E115" s="238" t="s">
        <v>19</v>
      </c>
      <c r="F115" s="239" t="s">
        <v>402</v>
      </c>
      <c r="G115" s="237"/>
      <c r="H115" s="240">
        <v>4.62</v>
      </c>
      <c r="I115" s="241"/>
      <c r="J115" s="237"/>
      <c r="K115" s="237"/>
      <c r="L115" s="242"/>
      <c r="M115" s="243"/>
      <c r="N115" s="244"/>
      <c r="O115" s="244"/>
      <c r="P115" s="244"/>
      <c r="Q115" s="244"/>
      <c r="R115" s="244"/>
      <c r="S115" s="244"/>
      <c r="T115" s="245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6" t="s">
        <v>135</v>
      </c>
      <c r="AU115" s="246" t="s">
        <v>84</v>
      </c>
      <c r="AV115" s="14" t="s">
        <v>84</v>
      </c>
      <c r="AW115" s="14" t="s">
        <v>35</v>
      </c>
      <c r="AX115" s="14" t="s">
        <v>74</v>
      </c>
      <c r="AY115" s="246" t="s">
        <v>124</v>
      </c>
    </row>
    <row r="116" spans="1:51" s="15" customFormat="1" ht="12">
      <c r="A116" s="15"/>
      <c r="B116" s="247"/>
      <c r="C116" s="248"/>
      <c r="D116" s="227" t="s">
        <v>135</v>
      </c>
      <c r="E116" s="249" t="s">
        <v>19</v>
      </c>
      <c r="F116" s="250" t="s">
        <v>189</v>
      </c>
      <c r="G116" s="248"/>
      <c r="H116" s="251">
        <v>40.04</v>
      </c>
      <c r="I116" s="252"/>
      <c r="J116" s="248"/>
      <c r="K116" s="248"/>
      <c r="L116" s="253"/>
      <c r="M116" s="254"/>
      <c r="N116" s="255"/>
      <c r="O116" s="255"/>
      <c r="P116" s="255"/>
      <c r="Q116" s="255"/>
      <c r="R116" s="255"/>
      <c r="S116" s="255"/>
      <c r="T116" s="256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57" t="s">
        <v>135</v>
      </c>
      <c r="AU116" s="257" t="s">
        <v>84</v>
      </c>
      <c r="AV116" s="15" t="s">
        <v>131</v>
      </c>
      <c r="AW116" s="15" t="s">
        <v>35</v>
      </c>
      <c r="AX116" s="15" t="s">
        <v>82</v>
      </c>
      <c r="AY116" s="257" t="s">
        <v>124</v>
      </c>
    </row>
    <row r="117" spans="1:65" s="2" customFormat="1" ht="16.5" customHeight="1">
      <c r="A117" s="41"/>
      <c r="B117" s="42"/>
      <c r="C117" s="207" t="s">
        <v>403</v>
      </c>
      <c r="D117" s="207" t="s">
        <v>126</v>
      </c>
      <c r="E117" s="208" t="s">
        <v>404</v>
      </c>
      <c r="F117" s="209" t="s">
        <v>405</v>
      </c>
      <c r="G117" s="210" t="s">
        <v>141</v>
      </c>
      <c r="H117" s="211">
        <v>40.04</v>
      </c>
      <c r="I117" s="212"/>
      <c r="J117" s="213">
        <f>ROUND(I117*H117,2)</f>
        <v>0</v>
      </c>
      <c r="K117" s="209" t="s">
        <v>130</v>
      </c>
      <c r="L117" s="47"/>
      <c r="M117" s="214" t="s">
        <v>19</v>
      </c>
      <c r="N117" s="215" t="s">
        <v>45</v>
      </c>
      <c r="O117" s="87"/>
      <c r="P117" s="216">
        <f>O117*H117</f>
        <v>0</v>
      </c>
      <c r="Q117" s="216">
        <v>0</v>
      </c>
      <c r="R117" s="216">
        <f>Q117*H117</f>
        <v>0</v>
      </c>
      <c r="S117" s="216">
        <v>0</v>
      </c>
      <c r="T117" s="217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18" t="s">
        <v>131</v>
      </c>
      <c r="AT117" s="218" t="s">
        <v>126</v>
      </c>
      <c r="AU117" s="218" t="s">
        <v>84</v>
      </c>
      <c r="AY117" s="20" t="s">
        <v>124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20" t="s">
        <v>82</v>
      </c>
      <c r="BK117" s="219">
        <f>ROUND(I117*H117,2)</f>
        <v>0</v>
      </c>
      <c r="BL117" s="20" t="s">
        <v>131</v>
      </c>
      <c r="BM117" s="218" t="s">
        <v>406</v>
      </c>
    </row>
    <row r="118" spans="1:47" s="2" customFormat="1" ht="12">
      <c r="A118" s="41"/>
      <c r="B118" s="42"/>
      <c r="C118" s="43"/>
      <c r="D118" s="220" t="s">
        <v>133</v>
      </c>
      <c r="E118" s="43"/>
      <c r="F118" s="221" t="s">
        <v>407</v>
      </c>
      <c r="G118" s="43"/>
      <c r="H118" s="43"/>
      <c r="I118" s="222"/>
      <c r="J118" s="43"/>
      <c r="K118" s="43"/>
      <c r="L118" s="47"/>
      <c r="M118" s="223"/>
      <c r="N118" s="224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20" t="s">
        <v>133</v>
      </c>
      <c r="AU118" s="20" t="s">
        <v>84</v>
      </c>
    </row>
    <row r="119" spans="1:63" s="12" customFormat="1" ht="22.8" customHeight="1">
      <c r="A119" s="12"/>
      <c r="B119" s="191"/>
      <c r="C119" s="192"/>
      <c r="D119" s="193" t="s">
        <v>73</v>
      </c>
      <c r="E119" s="205" t="s">
        <v>131</v>
      </c>
      <c r="F119" s="205" t="s">
        <v>408</v>
      </c>
      <c r="G119" s="192"/>
      <c r="H119" s="192"/>
      <c r="I119" s="195"/>
      <c r="J119" s="206">
        <f>BK119</f>
        <v>0</v>
      </c>
      <c r="K119" s="192"/>
      <c r="L119" s="197"/>
      <c r="M119" s="198"/>
      <c r="N119" s="199"/>
      <c r="O119" s="199"/>
      <c r="P119" s="200">
        <f>SUM(P120:P122)</f>
        <v>0</v>
      </c>
      <c r="Q119" s="199"/>
      <c r="R119" s="200">
        <f>SUM(R120:R122)</f>
        <v>6.84112</v>
      </c>
      <c r="S119" s="199"/>
      <c r="T119" s="201">
        <f>SUM(T120:T122)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2" t="s">
        <v>82</v>
      </c>
      <c r="AT119" s="203" t="s">
        <v>73</v>
      </c>
      <c r="AU119" s="203" t="s">
        <v>82</v>
      </c>
      <c r="AY119" s="202" t="s">
        <v>124</v>
      </c>
      <c r="BK119" s="204">
        <f>SUM(BK120:BK122)</f>
        <v>0</v>
      </c>
    </row>
    <row r="120" spans="1:65" s="2" customFormat="1" ht="24.15" customHeight="1">
      <c r="A120" s="41"/>
      <c r="B120" s="42"/>
      <c r="C120" s="207" t="s">
        <v>409</v>
      </c>
      <c r="D120" s="207" t="s">
        <v>126</v>
      </c>
      <c r="E120" s="208" t="s">
        <v>410</v>
      </c>
      <c r="F120" s="209" t="s">
        <v>411</v>
      </c>
      <c r="G120" s="210" t="s">
        <v>141</v>
      </c>
      <c r="H120" s="211">
        <v>338</v>
      </c>
      <c r="I120" s="212"/>
      <c r="J120" s="213">
        <f>ROUND(I120*H120,2)</f>
        <v>0</v>
      </c>
      <c r="K120" s="209" t="s">
        <v>130</v>
      </c>
      <c r="L120" s="47"/>
      <c r="M120" s="214" t="s">
        <v>19</v>
      </c>
      <c r="N120" s="215" t="s">
        <v>45</v>
      </c>
      <c r="O120" s="87"/>
      <c r="P120" s="216">
        <f>O120*H120</f>
        <v>0</v>
      </c>
      <c r="Q120" s="216">
        <v>0.02024</v>
      </c>
      <c r="R120" s="216">
        <f>Q120*H120</f>
        <v>6.84112</v>
      </c>
      <c r="S120" s="216">
        <v>0</v>
      </c>
      <c r="T120" s="217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18" t="s">
        <v>131</v>
      </c>
      <c r="AT120" s="218" t="s">
        <v>126</v>
      </c>
      <c r="AU120" s="218" t="s">
        <v>84</v>
      </c>
      <c r="AY120" s="20" t="s">
        <v>124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20" t="s">
        <v>82</v>
      </c>
      <c r="BK120" s="219">
        <f>ROUND(I120*H120,2)</f>
        <v>0</v>
      </c>
      <c r="BL120" s="20" t="s">
        <v>131</v>
      </c>
      <c r="BM120" s="218" t="s">
        <v>412</v>
      </c>
    </row>
    <row r="121" spans="1:47" s="2" customFormat="1" ht="12">
      <c r="A121" s="41"/>
      <c r="B121" s="42"/>
      <c r="C121" s="43"/>
      <c r="D121" s="220" t="s">
        <v>133</v>
      </c>
      <c r="E121" s="43"/>
      <c r="F121" s="221" t="s">
        <v>413</v>
      </c>
      <c r="G121" s="43"/>
      <c r="H121" s="43"/>
      <c r="I121" s="222"/>
      <c r="J121" s="43"/>
      <c r="K121" s="43"/>
      <c r="L121" s="47"/>
      <c r="M121" s="223"/>
      <c r="N121" s="224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20" t="s">
        <v>133</v>
      </c>
      <c r="AU121" s="20" t="s">
        <v>84</v>
      </c>
    </row>
    <row r="122" spans="1:51" s="14" customFormat="1" ht="12">
      <c r="A122" s="14"/>
      <c r="B122" s="236"/>
      <c r="C122" s="237"/>
      <c r="D122" s="227" t="s">
        <v>135</v>
      </c>
      <c r="E122" s="238" t="s">
        <v>19</v>
      </c>
      <c r="F122" s="239" t="s">
        <v>414</v>
      </c>
      <c r="G122" s="237"/>
      <c r="H122" s="240">
        <v>338</v>
      </c>
      <c r="I122" s="241"/>
      <c r="J122" s="237"/>
      <c r="K122" s="237"/>
      <c r="L122" s="242"/>
      <c r="M122" s="243"/>
      <c r="N122" s="244"/>
      <c r="O122" s="244"/>
      <c r="P122" s="244"/>
      <c r="Q122" s="244"/>
      <c r="R122" s="244"/>
      <c r="S122" s="244"/>
      <c r="T122" s="245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6" t="s">
        <v>135</v>
      </c>
      <c r="AU122" s="246" t="s">
        <v>84</v>
      </c>
      <c r="AV122" s="14" t="s">
        <v>84</v>
      </c>
      <c r="AW122" s="14" t="s">
        <v>35</v>
      </c>
      <c r="AX122" s="14" t="s">
        <v>82</v>
      </c>
      <c r="AY122" s="246" t="s">
        <v>124</v>
      </c>
    </row>
    <row r="123" spans="1:63" s="12" customFormat="1" ht="22.8" customHeight="1">
      <c r="A123" s="12"/>
      <c r="B123" s="191"/>
      <c r="C123" s="192"/>
      <c r="D123" s="193" t="s">
        <v>73</v>
      </c>
      <c r="E123" s="205" t="s">
        <v>415</v>
      </c>
      <c r="F123" s="205" t="s">
        <v>416</v>
      </c>
      <c r="G123" s="192"/>
      <c r="H123" s="192"/>
      <c r="I123" s="195"/>
      <c r="J123" s="206">
        <f>BK123</f>
        <v>0</v>
      </c>
      <c r="K123" s="192"/>
      <c r="L123" s="197"/>
      <c r="M123" s="198"/>
      <c r="N123" s="199"/>
      <c r="O123" s="199"/>
      <c r="P123" s="200">
        <f>SUM(P124:P160)</f>
        <v>0</v>
      </c>
      <c r="Q123" s="199"/>
      <c r="R123" s="200">
        <f>SUM(R124:R160)</f>
        <v>514.3388868</v>
      </c>
      <c r="S123" s="199"/>
      <c r="T123" s="201">
        <f>SUM(T124:T160)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2" t="s">
        <v>82</v>
      </c>
      <c r="AT123" s="203" t="s">
        <v>73</v>
      </c>
      <c r="AU123" s="203" t="s">
        <v>82</v>
      </c>
      <c r="AY123" s="202" t="s">
        <v>124</v>
      </c>
      <c r="BK123" s="204">
        <f>SUM(BK124:BK160)</f>
        <v>0</v>
      </c>
    </row>
    <row r="124" spans="1:65" s="2" customFormat="1" ht="24.15" customHeight="1">
      <c r="A124" s="41"/>
      <c r="B124" s="42"/>
      <c r="C124" s="207" t="s">
        <v>417</v>
      </c>
      <c r="D124" s="207" t="s">
        <v>126</v>
      </c>
      <c r="E124" s="208" t="s">
        <v>418</v>
      </c>
      <c r="F124" s="209" t="s">
        <v>419</v>
      </c>
      <c r="G124" s="210" t="s">
        <v>141</v>
      </c>
      <c r="H124" s="211">
        <v>25</v>
      </c>
      <c r="I124" s="212"/>
      <c r="J124" s="213">
        <f>ROUND(I124*H124,2)</f>
        <v>0</v>
      </c>
      <c r="K124" s="209" t="s">
        <v>174</v>
      </c>
      <c r="L124" s="47"/>
      <c r="M124" s="214" t="s">
        <v>19</v>
      </c>
      <c r="N124" s="215" t="s">
        <v>45</v>
      </c>
      <c r="O124" s="87"/>
      <c r="P124" s="216">
        <f>O124*H124</f>
        <v>0</v>
      </c>
      <c r="Q124" s="216">
        <v>0.297</v>
      </c>
      <c r="R124" s="216">
        <f>Q124*H124</f>
        <v>7.425</v>
      </c>
      <c r="S124" s="216">
        <v>0</v>
      </c>
      <c r="T124" s="217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18" t="s">
        <v>131</v>
      </c>
      <c r="AT124" s="218" t="s">
        <v>126</v>
      </c>
      <c r="AU124" s="218" t="s">
        <v>84</v>
      </c>
      <c r="AY124" s="20" t="s">
        <v>124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20" t="s">
        <v>82</v>
      </c>
      <c r="BK124" s="219">
        <f>ROUND(I124*H124,2)</f>
        <v>0</v>
      </c>
      <c r="BL124" s="20" t="s">
        <v>131</v>
      </c>
      <c r="BM124" s="218" t="s">
        <v>420</v>
      </c>
    </row>
    <row r="125" spans="1:51" s="14" customFormat="1" ht="12">
      <c r="A125" s="14"/>
      <c r="B125" s="236"/>
      <c r="C125" s="237"/>
      <c r="D125" s="227" t="s">
        <v>135</v>
      </c>
      <c r="E125" s="238" t="s">
        <v>19</v>
      </c>
      <c r="F125" s="239" t="s">
        <v>421</v>
      </c>
      <c r="G125" s="237"/>
      <c r="H125" s="240">
        <v>25</v>
      </c>
      <c r="I125" s="241"/>
      <c r="J125" s="237"/>
      <c r="K125" s="237"/>
      <c r="L125" s="242"/>
      <c r="M125" s="243"/>
      <c r="N125" s="244"/>
      <c r="O125" s="244"/>
      <c r="P125" s="244"/>
      <c r="Q125" s="244"/>
      <c r="R125" s="244"/>
      <c r="S125" s="244"/>
      <c r="T125" s="245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6" t="s">
        <v>135</v>
      </c>
      <c r="AU125" s="246" t="s">
        <v>84</v>
      </c>
      <c r="AV125" s="14" t="s">
        <v>84</v>
      </c>
      <c r="AW125" s="14" t="s">
        <v>35</v>
      </c>
      <c r="AX125" s="14" t="s">
        <v>82</v>
      </c>
      <c r="AY125" s="246" t="s">
        <v>124</v>
      </c>
    </row>
    <row r="126" spans="1:65" s="2" customFormat="1" ht="24.15" customHeight="1">
      <c r="A126" s="41"/>
      <c r="B126" s="42"/>
      <c r="C126" s="207" t="s">
        <v>223</v>
      </c>
      <c r="D126" s="207" t="s">
        <v>126</v>
      </c>
      <c r="E126" s="208" t="s">
        <v>422</v>
      </c>
      <c r="F126" s="209" t="s">
        <v>423</v>
      </c>
      <c r="G126" s="210" t="s">
        <v>141</v>
      </c>
      <c r="H126" s="211">
        <v>169</v>
      </c>
      <c r="I126" s="212"/>
      <c r="J126" s="213">
        <f>ROUND(I126*H126,2)</f>
        <v>0</v>
      </c>
      <c r="K126" s="209" t="s">
        <v>174</v>
      </c>
      <c r="L126" s="47"/>
      <c r="M126" s="214" t="s">
        <v>19</v>
      </c>
      <c r="N126" s="215" t="s">
        <v>45</v>
      </c>
      <c r="O126" s="87"/>
      <c r="P126" s="216">
        <f>O126*H126</f>
        <v>0</v>
      </c>
      <c r="Q126" s="216">
        <v>0.396</v>
      </c>
      <c r="R126" s="216">
        <f>Q126*H126</f>
        <v>66.924</v>
      </c>
      <c r="S126" s="216">
        <v>0</v>
      </c>
      <c r="T126" s="217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18" t="s">
        <v>131</v>
      </c>
      <c r="AT126" s="218" t="s">
        <v>126</v>
      </c>
      <c r="AU126" s="218" t="s">
        <v>84</v>
      </c>
      <c r="AY126" s="20" t="s">
        <v>124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20" t="s">
        <v>82</v>
      </c>
      <c r="BK126" s="219">
        <f>ROUND(I126*H126,2)</f>
        <v>0</v>
      </c>
      <c r="BL126" s="20" t="s">
        <v>131</v>
      </c>
      <c r="BM126" s="218" t="s">
        <v>424</v>
      </c>
    </row>
    <row r="127" spans="1:51" s="14" customFormat="1" ht="12">
      <c r="A127" s="14"/>
      <c r="B127" s="236"/>
      <c r="C127" s="237"/>
      <c r="D127" s="227" t="s">
        <v>135</v>
      </c>
      <c r="E127" s="238" t="s">
        <v>19</v>
      </c>
      <c r="F127" s="239" t="s">
        <v>425</v>
      </c>
      <c r="G127" s="237"/>
      <c r="H127" s="240">
        <v>169</v>
      </c>
      <c r="I127" s="241"/>
      <c r="J127" s="237"/>
      <c r="K127" s="237"/>
      <c r="L127" s="242"/>
      <c r="M127" s="243"/>
      <c r="N127" s="244"/>
      <c r="O127" s="244"/>
      <c r="P127" s="244"/>
      <c r="Q127" s="244"/>
      <c r="R127" s="244"/>
      <c r="S127" s="244"/>
      <c r="T127" s="245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6" t="s">
        <v>135</v>
      </c>
      <c r="AU127" s="246" t="s">
        <v>84</v>
      </c>
      <c r="AV127" s="14" t="s">
        <v>84</v>
      </c>
      <c r="AW127" s="14" t="s">
        <v>35</v>
      </c>
      <c r="AX127" s="14" t="s">
        <v>82</v>
      </c>
      <c r="AY127" s="246" t="s">
        <v>124</v>
      </c>
    </row>
    <row r="128" spans="1:65" s="2" customFormat="1" ht="24.15" customHeight="1">
      <c r="A128" s="41"/>
      <c r="B128" s="42"/>
      <c r="C128" s="207" t="s">
        <v>426</v>
      </c>
      <c r="D128" s="207" t="s">
        <v>126</v>
      </c>
      <c r="E128" s="208" t="s">
        <v>427</v>
      </c>
      <c r="F128" s="209" t="s">
        <v>428</v>
      </c>
      <c r="G128" s="210" t="s">
        <v>141</v>
      </c>
      <c r="H128" s="211">
        <v>181</v>
      </c>
      <c r="I128" s="212"/>
      <c r="J128" s="213">
        <f>ROUND(I128*H128,2)</f>
        <v>0</v>
      </c>
      <c r="K128" s="209" t="s">
        <v>174</v>
      </c>
      <c r="L128" s="47"/>
      <c r="M128" s="214" t="s">
        <v>19</v>
      </c>
      <c r="N128" s="215" t="s">
        <v>45</v>
      </c>
      <c r="O128" s="87"/>
      <c r="P128" s="216">
        <f>O128*H128</f>
        <v>0</v>
      </c>
      <c r="Q128" s="216">
        <v>0.496</v>
      </c>
      <c r="R128" s="216">
        <f>Q128*H128</f>
        <v>89.776</v>
      </c>
      <c r="S128" s="216">
        <v>0</v>
      </c>
      <c r="T128" s="217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18" t="s">
        <v>131</v>
      </c>
      <c r="AT128" s="218" t="s">
        <v>126</v>
      </c>
      <c r="AU128" s="218" t="s">
        <v>84</v>
      </c>
      <c r="AY128" s="20" t="s">
        <v>124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20" t="s">
        <v>82</v>
      </c>
      <c r="BK128" s="219">
        <f>ROUND(I128*H128,2)</f>
        <v>0</v>
      </c>
      <c r="BL128" s="20" t="s">
        <v>131</v>
      </c>
      <c r="BM128" s="218" t="s">
        <v>429</v>
      </c>
    </row>
    <row r="129" spans="1:51" s="14" customFormat="1" ht="12">
      <c r="A129" s="14"/>
      <c r="B129" s="236"/>
      <c r="C129" s="237"/>
      <c r="D129" s="227" t="s">
        <v>135</v>
      </c>
      <c r="E129" s="238" t="s">
        <v>19</v>
      </c>
      <c r="F129" s="239" t="s">
        <v>430</v>
      </c>
      <c r="G129" s="237"/>
      <c r="H129" s="240">
        <v>181</v>
      </c>
      <c r="I129" s="241"/>
      <c r="J129" s="237"/>
      <c r="K129" s="237"/>
      <c r="L129" s="242"/>
      <c r="M129" s="243"/>
      <c r="N129" s="244"/>
      <c r="O129" s="244"/>
      <c r="P129" s="244"/>
      <c r="Q129" s="244"/>
      <c r="R129" s="244"/>
      <c r="S129" s="244"/>
      <c r="T129" s="245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6" t="s">
        <v>135</v>
      </c>
      <c r="AU129" s="246" t="s">
        <v>84</v>
      </c>
      <c r="AV129" s="14" t="s">
        <v>84</v>
      </c>
      <c r="AW129" s="14" t="s">
        <v>35</v>
      </c>
      <c r="AX129" s="14" t="s">
        <v>82</v>
      </c>
      <c r="AY129" s="246" t="s">
        <v>124</v>
      </c>
    </row>
    <row r="130" spans="1:65" s="2" customFormat="1" ht="24.15" customHeight="1">
      <c r="A130" s="41"/>
      <c r="B130" s="42"/>
      <c r="C130" s="207" t="s">
        <v>431</v>
      </c>
      <c r="D130" s="207" t="s">
        <v>126</v>
      </c>
      <c r="E130" s="208" t="s">
        <v>427</v>
      </c>
      <c r="F130" s="209" t="s">
        <v>428</v>
      </c>
      <c r="G130" s="210" t="s">
        <v>141</v>
      </c>
      <c r="H130" s="211">
        <v>534.6</v>
      </c>
      <c r="I130" s="212"/>
      <c r="J130" s="213">
        <f>ROUND(I130*H130,2)</f>
        <v>0</v>
      </c>
      <c r="K130" s="209" t="s">
        <v>174</v>
      </c>
      <c r="L130" s="47"/>
      <c r="M130" s="214" t="s">
        <v>19</v>
      </c>
      <c r="N130" s="215" t="s">
        <v>45</v>
      </c>
      <c r="O130" s="87"/>
      <c r="P130" s="216">
        <f>O130*H130</f>
        <v>0</v>
      </c>
      <c r="Q130" s="216">
        <v>0.496</v>
      </c>
      <c r="R130" s="216">
        <f>Q130*H130</f>
        <v>265.1616</v>
      </c>
      <c r="S130" s="216">
        <v>0</v>
      </c>
      <c r="T130" s="217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18" t="s">
        <v>131</v>
      </c>
      <c r="AT130" s="218" t="s">
        <v>126</v>
      </c>
      <c r="AU130" s="218" t="s">
        <v>84</v>
      </c>
      <c r="AY130" s="20" t="s">
        <v>124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20" t="s">
        <v>82</v>
      </c>
      <c r="BK130" s="219">
        <f>ROUND(I130*H130,2)</f>
        <v>0</v>
      </c>
      <c r="BL130" s="20" t="s">
        <v>131</v>
      </c>
      <c r="BM130" s="218" t="s">
        <v>432</v>
      </c>
    </row>
    <row r="131" spans="1:51" s="14" customFormat="1" ht="12">
      <c r="A131" s="14"/>
      <c r="B131" s="236"/>
      <c r="C131" s="237"/>
      <c r="D131" s="227" t="s">
        <v>135</v>
      </c>
      <c r="E131" s="238" t="s">
        <v>19</v>
      </c>
      <c r="F131" s="239" t="s">
        <v>433</v>
      </c>
      <c r="G131" s="237"/>
      <c r="H131" s="240">
        <v>534.6</v>
      </c>
      <c r="I131" s="241"/>
      <c r="J131" s="237"/>
      <c r="K131" s="237"/>
      <c r="L131" s="242"/>
      <c r="M131" s="243"/>
      <c r="N131" s="244"/>
      <c r="O131" s="244"/>
      <c r="P131" s="244"/>
      <c r="Q131" s="244"/>
      <c r="R131" s="244"/>
      <c r="S131" s="244"/>
      <c r="T131" s="245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6" t="s">
        <v>135</v>
      </c>
      <c r="AU131" s="246" t="s">
        <v>84</v>
      </c>
      <c r="AV131" s="14" t="s">
        <v>84</v>
      </c>
      <c r="AW131" s="14" t="s">
        <v>35</v>
      </c>
      <c r="AX131" s="14" t="s">
        <v>82</v>
      </c>
      <c r="AY131" s="246" t="s">
        <v>124</v>
      </c>
    </row>
    <row r="132" spans="1:65" s="2" customFormat="1" ht="21.75" customHeight="1">
      <c r="A132" s="41"/>
      <c r="B132" s="42"/>
      <c r="C132" s="207" t="s">
        <v>434</v>
      </c>
      <c r="D132" s="207" t="s">
        <v>126</v>
      </c>
      <c r="E132" s="208" t="s">
        <v>435</v>
      </c>
      <c r="F132" s="209" t="s">
        <v>436</v>
      </c>
      <c r="G132" s="210" t="s">
        <v>141</v>
      </c>
      <c r="H132" s="211">
        <v>181</v>
      </c>
      <c r="I132" s="212"/>
      <c r="J132" s="213">
        <f>ROUND(I132*H132,2)</f>
        <v>0</v>
      </c>
      <c r="K132" s="209" t="s">
        <v>130</v>
      </c>
      <c r="L132" s="47"/>
      <c r="M132" s="214" t="s">
        <v>19</v>
      </c>
      <c r="N132" s="215" t="s">
        <v>45</v>
      </c>
      <c r="O132" s="87"/>
      <c r="P132" s="216">
        <f>O132*H132</f>
        <v>0</v>
      </c>
      <c r="Q132" s="216">
        <v>0.069</v>
      </c>
      <c r="R132" s="216">
        <f>Q132*H132</f>
        <v>12.489</v>
      </c>
      <c r="S132" s="216">
        <v>0</v>
      </c>
      <c r="T132" s="217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18" t="s">
        <v>131</v>
      </c>
      <c r="AT132" s="218" t="s">
        <v>126</v>
      </c>
      <c r="AU132" s="218" t="s">
        <v>84</v>
      </c>
      <c r="AY132" s="20" t="s">
        <v>124</v>
      </c>
      <c r="BE132" s="219">
        <f>IF(N132="základní",J132,0)</f>
        <v>0</v>
      </c>
      <c r="BF132" s="219">
        <f>IF(N132="snížená",J132,0)</f>
        <v>0</v>
      </c>
      <c r="BG132" s="219">
        <f>IF(N132="zákl. přenesená",J132,0)</f>
        <v>0</v>
      </c>
      <c r="BH132" s="219">
        <f>IF(N132="sníž. přenesená",J132,0)</f>
        <v>0</v>
      </c>
      <c r="BI132" s="219">
        <f>IF(N132="nulová",J132,0)</f>
        <v>0</v>
      </c>
      <c r="BJ132" s="20" t="s">
        <v>82</v>
      </c>
      <c r="BK132" s="219">
        <f>ROUND(I132*H132,2)</f>
        <v>0</v>
      </c>
      <c r="BL132" s="20" t="s">
        <v>131</v>
      </c>
      <c r="BM132" s="218" t="s">
        <v>437</v>
      </c>
    </row>
    <row r="133" spans="1:47" s="2" customFormat="1" ht="12">
      <c r="A133" s="41"/>
      <c r="B133" s="42"/>
      <c r="C133" s="43"/>
      <c r="D133" s="220" t="s">
        <v>133</v>
      </c>
      <c r="E133" s="43"/>
      <c r="F133" s="221" t="s">
        <v>438</v>
      </c>
      <c r="G133" s="43"/>
      <c r="H133" s="43"/>
      <c r="I133" s="222"/>
      <c r="J133" s="43"/>
      <c r="K133" s="43"/>
      <c r="L133" s="47"/>
      <c r="M133" s="223"/>
      <c r="N133" s="224"/>
      <c r="O133" s="87"/>
      <c r="P133" s="87"/>
      <c r="Q133" s="87"/>
      <c r="R133" s="87"/>
      <c r="S133" s="87"/>
      <c r="T133" s="88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T133" s="20" t="s">
        <v>133</v>
      </c>
      <c r="AU133" s="20" t="s">
        <v>84</v>
      </c>
    </row>
    <row r="134" spans="1:51" s="14" customFormat="1" ht="12">
      <c r="A134" s="14"/>
      <c r="B134" s="236"/>
      <c r="C134" s="237"/>
      <c r="D134" s="227" t="s">
        <v>135</v>
      </c>
      <c r="E134" s="238" t="s">
        <v>19</v>
      </c>
      <c r="F134" s="239" t="s">
        <v>439</v>
      </c>
      <c r="G134" s="237"/>
      <c r="H134" s="240">
        <v>181</v>
      </c>
      <c r="I134" s="241"/>
      <c r="J134" s="237"/>
      <c r="K134" s="237"/>
      <c r="L134" s="242"/>
      <c r="M134" s="243"/>
      <c r="N134" s="244"/>
      <c r="O134" s="244"/>
      <c r="P134" s="244"/>
      <c r="Q134" s="244"/>
      <c r="R134" s="244"/>
      <c r="S134" s="244"/>
      <c r="T134" s="245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6" t="s">
        <v>135</v>
      </c>
      <c r="AU134" s="246" t="s">
        <v>84</v>
      </c>
      <c r="AV134" s="14" t="s">
        <v>84</v>
      </c>
      <c r="AW134" s="14" t="s">
        <v>35</v>
      </c>
      <c r="AX134" s="14" t="s">
        <v>82</v>
      </c>
      <c r="AY134" s="246" t="s">
        <v>124</v>
      </c>
    </row>
    <row r="135" spans="1:65" s="2" customFormat="1" ht="21.75" customHeight="1">
      <c r="A135" s="41"/>
      <c r="B135" s="42"/>
      <c r="C135" s="207" t="s">
        <v>266</v>
      </c>
      <c r="D135" s="207" t="s">
        <v>126</v>
      </c>
      <c r="E135" s="208" t="s">
        <v>435</v>
      </c>
      <c r="F135" s="209" t="s">
        <v>436</v>
      </c>
      <c r="G135" s="210" t="s">
        <v>141</v>
      </c>
      <c r="H135" s="211">
        <v>534.6</v>
      </c>
      <c r="I135" s="212"/>
      <c r="J135" s="213">
        <f>ROUND(I135*H135,2)</f>
        <v>0</v>
      </c>
      <c r="K135" s="209" t="s">
        <v>130</v>
      </c>
      <c r="L135" s="47"/>
      <c r="M135" s="214" t="s">
        <v>19</v>
      </c>
      <c r="N135" s="215" t="s">
        <v>45</v>
      </c>
      <c r="O135" s="87"/>
      <c r="P135" s="216">
        <f>O135*H135</f>
        <v>0</v>
      </c>
      <c r="Q135" s="216">
        <v>0.069</v>
      </c>
      <c r="R135" s="216">
        <f>Q135*H135</f>
        <v>36.88740000000001</v>
      </c>
      <c r="S135" s="216">
        <v>0</v>
      </c>
      <c r="T135" s="217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18" t="s">
        <v>131</v>
      </c>
      <c r="AT135" s="218" t="s">
        <v>126</v>
      </c>
      <c r="AU135" s="218" t="s">
        <v>84</v>
      </c>
      <c r="AY135" s="20" t="s">
        <v>124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20" t="s">
        <v>82</v>
      </c>
      <c r="BK135" s="219">
        <f>ROUND(I135*H135,2)</f>
        <v>0</v>
      </c>
      <c r="BL135" s="20" t="s">
        <v>131</v>
      </c>
      <c r="BM135" s="218" t="s">
        <v>440</v>
      </c>
    </row>
    <row r="136" spans="1:47" s="2" customFormat="1" ht="12">
      <c r="A136" s="41"/>
      <c r="B136" s="42"/>
      <c r="C136" s="43"/>
      <c r="D136" s="220" t="s">
        <v>133</v>
      </c>
      <c r="E136" s="43"/>
      <c r="F136" s="221" t="s">
        <v>438</v>
      </c>
      <c r="G136" s="43"/>
      <c r="H136" s="43"/>
      <c r="I136" s="222"/>
      <c r="J136" s="43"/>
      <c r="K136" s="43"/>
      <c r="L136" s="47"/>
      <c r="M136" s="223"/>
      <c r="N136" s="224"/>
      <c r="O136" s="87"/>
      <c r="P136" s="87"/>
      <c r="Q136" s="87"/>
      <c r="R136" s="87"/>
      <c r="S136" s="87"/>
      <c r="T136" s="88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T136" s="20" t="s">
        <v>133</v>
      </c>
      <c r="AU136" s="20" t="s">
        <v>84</v>
      </c>
    </row>
    <row r="137" spans="1:51" s="14" customFormat="1" ht="12">
      <c r="A137" s="14"/>
      <c r="B137" s="236"/>
      <c r="C137" s="237"/>
      <c r="D137" s="227" t="s">
        <v>135</v>
      </c>
      <c r="E137" s="238" t="s">
        <v>19</v>
      </c>
      <c r="F137" s="239" t="s">
        <v>441</v>
      </c>
      <c r="G137" s="237"/>
      <c r="H137" s="240">
        <v>534.6</v>
      </c>
      <c r="I137" s="241"/>
      <c r="J137" s="237"/>
      <c r="K137" s="237"/>
      <c r="L137" s="242"/>
      <c r="M137" s="243"/>
      <c r="N137" s="244"/>
      <c r="O137" s="244"/>
      <c r="P137" s="244"/>
      <c r="Q137" s="244"/>
      <c r="R137" s="244"/>
      <c r="S137" s="244"/>
      <c r="T137" s="245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6" t="s">
        <v>135</v>
      </c>
      <c r="AU137" s="246" t="s">
        <v>84</v>
      </c>
      <c r="AV137" s="14" t="s">
        <v>84</v>
      </c>
      <c r="AW137" s="14" t="s">
        <v>35</v>
      </c>
      <c r="AX137" s="14" t="s">
        <v>82</v>
      </c>
      <c r="AY137" s="246" t="s">
        <v>124</v>
      </c>
    </row>
    <row r="138" spans="1:65" s="2" customFormat="1" ht="37.8" customHeight="1">
      <c r="A138" s="41"/>
      <c r="B138" s="42"/>
      <c r="C138" s="207" t="s">
        <v>145</v>
      </c>
      <c r="D138" s="207" t="s">
        <v>126</v>
      </c>
      <c r="E138" s="208" t="s">
        <v>442</v>
      </c>
      <c r="F138" s="209" t="s">
        <v>443</v>
      </c>
      <c r="G138" s="210" t="s">
        <v>141</v>
      </c>
      <c r="H138" s="211">
        <v>143.1</v>
      </c>
      <c r="I138" s="212"/>
      <c r="J138" s="213">
        <f>ROUND(I138*H138,2)</f>
        <v>0</v>
      </c>
      <c r="K138" s="209" t="s">
        <v>174</v>
      </c>
      <c r="L138" s="47"/>
      <c r="M138" s="214" t="s">
        <v>19</v>
      </c>
      <c r="N138" s="215" t="s">
        <v>45</v>
      </c>
      <c r="O138" s="87"/>
      <c r="P138" s="216">
        <f>O138*H138</f>
        <v>0</v>
      </c>
      <c r="Q138" s="216">
        <v>0</v>
      </c>
      <c r="R138" s="216">
        <f>Q138*H138</f>
        <v>0</v>
      </c>
      <c r="S138" s="216">
        <v>0</v>
      </c>
      <c r="T138" s="217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18" t="s">
        <v>131</v>
      </c>
      <c r="AT138" s="218" t="s">
        <v>126</v>
      </c>
      <c r="AU138" s="218" t="s">
        <v>84</v>
      </c>
      <c r="AY138" s="20" t="s">
        <v>124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20" t="s">
        <v>82</v>
      </c>
      <c r="BK138" s="219">
        <f>ROUND(I138*H138,2)</f>
        <v>0</v>
      </c>
      <c r="BL138" s="20" t="s">
        <v>131</v>
      </c>
      <c r="BM138" s="218" t="s">
        <v>444</v>
      </c>
    </row>
    <row r="139" spans="1:51" s="14" customFormat="1" ht="12">
      <c r="A139" s="14"/>
      <c r="B139" s="236"/>
      <c r="C139" s="237"/>
      <c r="D139" s="227" t="s">
        <v>135</v>
      </c>
      <c r="E139" s="238" t="s">
        <v>19</v>
      </c>
      <c r="F139" s="239" t="s">
        <v>445</v>
      </c>
      <c r="G139" s="237"/>
      <c r="H139" s="240">
        <v>143.1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6" t="s">
        <v>135</v>
      </c>
      <c r="AU139" s="246" t="s">
        <v>84</v>
      </c>
      <c r="AV139" s="14" t="s">
        <v>84</v>
      </c>
      <c r="AW139" s="14" t="s">
        <v>35</v>
      </c>
      <c r="AX139" s="14" t="s">
        <v>82</v>
      </c>
      <c r="AY139" s="246" t="s">
        <v>124</v>
      </c>
    </row>
    <row r="140" spans="1:51" s="14" customFormat="1" ht="12">
      <c r="A140" s="14"/>
      <c r="B140" s="236"/>
      <c r="C140" s="237"/>
      <c r="D140" s="227" t="s">
        <v>135</v>
      </c>
      <c r="E140" s="238" t="s">
        <v>19</v>
      </c>
      <c r="F140" s="239" t="s">
        <v>446</v>
      </c>
      <c r="G140" s="237"/>
      <c r="H140" s="240">
        <v>0</v>
      </c>
      <c r="I140" s="241"/>
      <c r="J140" s="237"/>
      <c r="K140" s="237"/>
      <c r="L140" s="242"/>
      <c r="M140" s="243"/>
      <c r="N140" s="244"/>
      <c r="O140" s="244"/>
      <c r="P140" s="244"/>
      <c r="Q140" s="244"/>
      <c r="R140" s="244"/>
      <c r="S140" s="244"/>
      <c r="T140" s="24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6" t="s">
        <v>135</v>
      </c>
      <c r="AU140" s="246" t="s">
        <v>84</v>
      </c>
      <c r="AV140" s="14" t="s">
        <v>84</v>
      </c>
      <c r="AW140" s="14" t="s">
        <v>35</v>
      </c>
      <c r="AX140" s="14" t="s">
        <v>74</v>
      </c>
      <c r="AY140" s="246" t="s">
        <v>124</v>
      </c>
    </row>
    <row r="141" spans="1:65" s="2" customFormat="1" ht="37.8" customHeight="1">
      <c r="A141" s="41"/>
      <c r="B141" s="42"/>
      <c r="C141" s="207" t="s">
        <v>447</v>
      </c>
      <c r="D141" s="207" t="s">
        <v>126</v>
      </c>
      <c r="E141" s="208" t="s">
        <v>448</v>
      </c>
      <c r="F141" s="209" t="s">
        <v>449</v>
      </c>
      <c r="G141" s="210" t="s">
        <v>141</v>
      </c>
      <c r="H141" s="211">
        <v>391.5</v>
      </c>
      <c r="I141" s="212"/>
      <c r="J141" s="213">
        <f>ROUND(I141*H141,2)</f>
        <v>0</v>
      </c>
      <c r="K141" s="209" t="s">
        <v>174</v>
      </c>
      <c r="L141" s="47"/>
      <c r="M141" s="214" t="s">
        <v>19</v>
      </c>
      <c r="N141" s="215" t="s">
        <v>45</v>
      </c>
      <c r="O141" s="87"/>
      <c r="P141" s="216">
        <f>O141*H141</f>
        <v>0</v>
      </c>
      <c r="Q141" s="216">
        <v>0</v>
      </c>
      <c r="R141" s="216">
        <f>Q141*H141</f>
        <v>0</v>
      </c>
      <c r="S141" s="216">
        <v>0</v>
      </c>
      <c r="T141" s="217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18" t="s">
        <v>131</v>
      </c>
      <c r="AT141" s="218" t="s">
        <v>126</v>
      </c>
      <c r="AU141" s="218" t="s">
        <v>84</v>
      </c>
      <c r="AY141" s="20" t="s">
        <v>124</v>
      </c>
      <c r="BE141" s="219">
        <f>IF(N141="základní",J141,0)</f>
        <v>0</v>
      </c>
      <c r="BF141" s="219">
        <f>IF(N141="snížená",J141,0)</f>
        <v>0</v>
      </c>
      <c r="BG141" s="219">
        <f>IF(N141="zákl. přenesená",J141,0)</f>
        <v>0</v>
      </c>
      <c r="BH141" s="219">
        <f>IF(N141="sníž. přenesená",J141,0)</f>
        <v>0</v>
      </c>
      <c r="BI141" s="219">
        <f>IF(N141="nulová",J141,0)</f>
        <v>0</v>
      </c>
      <c r="BJ141" s="20" t="s">
        <v>82</v>
      </c>
      <c r="BK141" s="219">
        <f>ROUND(I141*H141,2)</f>
        <v>0</v>
      </c>
      <c r="BL141" s="20" t="s">
        <v>131</v>
      </c>
      <c r="BM141" s="218" t="s">
        <v>450</v>
      </c>
    </row>
    <row r="142" spans="1:51" s="14" customFormat="1" ht="12">
      <c r="A142" s="14"/>
      <c r="B142" s="236"/>
      <c r="C142" s="237"/>
      <c r="D142" s="227" t="s">
        <v>135</v>
      </c>
      <c r="E142" s="238" t="s">
        <v>19</v>
      </c>
      <c r="F142" s="239" t="s">
        <v>451</v>
      </c>
      <c r="G142" s="237"/>
      <c r="H142" s="240">
        <v>391.5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6" t="s">
        <v>135</v>
      </c>
      <c r="AU142" s="246" t="s">
        <v>84</v>
      </c>
      <c r="AV142" s="14" t="s">
        <v>84</v>
      </c>
      <c r="AW142" s="14" t="s">
        <v>35</v>
      </c>
      <c r="AX142" s="14" t="s">
        <v>82</v>
      </c>
      <c r="AY142" s="246" t="s">
        <v>124</v>
      </c>
    </row>
    <row r="143" spans="1:51" s="14" customFormat="1" ht="12">
      <c r="A143" s="14"/>
      <c r="B143" s="236"/>
      <c r="C143" s="237"/>
      <c r="D143" s="227" t="s">
        <v>135</v>
      </c>
      <c r="E143" s="238" t="s">
        <v>19</v>
      </c>
      <c r="F143" s="239" t="s">
        <v>446</v>
      </c>
      <c r="G143" s="237"/>
      <c r="H143" s="240">
        <v>0</v>
      </c>
      <c r="I143" s="241"/>
      <c r="J143" s="237"/>
      <c r="K143" s="237"/>
      <c r="L143" s="242"/>
      <c r="M143" s="243"/>
      <c r="N143" s="244"/>
      <c r="O143" s="244"/>
      <c r="P143" s="244"/>
      <c r="Q143" s="244"/>
      <c r="R143" s="244"/>
      <c r="S143" s="244"/>
      <c r="T143" s="245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6" t="s">
        <v>135</v>
      </c>
      <c r="AU143" s="246" t="s">
        <v>84</v>
      </c>
      <c r="AV143" s="14" t="s">
        <v>84</v>
      </c>
      <c r="AW143" s="14" t="s">
        <v>35</v>
      </c>
      <c r="AX143" s="14" t="s">
        <v>74</v>
      </c>
      <c r="AY143" s="246" t="s">
        <v>124</v>
      </c>
    </row>
    <row r="144" spans="1:65" s="2" customFormat="1" ht="37.8" customHeight="1">
      <c r="A144" s="41"/>
      <c r="B144" s="42"/>
      <c r="C144" s="207" t="s">
        <v>452</v>
      </c>
      <c r="D144" s="207" t="s">
        <v>126</v>
      </c>
      <c r="E144" s="208" t="s">
        <v>453</v>
      </c>
      <c r="F144" s="209" t="s">
        <v>454</v>
      </c>
      <c r="G144" s="210" t="s">
        <v>141</v>
      </c>
      <c r="H144" s="211">
        <v>181</v>
      </c>
      <c r="I144" s="212"/>
      <c r="J144" s="213">
        <f>ROUND(I144*H144,2)</f>
        <v>0</v>
      </c>
      <c r="K144" s="209" t="s">
        <v>174</v>
      </c>
      <c r="L144" s="47"/>
      <c r="M144" s="214" t="s">
        <v>19</v>
      </c>
      <c r="N144" s="215" t="s">
        <v>45</v>
      </c>
      <c r="O144" s="87"/>
      <c r="P144" s="216">
        <f>O144*H144</f>
        <v>0</v>
      </c>
      <c r="Q144" s="216">
        <v>0</v>
      </c>
      <c r="R144" s="216">
        <f>Q144*H144</f>
        <v>0</v>
      </c>
      <c r="S144" s="216">
        <v>0</v>
      </c>
      <c r="T144" s="217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18" t="s">
        <v>131</v>
      </c>
      <c r="AT144" s="218" t="s">
        <v>126</v>
      </c>
      <c r="AU144" s="218" t="s">
        <v>84</v>
      </c>
      <c r="AY144" s="20" t="s">
        <v>124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20" t="s">
        <v>82</v>
      </c>
      <c r="BK144" s="219">
        <f>ROUND(I144*H144,2)</f>
        <v>0</v>
      </c>
      <c r="BL144" s="20" t="s">
        <v>131</v>
      </c>
      <c r="BM144" s="218" t="s">
        <v>455</v>
      </c>
    </row>
    <row r="145" spans="1:51" s="14" customFormat="1" ht="12">
      <c r="A145" s="14"/>
      <c r="B145" s="236"/>
      <c r="C145" s="237"/>
      <c r="D145" s="227" t="s">
        <v>135</v>
      </c>
      <c r="E145" s="238" t="s">
        <v>19</v>
      </c>
      <c r="F145" s="239" t="s">
        <v>456</v>
      </c>
      <c r="G145" s="237"/>
      <c r="H145" s="240">
        <v>181</v>
      </c>
      <c r="I145" s="241"/>
      <c r="J145" s="237"/>
      <c r="K145" s="237"/>
      <c r="L145" s="242"/>
      <c r="M145" s="243"/>
      <c r="N145" s="244"/>
      <c r="O145" s="244"/>
      <c r="P145" s="244"/>
      <c r="Q145" s="244"/>
      <c r="R145" s="244"/>
      <c r="S145" s="244"/>
      <c r="T145" s="245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6" t="s">
        <v>135</v>
      </c>
      <c r="AU145" s="246" t="s">
        <v>84</v>
      </c>
      <c r="AV145" s="14" t="s">
        <v>84</v>
      </c>
      <c r="AW145" s="14" t="s">
        <v>35</v>
      </c>
      <c r="AX145" s="14" t="s">
        <v>82</v>
      </c>
      <c r="AY145" s="246" t="s">
        <v>124</v>
      </c>
    </row>
    <row r="146" spans="1:51" s="14" customFormat="1" ht="12">
      <c r="A146" s="14"/>
      <c r="B146" s="236"/>
      <c r="C146" s="237"/>
      <c r="D146" s="227" t="s">
        <v>135</v>
      </c>
      <c r="E146" s="238" t="s">
        <v>19</v>
      </c>
      <c r="F146" s="239" t="s">
        <v>446</v>
      </c>
      <c r="G146" s="237"/>
      <c r="H146" s="240">
        <v>0</v>
      </c>
      <c r="I146" s="241"/>
      <c r="J146" s="237"/>
      <c r="K146" s="237"/>
      <c r="L146" s="242"/>
      <c r="M146" s="243"/>
      <c r="N146" s="244"/>
      <c r="O146" s="244"/>
      <c r="P146" s="244"/>
      <c r="Q146" s="244"/>
      <c r="R146" s="244"/>
      <c r="S146" s="244"/>
      <c r="T146" s="24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6" t="s">
        <v>135</v>
      </c>
      <c r="AU146" s="246" t="s">
        <v>84</v>
      </c>
      <c r="AV146" s="14" t="s">
        <v>84</v>
      </c>
      <c r="AW146" s="14" t="s">
        <v>35</v>
      </c>
      <c r="AX146" s="14" t="s">
        <v>74</v>
      </c>
      <c r="AY146" s="246" t="s">
        <v>124</v>
      </c>
    </row>
    <row r="147" spans="1:65" s="2" customFormat="1" ht="16.5" customHeight="1">
      <c r="A147" s="41"/>
      <c r="B147" s="42"/>
      <c r="C147" s="207" t="s">
        <v>457</v>
      </c>
      <c r="D147" s="207" t="s">
        <v>126</v>
      </c>
      <c r="E147" s="208" t="s">
        <v>458</v>
      </c>
      <c r="F147" s="209" t="s">
        <v>459</v>
      </c>
      <c r="G147" s="210" t="s">
        <v>141</v>
      </c>
      <c r="H147" s="211">
        <v>534.6</v>
      </c>
      <c r="I147" s="212"/>
      <c r="J147" s="213">
        <f>ROUND(I147*H147,2)</f>
        <v>0</v>
      </c>
      <c r="K147" s="209" t="s">
        <v>174</v>
      </c>
      <c r="L147" s="47"/>
      <c r="M147" s="214" t="s">
        <v>19</v>
      </c>
      <c r="N147" s="215" t="s">
        <v>45</v>
      </c>
      <c r="O147" s="87"/>
      <c r="P147" s="216">
        <f>O147*H147</f>
        <v>0</v>
      </c>
      <c r="Q147" s="216">
        <v>0</v>
      </c>
      <c r="R147" s="216">
        <f>Q147*H147</f>
        <v>0</v>
      </c>
      <c r="S147" s="216">
        <v>0</v>
      </c>
      <c r="T147" s="217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18" t="s">
        <v>131</v>
      </c>
      <c r="AT147" s="218" t="s">
        <v>126</v>
      </c>
      <c r="AU147" s="218" t="s">
        <v>84</v>
      </c>
      <c r="AY147" s="20" t="s">
        <v>124</v>
      </c>
      <c r="BE147" s="219">
        <f>IF(N147="základní",J147,0)</f>
        <v>0</v>
      </c>
      <c r="BF147" s="219">
        <f>IF(N147="snížená",J147,0)</f>
        <v>0</v>
      </c>
      <c r="BG147" s="219">
        <f>IF(N147="zákl. přenesená",J147,0)</f>
        <v>0</v>
      </c>
      <c r="BH147" s="219">
        <f>IF(N147="sníž. přenesená",J147,0)</f>
        <v>0</v>
      </c>
      <c r="BI147" s="219">
        <f>IF(N147="nulová",J147,0)</f>
        <v>0</v>
      </c>
      <c r="BJ147" s="20" t="s">
        <v>82</v>
      </c>
      <c r="BK147" s="219">
        <f>ROUND(I147*H147,2)</f>
        <v>0</v>
      </c>
      <c r="BL147" s="20" t="s">
        <v>131</v>
      </c>
      <c r="BM147" s="218" t="s">
        <v>460</v>
      </c>
    </row>
    <row r="148" spans="1:65" s="2" customFormat="1" ht="16.5" customHeight="1">
      <c r="A148" s="41"/>
      <c r="B148" s="42"/>
      <c r="C148" s="207" t="s">
        <v>461</v>
      </c>
      <c r="D148" s="207" t="s">
        <v>126</v>
      </c>
      <c r="E148" s="208" t="s">
        <v>462</v>
      </c>
      <c r="F148" s="209" t="s">
        <v>463</v>
      </c>
      <c r="G148" s="210" t="s">
        <v>464</v>
      </c>
      <c r="H148" s="211">
        <v>1</v>
      </c>
      <c r="I148" s="212"/>
      <c r="J148" s="213">
        <f>ROUND(I148*H148,2)</f>
        <v>0</v>
      </c>
      <c r="K148" s="209" t="s">
        <v>174</v>
      </c>
      <c r="L148" s="47"/>
      <c r="M148" s="214" t="s">
        <v>19</v>
      </c>
      <c r="N148" s="215" t="s">
        <v>45</v>
      </c>
      <c r="O148" s="87"/>
      <c r="P148" s="216">
        <f>O148*H148</f>
        <v>0</v>
      </c>
      <c r="Q148" s="216">
        <v>0</v>
      </c>
      <c r="R148" s="216">
        <f>Q148*H148</f>
        <v>0</v>
      </c>
      <c r="S148" s="216">
        <v>0</v>
      </c>
      <c r="T148" s="217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18" t="s">
        <v>131</v>
      </c>
      <c r="AT148" s="218" t="s">
        <v>126</v>
      </c>
      <c r="AU148" s="218" t="s">
        <v>84</v>
      </c>
      <c r="AY148" s="20" t="s">
        <v>124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20" t="s">
        <v>82</v>
      </c>
      <c r="BK148" s="219">
        <f>ROUND(I148*H148,2)</f>
        <v>0</v>
      </c>
      <c r="BL148" s="20" t="s">
        <v>131</v>
      </c>
      <c r="BM148" s="218" t="s">
        <v>465</v>
      </c>
    </row>
    <row r="149" spans="1:65" s="2" customFormat="1" ht="16.5" customHeight="1">
      <c r="A149" s="41"/>
      <c r="B149" s="42"/>
      <c r="C149" s="207" t="s">
        <v>466</v>
      </c>
      <c r="D149" s="207" t="s">
        <v>126</v>
      </c>
      <c r="E149" s="208" t="s">
        <v>467</v>
      </c>
      <c r="F149" s="209" t="s">
        <v>468</v>
      </c>
      <c r="G149" s="210" t="s">
        <v>464</v>
      </c>
      <c r="H149" s="211">
        <v>1</v>
      </c>
      <c r="I149" s="212"/>
      <c r="J149" s="213">
        <f>ROUND(I149*H149,2)</f>
        <v>0</v>
      </c>
      <c r="K149" s="209" t="s">
        <v>174</v>
      </c>
      <c r="L149" s="47"/>
      <c r="M149" s="214" t="s">
        <v>19</v>
      </c>
      <c r="N149" s="215" t="s">
        <v>45</v>
      </c>
      <c r="O149" s="87"/>
      <c r="P149" s="216">
        <f>O149*H149</f>
        <v>0</v>
      </c>
      <c r="Q149" s="216">
        <v>0</v>
      </c>
      <c r="R149" s="216">
        <f>Q149*H149</f>
        <v>0</v>
      </c>
      <c r="S149" s="216">
        <v>0</v>
      </c>
      <c r="T149" s="217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18" t="s">
        <v>131</v>
      </c>
      <c r="AT149" s="218" t="s">
        <v>126</v>
      </c>
      <c r="AU149" s="218" t="s">
        <v>84</v>
      </c>
      <c r="AY149" s="20" t="s">
        <v>124</v>
      </c>
      <c r="BE149" s="219">
        <f>IF(N149="základní",J149,0)</f>
        <v>0</v>
      </c>
      <c r="BF149" s="219">
        <f>IF(N149="snížená",J149,0)</f>
        <v>0</v>
      </c>
      <c r="BG149" s="219">
        <f>IF(N149="zákl. přenesená",J149,0)</f>
        <v>0</v>
      </c>
      <c r="BH149" s="219">
        <f>IF(N149="sníž. přenesená",J149,0)</f>
        <v>0</v>
      </c>
      <c r="BI149" s="219">
        <f>IF(N149="nulová",J149,0)</f>
        <v>0</v>
      </c>
      <c r="BJ149" s="20" t="s">
        <v>82</v>
      </c>
      <c r="BK149" s="219">
        <f>ROUND(I149*H149,2)</f>
        <v>0</v>
      </c>
      <c r="BL149" s="20" t="s">
        <v>131</v>
      </c>
      <c r="BM149" s="218" t="s">
        <v>469</v>
      </c>
    </row>
    <row r="150" spans="1:65" s="2" customFormat="1" ht="37.8" customHeight="1">
      <c r="A150" s="41"/>
      <c r="B150" s="42"/>
      <c r="C150" s="207" t="s">
        <v>470</v>
      </c>
      <c r="D150" s="207" t="s">
        <v>126</v>
      </c>
      <c r="E150" s="208" t="s">
        <v>471</v>
      </c>
      <c r="F150" s="209" t="s">
        <v>472</v>
      </c>
      <c r="G150" s="210" t="s">
        <v>141</v>
      </c>
      <c r="H150" s="211">
        <v>59.5</v>
      </c>
      <c r="I150" s="212"/>
      <c r="J150" s="213">
        <f>ROUND(I150*H150,2)</f>
        <v>0</v>
      </c>
      <c r="K150" s="209" t="s">
        <v>130</v>
      </c>
      <c r="L150" s="47"/>
      <c r="M150" s="214" t="s">
        <v>19</v>
      </c>
      <c r="N150" s="215" t="s">
        <v>45</v>
      </c>
      <c r="O150" s="87"/>
      <c r="P150" s="216">
        <f>O150*H150</f>
        <v>0</v>
      </c>
      <c r="Q150" s="216">
        <v>0.101</v>
      </c>
      <c r="R150" s="216">
        <f>Q150*H150</f>
        <v>6.0095</v>
      </c>
      <c r="S150" s="216">
        <v>0</v>
      </c>
      <c r="T150" s="217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18" t="s">
        <v>131</v>
      </c>
      <c r="AT150" s="218" t="s">
        <v>126</v>
      </c>
      <c r="AU150" s="218" t="s">
        <v>84</v>
      </c>
      <c r="AY150" s="20" t="s">
        <v>124</v>
      </c>
      <c r="BE150" s="219">
        <f>IF(N150="základní",J150,0)</f>
        <v>0</v>
      </c>
      <c r="BF150" s="219">
        <f>IF(N150="snížená",J150,0)</f>
        <v>0</v>
      </c>
      <c r="BG150" s="219">
        <f>IF(N150="zákl. přenesená",J150,0)</f>
        <v>0</v>
      </c>
      <c r="BH150" s="219">
        <f>IF(N150="sníž. přenesená",J150,0)</f>
        <v>0</v>
      </c>
      <c r="BI150" s="219">
        <f>IF(N150="nulová",J150,0)</f>
        <v>0</v>
      </c>
      <c r="BJ150" s="20" t="s">
        <v>82</v>
      </c>
      <c r="BK150" s="219">
        <f>ROUND(I150*H150,2)</f>
        <v>0</v>
      </c>
      <c r="BL150" s="20" t="s">
        <v>131</v>
      </c>
      <c r="BM150" s="218" t="s">
        <v>473</v>
      </c>
    </row>
    <row r="151" spans="1:47" s="2" customFormat="1" ht="12">
      <c r="A151" s="41"/>
      <c r="B151" s="42"/>
      <c r="C151" s="43"/>
      <c r="D151" s="220" t="s">
        <v>133</v>
      </c>
      <c r="E151" s="43"/>
      <c r="F151" s="221" t="s">
        <v>474</v>
      </c>
      <c r="G151" s="43"/>
      <c r="H151" s="43"/>
      <c r="I151" s="222"/>
      <c r="J151" s="43"/>
      <c r="K151" s="43"/>
      <c r="L151" s="47"/>
      <c r="M151" s="223"/>
      <c r="N151" s="224"/>
      <c r="O151" s="87"/>
      <c r="P151" s="87"/>
      <c r="Q151" s="87"/>
      <c r="R151" s="87"/>
      <c r="S151" s="87"/>
      <c r="T151" s="88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T151" s="20" t="s">
        <v>133</v>
      </c>
      <c r="AU151" s="20" t="s">
        <v>84</v>
      </c>
    </row>
    <row r="152" spans="1:51" s="14" customFormat="1" ht="12">
      <c r="A152" s="14"/>
      <c r="B152" s="236"/>
      <c r="C152" s="237"/>
      <c r="D152" s="227" t="s">
        <v>135</v>
      </c>
      <c r="E152" s="238" t="s">
        <v>19</v>
      </c>
      <c r="F152" s="239" t="s">
        <v>475</v>
      </c>
      <c r="G152" s="237"/>
      <c r="H152" s="240">
        <v>59.5</v>
      </c>
      <c r="I152" s="241"/>
      <c r="J152" s="237"/>
      <c r="K152" s="237"/>
      <c r="L152" s="242"/>
      <c r="M152" s="243"/>
      <c r="N152" s="244"/>
      <c r="O152" s="244"/>
      <c r="P152" s="244"/>
      <c r="Q152" s="244"/>
      <c r="R152" s="244"/>
      <c r="S152" s="244"/>
      <c r="T152" s="24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6" t="s">
        <v>135</v>
      </c>
      <c r="AU152" s="246" t="s">
        <v>84</v>
      </c>
      <c r="AV152" s="14" t="s">
        <v>84</v>
      </c>
      <c r="AW152" s="14" t="s">
        <v>35</v>
      </c>
      <c r="AX152" s="14" t="s">
        <v>82</v>
      </c>
      <c r="AY152" s="246" t="s">
        <v>124</v>
      </c>
    </row>
    <row r="153" spans="1:65" s="2" customFormat="1" ht="16.5" customHeight="1">
      <c r="A153" s="41"/>
      <c r="B153" s="42"/>
      <c r="C153" s="269" t="s">
        <v>476</v>
      </c>
      <c r="D153" s="269" t="s">
        <v>258</v>
      </c>
      <c r="E153" s="270" t="s">
        <v>477</v>
      </c>
      <c r="F153" s="271" t="s">
        <v>478</v>
      </c>
      <c r="G153" s="272" t="s">
        <v>141</v>
      </c>
      <c r="H153" s="273">
        <v>59.5</v>
      </c>
      <c r="I153" s="274"/>
      <c r="J153" s="275">
        <f>ROUND(I153*H153,2)</f>
        <v>0</v>
      </c>
      <c r="K153" s="271" t="s">
        <v>130</v>
      </c>
      <c r="L153" s="276"/>
      <c r="M153" s="277" t="s">
        <v>19</v>
      </c>
      <c r="N153" s="278" t="s">
        <v>45</v>
      </c>
      <c r="O153" s="87"/>
      <c r="P153" s="216">
        <f>O153*H153</f>
        <v>0</v>
      </c>
      <c r="Q153" s="216">
        <v>0.108</v>
      </c>
      <c r="R153" s="216">
        <f>Q153*H153</f>
        <v>6.426</v>
      </c>
      <c r="S153" s="216">
        <v>0</v>
      </c>
      <c r="T153" s="217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18" t="s">
        <v>263</v>
      </c>
      <c r="AT153" s="218" t="s">
        <v>258</v>
      </c>
      <c r="AU153" s="218" t="s">
        <v>84</v>
      </c>
      <c r="AY153" s="20" t="s">
        <v>124</v>
      </c>
      <c r="BE153" s="219">
        <f>IF(N153="základní",J153,0)</f>
        <v>0</v>
      </c>
      <c r="BF153" s="219">
        <f>IF(N153="snížená",J153,0)</f>
        <v>0</v>
      </c>
      <c r="BG153" s="219">
        <f>IF(N153="zákl. přenesená",J153,0)</f>
        <v>0</v>
      </c>
      <c r="BH153" s="219">
        <f>IF(N153="sníž. přenesená",J153,0)</f>
        <v>0</v>
      </c>
      <c r="BI153" s="219">
        <f>IF(N153="nulová",J153,0)</f>
        <v>0</v>
      </c>
      <c r="BJ153" s="20" t="s">
        <v>82</v>
      </c>
      <c r="BK153" s="219">
        <f>ROUND(I153*H153,2)</f>
        <v>0</v>
      </c>
      <c r="BL153" s="20" t="s">
        <v>131</v>
      </c>
      <c r="BM153" s="218" t="s">
        <v>479</v>
      </c>
    </row>
    <row r="154" spans="1:65" s="2" customFormat="1" ht="37.8" customHeight="1">
      <c r="A154" s="41"/>
      <c r="B154" s="42"/>
      <c r="C154" s="207" t="s">
        <v>362</v>
      </c>
      <c r="D154" s="207" t="s">
        <v>126</v>
      </c>
      <c r="E154" s="208" t="s">
        <v>480</v>
      </c>
      <c r="F154" s="209" t="s">
        <v>481</v>
      </c>
      <c r="G154" s="210" t="s">
        <v>141</v>
      </c>
      <c r="H154" s="211">
        <v>109.5</v>
      </c>
      <c r="I154" s="212"/>
      <c r="J154" s="213">
        <f>ROUND(I154*H154,2)</f>
        <v>0</v>
      </c>
      <c r="K154" s="209" t="s">
        <v>130</v>
      </c>
      <c r="L154" s="47"/>
      <c r="M154" s="214" t="s">
        <v>19</v>
      </c>
      <c r="N154" s="215" t="s">
        <v>45</v>
      </c>
      <c r="O154" s="87"/>
      <c r="P154" s="216">
        <f>O154*H154</f>
        <v>0</v>
      </c>
      <c r="Q154" s="216">
        <v>0.101</v>
      </c>
      <c r="R154" s="216">
        <f>Q154*H154</f>
        <v>11.0595</v>
      </c>
      <c r="S154" s="216">
        <v>0</v>
      </c>
      <c r="T154" s="217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18" t="s">
        <v>131</v>
      </c>
      <c r="AT154" s="218" t="s">
        <v>126</v>
      </c>
      <c r="AU154" s="218" t="s">
        <v>84</v>
      </c>
      <c r="AY154" s="20" t="s">
        <v>124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20" t="s">
        <v>82</v>
      </c>
      <c r="BK154" s="219">
        <f>ROUND(I154*H154,2)</f>
        <v>0</v>
      </c>
      <c r="BL154" s="20" t="s">
        <v>131</v>
      </c>
      <c r="BM154" s="218" t="s">
        <v>482</v>
      </c>
    </row>
    <row r="155" spans="1:47" s="2" customFormat="1" ht="12">
      <c r="A155" s="41"/>
      <c r="B155" s="42"/>
      <c r="C155" s="43"/>
      <c r="D155" s="220" t="s">
        <v>133</v>
      </c>
      <c r="E155" s="43"/>
      <c r="F155" s="221" t="s">
        <v>483</v>
      </c>
      <c r="G155" s="43"/>
      <c r="H155" s="43"/>
      <c r="I155" s="222"/>
      <c r="J155" s="43"/>
      <c r="K155" s="43"/>
      <c r="L155" s="47"/>
      <c r="M155" s="223"/>
      <c r="N155" s="224"/>
      <c r="O155" s="87"/>
      <c r="P155" s="87"/>
      <c r="Q155" s="87"/>
      <c r="R155" s="87"/>
      <c r="S155" s="87"/>
      <c r="T155" s="88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T155" s="20" t="s">
        <v>133</v>
      </c>
      <c r="AU155" s="20" t="s">
        <v>84</v>
      </c>
    </row>
    <row r="156" spans="1:51" s="14" customFormat="1" ht="12">
      <c r="A156" s="14"/>
      <c r="B156" s="236"/>
      <c r="C156" s="237"/>
      <c r="D156" s="227" t="s">
        <v>135</v>
      </c>
      <c r="E156" s="238" t="s">
        <v>19</v>
      </c>
      <c r="F156" s="239" t="s">
        <v>484</v>
      </c>
      <c r="G156" s="237"/>
      <c r="H156" s="240">
        <v>109.5</v>
      </c>
      <c r="I156" s="241"/>
      <c r="J156" s="237"/>
      <c r="K156" s="237"/>
      <c r="L156" s="242"/>
      <c r="M156" s="243"/>
      <c r="N156" s="244"/>
      <c r="O156" s="244"/>
      <c r="P156" s="244"/>
      <c r="Q156" s="244"/>
      <c r="R156" s="244"/>
      <c r="S156" s="244"/>
      <c r="T156" s="245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6" t="s">
        <v>135</v>
      </c>
      <c r="AU156" s="246" t="s">
        <v>84</v>
      </c>
      <c r="AV156" s="14" t="s">
        <v>84</v>
      </c>
      <c r="AW156" s="14" t="s">
        <v>35</v>
      </c>
      <c r="AX156" s="14" t="s">
        <v>82</v>
      </c>
      <c r="AY156" s="246" t="s">
        <v>124</v>
      </c>
    </row>
    <row r="157" spans="1:65" s="2" customFormat="1" ht="16.5" customHeight="1">
      <c r="A157" s="41"/>
      <c r="B157" s="42"/>
      <c r="C157" s="269" t="s">
        <v>485</v>
      </c>
      <c r="D157" s="269" t="s">
        <v>258</v>
      </c>
      <c r="E157" s="270" t="s">
        <v>477</v>
      </c>
      <c r="F157" s="271" t="s">
        <v>478</v>
      </c>
      <c r="G157" s="272" t="s">
        <v>141</v>
      </c>
      <c r="H157" s="273">
        <v>112.785</v>
      </c>
      <c r="I157" s="274"/>
      <c r="J157" s="275">
        <f>ROUND(I157*H157,2)</f>
        <v>0</v>
      </c>
      <c r="K157" s="271" t="s">
        <v>130</v>
      </c>
      <c r="L157" s="276"/>
      <c r="M157" s="277" t="s">
        <v>19</v>
      </c>
      <c r="N157" s="278" t="s">
        <v>45</v>
      </c>
      <c r="O157" s="87"/>
      <c r="P157" s="216">
        <f>O157*H157</f>
        <v>0</v>
      </c>
      <c r="Q157" s="216">
        <v>0.108</v>
      </c>
      <c r="R157" s="216">
        <f>Q157*H157</f>
        <v>12.180779999999999</v>
      </c>
      <c r="S157" s="216">
        <v>0</v>
      </c>
      <c r="T157" s="217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18" t="s">
        <v>263</v>
      </c>
      <c r="AT157" s="218" t="s">
        <v>258</v>
      </c>
      <c r="AU157" s="218" t="s">
        <v>84</v>
      </c>
      <c r="AY157" s="20" t="s">
        <v>124</v>
      </c>
      <c r="BE157" s="219">
        <f>IF(N157="základní",J157,0)</f>
        <v>0</v>
      </c>
      <c r="BF157" s="219">
        <f>IF(N157="snížená",J157,0)</f>
        <v>0</v>
      </c>
      <c r="BG157" s="219">
        <f>IF(N157="zákl. přenesená",J157,0)</f>
        <v>0</v>
      </c>
      <c r="BH157" s="219">
        <f>IF(N157="sníž. přenesená",J157,0)</f>
        <v>0</v>
      </c>
      <c r="BI157" s="219">
        <f>IF(N157="nulová",J157,0)</f>
        <v>0</v>
      </c>
      <c r="BJ157" s="20" t="s">
        <v>82</v>
      </c>
      <c r="BK157" s="219">
        <f>ROUND(I157*H157,2)</f>
        <v>0</v>
      </c>
      <c r="BL157" s="20" t="s">
        <v>131</v>
      </c>
      <c r="BM157" s="218" t="s">
        <v>486</v>
      </c>
    </row>
    <row r="158" spans="1:51" s="14" customFormat="1" ht="12">
      <c r="A158" s="14"/>
      <c r="B158" s="236"/>
      <c r="C158" s="237"/>
      <c r="D158" s="227" t="s">
        <v>135</v>
      </c>
      <c r="E158" s="237"/>
      <c r="F158" s="239" t="s">
        <v>487</v>
      </c>
      <c r="G158" s="237"/>
      <c r="H158" s="240">
        <v>112.785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5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6" t="s">
        <v>135</v>
      </c>
      <c r="AU158" s="246" t="s">
        <v>84</v>
      </c>
      <c r="AV158" s="14" t="s">
        <v>84</v>
      </c>
      <c r="AW158" s="14" t="s">
        <v>4</v>
      </c>
      <c r="AX158" s="14" t="s">
        <v>82</v>
      </c>
      <c r="AY158" s="246" t="s">
        <v>124</v>
      </c>
    </row>
    <row r="159" spans="1:65" s="2" customFormat="1" ht="16.5" customHeight="1">
      <c r="A159" s="41"/>
      <c r="B159" s="42"/>
      <c r="C159" s="207" t="s">
        <v>210</v>
      </c>
      <c r="D159" s="207" t="s">
        <v>126</v>
      </c>
      <c r="E159" s="208" t="s">
        <v>488</v>
      </c>
      <c r="F159" s="209" t="s">
        <v>489</v>
      </c>
      <c r="G159" s="210" t="s">
        <v>328</v>
      </c>
      <c r="H159" s="211">
        <v>10.68</v>
      </c>
      <c r="I159" s="212"/>
      <c r="J159" s="213">
        <f>ROUND(I159*H159,2)</f>
        <v>0</v>
      </c>
      <c r="K159" s="209" t="s">
        <v>174</v>
      </c>
      <c r="L159" s="47"/>
      <c r="M159" s="214" t="s">
        <v>19</v>
      </c>
      <c r="N159" s="215" t="s">
        <v>45</v>
      </c>
      <c r="O159" s="87"/>
      <c r="P159" s="216">
        <f>O159*H159</f>
        <v>0</v>
      </c>
      <c r="Q159" s="216">
        <v>1E-05</v>
      </c>
      <c r="R159" s="216">
        <f>Q159*H159</f>
        <v>0.00010680000000000001</v>
      </c>
      <c r="S159" s="216">
        <v>0</v>
      </c>
      <c r="T159" s="217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18" t="s">
        <v>131</v>
      </c>
      <c r="AT159" s="218" t="s">
        <v>126</v>
      </c>
      <c r="AU159" s="218" t="s">
        <v>84</v>
      </c>
      <c r="AY159" s="20" t="s">
        <v>124</v>
      </c>
      <c r="BE159" s="219">
        <f>IF(N159="základní",J159,0)</f>
        <v>0</v>
      </c>
      <c r="BF159" s="219">
        <f>IF(N159="snížená",J159,0)</f>
        <v>0</v>
      </c>
      <c r="BG159" s="219">
        <f>IF(N159="zákl. přenesená",J159,0)</f>
        <v>0</v>
      </c>
      <c r="BH159" s="219">
        <f>IF(N159="sníž. přenesená",J159,0)</f>
        <v>0</v>
      </c>
      <c r="BI159" s="219">
        <f>IF(N159="nulová",J159,0)</f>
        <v>0</v>
      </c>
      <c r="BJ159" s="20" t="s">
        <v>82</v>
      </c>
      <c r="BK159" s="219">
        <f>ROUND(I159*H159,2)</f>
        <v>0</v>
      </c>
      <c r="BL159" s="20" t="s">
        <v>131</v>
      </c>
      <c r="BM159" s="218" t="s">
        <v>490</v>
      </c>
    </row>
    <row r="160" spans="1:51" s="14" customFormat="1" ht="12">
      <c r="A160" s="14"/>
      <c r="B160" s="236"/>
      <c r="C160" s="237"/>
      <c r="D160" s="227" t="s">
        <v>135</v>
      </c>
      <c r="E160" s="238" t="s">
        <v>19</v>
      </c>
      <c r="F160" s="239" t="s">
        <v>491</v>
      </c>
      <c r="G160" s="237"/>
      <c r="H160" s="240">
        <v>10.68</v>
      </c>
      <c r="I160" s="241"/>
      <c r="J160" s="237"/>
      <c r="K160" s="237"/>
      <c r="L160" s="242"/>
      <c r="M160" s="243"/>
      <c r="N160" s="244"/>
      <c r="O160" s="244"/>
      <c r="P160" s="244"/>
      <c r="Q160" s="244"/>
      <c r="R160" s="244"/>
      <c r="S160" s="244"/>
      <c r="T160" s="245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6" t="s">
        <v>135</v>
      </c>
      <c r="AU160" s="246" t="s">
        <v>84</v>
      </c>
      <c r="AV160" s="14" t="s">
        <v>84</v>
      </c>
      <c r="AW160" s="14" t="s">
        <v>35</v>
      </c>
      <c r="AX160" s="14" t="s">
        <v>82</v>
      </c>
      <c r="AY160" s="246" t="s">
        <v>124</v>
      </c>
    </row>
    <row r="161" spans="1:63" s="12" customFormat="1" ht="22.8" customHeight="1">
      <c r="A161" s="12"/>
      <c r="B161" s="191"/>
      <c r="C161" s="192"/>
      <c r="D161" s="193" t="s">
        <v>73</v>
      </c>
      <c r="E161" s="205" t="s">
        <v>313</v>
      </c>
      <c r="F161" s="205" t="s">
        <v>314</v>
      </c>
      <c r="G161" s="192"/>
      <c r="H161" s="192"/>
      <c r="I161" s="195"/>
      <c r="J161" s="206">
        <f>BK161</f>
        <v>0</v>
      </c>
      <c r="K161" s="192"/>
      <c r="L161" s="197"/>
      <c r="M161" s="198"/>
      <c r="N161" s="199"/>
      <c r="O161" s="199"/>
      <c r="P161" s="200">
        <f>SUM(P162:P187)</f>
        <v>0</v>
      </c>
      <c r="Q161" s="199"/>
      <c r="R161" s="200">
        <f>SUM(R162:R187)</f>
        <v>25.380739000000002</v>
      </c>
      <c r="S161" s="199"/>
      <c r="T161" s="201">
        <f>SUM(T162:T187)</f>
        <v>1.15244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02" t="s">
        <v>82</v>
      </c>
      <c r="AT161" s="203" t="s">
        <v>73</v>
      </c>
      <c r="AU161" s="203" t="s">
        <v>82</v>
      </c>
      <c r="AY161" s="202" t="s">
        <v>124</v>
      </c>
      <c r="BK161" s="204">
        <f>SUM(BK162:BK187)</f>
        <v>0</v>
      </c>
    </row>
    <row r="162" spans="1:65" s="2" customFormat="1" ht="16.5" customHeight="1">
      <c r="A162" s="41"/>
      <c r="B162" s="42"/>
      <c r="C162" s="207" t="s">
        <v>492</v>
      </c>
      <c r="D162" s="207" t="s">
        <v>126</v>
      </c>
      <c r="E162" s="208" t="s">
        <v>493</v>
      </c>
      <c r="F162" s="209" t="s">
        <v>494</v>
      </c>
      <c r="G162" s="210" t="s">
        <v>328</v>
      </c>
      <c r="H162" s="211">
        <v>241.5</v>
      </c>
      <c r="I162" s="212"/>
      <c r="J162" s="213">
        <f>ROUND(I162*H162,2)</f>
        <v>0</v>
      </c>
      <c r="K162" s="209" t="s">
        <v>174</v>
      </c>
      <c r="L162" s="47"/>
      <c r="M162" s="214" t="s">
        <v>19</v>
      </c>
      <c r="N162" s="215" t="s">
        <v>45</v>
      </c>
      <c r="O162" s="87"/>
      <c r="P162" s="216">
        <f>O162*H162</f>
        <v>0</v>
      </c>
      <c r="Q162" s="216">
        <v>0.04943</v>
      </c>
      <c r="R162" s="216">
        <f>Q162*H162</f>
        <v>11.937345</v>
      </c>
      <c r="S162" s="216">
        <v>0</v>
      </c>
      <c r="T162" s="217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18" t="s">
        <v>131</v>
      </c>
      <c r="AT162" s="218" t="s">
        <v>126</v>
      </c>
      <c r="AU162" s="218" t="s">
        <v>84</v>
      </c>
      <c r="AY162" s="20" t="s">
        <v>124</v>
      </c>
      <c r="BE162" s="219">
        <f>IF(N162="základní",J162,0)</f>
        <v>0</v>
      </c>
      <c r="BF162" s="219">
        <f>IF(N162="snížená",J162,0)</f>
        <v>0</v>
      </c>
      <c r="BG162" s="219">
        <f>IF(N162="zákl. přenesená",J162,0)</f>
        <v>0</v>
      </c>
      <c r="BH162" s="219">
        <f>IF(N162="sníž. přenesená",J162,0)</f>
        <v>0</v>
      </c>
      <c r="BI162" s="219">
        <f>IF(N162="nulová",J162,0)</f>
        <v>0</v>
      </c>
      <c r="BJ162" s="20" t="s">
        <v>82</v>
      </c>
      <c r="BK162" s="219">
        <f>ROUND(I162*H162,2)</f>
        <v>0</v>
      </c>
      <c r="BL162" s="20" t="s">
        <v>131</v>
      </c>
      <c r="BM162" s="218" t="s">
        <v>495</v>
      </c>
    </row>
    <row r="163" spans="1:51" s="14" customFormat="1" ht="12">
      <c r="A163" s="14"/>
      <c r="B163" s="236"/>
      <c r="C163" s="237"/>
      <c r="D163" s="227" t="s">
        <v>135</v>
      </c>
      <c r="E163" s="238" t="s">
        <v>19</v>
      </c>
      <c r="F163" s="239" t="s">
        <v>496</v>
      </c>
      <c r="G163" s="237"/>
      <c r="H163" s="240">
        <v>72.5</v>
      </c>
      <c r="I163" s="241"/>
      <c r="J163" s="237"/>
      <c r="K163" s="237"/>
      <c r="L163" s="242"/>
      <c r="M163" s="243"/>
      <c r="N163" s="244"/>
      <c r="O163" s="244"/>
      <c r="P163" s="244"/>
      <c r="Q163" s="244"/>
      <c r="R163" s="244"/>
      <c r="S163" s="244"/>
      <c r="T163" s="245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6" t="s">
        <v>135</v>
      </c>
      <c r="AU163" s="246" t="s">
        <v>84</v>
      </c>
      <c r="AV163" s="14" t="s">
        <v>84</v>
      </c>
      <c r="AW163" s="14" t="s">
        <v>35</v>
      </c>
      <c r="AX163" s="14" t="s">
        <v>74</v>
      </c>
      <c r="AY163" s="246" t="s">
        <v>124</v>
      </c>
    </row>
    <row r="164" spans="1:51" s="14" customFormat="1" ht="12">
      <c r="A164" s="14"/>
      <c r="B164" s="236"/>
      <c r="C164" s="237"/>
      <c r="D164" s="227" t="s">
        <v>135</v>
      </c>
      <c r="E164" s="238" t="s">
        <v>19</v>
      </c>
      <c r="F164" s="239" t="s">
        <v>497</v>
      </c>
      <c r="G164" s="237"/>
      <c r="H164" s="240">
        <v>155</v>
      </c>
      <c r="I164" s="241"/>
      <c r="J164" s="237"/>
      <c r="K164" s="237"/>
      <c r="L164" s="242"/>
      <c r="M164" s="243"/>
      <c r="N164" s="244"/>
      <c r="O164" s="244"/>
      <c r="P164" s="244"/>
      <c r="Q164" s="244"/>
      <c r="R164" s="244"/>
      <c r="S164" s="244"/>
      <c r="T164" s="245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6" t="s">
        <v>135</v>
      </c>
      <c r="AU164" s="246" t="s">
        <v>84</v>
      </c>
      <c r="AV164" s="14" t="s">
        <v>84</v>
      </c>
      <c r="AW164" s="14" t="s">
        <v>35</v>
      </c>
      <c r="AX164" s="14" t="s">
        <v>74</v>
      </c>
      <c r="AY164" s="246" t="s">
        <v>124</v>
      </c>
    </row>
    <row r="165" spans="1:51" s="14" customFormat="1" ht="12">
      <c r="A165" s="14"/>
      <c r="B165" s="236"/>
      <c r="C165" s="237"/>
      <c r="D165" s="227" t="s">
        <v>135</v>
      </c>
      <c r="E165" s="238" t="s">
        <v>19</v>
      </c>
      <c r="F165" s="239" t="s">
        <v>498</v>
      </c>
      <c r="G165" s="237"/>
      <c r="H165" s="240">
        <v>14</v>
      </c>
      <c r="I165" s="241"/>
      <c r="J165" s="237"/>
      <c r="K165" s="237"/>
      <c r="L165" s="242"/>
      <c r="M165" s="243"/>
      <c r="N165" s="244"/>
      <c r="O165" s="244"/>
      <c r="P165" s="244"/>
      <c r="Q165" s="244"/>
      <c r="R165" s="244"/>
      <c r="S165" s="244"/>
      <c r="T165" s="245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6" t="s">
        <v>135</v>
      </c>
      <c r="AU165" s="246" t="s">
        <v>84</v>
      </c>
      <c r="AV165" s="14" t="s">
        <v>84</v>
      </c>
      <c r="AW165" s="14" t="s">
        <v>35</v>
      </c>
      <c r="AX165" s="14" t="s">
        <v>74</v>
      </c>
      <c r="AY165" s="246" t="s">
        <v>124</v>
      </c>
    </row>
    <row r="166" spans="1:51" s="15" customFormat="1" ht="12">
      <c r="A166" s="15"/>
      <c r="B166" s="247"/>
      <c r="C166" s="248"/>
      <c r="D166" s="227" t="s">
        <v>135</v>
      </c>
      <c r="E166" s="249" t="s">
        <v>19</v>
      </c>
      <c r="F166" s="250" t="s">
        <v>189</v>
      </c>
      <c r="G166" s="248"/>
      <c r="H166" s="251">
        <v>241.5</v>
      </c>
      <c r="I166" s="252"/>
      <c r="J166" s="248"/>
      <c r="K166" s="248"/>
      <c r="L166" s="253"/>
      <c r="M166" s="254"/>
      <c r="N166" s="255"/>
      <c r="O166" s="255"/>
      <c r="P166" s="255"/>
      <c r="Q166" s="255"/>
      <c r="R166" s="255"/>
      <c r="S166" s="255"/>
      <c r="T166" s="256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57" t="s">
        <v>135</v>
      </c>
      <c r="AU166" s="257" t="s">
        <v>84</v>
      </c>
      <c r="AV166" s="15" t="s">
        <v>131</v>
      </c>
      <c r="AW166" s="15" t="s">
        <v>35</v>
      </c>
      <c r="AX166" s="15" t="s">
        <v>82</v>
      </c>
      <c r="AY166" s="257" t="s">
        <v>124</v>
      </c>
    </row>
    <row r="167" spans="1:65" s="2" customFormat="1" ht="24.15" customHeight="1">
      <c r="A167" s="41"/>
      <c r="B167" s="42"/>
      <c r="C167" s="207" t="s">
        <v>499</v>
      </c>
      <c r="D167" s="207" t="s">
        <v>126</v>
      </c>
      <c r="E167" s="208" t="s">
        <v>500</v>
      </c>
      <c r="F167" s="209" t="s">
        <v>501</v>
      </c>
      <c r="G167" s="210" t="s">
        <v>328</v>
      </c>
      <c r="H167" s="211">
        <v>7.2</v>
      </c>
      <c r="I167" s="212"/>
      <c r="J167" s="213">
        <f>ROUND(I167*H167,2)</f>
        <v>0</v>
      </c>
      <c r="K167" s="209" t="s">
        <v>130</v>
      </c>
      <c r="L167" s="47"/>
      <c r="M167" s="214" t="s">
        <v>19</v>
      </c>
      <c r="N167" s="215" t="s">
        <v>45</v>
      </c>
      <c r="O167" s="87"/>
      <c r="P167" s="216">
        <f>O167*H167</f>
        <v>0</v>
      </c>
      <c r="Q167" s="216">
        <v>0.11934</v>
      </c>
      <c r="R167" s="216">
        <f>Q167*H167</f>
        <v>0.859248</v>
      </c>
      <c r="S167" s="216">
        <v>0</v>
      </c>
      <c r="T167" s="217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18" t="s">
        <v>131</v>
      </c>
      <c r="AT167" s="218" t="s">
        <v>126</v>
      </c>
      <c r="AU167" s="218" t="s">
        <v>84</v>
      </c>
      <c r="AY167" s="20" t="s">
        <v>124</v>
      </c>
      <c r="BE167" s="219">
        <f>IF(N167="základní",J167,0)</f>
        <v>0</v>
      </c>
      <c r="BF167" s="219">
        <f>IF(N167="snížená",J167,0)</f>
        <v>0</v>
      </c>
      <c r="BG167" s="219">
        <f>IF(N167="zákl. přenesená",J167,0)</f>
        <v>0</v>
      </c>
      <c r="BH167" s="219">
        <f>IF(N167="sníž. přenesená",J167,0)</f>
        <v>0</v>
      </c>
      <c r="BI167" s="219">
        <f>IF(N167="nulová",J167,0)</f>
        <v>0</v>
      </c>
      <c r="BJ167" s="20" t="s">
        <v>82</v>
      </c>
      <c r="BK167" s="219">
        <f>ROUND(I167*H167,2)</f>
        <v>0</v>
      </c>
      <c r="BL167" s="20" t="s">
        <v>131</v>
      </c>
      <c r="BM167" s="218" t="s">
        <v>502</v>
      </c>
    </row>
    <row r="168" spans="1:47" s="2" customFormat="1" ht="12">
      <c r="A168" s="41"/>
      <c r="B168" s="42"/>
      <c r="C168" s="43"/>
      <c r="D168" s="220" t="s">
        <v>133</v>
      </c>
      <c r="E168" s="43"/>
      <c r="F168" s="221" t="s">
        <v>503</v>
      </c>
      <c r="G168" s="43"/>
      <c r="H168" s="43"/>
      <c r="I168" s="222"/>
      <c r="J168" s="43"/>
      <c r="K168" s="43"/>
      <c r="L168" s="47"/>
      <c r="M168" s="223"/>
      <c r="N168" s="224"/>
      <c r="O168" s="87"/>
      <c r="P168" s="87"/>
      <c r="Q168" s="87"/>
      <c r="R168" s="87"/>
      <c r="S168" s="87"/>
      <c r="T168" s="88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T168" s="20" t="s">
        <v>133</v>
      </c>
      <c r="AU168" s="20" t="s">
        <v>84</v>
      </c>
    </row>
    <row r="169" spans="1:51" s="14" customFormat="1" ht="12">
      <c r="A169" s="14"/>
      <c r="B169" s="236"/>
      <c r="C169" s="237"/>
      <c r="D169" s="227" t="s">
        <v>135</v>
      </c>
      <c r="E169" s="238" t="s">
        <v>19</v>
      </c>
      <c r="F169" s="239" t="s">
        <v>504</v>
      </c>
      <c r="G169" s="237"/>
      <c r="H169" s="240">
        <v>7.2</v>
      </c>
      <c r="I169" s="241"/>
      <c r="J169" s="237"/>
      <c r="K169" s="237"/>
      <c r="L169" s="242"/>
      <c r="M169" s="243"/>
      <c r="N169" s="244"/>
      <c r="O169" s="244"/>
      <c r="P169" s="244"/>
      <c r="Q169" s="244"/>
      <c r="R169" s="244"/>
      <c r="S169" s="244"/>
      <c r="T169" s="245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6" t="s">
        <v>135</v>
      </c>
      <c r="AU169" s="246" t="s">
        <v>84</v>
      </c>
      <c r="AV169" s="14" t="s">
        <v>84</v>
      </c>
      <c r="AW169" s="14" t="s">
        <v>35</v>
      </c>
      <c r="AX169" s="14" t="s">
        <v>82</v>
      </c>
      <c r="AY169" s="246" t="s">
        <v>124</v>
      </c>
    </row>
    <row r="170" spans="1:65" s="2" customFormat="1" ht="16.5" customHeight="1">
      <c r="A170" s="41"/>
      <c r="B170" s="42"/>
      <c r="C170" s="269" t="s">
        <v>505</v>
      </c>
      <c r="D170" s="269" t="s">
        <v>258</v>
      </c>
      <c r="E170" s="270" t="s">
        <v>506</v>
      </c>
      <c r="F170" s="271" t="s">
        <v>507</v>
      </c>
      <c r="G170" s="272" t="s">
        <v>328</v>
      </c>
      <c r="H170" s="273">
        <v>7.344</v>
      </c>
      <c r="I170" s="274"/>
      <c r="J170" s="275">
        <f>ROUND(I170*H170,2)</f>
        <v>0</v>
      </c>
      <c r="K170" s="271" t="s">
        <v>130</v>
      </c>
      <c r="L170" s="276"/>
      <c r="M170" s="277" t="s">
        <v>19</v>
      </c>
      <c r="N170" s="278" t="s">
        <v>45</v>
      </c>
      <c r="O170" s="87"/>
      <c r="P170" s="216">
        <f>O170*H170</f>
        <v>0</v>
      </c>
      <c r="Q170" s="216">
        <v>0.036</v>
      </c>
      <c r="R170" s="216">
        <f>Q170*H170</f>
        <v>0.264384</v>
      </c>
      <c r="S170" s="216">
        <v>0</v>
      </c>
      <c r="T170" s="217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18" t="s">
        <v>263</v>
      </c>
      <c r="AT170" s="218" t="s">
        <v>258</v>
      </c>
      <c r="AU170" s="218" t="s">
        <v>84</v>
      </c>
      <c r="AY170" s="20" t="s">
        <v>124</v>
      </c>
      <c r="BE170" s="219">
        <f>IF(N170="základní",J170,0)</f>
        <v>0</v>
      </c>
      <c r="BF170" s="219">
        <f>IF(N170="snížená",J170,0)</f>
        <v>0</v>
      </c>
      <c r="BG170" s="219">
        <f>IF(N170="zákl. přenesená",J170,0)</f>
        <v>0</v>
      </c>
      <c r="BH170" s="219">
        <f>IF(N170="sníž. přenesená",J170,0)</f>
        <v>0</v>
      </c>
      <c r="BI170" s="219">
        <f>IF(N170="nulová",J170,0)</f>
        <v>0</v>
      </c>
      <c r="BJ170" s="20" t="s">
        <v>82</v>
      </c>
      <c r="BK170" s="219">
        <f>ROUND(I170*H170,2)</f>
        <v>0</v>
      </c>
      <c r="BL170" s="20" t="s">
        <v>131</v>
      </c>
      <c r="BM170" s="218" t="s">
        <v>508</v>
      </c>
    </row>
    <row r="171" spans="1:51" s="14" customFormat="1" ht="12">
      <c r="A171" s="14"/>
      <c r="B171" s="236"/>
      <c r="C171" s="237"/>
      <c r="D171" s="227" t="s">
        <v>135</v>
      </c>
      <c r="E171" s="237"/>
      <c r="F171" s="239" t="s">
        <v>509</v>
      </c>
      <c r="G171" s="237"/>
      <c r="H171" s="240">
        <v>7.344</v>
      </c>
      <c r="I171" s="241"/>
      <c r="J171" s="237"/>
      <c r="K171" s="237"/>
      <c r="L171" s="242"/>
      <c r="M171" s="243"/>
      <c r="N171" s="244"/>
      <c r="O171" s="244"/>
      <c r="P171" s="244"/>
      <c r="Q171" s="244"/>
      <c r="R171" s="244"/>
      <c r="S171" s="244"/>
      <c r="T171" s="245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6" t="s">
        <v>135</v>
      </c>
      <c r="AU171" s="246" t="s">
        <v>84</v>
      </c>
      <c r="AV171" s="14" t="s">
        <v>84</v>
      </c>
      <c r="AW171" s="14" t="s">
        <v>4</v>
      </c>
      <c r="AX171" s="14" t="s">
        <v>82</v>
      </c>
      <c r="AY171" s="246" t="s">
        <v>124</v>
      </c>
    </row>
    <row r="172" spans="1:65" s="2" customFormat="1" ht="16.5" customHeight="1">
      <c r="A172" s="41"/>
      <c r="B172" s="42"/>
      <c r="C172" s="207" t="s">
        <v>510</v>
      </c>
      <c r="D172" s="207" t="s">
        <v>126</v>
      </c>
      <c r="E172" s="208" t="s">
        <v>511</v>
      </c>
      <c r="F172" s="209" t="s">
        <v>512</v>
      </c>
      <c r="G172" s="210" t="s">
        <v>141</v>
      </c>
      <c r="H172" s="211">
        <v>884.6</v>
      </c>
      <c r="I172" s="212"/>
      <c r="J172" s="213">
        <f>ROUND(I172*H172,2)</f>
        <v>0</v>
      </c>
      <c r="K172" s="209" t="s">
        <v>130</v>
      </c>
      <c r="L172" s="47"/>
      <c r="M172" s="214" t="s">
        <v>19</v>
      </c>
      <c r="N172" s="215" t="s">
        <v>45</v>
      </c>
      <c r="O172" s="87"/>
      <c r="P172" s="216">
        <f>O172*H172</f>
        <v>0</v>
      </c>
      <c r="Q172" s="216">
        <v>0.00047</v>
      </c>
      <c r="R172" s="216">
        <f>Q172*H172</f>
        <v>0.415762</v>
      </c>
      <c r="S172" s="216">
        <v>0</v>
      </c>
      <c r="T172" s="217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18" t="s">
        <v>131</v>
      </c>
      <c r="AT172" s="218" t="s">
        <v>126</v>
      </c>
      <c r="AU172" s="218" t="s">
        <v>84</v>
      </c>
      <c r="AY172" s="20" t="s">
        <v>124</v>
      </c>
      <c r="BE172" s="219">
        <f>IF(N172="základní",J172,0)</f>
        <v>0</v>
      </c>
      <c r="BF172" s="219">
        <f>IF(N172="snížená",J172,0)</f>
        <v>0</v>
      </c>
      <c r="BG172" s="219">
        <f>IF(N172="zákl. přenesená",J172,0)</f>
        <v>0</v>
      </c>
      <c r="BH172" s="219">
        <f>IF(N172="sníž. přenesená",J172,0)</f>
        <v>0</v>
      </c>
      <c r="BI172" s="219">
        <f>IF(N172="nulová",J172,0)</f>
        <v>0</v>
      </c>
      <c r="BJ172" s="20" t="s">
        <v>82</v>
      </c>
      <c r="BK172" s="219">
        <f>ROUND(I172*H172,2)</f>
        <v>0</v>
      </c>
      <c r="BL172" s="20" t="s">
        <v>131</v>
      </c>
      <c r="BM172" s="218" t="s">
        <v>513</v>
      </c>
    </row>
    <row r="173" spans="1:47" s="2" customFormat="1" ht="12">
      <c r="A173" s="41"/>
      <c r="B173" s="42"/>
      <c r="C173" s="43"/>
      <c r="D173" s="220" t="s">
        <v>133</v>
      </c>
      <c r="E173" s="43"/>
      <c r="F173" s="221" t="s">
        <v>514</v>
      </c>
      <c r="G173" s="43"/>
      <c r="H173" s="43"/>
      <c r="I173" s="222"/>
      <c r="J173" s="43"/>
      <c r="K173" s="43"/>
      <c r="L173" s="47"/>
      <c r="M173" s="223"/>
      <c r="N173" s="224"/>
      <c r="O173" s="87"/>
      <c r="P173" s="87"/>
      <c r="Q173" s="87"/>
      <c r="R173" s="87"/>
      <c r="S173" s="87"/>
      <c r="T173" s="88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T173" s="20" t="s">
        <v>133</v>
      </c>
      <c r="AU173" s="20" t="s">
        <v>84</v>
      </c>
    </row>
    <row r="174" spans="1:51" s="14" customFormat="1" ht="12">
      <c r="A174" s="14"/>
      <c r="B174" s="236"/>
      <c r="C174" s="237"/>
      <c r="D174" s="227" t="s">
        <v>135</v>
      </c>
      <c r="E174" s="238" t="s">
        <v>19</v>
      </c>
      <c r="F174" s="239" t="s">
        <v>515</v>
      </c>
      <c r="G174" s="237"/>
      <c r="H174" s="240">
        <v>884.6</v>
      </c>
      <c r="I174" s="241"/>
      <c r="J174" s="237"/>
      <c r="K174" s="237"/>
      <c r="L174" s="242"/>
      <c r="M174" s="243"/>
      <c r="N174" s="244"/>
      <c r="O174" s="244"/>
      <c r="P174" s="244"/>
      <c r="Q174" s="244"/>
      <c r="R174" s="244"/>
      <c r="S174" s="244"/>
      <c r="T174" s="245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6" t="s">
        <v>135</v>
      </c>
      <c r="AU174" s="246" t="s">
        <v>84</v>
      </c>
      <c r="AV174" s="14" t="s">
        <v>84</v>
      </c>
      <c r="AW174" s="14" t="s">
        <v>35</v>
      </c>
      <c r="AX174" s="14" t="s">
        <v>82</v>
      </c>
      <c r="AY174" s="246" t="s">
        <v>124</v>
      </c>
    </row>
    <row r="175" spans="1:65" s="2" customFormat="1" ht="33" customHeight="1">
      <c r="A175" s="41"/>
      <c r="B175" s="42"/>
      <c r="C175" s="207" t="s">
        <v>190</v>
      </c>
      <c r="D175" s="207" t="s">
        <v>126</v>
      </c>
      <c r="E175" s="208" t="s">
        <v>516</v>
      </c>
      <c r="F175" s="209" t="s">
        <v>517</v>
      </c>
      <c r="G175" s="210" t="s">
        <v>328</v>
      </c>
      <c r="H175" s="211">
        <v>50</v>
      </c>
      <c r="I175" s="212"/>
      <c r="J175" s="213">
        <f>ROUND(I175*H175,2)</f>
        <v>0</v>
      </c>
      <c r="K175" s="209" t="s">
        <v>130</v>
      </c>
      <c r="L175" s="47"/>
      <c r="M175" s="214" t="s">
        <v>19</v>
      </c>
      <c r="N175" s="215" t="s">
        <v>45</v>
      </c>
      <c r="O175" s="87"/>
      <c r="P175" s="216">
        <f>O175*H175</f>
        <v>0</v>
      </c>
      <c r="Q175" s="216">
        <v>0.11808</v>
      </c>
      <c r="R175" s="216">
        <f>Q175*H175</f>
        <v>5.904</v>
      </c>
      <c r="S175" s="216">
        <v>0</v>
      </c>
      <c r="T175" s="217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18" t="s">
        <v>131</v>
      </c>
      <c r="AT175" s="218" t="s">
        <v>126</v>
      </c>
      <c r="AU175" s="218" t="s">
        <v>84</v>
      </c>
      <c r="AY175" s="20" t="s">
        <v>124</v>
      </c>
      <c r="BE175" s="219">
        <f>IF(N175="základní",J175,0)</f>
        <v>0</v>
      </c>
      <c r="BF175" s="219">
        <f>IF(N175="snížená",J175,0)</f>
        <v>0</v>
      </c>
      <c r="BG175" s="219">
        <f>IF(N175="zákl. přenesená",J175,0)</f>
        <v>0</v>
      </c>
      <c r="BH175" s="219">
        <f>IF(N175="sníž. přenesená",J175,0)</f>
        <v>0</v>
      </c>
      <c r="BI175" s="219">
        <f>IF(N175="nulová",J175,0)</f>
        <v>0</v>
      </c>
      <c r="BJ175" s="20" t="s">
        <v>82</v>
      </c>
      <c r="BK175" s="219">
        <f>ROUND(I175*H175,2)</f>
        <v>0</v>
      </c>
      <c r="BL175" s="20" t="s">
        <v>131</v>
      </c>
      <c r="BM175" s="218" t="s">
        <v>518</v>
      </c>
    </row>
    <row r="176" spans="1:47" s="2" customFormat="1" ht="12">
      <c r="A176" s="41"/>
      <c r="B176" s="42"/>
      <c r="C176" s="43"/>
      <c r="D176" s="220" t="s">
        <v>133</v>
      </c>
      <c r="E176" s="43"/>
      <c r="F176" s="221" t="s">
        <v>519</v>
      </c>
      <c r="G176" s="43"/>
      <c r="H176" s="43"/>
      <c r="I176" s="222"/>
      <c r="J176" s="43"/>
      <c r="K176" s="43"/>
      <c r="L176" s="47"/>
      <c r="M176" s="223"/>
      <c r="N176" s="224"/>
      <c r="O176" s="87"/>
      <c r="P176" s="87"/>
      <c r="Q176" s="87"/>
      <c r="R176" s="87"/>
      <c r="S176" s="87"/>
      <c r="T176" s="88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T176" s="20" t="s">
        <v>133</v>
      </c>
      <c r="AU176" s="20" t="s">
        <v>84</v>
      </c>
    </row>
    <row r="177" spans="1:65" s="2" customFormat="1" ht="16.5" customHeight="1">
      <c r="A177" s="41"/>
      <c r="B177" s="42"/>
      <c r="C177" s="269" t="s">
        <v>216</v>
      </c>
      <c r="D177" s="269" t="s">
        <v>258</v>
      </c>
      <c r="E177" s="270" t="s">
        <v>520</v>
      </c>
      <c r="F177" s="271" t="s">
        <v>521</v>
      </c>
      <c r="G177" s="272" t="s">
        <v>328</v>
      </c>
      <c r="H177" s="273">
        <v>50</v>
      </c>
      <c r="I177" s="274"/>
      <c r="J177" s="275">
        <f>ROUND(I177*H177,2)</f>
        <v>0</v>
      </c>
      <c r="K177" s="271" t="s">
        <v>130</v>
      </c>
      <c r="L177" s="276"/>
      <c r="M177" s="277" t="s">
        <v>19</v>
      </c>
      <c r="N177" s="278" t="s">
        <v>45</v>
      </c>
      <c r="O177" s="87"/>
      <c r="P177" s="216">
        <f>O177*H177</f>
        <v>0</v>
      </c>
      <c r="Q177" s="216">
        <v>0.12</v>
      </c>
      <c r="R177" s="216">
        <f>Q177*H177</f>
        <v>6</v>
      </c>
      <c r="S177" s="216">
        <v>0</v>
      </c>
      <c r="T177" s="217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18" t="s">
        <v>263</v>
      </c>
      <c r="AT177" s="218" t="s">
        <v>258</v>
      </c>
      <c r="AU177" s="218" t="s">
        <v>84</v>
      </c>
      <c r="AY177" s="20" t="s">
        <v>124</v>
      </c>
      <c r="BE177" s="219">
        <f>IF(N177="základní",J177,0)</f>
        <v>0</v>
      </c>
      <c r="BF177" s="219">
        <f>IF(N177="snížená",J177,0)</f>
        <v>0</v>
      </c>
      <c r="BG177" s="219">
        <f>IF(N177="zákl. přenesená",J177,0)</f>
        <v>0</v>
      </c>
      <c r="BH177" s="219">
        <f>IF(N177="sníž. přenesená",J177,0)</f>
        <v>0</v>
      </c>
      <c r="BI177" s="219">
        <f>IF(N177="nulová",J177,0)</f>
        <v>0</v>
      </c>
      <c r="BJ177" s="20" t="s">
        <v>82</v>
      </c>
      <c r="BK177" s="219">
        <f>ROUND(I177*H177,2)</f>
        <v>0</v>
      </c>
      <c r="BL177" s="20" t="s">
        <v>131</v>
      </c>
      <c r="BM177" s="218" t="s">
        <v>522</v>
      </c>
    </row>
    <row r="178" spans="1:65" s="2" customFormat="1" ht="16.5" customHeight="1">
      <c r="A178" s="41"/>
      <c r="B178" s="42"/>
      <c r="C178" s="207" t="s">
        <v>523</v>
      </c>
      <c r="D178" s="207" t="s">
        <v>126</v>
      </c>
      <c r="E178" s="208" t="s">
        <v>316</v>
      </c>
      <c r="F178" s="209" t="s">
        <v>317</v>
      </c>
      <c r="G178" s="210" t="s">
        <v>318</v>
      </c>
      <c r="H178" s="211">
        <v>20</v>
      </c>
      <c r="I178" s="212"/>
      <c r="J178" s="213">
        <f>ROUND(I178*H178,2)</f>
        <v>0</v>
      </c>
      <c r="K178" s="209" t="s">
        <v>174</v>
      </c>
      <c r="L178" s="47"/>
      <c r="M178" s="214" t="s">
        <v>19</v>
      </c>
      <c r="N178" s="215" t="s">
        <v>45</v>
      </c>
      <c r="O178" s="87"/>
      <c r="P178" s="216">
        <f>O178*H178</f>
        <v>0</v>
      </c>
      <c r="Q178" s="216">
        <v>0</v>
      </c>
      <c r="R178" s="216">
        <f>Q178*H178</f>
        <v>0</v>
      </c>
      <c r="S178" s="216">
        <v>0</v>
      </c>
      <c r="T178" s="217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18" t="s">
        <v>131</v>
      </c>
      <c r="AT178" s="218" t="s">
        <v>126</v>
      </c>
      <c r="AU178" s="218" t="s">
        <v>84</v>
      </c>
      <c r="AY178" s="20" t="s">
        <v>124</v>
      </c>
      <c r="BE178" s="219">
        <f>IF(N178="základní",J178,0)</f>
        <v>0</v>
      </c>
      <c r="BF178" s="219">
        <f>IF(N178="snížená",J178,0)</f>
        <v>0</v>
      </c>
      <c r="BG178" s="219">
        <f>IF(N178="zákl. přenesená",J178,0)</f>
        <v>0</v>
      </c>
      <c r="BH178" s="219">
        <f>IF(N178="sníž. přenesená",J178,0)</f>
        <v>0</v>
      </c>
      <c r="BI178" s="219">
        <f>IF(N178="nulová",J178,0)</f>
        <v>0</v>
      </c>
      <c r="BJ178" s="20" t="s">
        <v>82</v>
      </c>
      <c r="BK178" s="219">
        <f>ROUND(I178*H178,2)</f>
        <v>0</v>
      </c>
      <c r="BL178" s="20" t="s">
        <v>131</v>
      </c>
      <c r="BM178" s="218" t="s">
        <v>524</v>
      </c>
    </row>
    <row r="179" spans="1:65" s="2" customFormat="1" ht="21.75" customHeight="1">
      <c r="A179" s="41"/>
      <c r="B179" s="42"/>
      <c r="C179" s="207" t="s">
        <v>525</v>
      </c>
      <c r="D179" s="207" t="s">
        <v>126</v>
      </c>
      <c r="E179" s="208" t="s">
        <v>526</v>
      </c>
      <c r="F179" s="209" t="s">
        <v>527</v>
      </c>
      <c r="G179" s="210" t="s">
        <v>528</v>
      </c>
      <c r="H179" s="211">
        <v>58</v>
      </c>
      <c r="I179" s="212"/>
      <c r="J179" s="213">
        <f>ROUND(I179*H179,2)</f>
        <v>0</v>
      </c>
      <c r="K179" s="209" t="s">
        <v>130</v>
      </c>
      <c r="L179" s="47"/>
      <c r="M179" s="214" t="s">
        <v>19</v>
      </c>
      <c r="N179" s="215" t="s">
        <v>45</v>
      </c>
      <c r="O179" s="87"/>
      <c r="P179" s="216">
        <f>O179*H179</f>
        <v>0</v>
      </c>
      <c r="Q179" s="216">
        <v>0</v>
      </c>
      <c r="R179" s="216">
        <f>Q179*H179</f>
        <v>0</v>
      </c>
      <c r="S179" s="216">
        <v>0.008</v>
      </c>
      <c r="T179" s="217">
        <f>S179*H179</f>
        <v>0.464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18" t="s">
        <v>131</v>
      </c>
      <c r="AT179" s="218" t="s">
        <v>126</v>
      </c>
      <c r="AU179" s="218" t="s">
        <v>84</v>
      </c>
      <c r="AY179" s="20" t="s">
        <v>124</v>
      </c>
      <c r="BE179" s="219">
        <f>IF(N179="základní",J179,0)</f>
        <v>0</v>
      </c>
      <c r="BF179" s="219">
        <f>IF(N179="snížená",J179,0)</f>
        <v>0</v>
      </c>
      <c r="BG179" s="219">
        <f>IF(N179="zákl. přenesená",J179,0)</f>
        <v>0</v>
      </c>
      <c r="BH179" s="219">
        <f>IF(N179="sníž. přenesená",J179,0)</f>
        <v>0</v>
      </c>
      <c r="BI179" s="219">
        <f>IF(N179="nulová",J179,0)</f>
        <v>0</v>
      </c>
      <c r="BJ179" s="20" t="s">
        <v>82</v>
      </c>
      <c r="BK179" s="219">
        <f>ROUND(I179*H179,2)</f>
        <v>0</v>
      </c>
      <c r="BL179" s="20" t="s">
        <v>131</v>
      </c>
      <c r="BM179" s="218" t="s">
        <v>529</v>
      </c>
    </row>
    <row r="180" spans="1:47" s="2" customFormat="1" ht="12">
      <c r="A180" s="41"/>
      <c r="B180" s="42"/>
      <c r="C180" s="43"/>
      <c r="D180" s="220" t="s">
        <v>133</v>
      </c>
      <c r="E180" s="43"/>
      <c r="F180" s="221" t="s">
        <v>530</v>
      </c>
      <c r="G180" s="43"/>
      <c r="H180" s="43"/>
      <c r="I180" s="222"/>
      <c r="J180" s="43"/>
      <c r="K180" s="43"/>
      <c r="L180" s="47"/>
      <c r="M180" s="223"/>
      <c r="N180" s="224"/>
      <c r="O180" s="87"/>
      <c r="P180" s="87"/>
      <c r="Q180" s="87"/>
      <c r="R180" s="87"/>
      <c r="S180" s="87"/>
      <c r="T180" s="88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T180" s="20" t="s">
        <v>133</v>
      </c>
      <c r="AU180" s="20" t="s">
        <v>84</v>
      </c>
    </row>
    <row r="181" spans="1:65" s="2" customFormat="1" ht="16.5" customHeight="1">
      <c r="A181" s="41"/>
      <c r="B181" s="42"/>
      <c r="C181" s="207" t="s">
        <v>531</v>
      </c>
      <c r="D181" s="207" t="s">
        <v>126</v>
      </c>
      <c r="E181" s="208" t="s">
        <v>532</v>
      </c>
      <c r="F181" s="209" t="s">
        <v>533</v>
      </c>
      <c r="G181" s="210" t="s">
        <v>328</v>
      </c>
      <c r="H181" s="211">
        <v>115.5</v>
      </c>
      <c r="I181" s="212"/>
      <c r="J181" s="213">
        <f>ROUND(I181*H181,2)</f>
        <v>0</v>
      </c>
      <c r="K181" s="209" t="s">
        <v>130</v>
      </c>
      <c r="L181" s="47"/>
      <c r="M181" s="214" t="s">
        <v>19</v>
      </c>
      <c r="N181" s="215" t="s">
        <v>45</v>
      </c>
      <c r="O181" s="87"/>
      <c r="P181" s="216">
        <f>O181*H181</f>
        <v>0</v>
      </c>
      <c r="Q181" s="216">
        <v>0</v>
      </c>
      <c r="R181" s="216">
        <f>Q181*H181</f>
        <v>0</v>
      </c>
      <c r="S181" s="216">
        <v>0.00248</v>
      </c>
      <c r="T181" s="217">
        <f>S181*H181</f>
        <v>0.28644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18" t="s">
        <v>131</v>
      </c>
      <c r="AT181" s="218" t="s">
        <v>126</v>
      </c>
      <c r="AU181" s="218" t="s">
        <v>84</v>
      </c>
      <c r="AY181" s="20" t="s">
        <v>124</v>
      </c>
      <c r="BE181" s="219">
        <f>IF(N181="základní",J181,0)</f>
        <v>0</v>
      </c>
      <c r="BF181" s="219">
        <f>IF(N181="snížená",J181,0)</f>
        <v>0</v>
      </c>
      <c r="BG181" s="219">
        <f>IF(N181="zákl. přenesená",J181,0)</f>
        <v>0</v>
      </c>
      <c r="BH181" s="219">
        <f>IF(N181="sníž. přenesená",J181,0)</f>
        <v>0</v>
      </c>
      <c r="BI181" s="219">
        <f>IF(N181="nulová",J181,0)</f>
        <v>0</v>
      </c>
      <c r="BJ181" s="20" t="s">
        <v>82</v>
      </c>
      <c r="BK181" s="219">
        <f>ROUND(I181*H181,2)</f>
        <v>0</v>
      </c>
      <c r="BL181" s="20" t="s">
        <v>131</v>
      </c>
      <c r="BM181" s="218" t="s">
        <v>534</v>
      </c>
    </row>
    <row r="182" spans="1:47" s="2" customFormat="1" ht="12">
      <c r="A182" s="41"/>
      <c r="B182" s="42"/>
      <c r="C182" s="43"/>
      <c r="D182" s="220" t="s">
        <v>133</v>
      </c>
      <c r="E182" s="43"/>
      <c r="F182" s="221" t="s">
        <v>535</v>
      </c>
      <c r="G182" s="43"/>
      <c r="H182" s="43"/>
      <c r="I182" s="222"/>
      <c r="J182" s="43"/>
      <c r="K182" s="43"/>
      <c r="L182" s="47"/>
      <c r="M182" s="223"/>
      <c r="N182" s="224"/>
      <c r="O182" s="87"/>
      <c r="P182" s="87"/>
      <c r="Q182" s="87"/>
      <c r="R182" s="87"/>
      <c r="S182" s="87"/>
      <c r="T182" s="88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T182" s="20" t="s">
        <v>133</v>
      </c>
      <c r="AU182" s="20" t="s">
        <v>84</v>
      </c>
    </row>
    <row r="183" spans="1:51" s="14" customFormat="1" ht="12">
      <c r="A183" s="14"/>
      <c r="B183" s="236"/>
      <c r="C183" s="237"/>
      <c r="D183" s="227" t="s">
        <v>135</v>
      </c>
      <c r="E183" s="238" t="s">
        <v>19</v>
      </c>
      <c r="F183" s="239" t="s">
        <v>536</v>
      </c>
      <c r="G183" s="237"/>
      <c r="H183" s="240">
        <v>115.5</v>
      </c>
      <c r="I183" s="241"/>
      <c r="J183" s="237"/>
      <c r="K183" s="237"/>
      <c r="L183" s="242"/>
      <c r="M183" s="243"/>
      <c r="N183" s="244"/>
      <c r="O183" s="244"/>
      <c r="P183" s="244"/>
      <c r="Q183" s="244"/>
      <c r="R183" s="244"/>
      <c r="S183" s="244"/>
      <c r="T183" s="245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6" t="s">
        <v>135</v>
      </c>
      <c r="AU183" s="246" t="s">
        <v>84</v>
      </c>
      <c r="AV183" s="14" t="s">
        <v>84</v>
      </c>
      <c r="AW183" s="14" t="s">
        <v>35</v>
      </c>
      <c r="AX183" s="14" t="s">
        <v>82</v>
      </c>
      <c r="AY183" s="246" t="s">
        <v>124</v>
      </c>
    </row>
    <row r="184" spans="1:65" s="2" customFormat="1" ht="16.5" customHeight="1">
      <c r="A184" s="41"/>
      <c r="B184" s="42"/>
      <c r="C184" s="207" t="s">
        <v>537</v>
      </c>
      <c r="D184" s="207" t="s">
        <v>126</v>
      </c>
      <c r="E184" s="208" t="s">
        <v>538</v>
      </c>
      <c r="F184" s="209" t="s">
        <v>539</v>
      </c>
      <c r="G184" s="210" t="s">
        <v>528</v>
      </c>
      <c r="H184" s="211">
        <v>1</v>
      </c>
      <c r="I184" s="212"/>
      <c r="J184" s="213">
        <f>ROUND(I184*H184,2)</f>
        <v>0</v>
      </c>
      <c r="K184" s="209" t="s">
        <v>130</v>
      </c>
      <c r="L184" s="47"/>
      <c r="M184" s="214" t="s">
        <v>19</v>
      </c>
      <c r="N184" s="215" t="s">
        <v>45</v>
      </c>
      <c r="O184" s="87"/>
      <c r="P184" s="216">
        <f>O184*H184</f>
        <v>0</v>
      </c>
      <c r="Q184" s="216">
        <v>0</v>
      </c>
      <c r="R184" s="216">
        <f>Q184*H184</f>
        <v>0</v>
      </c>
      <c r="S184" s="216">
        <v>0.192</v>
      </c>
      <c r="T184" s="217">
        <f>S184*H184</f>
        <v>0.192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18" t="s">
        <v>131</v>
      </c>
      <c r="AT184" s="218" t="s">
        <v>126</v>
      </c>
      <c r="AU184" s="218" t="s">
        <v>84</v>
      </c>
      <c r="AY184" s="20" t="s">
        <v>124</v>
      </c>
      <c r="BE184" s="219">
        <f>IF(N184="základní",J184,0)</f>
        <v>0</v>
      </c>
      <c r="BF184" s="219">
        <f>IF(N184="snížená",J184,0)</f>
        <v>0</v>
      </c>
      <c r="BG184" s="219">
        <f>IF(N184="zákl. přenesená",J184,0)</f>
        <v>0</v>
      </c>
      <c r="BH184" s="219">
        <f>IF(N184="sníž. přenesená",J184,0)</f>
        <v>0</v>
      </c>
      <c r="BI184" s="219">
        <f>IF(N184="nulová",J184,0)</f>
        <v>0</v>
      </c>
      <c r="BJ184" s="20" t="s">
        <v>82</v>
      </c>
      <c r="BK184" s="219">
        <f>ROUND(I184*H184,2)</f>
        <v>0</v>
      </c>
      <c r="BL184" s="20" t="s">
        <v>131</v>
      </c>
      <c r="BM184" s="218" t="s">
        <v>540</v>
      </c>
    </row>
    <row r="185" spans="1:47" s="2" customFormat="1" ht="12">
      <c r="A185" s="41"/>
      <c r="B185" s="42"/>
      <c r="C185" s="43"/>
      <c r="D185" s="220" t="s">
        <v>133</v>
      </c>
      <c r="E185" s="43"/>
      <c r="F185" s="221" t="s">
        <v>541</v>
      </c>
      <c r="G185" s="43"/>
      <c r="H185" s="43"/>
      <c r="I185" s="222"/>
      <c r="J185" s="43"/>
      <c r="K185" s="43"/>
      <c r="L185" s="47"/>
      <c r="M185" s="223"/>
      <c r="N185" s="224"/>
      <c r="O185" s="87"/>
      <c r="P185" s="87"/>
      <c r="Q185" s="87"/>
      <c r="R185" s="87"/>
      <c r="S185" s="87"/>
      <c r="T185" s="88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T185" s="20" t="s">
        <v>133</v>
      </c>
      <c r="AU185" s="20" t="s">
        <v>84</v>
      </c>
    </row>
    <row r="186" spans="1:65" s="2" customFormat="1" ht="16.5" customHeight="1">
      <c r="A186" s="41"/>
      <c r="B186" s="42"/>
      <c r="C186" s="207" t="s">
        <v>542</v>
      </c>
      <c r="D186" s="207" t="s">
        <v>126</v>
      </c>
      <c r="E186" s="208" t="s">
        <v>543</v>
      </c>
      <c r="F186" s="209" t="s">
        <v>544</v>
      </c>
      <c r="G186" s="210" t="s">
        <v>528</v>
      </c>
      <c r="H186" s="211">
        <v>1</v>
      </c>
      <c r="I186" s="212"/>
      <c r="J186" s="213">
        <f>ROUND(I186*H186,2)</f>
        <v>0</v>
      </c>
      <c r="K186" s="209" t="s">
        <v>130</v>
      </c>
      <c r="L186" s="47"/>
      <c r="M186" s="214" t="s">
        <v>19</v>
      </c>
      <c r="N186" s="215" t="s">
        <v>45</v>
      </c>
      <c r="O186" s="87"/>
      <c r="P186" s="216">
        <f>O186*H186</f>
        <v>0</v>
      </c>
      <c r="Q186" s="216">
        <v>0</v>
      </c>
      <c r="R186" s="216">
        <f>Q186*H186</f>
        <v>0</v>
      </c>
      <c r="S186" s="216">
        <v>0.21</v>
      </c>
      <c r="T186" s="217">
        <f>S186*H186</f>
        <v>0.21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18" t="s">
        <v>131</v>
      </c>
      <c r="AT186" s="218" t="s">
        <v>126</v>
      </c>
      <c r="AU186" s="218" t="s">
        <v>84</v>
      </c>
      <c r="AY186" s="20" t="s">
        <v>124</v>
      </c>
      <c r="BE186" s="219">
        <f>IF(N186="základní",J186,0)</f>
        <v>0</v>
      </c>
      <c r="BF186" s="219">
        <f>IF(N186="snížená",J186,0)</f>
        <v>0</v>
      </c>
      <c r="BG186" s="219">
        <f>IF(N186="zákl. přenesená",J186,0)</f>
        <v>0</v>
      </c>
      <c r="BH186" s="219">
        <f>IF(N186="sníž. přenesená",J186,0)</f>
        <v>0</v>
      </c>
      <c r="BI186" s="219">
        <f>IF(N186="nulová",J186,0)</f>
        <v>0</v>
      </c>
      <c r="BJ186" s="20" t="s">
        <v>82</v>
      </c>
      <c r="BK186" s="219">
        <f>ROUND(I186*H186,2)</f>
        <v>0</v>
      </c>
      <c r="BL186" s="20" t="s">
        <v>131</v>
      </c>
      <c r="BM186" s="218" t="s">
        <v>545</v>
      </c>
    </row>
    <row r="187" spans="1:47" s="2" customFormat="1" ht="12">
      <c r="A187" s="41"/>
      <c r="B187" s="42"/>
      <c r="C187" s="43"/>
      <c r="D187" s="220" t="s">
        <v>133</v>
      </c>
      <c r="E187" s="43"/>
      <c r="F187" s="221" t="s">
        <v>546</v>
      </c>
      <c r="G187" s="43"/>
      <c r="H187" s="43"/>
      <c r="I187" s="222"/>
      <c r="J187" s="43"/>
      <c r="K187" s="43"/>
      <c r="L187" s="47"/>
      <c r="M187" s="223"/>
      <c r="N187" s="224"/>
      <c r="O187" s="87"/>
      <c r="P187" s="87"/>
      <c r="Q187" s="87"/>
      <c r="R187" s="87"/>
      <c r="S187" s="87"/>
      <c r="T187" s="88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T187" s="20" t="s">
        <v>133</v>
      </c>
      <c r="AU187" s="20" t="s">
        <v>84</v>
      </c>
    </row>
    <row r="188" spans="1:63" s="12" customFormat="1" ht="22.8" customHeight="1">
      <c r="A188" s="12"/>
      <c r="B188" s="191"/>
      <c r="C188" s="192"/>
      <c r="D188" s="193" t="s">
        <v>73</v>
      </c>
      <c r="E188" s="205" t="s">
        <v>331</v>
      </c>
      <c r="F188" s="205" t="s">
        <v>332</v>
      </c>
      <c r="G188" s="192"/>
      <c r="H188" s="192"/>
      <c r="I188" s="195"/>
      <c r="J188" s="206">
        <f>BK188</f>
        <v>0</v>
      </c>
      <c r="K188" s="192"/>
      <c r="L188" s="197"/>
      <c r="M188" s="198"/>
      <c r="N188" s="199"/>
      <c r="O188" s="199"/>
      <c r="P188" s="200">
        <f>SUM(P189:P197)</f>
        <v>0</v>
      </c>
      <c r="Q188" s="199"/>
      <c r="R188" s="200">
        <f>SUM(R189:R197)</f>
        <v>0</v>
      </c>
      <c r="S188" s="199"/>
      <c r="T188" s="201">
        <f>SUM(T189:T197)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02" t="s">
        <v>82</v>
      </c>
      <c r="AT188" s="203" t="s">
        <v>73</v>
      </c>
      <c r="AU188" s="203" t="s">
        <v>82</v>
      </c>
      <c r="AY188" s="202" t="s">
        <v>124</v>
      </c>
      <c r="BK188" s="204">
        <f>SUM(BK189:BK197)</f>
        <v>0</v>
      </c>
    </row>
    <row r="189" spans="1:65" s="2" customFormat="1" ht="16.5" customHeight="1">
      <c r="A189" s="41"/>
      <c r="B189" s="42"/>
      <c r="C189" s="207" t="s">
        <v>284</v>
      </c>
      <c r="D189" s="207" t="s">
        <v>126</v>
      </c>
      <c r="E189" s="208" t="s">
        <v>547</v>
      </c>
      <c r="F189" s="209" t="s">
        <v>548</v>
      </c>
      <c r="G189" s="210" t="s">
        <v>261</v>
      </c>
      <c r="H189" s="211">
        <v>1.152</v>
      </c>
      <c r="I189" s="212"/>
      <c r="J189" s="213">
        <f>ROUND(I189*H189,2)</f>
        <v>0</v>
      </c>
      <c r="K189" s="209" t="s">
        <v>130</v>
      </c>
      <c r="L189" s="47"/>
      <c r="M189" s="214" t="s">
        <v>19</v>
      </c>
      <c r="N189" s="215" t="s">
        <v>45</v>
      </c>
      <c r="O189" s="87"/>
      <c r="P189" s="216">
        <f>O189*H189</f>
        <v>0</v>
      </c>
      <c r="Q189" s="216">
        <v>0</v>
      </c>
      <c r="R189" s="216">
        <f>Q189*H189</f>
        <v>0</v>
      </c>
      <c r="S189" s="216">
        <v>0</v>
      </c>
      <c r="T189" s="217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18" t="s">
        <v>131</v>
      </c>
      <c r="AT189" s="218" t="s">
        <v>126</v>
      </c>
      <c r="AU189" s="218" t="s">
        <v>84</v>
      </c>
      <c r="AY189" s="20" t="s">
        <v>124</v>
      </c>
      <c r="BE189" s="219">
        <f>IF(N189="základní",J189,0)</f>
        <v>0</v>
      </c>
      <c r="BF189" s="219">
        <f>IF(N189="snížená",J189,0)</f>
        <v>0</v>
      </c>
      <c r="BG189" s="219">
        <f>IF(N189="zákl. přenesená",J189,0)</f>
        <v>0</v>
      </c>
      <c r="BH189" s="219">
        <f>IF(N189="sníž. přenesená",J189,0)</f>
        <v>0</v>
      </c>
      <c r="BI189" s="219">
        <f>IF(N189="nulová",J189,0)</f>
        <v>0</v>
      </c>
      <c r="BJ189" s="20" t="s">
        <v>82</v>
      </c>
      <c r="BK189" s="219">
        <f>ROUND(I189*H189,2)</f>
        <v>0</v>
      </c>
      <c r="BL189" s="20" t="s">
        <v>131</v>
      </c>
      <c r="BM189" s="218" t="s">
        <v>549</v>
      </c>
    </row>
    <row r="190" spans="1:47" s="2" customFormat="1" ht="12">
      <c r="A190" s="41"/>
      <c r="B190" s="42"/>
      <c r="C190" s="43"/>
      <c r="D190" s="220" t="s">
        <v>133</v>
      </c>
      <c r="E190" s="43"/>
      <c r="F190" s="221" t="s">
        <v>550</v>
      </c>
      <c r="G190" s="43"/>
      <c r="H190" s="43"/>
      <c r="I190" s="222"/>
      <c r="J190" s="43"/>
      <c r="K190" s="43"/>
      <c r="L190" s="47"/>
      <c r="M190" s="223"/>
      <c r="N190" s="224"/>
      <c r="O190" s="87"/>
      <c r="P190" s="87"/>
      <c r="Q190" s="87"/>
      <c r="R190" s="87"/>
      <c r="S190" s="87"/>
      <c r="T190" s="88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T190" s="20" t="s">
        <v>133</v>
      </c>
      <c r="AU190" s="20" t="s">
        <v>84</v>
      </c>
    </row>
    <row r="191" spans="1:65" s="2" customFormat="1" ht="24.15" customHeight="1">
      <c r="A191" s="41"/>
      <c r="B191" s="42"/>
      <c r="C191" s="207" t="s">
        <v>551</v>
      </c>
      <c r="D191" s="207" t="s">
        <v>126</v>
      </c>
      <c r="E191" s="208" t="s">
        <v>334</v>
      </c>
      <c r="F191" s="209" t="s">
        <v>335</v>
      </c>
      <c r="G191" s="210" t="s">
        <v>261</v>
      </c>
      <c r="H191" s="211">
        <v>1.152</v>
      </c>
      <c r="I191" s="212"/>
      <c r="J191" s="213">
        <f>ROUND(I191*H191,2)</f>
        <v>0</v>
      </c>
      <c r="K191" s="209" t="s">
        <v>130</v>
      </c>
      <c r="L191" s="47"/>
      <c r="M191" s="214" t="s">
        <v>19</v>
      </c>
      <c r="N191" s="215" t="s">
        <v>45</v>
      </c>
      <c r="O191" s="87"/>
      <c r="P191" s="216">
        <f>O191*H191</f>
        <v>0</v>
      </c>
      <c r="Q191" s="216">
        <v>0</v>
      </c>
      <c r="R191" s="216">
        <f>Q191*H191</f>
        <v>0</v>
      </c>
      <c r="S191" s="216">
        <v>0</v>
      </c>
      <c r="T191" s="217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18" t="s">
        <v>131</v>
      </c>
      <c r="AT191" s="218" t="s">
        <v>126</v>
      </c>
      <c r="AU191" s="218" t="s">
        <v>84</v>
      </c>
      <c r="AY191" s="20" t="s">
        <v>124</v>
      </c>
      <c r="BE191" s="219">
        <f>IF(N191="základní",J191,0)</f>
        <v>0</v>
      </c>
      <c r="BF191" s="219">
        <f>IF(N191="snížená",J191,0)</f>
        <v>0</v>
      </c>
      <c r="BG191" s="219">
        <f>IF(N191="zákl. přenesená",J191,0)</f>
        <v>0</v>
      </c>
      <c r="BH191" s="219">
        <f>IF(N191="sníž. přenesená",J191,0)</f>
        <v>0</v>
      </c>
      <c r="BI191" s="219">
        <f>IF(N191="nulová",J191,0)</f>
        <v>0</v>
      </c>
      <c r="BJ191" s="20" t="s">
        <v>82</v>
      </c>
      <c r="BK191" s="219">
        <f>ROUND(I191*H191,2)</f>
        <v>0</v>
      </c>
      <c r="BL191" s="20" t="s">
        <v>131</v>
      </c>
      <c r="BM191" s="218" t="s">
        <v>552</v>
      </c>
    </row>
    <row r="192" spans="1:47" s="2" customFormat="1" ht="12">
      <c r="A192" s="41"/>
      <c r="B192" s="42"/>
      <c r="C192" s="43"/>
      <c r="D192" s="220" t="s">
        <v>133</v>
      </c>
      <c r="E192" s="43"/>
      <c r="F192" s="221" t="s">
        <v>337</v>
      </c>
      <c r="G192" s="43"/>
      <c r="H192" s="43"/>
      <c r="I192" s="222"/>
      <c r="J192" s="43"/>
      <c r="K192" s="43"/>
      <c r="L192" s="47"/>
      <c r="M192" s="223"/>
      <c r="N192" s="224"/>
      <c r="O192" s="87"/>
      <c r="P192" s="87"/>
      <c r="Q192" s="87"/>
      <c r="R192" s="87"/>
      <c r="S192" s="87"/>
      <c r="T192" s="88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T192" s="20" t="s">
        <v>133</v>
      </c>
      <c r="AU192" s="20" t="s">
        <v>84</v>
      </c>
    </row>
    <row r="193" spans="1:65" s="2" customFormat="1" ht="24.15" customHeight="1">
      <c r="A193" s="41"/>
      <c r="B193" s="42"/>
      <c r="C193" s="207" t="s">
        <v>290</v>
      </c>
      <c r="D193" s="207" t="s">
        <v>126</v>
      </c>
      <c r="E193" s="208" t="s">
        <v>339</v>
      </c>
      <c r="F193" s="209" t="s">
        <v>340</v>
      </c>
      <c r="G193" s="210" t="s">
        <v>261</v>
      </c>
      <c r="H193" s="211">
        <v>11.52</v>
      </c>
      <c r="I193" s="212"/>
      <c r="J193" s="213">
        <f>ROUND(I193*H193,2)</f>
        <v>0</v>
      </c>
      <c r="K193" s="209" t="s">
        <v>130</v>
      </c>
      <c r="L193" s="47"/>
      <c r="M193" s="214" t="s">
        <v>19</v>
      </c>
      <c r="N193" s="215" t="s">
        <v>45</v>
      </c>
      <c r="O193" s="87"/>
      <c r="P193" s="216">
        <f>O193*H193</f>
        <v>0</v>
      </c>
      <c r="Q193" s="216">
        <v>0</v>
      </c>
      <c r="R193" s="216">
        <f>Q193*H193</f>
        <v>0</v>
      </c>
      <c r="S193" s="216">
        <v>0</v>
      </c>
      <c r="T193" s="217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18" t="s">
        <v>131</v>
      </c>
      <c r="AT193" s="218" t="s">
        <v>126</v>
      </c>
      <c r="AU193" s="218" t="s">
        <v>84</v>
      </c>
      <c r="AY193" s="20" t="s">
        <v>124</v>
      </c>
      <c r="BE193" s="219">
        <f>IF(N193="základní",J193,0)</f>
        <v>0</v>
      </c>
      <c r="BF193" s="219">
        <f>IF(N193="snížená",J193,0)</f>
        <v>0</v>
      </c>
      <c r="BG193" s="219">
        <f>IF(N193="zákl. přenesená",J193,0)</f>
        <v>0</v>
      </c>
      <c r="BH193" s="219">
        <f>IF(N193="sníž. přenesená",J193,0)</f>
        <v>0</v>
      </c>
      <c r="BI193" s="219">
        <f>IF(N193="nulová",J193,0)</f>
        <v>0</v>
      </c>
      <c r="BJ193" s="20" t="s">
        <v>82</v>
      </c>
      <c r="BK193" s="219">
        <f>ROUND(I193*H193,2)</f>
        <v>0</v>
      </c>
      <c r="BL193" s="20" t="s">
        <v>131</v>
      </c>
      <c r="BM193" s="218" t="s">
        <v>553</v>
      </c>
    </row>
    <row r="194" spans="1:47" s="2" customFormat="1" ht="12">
      <c r="A194" s="41"/>
      <c r="B194" s="42"/>
      <c r="C194" s="43"/>
      <c r="D194" s="220" t="s">
        <v>133</v>
      </c>
      <c r="E194" s="43"/>
      <c r="F194" s="221" t="s">
        <v>342</v>
      </c>
      <c r="G194" s="43"/>
      <c r="H194" s="43"/>
      <c r="I194" s="222"/>
      <c r="J194" s="43"/>
      <c r="K194" s="43"/>
      <c r="L194" s="47"/>
      <c r="M194" s="223"/>
      <c r="N194" s="224"/>
      <c r="O194" s="87"/>
      <c r="P194" s="87"/>
      <c r="Q194" s="87"/>
      <c r="R194" s="87"/>
      <c r="S194" s="87"/>
      <c r="T194" s="88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T194" s="20" t="s">
        <v>133</v>
      </c>
      <c r="AU194" s="20" t="s">
        <v>84</v>
      </c>
    </row>
    <row r="195" spans="1:51" s="14" customFormat="1" ht="12">
      <c r="A195" s="14"/>
      <c r="B195" s="236"/>
      <c r="C195" s="237"/>
      <c r="D195" s="227" t="s">
        <v>135</v>
      </c>
      <c r="E195" s="237"/>
      <c r="F195" s="239" t="s">
        <v>554</v>
      </c>
      <c r="G195" s="237"/>
      <c r="H195" s="240">
        <v>11.52</v>
      </c>
      <c r="I195" s="241"/>
      <c r="J195" s="237"/>
      <c r="K195" s="237"/>
      <c r="L195" s="242"/>
      <c r="M195" s="243"/>
      <c r="N195" s="244"/>
      <c r="O195" s="244"/>
      <c r="P195" s="244"/>
      <c r="Q195" s="244"/>
      <c r="R195" s="244"/>
      <c r="S195" s="244"/>
      <c r="T195" s="245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6" t="s">
        <v>135</v>
      </c>
      <c r="AU195" s="246" t="s">
        <v>84</v>
      </c>
      <c r="AV195" s="14" t="s">
        <v>84</v>
      </c>
      <c r="AW195" s="14" t="s">
        <v>4</v>
      </c>
      <c r="AX195" s="14" t="s">
        <v>82</v>
      </c>
      <c r="AY195" s="246" t="s">
        <v>124</v>
      </c>
    </row>
    <row r="196" spans="1:65" s="2" customFormat="1" ht="24.15" customHeight="1">
      <c r="A196" s="41"/>
      <c r="B196" s="42"/>
      <c r="C196" s="207" t="s">
        <v>157</v>
      </c>
      <c r="D196" s="207" t="s">
        <v>126</v>
      </c>
      <c r="E196" s="208" t="s">
        <v>555</v>
      </c>
      <c r="F196" s="209" t="s">
        <v>556</v>
      </c>
      <c r="G196" s="210" t="s">
        <v>261</v>
      </c>
      <c r="H196" s="211">
        <v>1.152</v>
      </c>
      <c r="I196" s="212"/>
      <c r="J196" s="213">
        <f>ROUND(I196*H196,2)</f>
        <v>0</v>
      </c>
      <c r="K196" s="209" t="s">
        <v>130</v>
      </c>
      <c r="L196" s="47"/>
      <c r="M196" s="214" t="s">
        <v>19</v>
      </c>
      <c r="N196" s="215" t="s">
        <v>45</v>
      </c>
      <c r="O196" s="87"/>
      <c r="P196" s="216">
        <f>O196*H196</f>
        <v>0</v>
      </c>
      <c r="Q196" s="216">
        <v>0</v>
      </c>
      <c r="R196" s="216">
        <f>Q196*H196</f>
        <v>0</v>
      </c>
      <c r="S196" s="216">
        <v>0</v>
      </c>
      <c r="T196" s="217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18" t="s">
        <v>131</v>
      </c>
      <c r="AT196" s="218" t="s">
        <v>126</v>
      </c>
      <c r="AU196" s="218" t="s">
        <v>84</v>
      </c>
      <c r="AY196" s="20" t="s">
        <v>124</v>
      </c>
      <c r="BE196" s="219">
        <f>IF(N196="základní",J196,0)</f>
        <v>0</v>
      </c>
      <c r="BF196" s="219">
        <f>IF(N196="snížená",J196,0)</f>
        <v>0</v>
      </c>
      <c r="BG196" s="219">
        <f>IF(N196="zákl. přenesená",J196,0)</f>
        <v>0</v>
      </c>
      <c r="BH196" s="219">
        <f>IF(N196="sníž. přenesená",J196,0)</f>
        <v>0</v>
      </c>
      <c r="BI196" s="219">
        <f>IF(N196="nulová",J196,0)</f>
        <v>0</v>
      </c>
      <c r="BJ196" s="20" t="s">
        <v>82</v>
      </c>
      <c r="BK196" s="219">
        <f>ROUND(I196*H196,2)</f>
        <v>0</v>
      </c>
      <c r="BL196" s="20" t="s">
        <v>131</v>
      </c>
      <c r="BM196" s="218" t="s">
        <v>557</v>
      </c>
    </row>
    <row r="197" spans="1:47" s="2" customFormat="1" ht="12">
      <c r="A197" s="41"/>
      <c r="B197" s="42"/>
      <c r="C197" s="43"/>
      <c r="D197" s="220" t="s">
        <v>133</v>
      </c>
      <c r="E197" s="43"/>
      <c r="F197" s="221" t="s">
        <v>558</v>
      </c>
      <c r="G197" s="43"/>
      <c r="H197" s="43"/>
      <c r="I197" s="222"/>
      <c r="J197" s="43"/>
      <c r="K197" s="43"/>
      <c r="L197" s="47"/>
      <c r="M197" s="223"/>
      <c r="N197" s="224"/>
      <c r="O197" s="87"/>
      <c r="P197" s="87"/>
      <c r="Q197" s="87"/>
      <c r="R197" s="87"/>
      <c r="S197" s="87"/>
      <c r="T197" s="88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T197" s="20" t="s">
        <v>133</v>
      </c>
      <c r="AU197" s="20" t="s">
        <v>84</v>
      </c>
    </row>
    <row r="198" spans="1:63" s="12" customFormat="1" ht="22.8" customHeight="1">
      <c r="A198" s="12"/>
      <c r="B198" s="191"/>
      <c r="C198" s="192"/>
      <c r="D198" s="193" t="s">
        <v>73</v>
      </c>
      <c r="E198" s="205" t="s">
        <v>360</v>
      </c>
      <c r="F198" s="205" t="s">
        <v>361</v>
      </c>
      <c r="G198" s="192"/>
      <c r="H198" s="192"/>
      <c r="I198" s="195"/>
      <c r="J198" s="206">
        <f>BK198</f>
        <v>0</v>
      </c>
      <c r="K198" s="192"/>
      <c r="L198" s="197"/>
      <c r="M198" s="198"/>
      <c r="N198" s="199"/>
      <c r="O198" s="199"/>
      <c r="P198" s="200">
        <f>SUM(P199:P204)</f>
        <v>0</v>
      </c>
      <c r="Q198" s="199"/>
      <c r="R198" s="200">
        <f>SUM(R199:R204)</f>
        <v>0</v>
      </c>
      <c r="S198" s="199"/>
      <c r="T198" s="201">
        <f>SUM(T199:T204)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02" t="s">
        <v>82</v>
      </c>
      <c r="AT198" s="203" t="s">
        <v>73</v>
      </c>
      <c r="AU198" s="203" t="s">
        <v>82</v>
      </c>
      <c r="AY198" s="202" t="s">
        <v>124</v>
      </c>
      <c r="BK198" s="204">
        <f>SUM(BK199:BK204)</f>
        <v>0</v>
      </c>
    </row>
    <row r="199" spans="1:65" s="2" customFormat="1" ht="24.15" customHeight="1">
      <c r="A199" s="41"/>
      <c r="B199" s="42"/>
      <c r="C199" s="207" t="s">
        <v>559</v>
      </c>
      <c r="D199" s="207" t="s">
        <v>126</v>
      </c>
      <c r="E199" s="208" t="s">
        <v>560</v>
      </c>
      <c r="F199" s="209" t="s">
        <v>561</v>
      </c>
      <c r="G199" s="210" t="s">
        <v>261</v>
      </c>
      <c r="H199" s="211">
        <v>478.662</v>
      </c>
      <c r="I199" s="212"/>
      <c r="J199" s="213">
        <f>ROUND(I199*H199,2)</f>
        <v>0</v>
      </c>
      <c r="K199" s="209" t="s">
        <v>130</v>
      </c>
      <c r="L199" s="47"/>
      <c r="M199" s="214" t="s">
        <v>19</v>
      </c>
      <c r="N199" s="215" t="s">
        <v>45</v>
      </c>
      <c r="O199" s="87"/>
      <c r="P199" s="216">
        <f>O199*H199</f>
        <v>0</v>
      </c>
      <c r="Q199" s="216">
        <v>0</v>
      </c>
      <c r="R199" s="216">
        <f>Q199*H199</f>
        <v>0</v>
      </c>
      <c r="S199" s="216">
        <v>0</v>
      </c>
      <c r="T199" s="217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18" t="s">
        <v>131</v>
      </c>
      <c r="AT199" s="218" t="s">
        <v>126</v>
      </c>
      <c r="AU199" s="218" t="s">
        <v>84</v>
      </c>
      <c r="AY199" s="20" t="s">
        <v>124</v>
      </c>
      <c r="BE199" s="219">
        <f>IF(N199="základní",J199,0)</f>
        <v>0</v>
      </c>
      <c r="BF199" s="219">
        <f>IF(N199="snížená",J199,0)</f>
        <v>0</v>
      </c>
      <c r="BG199" s="219">
        <f>IF(N199="zákl. přenesená",J199,0)</f>
        <v>0</v>
      </c>
      <c r="BH199" s="219">
        <f>IF(N199="sníž. přenesená",J199,0)</f>
        <v>0</v>
      </c>
      <c r="BI199" s="219">
        <f>IF(N199="nulová",J199,0)</f>
        <v>0</v>
      </c>
      <c r="BJ199" s="20" t="s">
        <v>82</v>
      </c>
      <c r="BK199" s="219">
        <f>ROUND(I199*H199,2)</f>
        <v>0</v>
      </c>
      <c r="BL199" s="20" t="s">
        <v>131</v>
      </c>
      <c r="BM199" s="218" t="s">
        <v>562</v>
      </c>
    </row>
    <row r="200" spans="1:47" s="2" customFormat="1" ht="12">
      <c r="A200" s="41"/>
      <c r="B200" s="42"/>
      <c r="C200" s="43"/>
      <c r="D200" s="220" t="s">
        <v>133</v>
      </c>
      <c r="E200" s="43"/>
      <c r="F200" s="221" t="s">
        <v>563</v>
      </c>
      <c r="G200" s="43"/>
      <c r="H200" s="43"/>
      <c r="I200" s="222"/>
      <c r="J200" s="43"/>
      <c r="K200" s="43"/>
      <c r="L200" s="47"/>
      <c r="M200" s="223"/>
      <c r="N200" s="224"/>
      <c r="O200" s="87"/>
      <c r="P200" s="87"/>
      <c r="Q200" s="87"/>
      <c r="R200" s="87"/>
      <c r="S200" s="87"/>
      <c r="T200" s="88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T200" s="20" t="s">
        <v>133</v>
      </c>
      <c r="AU200" s="20" t="s">
        <v>84</v>
      </c>
    </row>
    <row r="201" spans="1:51" s="14" customFormat="1" ht="12">
      <c r="A201" s="14"/>
      <c r="B201" s="236"/>
      <c r="C201" s="237"/>
      <c r="D201" s="227" t="s">
        <v>135</v>
      </c>
      <c r="E201" s="238" t="s">
        <v>19</v>
      </c>
      <c r="F201" s="239" t="s">
        <v>564</v>
      </c>
      <c r="G201" s="237"/>
      <c r="H201" s="240">
        <v>478.662</v>
      </c>
      <c r="I201" s="241"/>
      <c r="J201" s="237"/>
      <c r="K201" s="237"/>
      <c r="L201" s="242"/>
      <c r="M201" s="243"/>
      <c r="N201" s="244"/>
      <c r="O201" s="244"/>
      <c r="P201" s="244"/>
      <c r="Q201" s="244"/>
      <c r="R201" s="244"/>
      <c r="S201" s="244"/>
      <c r="T201" s="245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6" t="s">
        <v>135</v>
      </c>
      <c r="AU201" s="246" t="s">
        <v>84</v>
      </c>
      <c r="AV201" s="14" t="s">
        <v>84</v>
      </c>
      <c r="AW201" s="14" t="s">
        <v>35</v>
      </c>
      <c r="AX201" s="14" t="s">
        <v>82</v>
      </c>
      <c r="AY201" s="246" t="s">
        <v>124</v>
      </c>
    </row>
    <row r="202" spans="1:65" s="2" customFormat="1" ht="24.15" customHeight="1">
      <c r="A202" s="41"/>
      <c r="B202" s="42"/>
      <c r="C202" s="207" t="s">
        <v>315</v>
      </c>
      <c r="D202" s="207" t="s">
        <v>126</v>
      </c>
      <c r="E202" s="208" t="s">
        <v>565</v>
      </c>
      <c r="F202" s="209" t="s">
        <v>566</v>
      </c>
      <c r="G202" s="210" t="s">
        <v>261</v>
      </c>
      <c r="H202" s="211">
        <v>95.65</v>
      </c>
      <c r="I202" s="212"/>
      <c r="J202" s="213">
        <f>ROUND(I202*H202,2)</f>
        <v>0</v>
      </c>
      <c r="K202" s="209" t="s">
        <v>130</v>
      </c>
      <c r="L202" s="47"/>
      <c r="M202" s="214" t="s">
        <v>19</v>
      </c>
      <c r="N202" s="215" t="s">
        <v>45</v>
      </c>
      <c r="O202" s="87"/>
      <c r="P202" s="216">
        <f>O202*H202</f>
        <v>0</v>
      </c>
      <c r="Q202" s="216">
        <v>0</v>
      </c>
      <c r="R202" s="216">
        <f>Q202*H202</f>
        <v>0</v>
      </c>
      <c r="S202" s="216">
        <v>0</v>
      </c>
      <c r="T202" s="217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18" t="s">
        <v>131</v>
      </c>
      <c r="AT202" s="218" t="s">
        <v>126</v>
      </c>
      <c r="AU202" s="218" t="s">
        <v>84</v>
      </c>
      <c r="AY202" s="20" t="s">
        <v>124</v>
      </c>
      <c r="BE202" s="219">
        <f>IF(N202="základní",J202,0)</f>
        <v>0</v>
      </c>
      <c r="BF202" s="219">
        <f>IF(N202="snížená",J202,0)</f>
        <v>0</v>
      </c>
      <c r="BG202" s="219">
        <f>IF(N202="zákl. přenesená",J202,0)</f>
        <v>0</v>
      </c>
      <c r="BH202" s="219">
        <f>IF(N202="sníž. přenesená",J202,0)</f>
        <v>0</v>
      </c>
      <c r="BI202" s="219">
        <f>IF(N202="nulová",J202,0)</f>
        <v>0</v>
      </c>
      <c r="BJ202" s="20" t="s">
        <v>82</v>
      </c>
      <c r="BK202" s="219">
        <f>ROUND(I202*H202,2)</f>
        <v>0</v>
      </c>
      <c r="BL202" s="20" t="s">
        <v>131</v>
      </c>
      <c r="BM202" s="218" t="s">
        <v>567</v>
      </c>
    </row>
    <row r="203" spans="1:47" s="2" customFormat="1" ht="12">
      <c r="A203" s="41"/>
      <c r="B203" s="42"/>
      <c r="C203" s="43"/>
      <c r="D203" s="220" t="s">
        <v>133</v>
      </c>
      <c r="E203" s="43"/>
      <c r="F203" s="221" t="s">
        <v>568</v>
      </c>
      <c r="G203" s="43"/>
      <c r="H203" s="43"/>
      <c r="I203" s="222"/>
      <c r="J203" s="43"/>
      <c r="K203" s="43"/>
      <c r="L203" s="47"/>
      <c r="M203" s="223"/>
      <c r="N203" s="224"/>
      <c r="O203" s="87"/>
      <c r="P203" s="87"/>
      <c r="Q203" s="87"/>
      <c r="R203" s="87"/>
      <c r="S203" s="87"/>
      <c r="T203" s="88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T203" s="20" t="s">
        <v>133</v>
      </c>
      <c r="AU203" s="20" t="s">
        <v>84</v>
      </c>
    </row>
    <row r="204" spans="1:51" s="14" customFormat="1" ht="12">
      <c r="A204" s="14"/>
      <c r="B204" s="236"/>
      <c r="C204" s="237"/>
      <c r="D204" s="227" t="s">
        <v>135</v>
      </c>
      <c r="E204" s="238" t="s">
        <v>19</v>
      </c>
      <c r="F204" s="239" t="s">
        <v>569</v>
      </c>
      <c r="G204" s="237"/>
      <c r="H204" s="240">
        <v>95.65</v>
      </c>
      <c r="I204" s="241"/>
      <c r="J204" s="237"/>
      <c r="K204" s="237"/>
      <c r="L204" s="242"/>
      <c r="M204" s="283"/>
      <c r="N204" s="284"/>
      <c r="O204" s="284"/>
      <c r="P204" s="284"/>
      <c r="Q204" s="284"/>
      <c r="R204" s="284"/>
      <c r="S204" s="284"/>
      <c r="T204" s="285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6" t="s">
        <v>135</v>
      </c>
      <c r="AU204" s="246" t="s">
        <v>84</v>
      </c>
      <c r="AV204" s="14" t="s">
        <v>84</v>
      </c>
      <c r="AW204" s="14" t="s">
        <v>35</v>
      </c>
      <c r="AX204" s="14" t="s">
        <v>82</v>
      </c>
      <c r="AY204" s="246" t="s">
        <v>124</v>
      </c>
    </row>
    <row r="205" spans="1:31" s="2" customFormat="1" ht="6.95" customHeight="1">
      <c r="A205" s="41"/>
      <c r="B205" s="62"/>
      <c r="C205" s="63"/>
      <c r="D205" s="63"/>
      <c r="E205" s="63"/>
      <c r="F205" s="63"/>
      <c r="G205" s="63"/>
      <c r="H205" s="63"/>
      <c r="I205" s="63"/>
      <c r="J205" s="63"/>
      <c r="K205" s="63"/>
      <c r="L205" s="47"/>
      <c r="M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</row>
  </sheetData>
  <sheetProtection password="CC35" sheet="1" objects="1" scenarios="1" formatColumns="0" formatRows="0" autoFilter="0"/>
  <autoFilter ref="C85:K204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0" r:id="rId1" display="https://podminky.urs.cz/item/CS_URS_2024_01/275313711"/>
    <hyperlink ref="F106" r:id="rId2" display="https://podminky.urs.cz/item/CS_URS_2024_01/275351121"/>
    <hyperlink ref="F118" r:id="rId3" display="https://podminky.urs.cz/item/CS_URS_2024_01/275351122"/>
    <hyperlink ref="F121" r:id="rId4" display="https://podminky.urs.cz/item/CS_URS_2024_01/451579777"/>
    <hyperlink ref="F133" r:id="rId5" display="https://podminky.urs.cz/item/CS_URS_2024_01/564801111"/>
    <hyperlink ref="F136" r:id="rId6" display="https://podminky.urs.cz/item/CS_URS_2024_01/564801111"/>
    <hyperlink ref="F151" r:id="rId7" display="https://podminky.urs.cz/item/CS_URS_2024_01/596811220"/>
    <hyperlink ref="F155" r:id="rId8" display="https://podminky.urs.cz/item/CS_URS_2024_01/596811221"/>
    <hyperlink ref="F168" r:id="rId9" display="https://podminky.urs.cz/item/CS_URS_2024_01/916231112"/>
    <hyperlink ref="F173" r:id="rId10" display="https://podminky.urs.cz/item/CS_URS_2024_01/919726122"/>
    <hyperlink ref="F176" r:id="rId11" display="https://podminky.urs.cz/item/CS_URS_2024_01/935111111"/>
    <hyperlink ref="F180" r:id="rId12" display="https://podminky.urs.cz/item/CS_URS_2024_01/966071721"/>
    <hyperlink ref="F182" r:id="rId13" display="https://podminky.urs.cz/item/CS_URS_2024_01/966071822"/>
    <hyperlink ref="F185" r:id="rId14" display="https://podminky.urs.cz/item/CS_URS_2024_01/966073810"/>
    <hyperlink ref="F187" r:id="rId15" display="https://podminky.urs.cz/item/CS_URS_2024_01/966073811"/>
    <hyperlink ref="F190" r:id="rId16" display="https://podminky.urs.cz/item/CS_URS_2024_01/997002611"/>
    <hyperlink ref="F192" r:id="rId17" display="https://podminky.urs.cz/item/CS_URS_2024_01/997221571"/>
    <hyperlink ref="F194" r:id="rId18" display="https://podminky.urs.cz/item/CS_URS_2024_01/997221579"/>
    <hyperlink ref="F197" r:id="rId19" display="https://podminky.urs.cz/item/CS_URS_2024_01/997013631"/>
    <hyperlink ref="F200" r:id="rId20" display="https://podminky.urs.cz/item/CS_URS_2024_01/998225111"/>
    <hyperlink ref="F203" r:id="rId21" display="https://podminky.urs.cz/item/CS_URS_2024_01/998229112R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90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84</v>
      </c>
    </row>
    <row r="4" spans="2:46" s="1" customFormat="1" ht="24.95" customHeight="1">
      <c r="B4" s="23"/>
      <c r="D4" s="133" t="s">
        <v>97</v>
      </c>
      <c r="L4" s="23"/>
      <c r="M4" s="13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35" t="s">
        <v>16</v>
      </c>
      <c r="L6" s="23"/>
    </row>
    <row r="7" spans="2:12" s="1" customFormat="1" ht="16.5" customHeight="1">
      <c r="B7" s="23"/>
      <c r="E7" s="136" t="str">
        <f>'Rekapitulace stavby'!K6</f>
        <v xml:space="preserve">Dodávka zařízení komunitního centra - Základní škola, Trutnov 2,  Mládežnická 536</v>
      </c>
      <c r="F7" s="135"/>
      <c r="G7" s="135"/>
      <c r="H7" s="135"/>
      <c r="L7" s="23"/>
    </row>
    <row r="8" spans="1:31" s="2" customFormat="1" ht="12" customHeight="1">
      <c r="A8" s="41"/>
      <c r="B8" s="47"/>
      <c r="C8" s="41"/>
      <c r="D8" s="135" t="s">
        <v>98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570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21</v>
      </c>
      <c r="E12" s="41"/>
      <c r="F12" s="139" t="s">
        <v>22</v>
      </c>
      <c r="G12" s="41"/>
      <c r="H12" s="41"/>
      <c r="I12" s="135" t="s">
        <v>23</v>
      </c>
      <c r="J12" s="140" t="str">
        <f>'Rekapitulace stavby'!AN8</f>
        <v>30. 1. 2024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">
        <v>27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">
        <v>28</v>
      </c>
      <c r="F15" s="41"/>
      <c r="G15" s="41"/>
      <c r="H15" s="41"/>
      <c r="I15" s="135" t="s">
        <v>29</v>
      </c>
      <c r="J15" s="139" t="s">
        <v>19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30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29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32</v>
      </c>
      <c r="E20" s="41"/>
      <c r="F20" s="41"/>
      <c r="G20" s="41"/>
      <c r="H20" s="41"/>
      <c r="I20" s="135" t="s">
        <v>26</v>
      </c>
      <c r="J20" s="139" t="s">
        <v>33</v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">
        <v>34</v>
      </c>
      <c r="F21" s="41"/>
      <c r="G21" s="41"/>
      <c r="H21" s="41"/>
      <c r="I21" s="135" t="s">
        <v>29</v>
      </c>
      <c r="J21" s="139" t="s">
        <v>19</v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36</v>
      </c>
      <c r="E23" s="41"/>
      <c r="F23" s="41"/>
      <c r="G23" s="41"/>
      <c r="H23" s="41"/>
      <c r="I23" s="135" t="s">
        <v>26</v>
      </c>
      <c r="J23" s="139" t="s">
        <v>19</v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">
        <v>37</v>
      </c>
      <c r="F24" s="41"/>
      <c r="G24" s="41"/>
      <c r="H24" s="41"/>
      <c r="I24" s="135" t="s">
        <v>29</v>
      </c>
      <c r="J24" s="139" t="s">
        <v>19</v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38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71.25" customHeight="1">
      <c r="A27" s="141"/>
      <c r="B27" s="142"/>
      <c r="C27" s="141"/>
      <c r="D27" s="141"/>
      <c r="E27" s="143" t="s">
        <v>571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40</v>
      </c>
      <c r="E30" s="41"/>
      <c r="F30" s="41"/>
      <c r="G30" s="41"/>
      <c r="H30" s="41"/>
      <c r="I30" s="41"/>
      <c r="J30" s="147">
        <f>ROUND(J82,2)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42</v>
      </c>
      <c r="G32" s="41"/>
      <c r="H32" s="41"/>
      <c r="I32" s="148" t="s">
        <v>41</v>
      </c>
      <c r="J32" s="148" t="s">
        <v>43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44</v>
      </c>
      <c r="E33" s="135" t="s">
        <v>45</v>
      </c>
      <c r="F33" s="150">
        <f>ROUND((SUM(BE82:BE118)),2)</f>
        <v>0</v>
      </c>
      <c r="G33" s="41"/>
      <c r="H33" s="41"/>
      <c r="I33" s="151">
        <v>0.21</v>
      </c>
      <c r="J33" s="150">
        <f>ROUND(((SUM(BE82:BE118))*I33),2)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46</v>
      </c>
      <c r="F34" s="150">
        <f>ROUND((SUM(BF82:BF118)),2)</f>
        <v>0</v>
      </c>
      <c r="G34" s="41"/>
      <c r="H34" s="41"/>
      <c r="I34" s="151">
        <v>0.15</v>
      </c>
      <c r="J34" s="150">
        <f>ROUND(((SUM(BF82:BF118))*I34),2)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47</v>
      </c>
      <c r="F35" s="150">
        <f>ROUND((SUM(BG82:BG118)),2)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48</v>
      </c>
      <c r="F36" s="150">
        <f>ROUND((SUM(BH82:BH118)),2)</f>
        <v>0</v>
      </c>
      <c r="G36" s="41"/>
      <c r="H36" s="41"/>
      <c r="I36" s="151">
        <v>0.15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49</v>
      </c>
      <c r="F37" s="150">
        <f>ROUND((SUM(BI82:BI118)),2)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50</v>
      </c>
      <c r="E39" s="154"/>
      <c r="F39" s="154"/>
      <c r="G39" s="155" t="s">
        <v>51</v>
      </c>
      <c r="H39" s="156" t="s">
        <v>52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100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 xml:space="preserve">Dodávka zařízení komunitního centra - Základní škola, Trutnov 2,  Mládežnická 536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98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SO 03 - Mobiliář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>Trutnov 2</v>
      </c>
      <c r="G52" s="43"/>
      <c r="H52" s="43"/>
      <c r="I52" s="35" t="s">
        <v>23</v>
      </c>
      <c r="J52" s="75" t="str">
        <f>IF(J12="","",J12)</f>
        <v>30. 1. 2024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40.05" customHeight="1">
      <c r="A54" s="41"/>
      <c r="B54" s="42"/>
      <c r="C54" s="35" t="s">
        <v>25</v>
      </c>
      <c r="D54" s="43"/>
      <c r="E54" s="43"/>
      <c r="F54" s="30" t="str">
        <f>E15</f>
        <v>Základní škola, Trutnov 2, Mládežnická 536,541 02</v>
      </c>
      <c r="G54" s="43"/>
      <c r="H54" s="43"/>
      <c r="I54" s="35" t="s">
        <v>32</v>
      </c>
      <c r="J54" s="39" t="str">
        <f>E21</f>
        <v>RSU s.r.o. Voletinská 252, 541 03 Trutnov-Poříčí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40.05" customHeight="1">
      <c r="A55" s="41"/>
      <c r="B55" s="42"/>
      <c r="C55" s="35" t="s">
        <v>30</v>
      </c>
      <c r="D55" s="43"/>
      <c r="E55" s="43"/>
      <c r="F55" s="30" t="str">
        <f>IF(E18="","",E18)</f>
        <v>Vyplň údaj</v>
      </c>
      <c r="G55" s="43"/>
      <c r="H55" s="43"/>
      <c r="I55" s="35" t="s">
        <v>36</v>
      </c>
      <c r="J55" s="39" t="str">
        <f>E24</f>
        <v>Ing.Miloš Kotrbanec, RSU s.r.o. Trutnov- Poříčí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101</v>
      </c>
      <c r="D57" s="165"/>
      <c r="E57" s="165"/>
      <c r="F57" s="165"/>
      <c r="G57" s="165"/>
      <c r="H57" s="165"/>
      <c r="I57" s="165"/>
      <c r="J57" s="166" t="s">
        <v>102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72</v>
      </c>
      <c r="D59" s="43"/>
      <c r="E59" s="43"/>
      <c r="F59" s="43"/>
      <c r="G59" s="43"/>
      <c r="H59" s="43"/>
      <c r="I59" s="43"/>
      <c r="J59" s="105">
        <f>J82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103</v>
      </c>
    </row>
    <row r="60" spans="1:31" s="9" customFormat="1" ht="24.95" customHeight="1">
      <c r="A60" s="9"/>
      <c r="B60" s="168"/>
      <c r="C60" s="169"/>
      <c r="D60" s="170" t="s">
        <v>104</v>
      </c>
      <c r="E60" s="171"/>
      <c r="F60" s="171"/>
      <c r="G60" s="171"/>
      <c r="H60" s="171"/>
      <c r="I60" s="171"/>
      <c r="J60" s="172">
        <f>J83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572</v>
      </c>
      <c r="E61" s="177"/>
      <c r="F61" s="177"/>
      <c r="G61" s="177"/>
      <c r="H61" s="177"/>
      <c r="I61" s="177"/>
      <c r="J61" s="178">
        <f>J84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573</v>
      </c>
      <c r="E62" s="177"/>
      <c r="F62" s="177"/>
      <c r="G62" s="177"/>
      <c r="H62" s="177"/>
      <c r="I62" s="177"/>
      <c r="J62" s="178">
        <f>J105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41"/>
      <c r="B63" s="42"/>
      <c r="C63" s="43"/>
      <c r="D63" s="43"/>
      <c r="E63" s="43"/>
      <c r="F63" s="43"/>
      <c r="G63" s="43"/>
      <c r="H63" s="43"/>
      <c r="I63" s="43"/>
      <c r="J63" s="43"/>
      <c r="K63" s="43"/>
      <c r="L63" s="137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</row>
    <row r="64" spans="1:31" s="2" customFormat="1" ht="6.95" customHeight="1">
      <c r="A64" s="41"/>
      <c r="B64" s="62"/>
      <c r="C64" s="63"/>
      <c r="D64" s="63"/>
      <c r="E64" s="63"/>
      <c r="F64" s="63"/>
      <c r="G64" s="63"/>
      <c r="H64" s="63"/>
      <c r="I64" s="63"/>
      <c r="J64" s="63"/>
      <c r="K64" s="63"/>
      <c r="L64" s="137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</row>
    <row r="68" spans="1:31" s="2" customFormat="1" ht="6.95" customHeight="1">
      <c r="A68" s="41"/>
      <c r="B68" s="64"/>
      <c r="C68" s="65"/>
      <c r="D68" s="65"/>
      <c r="E68" s="65"/>
      <c r="F68" s="65"/>
      <c r="G68" s="65"/>
      <c r="H68" s="65"/>
      <c r="I68" s="65"/>
      <c r="J68" s="65"/>
      <c r="K68" s="65"/>
      <c r="L68" s="137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69" spans="1:31" s="2" customFormat="1" ht="24.95" customHeight="1">
      <c r="A69" s="41"/>
      <c r="B69" s="42"/>
      <c r="C69" s="26" t="s">
        <v>109</v>
      </c>
      <c r="D69" s="43"/>
      <c r="E69" s="43"/>
      <c r="F69" s="43"/>
      <c r="G69" s="43"/>
      <c r="H69" s="43"/>
      <c r="I69" s="43"/>
      <c r="J69" s="43"/>
      <c r="K69" s="43"/>
      <c r="L69" s="137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0" spans="1:31" s="2" customFormat="1" ht="6.95" customHeight="1">
      <c r="A70" s="41"/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137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1" s="2" customFormat="1" ht="12" customHeight="1">
      <c r="A71" s="41"/>
      <c r="B71" s="42"/>
      <c r="C71" s="35" t="s">
        <v>16</v>
      </c>
      <c r="D71" s="43"/>
      <c r="E71" s="43"/>
      <c r="F71" s="43"/>
      <c r="G71" s="43"/>
      <c r="H71" s="43"/>
      <c r="I71" s="43"/>
      <c r="J71" s="43"/>
      <c r="K71" s="43"/>
      <c r="L71" s="13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16.5" customHeight="1">
      <c r="A72" s="41"/>
      <c r="B72" s="42"/>
      <c r="C72" s="43"/>
      <c r="D72" s="43"/>
      <c r="E72" s="163" t="str">
        <f>E7</f>
        <v xml:space="preserve">Dodávka zařízení komunitního centra - Základní škola, Trutnov 2,  Mládežnická 536</v>
      </c>
      <c r="F72" s="35"/>
      <c r="G72" s="35"/>
      <c r="H72" s="35"/>
      <c r="I72" s="43"/>
      <c r="J72" s="43"/>
      <c r="K72" s="43"/>
      <c r="L72" s="13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12" customHeight="1">
      <c r="A73" s="41"/>
      <c r="B73" s="42"/>
      <c r="C73" s="35" t="s">
        <v>98</v>
      </c>
      <c r="D73" s="43"/>
      <c r="E73" s="43"/>
      <c r="F73" s="43"/>
      <c r="G73" s="43"/>
      <c r="H73" s="43"/>
      <c r="I73" s="43"/>
      <c r="J73" s="43"/>
      <c r="K73" s="43"/>
      <c r="L73" s="13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16.5" customHeight="1">
      <c r="A74" s="41"/>
      <c r="B74" s="42"/>
      <c r="C74" s="43"/>
      <c r="D74" s="43"/>
      <c r="E74" s="72" t="str">
        <f>E9</f>
        <v>SO 03 - Mobiliář</v>
      </c>
      <c r="F74" s="43"/>
      <c r="G74" s="43"/>
      <c r="H74" s="43"/>
      <c r="I74" s="43"/>
      <c r="J74" s="43"/>
      <c r="K74" s="43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6.95" customHeight="1">
      <c r="A75" s="41"/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13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2" customHeight="1">
      <c r="A76" s="41"/>
      <c r="B76" s="42"/>
      <c r="C76" s="35" t="s">
        <v>21</v>
      </c>
      <c r="D76" s="43"/>
      <c r="E76" s="43"/>
      <c r="F76" s="30" t="str">
        <f>F12</f>
        <v>Trutnov 2</v>
      </c>
      <c r="G76" s="43"/>
      <c r="H76" s="43"/>
      <c r="I76" s="35" t="s">
        <v>23</v>
      </c>
      <c r="J76" s="75" t="str">
        <f>IF(J12="","",J12)</f>
        <v>30. 1. 2024</v>
      </c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6.95" customHeight="1">
      <c r="A77" s="41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40.05" customHeight="1">
      <c r="A78" s="41"/>
      <c r="B78" s="42"/>
      <c r="C78" s="35" t="s">
        <v>25</v>
      </c>
      <c r="D78" s="43"/>
      <c r="E78" s="43"/>
      <c r="F78" s="30" t="str">
        <f>E15</f>
        <v>Základní škola, Trutnov 2, Mládežnická 536,541 02</v>
      </c>
      <c r="G78" s="43"/>
      <c r="H78" s="43"/>
      <c r="I78" s="35" t="s">
        <v>32</v>
      </c>
      <c r="J78" s="39" t="str">
        <f>E21</f>
        <v>RSU s.r.o. Voletinská 252, 541 03 Trutnov-Poříčí</v>
      </c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40.05" customHeight="1">
      <c r="A79" s="41"/>
      <c r="B79" s="42"/>
      <c r="C79" s="35" t="s">
        <v>30</v>
      </c>
      <c r="D79" s="43"/>
      <c r="E79" s="43"/>
      <c r="F79" s="30" t="str">
        <f>IF(E18="","",E18)</f>
        <v>Vyplň údaj</v>
      </c>
      <c r="G79" s="43"/>
      <c r="H79" s="43"/>
      <c r="I79" s="35" t="s">
        <v>36</v>
      </c>
      <c r="J79" s="39" t="str">
        <f>E24</f>
        <v>Ing.Miloš Kotrbanec, RSU s.r.o. Trutnov- Poříčí</v>
      </c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0.3" customHeight="1">
      <c r="A80" s="41"/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11" customFormat="1" ht="29.25" customHeight="1">
      <c r="A81" s="180"/>
      <c r="B81" s="181"/>
      <c r="C81" s="182" t="s">
        <v>110</v>
      </c>
      <c r="D81" s="183" t="s">
        <v>59</v>
      </c>
      <c r="E81" s="183" t="s">
        <v>55</v>
      </c>
      <c r="F81" s="183" t="s">
        <v>56</v>
      </c>
      <c r="G81" s="183" t="s">
        <v>111</v>
      </c>
      <c r="H81" s="183" t="s">
        <v>112</v>
      </c>
      <c r="I81" s="183" t="s">
        <v>113</v>
      </c>
      <c r="J81" s="183" t="s">
        <v>102</v>
      </c>
      <c r="K81" s="184" t="s">
        <v>114</v>
      </c>
      <c r="L81" s="185"/>
      <c r="M81" s="95" t="s">
        <v>19</v>
      </c>
      <c r="N81" s="96" t="s">
        <v>44</v>
      </c>
      <c r="O81" s="96" t="s">
        <v>115</v>
      </c>
      <c r="P81" s="96" t="s">
        <v>116</v>
      </c>
      <c r="Q81" s="96" t="s">
        <v>117</v>
      </c>
      <c r="R81" s="96" t="s">
        <v>118</v>
      </c>
      <c r="S81" s="96" t="s">
        <v>119</v>
      </c>
      <c r="T81" s="97" t="s">
        <v>120</v>
      </c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</row>
    <row r="82" spans="1:63" s="2" customFormat="1" ht="22.8" customHeight="1">
      <c r="A82" s="41"/>
      <c r="B82" s="42"/>
      <c r="C82" s="102" t="s">
        <v>121</v>
      </c>
      <c r="D82" s="43"/>
      <c r="E82" s="43"/>
      <c r="F82" s="43"/>
      <c r="G82" s="43"/>
      <c r="H82" s="43"/>
      <c r="I82" s="43"/>
      <c r="J82" s="186">
        <f>BK82</f>
        <v>0</v>
      </c>
      <c r="K82" s="43"/>
      <c r="L82" s="47"/>
      <c r="M82" s="98"/>
      <c r="N82" s="187"/>
      <c r="O82" s="99"/>
      <c r="P82" s="188">
        <f>P83</f>
        <v>0</v>
      </c>
      <c r="Q82" s="99"/>
      <c r="R82" s="188">
        <f>R83</f>
        <v>0</v>
      </c>
      <c r="S82" s="99"/>
      <c r="T82" s="189">
        <f>T83</f>
        <v>0</v>
      </c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T82" s="20" t="s">
        <v>73</v>
      </c>
      <c r="AU82" s="20" t="s">
        <v>103</v>
      </c>
      <c r="BK82" s="190">
        <f>BK83</f>
        <v>0</v>
      </c>
    </row>
    <row r="83" spans="1:63" s="12" customFormat="1" ht="25.9" customHeight="1">
      <c r="A83" s="12"/>
      <c r="B83" s="191"/>
      <c r="C83" s="192"/>
      <c r="D83" s="193" t="s">
        <v>73</v>
      </c>
      <c r="E83" s="194" t="s">
        <v>122</v>
      </c>
      <c r="F83" s="194" t="s">
        <v>123</v>
      </c>
      <c r="G83" s="192"/>
      <c r="H83" s="192"/>
      <c r="I83" s="195"/>
      <c r="J83" s="196">
        <f>BK83</f>
        <v>0</v>
      </c>
      <c r="K83" s="192"/>
      <c r="L83" s="197"/>
      <c r="M83" s="198"/>
      <c r="N83" s="199"/>
      <c r="O83" s="199"/>
      <c r="P83" s="200">
        <f>P84+P105</f>
        <v>0</v>
      </c>
      <c r="Q83" s="199"/>
      <c r="R83" s="200">
        <f>R84+R105</f>
        <v>0</v>
      </c>
      <c r="S83" s="199"/>
      <c r="T83" s="201">
        <f>T84+T105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2" t="s">
        <v>82</v>
      </c>
      <c r="AT83" s="203" t="s">
        <v>73</v>
      </c>
      <c r="AU83" s="203" t="s">
        <v>74</v>
      </c>
      <c r="AY83" s="202" t="s">
        <v>124</v>
      </c>
      <c r="BK83" s="204">
        <f>BK84+BK105</f>
        <v>0</v>
      </c>
    </row>
    <row r="84" spans="1:63" s="12" customFormat="1" ht="22.8" customHeight="1">
      <c r="A84" s="12"/>
      <c r="B84" s="191"/>
      <c r="C84" s="192"/>
      <c r="D84" s="193" t="s">
        <v>73</v>
      </c>
      <c r="E84" s="205" t="s">
        <v>208</v>
      </c>
      <c r="F84" s="205" t="s">
        <v>574</v>
      </c>
      <c r="G84" s="192"/>
      <c r="H84" s="192"/>
      <c r="I84" s="195"/>
      <c r="J84" s="206">
        <f>BK84</f>
        <v>0</v>
      </c>
      <c r="K84" s="192"/>
      <c r="L84" s="197"/>
      <c r="M84" s="198"/>
      <c r="N84" s="199"/>
      <c r="O84" s="199"/>
      <c r="P84" s="200">
        <f>SUM(P85:P104)</f>
        <v>0</v>
      </c>
      <c r="Q84" s="199"/>
      <c r="R84" s="200">
        <f>SUM(R85:R104)</f>
        <v>0</v>
      </c>
      <c r="S84" s="199"/>
      <c r="T84" s="201">
        <f>SUM(T85:T104)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2" t="s">
        <v>82</v>
      </c>
      <c r="AT84" s="203" t="s">
        <v>73</v>
      </c>
      <c r="AU84" s="203" t="s">
        <v>82</v>
      </c>
      <c r="AY84" s="202" t="s">
        <v>124</v>
      </c>
      <c r="BK84" s="204">
        <f>SUM(BK85:BK104)</f>
        <v>0</v>
      </c>
    </row>
    <row r="85" spans="1:65" s="2" customFormat="1" ht="24.15" customHeight="1">
      <c r="A85" s="41"/>
      <c r="B85" s="42"/>
      <c r="C85" s="207" t="s">
        <v>409</v>
      </c>
      <c r="D85" s="207" t="s">
        <v>126</v>
      </c>
      <c r="E85" s="208" t="s">
        <v>575</v>
      </c>
      <c r="F85" s="209" t="s">
        <v>576</v>
      </c>
      <c r="G85" s="210" t="s">
        <v>577</v>
      </c>
      <c r="H85" s="211">
        <v>1</v>
      </c>
      <c r="I85" s="212"/>
      <c r="J85" s="213">
        <f>ROUND(I85*H85,2)</f>
        <v>0</v>
      </c>
      <c r="K85" s="209" t="s">
        <v>174</v>
      </c>
      <c r="L85" s="47"/>
      <c r="M85" s="214" t="s">
        <v>19</v>
      </c>
      <c r="N85" s="215" t="s">
        <v>45</v>
      </c>
      <c r="O85" s="87"/>
      <c r="P85" s="216">
        <f>O85*H85</f>
        <v>0</v>
      </c>
      <c r="Q85" s="216">
        <v>0</v>
      </c>
      <c r="R85" s="216">
        <f>Q85*H85</f>
        <v>0</v>
      </c>
      <c r="S85" s="216">
        <v>0</v>
      </c>
      <c r="T85" s="217">
        <f>S85*H85</f>
        <v>0</v>
      </c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R85" s="218" t="s">
        <v>131</v>
      </c>
      <c r="AT85" s="218" t="s">
        <v>126</v>
      </c>
      <c r="AU85" s="218" t="s">
        <v>84</v>
      </c>
      <c r="AY85" s="20" t="s">
        <v>124</v>
      </c>
      <c r="BE85" s="219">
        <f>IF(N85="základní",J85,0)</f>
        <v>0</v>
      </c>
      <c r="BF85" s="219">
        <f>IF(N85="snížená",J85,0)</f>
        <v>0</v>
      </c>
      <c r="BG85" s="219">
        <f>IF(N85="zákl. přenesená",J85,0)</f>
        <v>0</v>
      </c>
      <c r="BH85" s="219">
        <f>IF(N85="sníž. přenesená",J85,0)</f>
        <v>0</v>
      </c>
      <c r="BI85" s="219">
        <f>IF(N85="nulová",J85,0)</f>
        <v>0</v>
      </c>
      <c r="BJ85" s="20" t="s">
        <v>82</v>
      </c>
      <c r="BK85" s="219">
        <f>ROUND(I85*H85,2)</f>
        <v>0</v>
      </c>
      <c r="BL85" s="20" t="s">
        <v>131</v>
      </c>
      <c r="BM85" s="218" t="s">
        <v>578</v>
      </c>
    </row>
    <row r="86" spans="1:65" s="2" customFormat="1" ht="24.15" customHeight="1">
      <c r="A86" s="41"/>
      <c r="B86" s="42"/>
      <c r="C86" s="207" t="s">
        <v>579</v>
      </c>
      <c r="D86" s="207" t="s">
        <v>126</v>
      </c>
      <c r="E86" s="208" t="s">
        <v>580</v>
      </c>
      <c r="F86" s="209" t="s">
        <v>581</v>
      </c>
      <c r="G86" s="210" t="s">
        <v>577</v>
      </c>
      <c r="H86" s="211">
        <v>1</v>
      </c>
      <c r="I86" s="212"/>
      <c r="J86" s="213">
        <f>ROUND(I86*H86,2)</f>
        <v>0</v>
      </c>
      <c r="K86" s="209" t="s">
        <v>174</v>
      </c>
      <c r="L86" s="47"/>
      <c r="M86" s="214" t="s">
        <v>19</v>
      </c>
      <c r="N86" s="215" t="s">
        <v>45</v>
      </c>
      <c r="O86" s="87"/>
      <c r="P86" s="216">
        <f>O86*H86</f>
        <v>0</v>
      </c>
      <c r="Q86" s="216">
        <v>0</v>
      </c>
      <c r="R86" s="216">
        <f>Q86*H86</f>
        <v>0</v>
      </c>
      <c r="S86" s="216">
        <v>0</v>
      </c>
      <c r="T86" s="217">
        <f>S86*H86</f>
        <v>0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R86" s="218" t="s">
        <v>131</v>
      </c>
      <c r="AT86" s="218" t="s">
        <v>126</v>
      </c>
      <c r="AU86" s="218" t="s">
        <v>84</v>
      </c>
      <c r="AY86" s="20" t="s">
        <v>124</v>
      </c>
      <c r="BE86" s="219">
        <f>IF(N86="základní",J86,0)</f>
        <v>0</v>
      </c>
      <c r="BF86" s="219">
        <f>IF(N86="snížená",J86,0)</f>
        <v>0</v>
      </c>
      <c r="BG86" s="219">
        <f>IF(N86="zákl. přenesená",J86,0)</f>
        <v>0</v>
      </c>
      <c r="BH86" s="219">
        <f>IF(N86="sníž. přenesená",J86,0)</f>
        <v>0</v>
      </c>
      <c r="BI86" s="219">
        <f>IF(N86="nulová",J86,0)</f>
        <v>0</v>
      </c>
      <c r="BJ86" s="20" t="s">
        <v>82</v>
      </c>
      <c r="BK86" s="219">
        <f>ROUND(I86*H86,2)</f>
        <v>0</v>
      </c>
      <c r="BL86" s="20" t="s">
        <v>131</v>
      </c>
      <c r="BM86" s="218" t="s">
        <v>582</v>
      </c>
    </row>
    <row r="87" spans="1:65" s="2" customFormat="1" ht="24.15" customHeight="1">
      <c r="A87" s="41"/>
      <c r="B87" s="42"/>
      <c r="C87" s="207" t="s">
        <v>333</v>
      </c>
      <c r="D87" s="207" t="s">
        <v>126</v>
      </c>
      <c r="E87" s="208" t="s">
        <v>583</v>
      </c>
      <c r="F87" s="209" t="s">
        <v>584</v>
      </c>
      <c r="G87" s="210" t="s">
        <v>577</v>
      </c>
      <c r="H87" s="211">
        <v>1</v>
      </c>
      <c r="I87" s="212"/>
      <c r="J87" s="213">
        <f>ROUND(I87*H87,2)</f>
        <v>0</v>
      </c>
      <c r="K87" s="209" t="s">
        <v>174</v>
      </c>
      <c r="L87" s="47"/>
      <c r="M87" s="214" t="s">
        <v>19</v>
      </c>
      <c r="N87" s="215" t="s">
        <v>45</v>
      </c>
      <c r="O87" s="87"/>
      <c r="P87" s="216">
        <f>O87*H87</f>
        <v>0</v>
      </c>
      <c r="Q87" s="216">
        <v>0</v>
      </c>
      <c r="R87" s="216">
        <f>Q87*H87</f>
        <v>0</v>
      </c>
      <c r="S87" s="216">
        <v>0</v>
      </c>
      <c r="T87" s="217">
        <f>S87*H87</f>
        <v>0</v>
      </c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R87" s="218" t="s">
        <v>131</v>
      </c>
      <c r="AT87" s="218" t="s">
        <v>126</v>
      </c>
      <c r="AU87" s="218" t="s">
        <v>84</v>
      </c>
      <c r="AY87" s="20" t="s">
        <v>124</v>
      </c>
      <c r="BE87" s="219">
        <f>IF(N87="základní",J87,0)</f>
        <v>0</v>
      </c>
      <c r="BF87" s="219">
        <f>IF(N87="snížená",J87,0)</f>
        <v>0</v>
      </c>
      <c r="BG87" s="219">
        <f>IF(N87="zákl. přenesená",J87,0)</f>
        <v>0</v>
      </c>
      <c r="BH87" s="219">
        <f>IF(N87="sníž. přenesená",J87,0)</f>
        <v>0</v>
      </c>
      <c r="BI87" s="219">
        <f>IF(N87="nulová",J87,0)</f>
        <v>0</v>
      </c>
      <c r="BJ87" s="20" t="s">
        <v>82</v>
      </c>
      <c r="BK87" s="219">
        <f>ROUND(I87*H87,2)</f>
        <v>0</v>
      </c>
      <c r="BL87" s="20" t="s">
        <v>131</v>
      </c>
      <c r="BM87" s="218" t="s">
        <v>585</v>
      </c>
    </row>
    <row r="88" spans="1:65" s="2" customFormat="1" ht="24.15" customHeight="1">
      <c r="A88" s="41"/>
      <c r="B88" s="42"/>
      <c r="C88" s="207" t="s">
        <v>338</v>
      </c>
      <c r="D88" s="207" t="s">
        <v>126</v>
      </c>
      <c r="E88" s="208" t="s">
        <v>586</v>
      </c>
      <c r="F88" s="209" t="s">
        <v>587</v>
      </c>
      <c r="G88" s="210" t="s">
        <v>577</v>
      </c>
      <c r="H88" s="211">
        <v>1</v>
      </c>
      <c r="I88" s="212"/>
      <c r="J88" s="213">
        <f>ROUND(I88*H88,2)</f>
        <v>0</v>
      </c>
      <c r="K88" s="209" t="s">
        <v>174</v>
      </c>
      <c r="L88" s="47"/>
      <c r="M88" s="214" t="s">
        <v>19</v>
      </c>
      <c r="N88" s="215" t="s">
        <v>45</v>
      </c>
      <c r="O88" s="87"/>
      <c r="P88" s="216">
        <f>O88*H88</f>
        <v>0</v>
      </c>
      <c r="Q88" s="216">
        <v>0</v>
      </c>
      <c r="R88" s="216">
        <f>Q88*H88</f>
        <v>0</v>
      </c>
      <c r="S88" s="216">
        <v>0</v>
      </c>
      <c r="T88" s="217">
        <f>S88*H88</f>
        <v>0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R88" s="218" t="s">
        <v>131</v>
      </c>
      <c r="AT88" s="218" t="s">
        <v>126</v>
      </c>
      <c r="AU88" s="218" t="s">
        <v>84</v>
      </c>
      <c r="AY88" s="20" t="s">
        <v>124</v>
      </c>
      <c r="BE88" s="219">
        <f>IF(N88="základní",J88,0)</f>
        <v>0</v>
      </c>
      <c r="BF88" s="219">
        <f>IF(N88="snížená",J88,0)</f>
        <v>0</v>
      </c>
      <c r="BG88" s="219">
        <f>IF(N88="zákl. přenesená",J88,0)</f>
        <v>0</v>
      </c>
      <c r="BH88" s="219">
        <f>IF(N88="sníž. přenesená",J88,0)</f>
        <v>0</v>
      </c>
      <c r="BI88" s="219">
        <f>IF(N88="nulová",J88,0)</f>
        <v>0</v>
      </c>
      <c r="BJ88" s="20" t="s">
        <v>82</v>
      </c>
      <c r="BK88" s="219">
        <f>ROUND(I88*H88,2)</f>
        <v>0</v>
      </c>
      <c r="BL88" s="20" t="s">
        <v>131</v>
      </c>
      <c r="BM88" s="218" t="s">
        <v>588</v>
      </c>
    </row>
    <row r="89" spans="1:65" s="2" customFormat="1" ht="33" customHeight="1">
      <c r="A89" s="41"/>
      <c r="B89" s="42"/>
      <c r="C89" s="207" t="s">
        <v>589</v>
      </c>
      <c r="D89" s="207" t="s">
        <v>126</v>
      </c>
      <c r="E89" s="208" t="s">
        <v>590</v>
      </c>
      <c r="F89" s="209" t="s">
        <v>591</v>
      </c>
      <c r="G89" s="210" t="s">
        <v>577</v>
      </c>
      <c r="H89" s="211">
        <v>1</v>
      </c>
      <c r="I89" s="212"/>
      <c r="J89" s="213">
        <f>ROUND(I89*H89,2)</f>
        <v>0</v>
      </c>
      <c r="K89" s="209" t="s">
        <v>174</v>
      </c>
      <c r="L89" s="47"/>
      <c r="M89" s="214" t="s">
        <v>19</v>
      </c>
      <c r="N89" s="215" t="s">
        <v>45</v>
      </c>
      <c r="O89" s="87"/>
      <c r="P89" s="216">
        <f>O89*H89</f>
        <v>0</v>
      </c>
      <c r="Q89" s="216">
        <v>0</v>
      </c>
      <c r="R89" s="216">
        <f>Q89*H89</f>
        <v>0</v>
      </c>
      <c r="S89" s="216">
        <v>0</v>
      </c>
      <c r="T89" s="217">
        <f>S89*H89</f>
        <v>0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R89" s="218" t="s">
        <v>131</v>
      </c>
      <c r="AT89" s="218" t="s">
        <v>126</v>
      </c>
      <c r="AU89" s="218" t="s">
        <v>84</v>
      </c>
      <c r="AY89" s="20" t="s">
        <v>124</v>
      </c>
      <c r="BE89" s="219">
        <f>IF(N89="základní",J89,0)</f>
        <v>0</v>
      </c>
      <c r="BF89" s="219">
        <f>IF(N89="snížená",J89,0)</f>
        <v>0</v>
      </c>
      <c r="BG89" s="219">
        <f>IF(N89="zákl. přenesená",J89,0)</f>
        <v>0</v>
      </c>
      <c r="BH89" s="219">
        <f>IF(N89="sníž. přenesená",J89,0)</f>
        <v>0</v>
      </c>
      <c r="BI89" s="219">
        <f>IF(N89="nulová",J89,0)</f>
        <v>0</v>
      </c>
      <c r="BJ89" s="20" t="s">
        <v>82</v>
      </c>
      <c r="BK89" s="219">
        <f>ROUND(I89*H89,2)</f>
        <v>0</v>
      </c>
      <c r="BL89" s="20" t="s">
        <v>131</v>
      </c>
      <c r="BM89" s="218" t="s">
        <v>592</v>
      </c>
    </row>
    <row r="90" spans="1:65" s="2" customFormat="1" ht="33" customHeight="1">
      <c r="A90" s="41"/>
      <c r="B90" s="42"/>
      <c r="C90" s="207" t="s">
        <v>593</v>
      </c>
      <c r="D90" s="207" t="s">
        <v>126</v>
      </c>
      <c r="E90" s="208" t="s">
        <v>594</v>
      </c>
      <c r="F90" s="209" t="s">
        <v>595</v>
      </c>
      <c r="G90" s="210" t="s">
        <v>577</v>
      </c>
      <c r="H90" s="211">
        <v>1</v>
      </c>
      <c r="I90" s="212"/>
      <c r="J90" s="213">
        <f>ROUND(I90*H90,2)</f>
        <v>0</v>
      </c>
      <c r="K90" s="209" t="s">
        <v>174</v>
      </c>
      <c r="L90" s="47"/>
      <c r="M90" s="214" t="s">
        <v>19</v>
      </c>
      <c r="N90" s="215" t="s">
        <v>45</v>
      </c>
      <c r="O90" s="87"/>
      <c r="P90" s="216">
        <f>O90*H90</f>
        <v>0</v>
      </c>
      <c r="Q90" s="216">
        <v>0</v>
      </c>
      <c r="R90" s="216">
        <f>Q90*H90</f>
        <v>0</v>
      </c>
      <c r="S90" s="216">
        <v>0</v>
      </c>
      <c r="T90" s="217">
        <f>S90*H90</f>
        <v>0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R90" s="218" t="s">
        <v>131</v>
      </c>
      <c r="AT90" s="218" t="s">
        <v>126</v>
      </c>
      <c r="AU90" s="218" t="s">
        <v>84</v>
      </c>
      <c r="AY90" s="20" t="s">
        <v>124</v>
      </c>
      <c r="BE90" s="219">
        <f>IF(N90="základní",J90,0)</f>
        <v>0</v>
      </c>
      <c r="BF90" s="219">
        <f>IF(N90="snížená",J90,0)</f>
        <v>0</v>
      </c>
      <c r="BG90" s="219">
        <f>IF(N90="zákl. přenesená",J90,0)</f>
        <v>0</v>
      </c>
      <c r="BH90" s="219">
        <f>IF(N90="sníž. přenesená",J90,0)</f>
        <v>0</v>
      </c>
      <c r="BI90" s="219">
        <f>IF(N90="nulová",J90,0)</f>
        <v>0</v>
      </c>
      <c r="BJ90" s="20" t="s">
        <v>82</v>
      </c>
      <c r="BK90" s="219">
        <f>ROUND(I90*H90,2)</f>
        <v>0</v>
      </c>
      <c r="BL90" s="20" t="s">
        <v>131</v>
      </c>
      <c r="BM90" s="218" t="s">
        <v>596</v>
      </c>
    </row>
    <row r="91" spans="1:65" s="2" customFormat="1" ht="24.15" customHeight="1">
      <c r="A91" s="41"/>
      <c r="B91" s="42"/>
      <c r="C91" s="207" t="s">
        <v>597</v>
      </c>
      <c r="D91" s="207" t="s">
        <v>126</v>
      </c>
      <c r="E91" s="208" t="s">
        <v>598</v>
      </c>
      <c r="F91" s="209" t="s">
        <v>599</v>
      </c>
      <c r="G91" s="210" t="s">
        <v>577</v>
      </c>
      <c r="H91" s="211">
        <v>1</v>
      </c>
      <c r="I91" s="212"/>
      <c r="J91" s="213">
        <f>ROUND(I91*H91,2)</f>
        <v>0</v>
      </c>
      <c r="K91" s="209" t="s">
        <v>174</v>
      </c>
      <c r="L91" s="47"/>
      <c r="M91" s="214" t="s">
        <v>19</v>
      </c>
      <c r="N91" s="215" t="s">
        <v>45</v>
      </c>
      <c r="O91" s="87"/>
      <c r="P91" s="216">
        <f>O91*H91</f>
        <v>0</v>
      </c>
      <c r="Q91" s="216">
        <v>0</v>
      </c>
      <c r="R91" s="216">
        <f>Q91*H91</f>
        <v>0</v>
      </c>
      <c r="S91" s="216">
        <v>0</v>
      </c>
      <c r="T91" s="217">
        <f>S91*H91</f>
        <v>0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R91" s="218" t="s">
        <v>131</v>
      </c>
      <c r="AT91" s="218" t="s">
        <v>126</v>
      </c>
      <c r="AU91" s="218" t="s">
        <v>84</v>
      </c>
      <c r="AY91" s="20" t="s">
        <v>124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20" t="s">
        <v>82</v>
      </c>
      <c r="BK91" s="219">
        <f>ROUND(I91*H91,2)</f>
        <v>0</v>
      </c>
      <c r="BL91" s="20" t="s">
        <v>131</v>
      </c>
      <c r="BM91" s="218" t="s">
        <v>600</v>
      </c>
    </row>
    <row r="92" spans="1:65" s="2" customFormat="1" ht="24.15" customHeight="1">
      <c r="A92" s="41"/>
      <c r="B92" s="42"/>
      <c r="C92" s="207" t="s">
        <v>163</v>
      </c>
      <c r="D92" s="207" t="s">
        <v>126</v>
      </c>
      <c r="E92" s="208" t="s">
        <v>601</v>
      </c>
      <c r="F92" s="209" t="s">
        <v>602</v>
      </c>
      <c r="G92" s="210" t="s">
        <v>577</v>
      </c>
      <c r="H92" s="211">
        <v>1</v>
      </c>
      <c r="I92" s="212"/>
      <c r="J92" s="213">
        <f>ROUND(I92*H92,2)</f>
        <v>0</v>
      </c>
      <c r="K92" s="209" t="s">
        <v>174</v>
      </c>
      <c r="L92" s="47"/>
      <c r="M92" s="214" t="s">
        <v>19</v>
      </c>
      <c r="N92" s="215" t="s">
        <v>45</v>
      </c>
      <c r="O92" s="87"/>
      <c r="P92" s="216">
        <f>O92*H92</f>
        <v>0</v>
      </c>
      <c r="Q92" s="216">
        <v>0</v>
      </c>
      <c r="R92" s="216">
        <f>Q92*H92</f>
        <v>0</v>
      </c>
      <c r="S92" s="216">
        <v>0</v>
      </c>
      <c r="T92" s="217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18" t="s">
        <v>131</v>
      </c>
      <c r="AT92" s="218" t="s">
        <v>126</v>
      </c>
      <c r="AU92" s="218" t="s">
        <v>84</v>
      </c>
      <c r="AY92" s="20" t="s">
        <v>124</v>
      </c>
      <c r="BE92" s="219">
        <f>IF(N92="základní",J92,0)</f>
        <v>0</v>
      </c>
      <c r="BF92" s="219">
        <f>IF(N92="snížená",J92,0)</f>
        <v>0</v>
      </c>
      <c r="BG92" s="219">
        <f>IF(N92="zákl. přenesená",J92,0)</f>
        <v>0</v>
      </c>
      <c r="BH92" s="219">
        <f>IF(N92="sníž. přenesená",J92,0)</f>
        <v>0</v>
      </c>
      <c r="BI92" s="219">
        <f>IF(N92="nulová",J92,0)</f>
        <v>0</v>
      </c>
      <c r="BJ92" s="20" t="s">
        <v>82</v>
      </c>
      <c r="BK92" s="219">
        <f>ROUND(I92*H92,2)</f>
        <v>0</v>
      </c>
      <c r="BL92" s="20" t="s">
        <v>131</v>
      </c>
      <c r="BM92" s="218" t="s">
        <v>603</v>
      </c>
    </row>
    <row r="93" spans="1:65" s="2" customFormat="1" ht="24.15" customHeight="1">
      <c r="A93" s="41"/>
      <c r="B93" s="42"/>
      <c r="C93" s="207" t="s">
        <v>604</v>
      </c>
      <c r="D93" s="207" t="s">
        <v>126</v>
      </c>
      <c r="E93" s="208" t="s">
        <v>605</v>
      </c>
      <c r="F93" s="209" t="s">
        <v>606</v>
      </c>
      <c r="G93" s="210" t="s">
        <v>577</v>
      </c>
      <c r="H93" s="211">
        <v>1</v>
      </c>
      <c r="I93" s="212"/>
      <c r="J93" s="213">
        <f>ROUND(I93*H93,2)</f>
        <v>0</v>
      </c>
      <c r="K93" s="209" t="s">
        <v>174</v>
      </c>
      <c r="L93" s="47"/>
      <c r="M93" s="214" t="s">
        <v>19</v>
      </c>
      <c r="N93" s="215" t="s">
        <v>45</v>
      </c>
      <c r="O93" s="87"/>
      <c r="P93" s="216">
        <f>O93*H93</f>
        <v>0</v>
      </c>
      <c r="Q93" s="216">
        <v>0</v>
      </c>
      <c r="R93" s="216">
        <f>Q93*H93</f>
        <v>0</v>
      </c>
      <c r="S93" s="216">
        <v>0</v>
      </c>
      <c r="T93" s="217">
        <f>S93*H93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R93" s="218" t="s">
        <v>131</v>
      </c>
      <c r="AT93" s="218" t="s">
        <v>126</v>
      </c>
      <c r="AU93" s="218" t="s">
        <v>84</v>
      </c>
      <c r="AY93" s="20" t="s">
        <v>124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20" t="s">
        <v>82</v>
      </c>
      <c r="BK93" s="219">
        <f>ROUND(I93*H93,2)</f>
        <v>0</v>
      </c>
      <c r="BL93" s="20" t="s">
        <v>131</v>
      </c>
      <c r="BM93" s="218" t="s">
        <v>607</v>
      </c>
    </row>
    <row r="94" spans="1:65" s="2" customFormat="1" ht="24.15" customHeight="1">
      <c r="A94" s="41"/>
      <c r="B94" s="42"/>
      <c r="C94" s="207" t="s">
        <v>608</v>
      </c>
      <c r="D94" s="207" t="s">
        <v>126</v>
      </c>
      <c r="E94" s="208" t="s">
        <v>609</v>
      </c>
      <c r="F94" s="209" t="s">
        <v>610</v>
      </c>
      <c r="G94" s="210" t="s">
        <v>577</v>
      </c>
      <c r="H94" s="211">
        <v>1</v>
      </c>
      <c r="I94" s="212"/>
      <c r="J94" s="213">
        <f>ROUND(I94*H94,2)</f>
        <v>0</v>
      </c>
      <c r="K94" s="209" t="s">
        <v>174</v>
      </c>
      <c r="L94" s="47"/>
      <c r="M94" s="214" t="s">
        <v>19</v>
      </c>
      <c r="N94" s="215" t="s">
        <v>45</v>
      </c>
      <c r="O94" s="87"/>
      <c r="P94" s="216">
        <f>O94*H94</f>
        <v>0</v>
      </c>
      <c r="Q94" s="216">
        <v>0</v>
      </c>
      <c r="R94" s="216">
        <f>Q94*H94</f>
        <v>0</v>
      </c>
      <c r="S94" s="216">
        <v>0</v>
      </c>
      <c r="T94" s="217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18" t="s">
        <v>131</v>
      </c>
      <c r="AT94" s="218" t="s">
        <v>126</v>
      </c>
      <c r="AU94" s="218" t="s">
        <v>84</v>
      </c>
      <c r="AY94" s="20" t="s">
        <v>124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20" t="s">
        <v>82</v>
      </c>
      <c r="BK94" s="219">
        <f>ROUND(I94*H94,2)</f>
        <v>0</v>
      </c>
      <c r="BL94" s="20" t="s">
        <v>131</v>
      </c>
      <c r="BM94" s="218" t="s">
        <v>611</v>
      </c>
    </row>
    <row r="95" spans="1:65" s="2" customFormat="1" ht="24.15" customHeight="1">
      <c r="A95" s="41"/>
      <c r="B95" s="42"/>
      <c r="C95" s="207" t="s">
        <v>612</v>
      </c>
      <c r="D95" s="207" t="s">
        <v>126</v>
      </c>
      <c r="E95" s="208" t="s">
        <v>613</v>
      </c>
      <c r="F95" s="209" t="s">
        <v>614</v>
      </c>
      <c r="G95" s="210" t="s">
        <v>577</v>
      </c>
      <c r="H95" s="211">
        <v>1</v>
      </c>
      <c r="I95" s="212"/>
      <c r="J95" s="213">
        <f>ROUND(I95*H95,2)</f>
        <v>0</v>
      </c>
      <c r="K95" s="209" t="s">
        <v>174</v>
      </c>
      <c r="L95" s="47"/>
      <c r="M95" s="214" t="s">
        <v>19</v>
      </c>
      <c r="N95" s="215" t="s">
        <v>45</v>
      </c>
      <c r="O95" s="87"/>
      <c r="P95" s="216">
        <f>O95*H95</f>
        <v>0</v>
      </c>
      <c r="Q95" s="216">
        <v>0</v>
      </c>
      <c r="R95" s="216">
        <f>Q95*H95</f>
        <v>0</v>
      </c>
      <c r="S95" s="216">
        <v>0</v>
      </c>
      <c r="T95" s="217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18" t="s">
        <v>131</v>
      </c>
      <c r="AT95" s="218" t="s">
        <v>126</v>
      </c>
      <c r="AU95" s="218" t="s">
        <v>84</v>
      </c>
      <c r="AY95" s="20" t="s">
        <v>124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20" t="s">
        <v>82</v>
      </c>
      <c r="BK95" s="219">
        <f>ROUND(I95*H95,2)</f>
        <v>0</v>
      </c>
      <c r="BL95" s="20" t="s">
        <v>131</v>
      </c>
      <c r="BM95" s="218" t="s">
        <v>615</v>
      </c>
    </row>
    <row r="96" spans="1:65" s="2" customFormat="1" ht="24.15" customHeight="1">
      <c r="A96" s="41"/>
      <c r="B96" s="42"/>
      <c r="C96" s="207" t="s">
        <v>616</v>
      </c>
      <c r="D96" s="207" t="s">
        <v>126</v>
      </c>
      <c r="E96" s="208" t="s">
        <v>617</v>
      </c>
      <c r="F96" s="209" t="s">
        <v>618</v>
      </c>
      <c r="G96" s="210" t="s">
        <v>577</v>
      </c>
      <c r="H96" s="211">
        <v>1</v>
      </c>
      <c r="I96" s="212"/>
      <c r="J96" s="213">
        <f>ROUND(I96*H96,2)</f>
        <v>0</v>
      </c>
      <c r="K96" s="209" t="s">
        <v>174</v>
      </c>
      <c r="L96" s="47"/>
      <c r="M96" s="214" t="s">
        <v>19</v>
      </c>
      <c r="N96" s="215" t="s">
        <v>45</v>
      </c>
      <c r="O96" s="87"/>
      <c r="P96" s="216">
        <f>O96*H96</f>
        <v>0</v>
      </c>
      <c r="Q96" s="216">
        <v>0</v>
      </c>
      <c r="R96" s="216">
        <f>Q96*H96</f>
        <v>0</v>
      </c>
      <c r="S96" s="216">
        <v>0</v>
      </c>
      <c r="T96" s="217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18" t="s">
        <v>131</v>
      </c>
      <c r="AT96" s="218" t="s">
        <v>126</v>
      </c>
      <c r="AU96" s="218" t="s">
        <v>84</v>
      </c>
      <c r="AY96" s="20" t="s">
        <v>124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20" t="s">
        <v>82</v>
      </c>
      <c r="BK96" s="219">
        <f>ROUND(I96*H96,2)</f>
        <v>0</v>
      </c>
      <c r="BL96" s="20" t="s">
        <v>131</v>
      </c>
      <c r="BM96" s="218" t="s">
        <v>619</v>
      </c>
    </row>
    <row r="97" spans="1:65" s="2" customFormat="1" ht="24.15" customHeight="1">
      <c r="A97" s="41"/>
      <c r="B97" s="42"/>
      <c r="C97" s="207" t="s">
        <v>620</v>
      </c>
      <c r="D97" s="207" t="s">
        <v>126</v>
      </c>
      <c r="E97" s="208" t="s">
        <v>621</v>
      </c>
      <c r="F97" s="209" t="s">
        <v>622</v>
      </c>
      <c r="G97" s="210" t="s">
        <v>577</v>
      </c>
      <c r="H97" s="211">
        <v>1</v>
      </c>
      <c r="I97" s="212"/>
      <c r="J97" s="213">
        <f>ROUND(I97*H97,2)</f>
        <v>0</v>
      </c>
      <c r="K97" s="209" t="s">
        <v>174</v>
      </c>
      <c r="L97" s="47"/>
      <c r="M97" s="214" t="s">
        <v>19</v>
      </c>
      <c r="N97" s="215" t="s">
        <v>45</v>
      </c>
      <c r="O97" s="87"/>
      <c r="P97" s="216">
        <f>O97*H97</f>
        <v>0</v>
      </c>
      <c r="Q97" s="216">
        <v>0</v>
      </c>
      <c r="R97" s="216">
        <f>Q97*H97</f>
        <v>0</v>
      </c>
      <c r="S97" s="216">
        <v>0</v>
      </c>
      <c r="T97" s="217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18" t="s">
        <v>131</v>
      </c>
      <c r="AT97" s="218" t="s">
        <v>126</v>
      </c>
      <c r="AU97" s="218" t="s">
        <v>84</v>
      </c>
      <c r="AY97" s="20" t="s">
        <v>124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20" t="s">
        <v>82</v>
      </c>
      <c r="BK97" s="219">
        <f>ROUND(I97*H97,2)</f>
        <v>0</v>
      </c>
      <c r="BL97" s="20" t="s">
        <v>131</v>
      </c>
      <c r="BM97" s="218" t="s">
        <v>623</v>
      </c>
    </row>
    <row r="98" spans="1:65" s="2" customFormat="1" ht="24.15" customHeight="1">
      <c r="A98" s="41"/>
      <c r="B98" s="42"/>
      <c r="C98" s="207" t="s">
        <v>624</v>
      </c>
      <c r="D98" s="207" t="s">
        <v>126</v>
      </c>
      <c r="E98" s="208" t="s">
        <v>625</v>
      </c>
      <c r="F98" s="209" t="s">
        <v>626</v>
      </c>
      <c r="G98" s="210" t="s">
        <v>577</v>
      </c>
      <c r="H98" s="211">
        <v>1</v>
      </c>
      <c r="I98" s="212"/>
      <c r="J98" s="213">
        <f>ROUND(I98*H98,2)</f>
        <v>0</v>
      </c>
      <c r="K98" s="209" t="s">
        <v>174</v>
      </c>
      <c r="L98" s="47"/>
      <c r="M98" s="214" t="s">
        <v>19</v>
      </c>
      <c r="N98" s="215" t="s">
        <v>45</v>
      </c>
      <c r="O98" s="87"/>
      <c r="P98" s="216">
        <f>O98*H98</f>
        <v>0</v>
      </c>
      <c r="Q98" s="216">
        <v>0</v>
      </c>
      <c r="R98" s="216">
        <f>Q98*H98</f>
        <v>0</v>
      </c>
      <c r="S98" s="216">
        <v>0</v>
      </c>
      <c r="T98" s="217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18" t="s">
        <v>131</v>
      </c>
      <c r="AT98" s="218" t="s">
        <v>126</v>
      </c>
      <c r="AU98" s="218" t="s">
        <v>84</v>
      </c>
      <c r="AY98" s="20" t="s">
        <v>124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20" t="s">
        <v>82</v>
      </c>
      <c r="BK98" s="219">
        <f>ROUND(I98*H98,2)</f>
        <v>0</v>
      </c>
      <c r="BL98" s="20" t="s">
        <v>131</v>
      </c>
      <c r="BM98" s="218" t="s">
        <v>627</v>
      </c>
    </row>
    <row r="99" spans="1:65" s="2" customFormat="1" ht="24.15" customHeight="1">
      <c r="A99" s="41"/>
      <c r="B99" s="42"/>
      <c r="C99" s="207" t="s">
        <v>138</v>
      </c>
      <c r="D99" s="207" t="s">
        <v>126</v>
      </c>
      <c r="E99" s="208" t="s">
        <v>628</v>
      </c>
      <c r="F99" s="209" t="s">
        <v>629</v>
      </c>
      <c r="G99" s="210" t="s">
        <v>577</v>
      </c>
      <c r="H99" s="211">
        <v>1</v>
      </c>
      <c r="I99" s="212"/>
      <c r="J99" s="213">
        <f>ROUND(I99*H99,2)</f>
        <v>0</v>
      </c>
      <c r="K99" s="209" t="s">
        <v>174</v>
      </c>
      <c r="L99" s="47"/>
      <c r="M99" s="214" t="s">
        <v>19</v>
      </c>
      <c r="N99" s="215" t="s">
        <v>45</v>
      </c>
      <c r="O99" s="87"/>
      <c r="P99" s="216">
        <f>O99*H99</f>
        <v>0</v>
      </c>
      <c r="Q99" s="216">
        <v>0</v>
      </c>
      <c r="R99" s="216">
        <f>Q99*H99</f>
        <v>0</v>
      </c>
      <c r="S99" s="216">
        <v>0</v>
      </c>
      <c r="T99" s="217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18" t="s">
        <v>131</v>
      </c>
      <c r="AT99" s="218" t="s">
        <v>126</v>
      </c>
      <c r="AU99" s="218" t="s">
        <v>84</v>
      </c>
      <c r="AY99" s="20" t="s">
        <v>124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20" t="s">
        <v>82</v>
      </c>
      <c r="BK99" s="219">
        <f>ROUND(I99*H99,2)</f>
        <v>0</v>
      </c>
      <c r="BL99" s="20" t="s">
        <v>131</v>
      </c>
      <c r="BM99" s="218" t="s">
        <v>630</v>
      </c>
    </row>
    <row r="100" spans="1:65" s="2" customFormat="1" ht="24.15" customHeight="1">
      <c r="A100" s="41"/>
      <c r="B100" s="42"/>
      <c r="C100" s="207" t="s">
        <v>631</v>
      </c>
      <c r="D100" s="207" t="s">
        <v>126</v>
      </c>
      <c r="E100" s="208" t="s">
        <v>632</v>
      </c>
      <c r="F100" s="209" t="s">
        <v>633</v>
      </c>
      <c r="G100" s="210" t="s">
        <v>577</v>
      </c>
      <c r="H100" s="211">
        <v>1</v>
      </c>
      <c r="I100" s="212"/>
      <c r="J100" s="213">
        <f>ROUND(I100*H100,2)</f>
        <v>0</v>
      </c>
      <c r="K100" s="209" t="s">
        <v>174</v>
      </c>
      <c r="L100" s="47"/>
      <c r="M100" s="214" t="s">
        <v>19</v>
      </c>
      <c r="N100" s="215" t="s">
        <v>45</v>
      </c>
      <c r="O100" s="87"/>
      <c r="P100" s="216">
        <f>O100*H100</f>
        <v>0</v>
      </c>
      <c r="Q100" s="216">
        <v>0</v>
      </c>
      <c r="R100" s="216">
        <f>Q100*H100</f>
        <v>0</v>
      </c>
      <c r="S100" s="216">
        <v>0</v>
      </c>
      <c r="T100" s="217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18" t="s">
        <v>131</v>
      </c>
      <c r="AT100" s="218" t="s">
        <v>126</v>
      </c>
      <c r="AU100" s="218" t="s">
        <v>84</v>
      </c>
      <c r="AY100" s="20" t="s">
        <v>124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20" t="s">
        <v>82</v>
      </c>
      <c r="BK100" s="219">
        <f>ROUND(I100*H100,2)</f>
        <v>0</v>
      </c>
      <c r="BL100" s="20" t="s">
        <v>131</v>
      </c>
      <c r="BM100" s="218" t="s">
        <v>634</v>
      </c>
    </row>
    <row r="101" spans="1:65" s="2" customFormat="1" ht="24.15" customHeight="1">
      <c r="A101" s="41"/>
      <c r="B101" s="42"/>
      <c r="C101" s="207" t="s">
        <v>635</v>
      </c>
      <c r="D101" s="207" t="s">
        <v>126</v>
      </c>
      <c r="E101" s="208" t="s">
        <v>636</v>
      </c>
      <c r="F101" s="209" t="s">
        <v>637</v>
      </c>
      <c r="G101" s="210" t="s">
        <v>577</v>
      </c>
      <c r="H101" s="211">
        <v>1</v>
      </c>
      <c r="I101" s="212"/>
      <c r="J101" s="213">
        <f>ROUND(I101*H101,2)</f>
        <v>0</v>
      </c>
      <c r="K101" s="209" t="s">
        <v>174</v>
      </c>
      <c r="L101" s="47"/>
      <c r="M101" s="214" t="s">
        <v>19</v>
      </c>
      <c r="N101" s="215" t="s">
        <v>45</v>
      </c>
      <c r="O101" s="87"/>
      <c r="P101" s="216">
        <f>O101*H101</f>
        <v>0</v>
      </c>
      <c r="Q101" s="216">
        <v>0</v>
      </c>
      <c r="R101" s="216">
        <f>Q101*H101</f>
        <v>0</v>
      </c>
      <c r="S101" s="216">
        <v>0</v>
      </c>
      <c r="T101" s="217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18" t="s">
        <v>131</v>
      </c>
      <c r="AT101" s="218" t="s">
        <v>126</v>
      </c>
      <c r="AU101" s="218" t="s">
        <v>84</v>
      </c>
      <c r="AY101" s="20" t="s">
        <v>124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20" t="s">
        <v>82</v>
      </c>
      <c r="BK101" s="219">
        <f>ROUND(I101*H101,2)</f>
        <v>0</v>
      </c>
      <c r="BL101" s="20" t="s">
        <v>131</v>
      </c>
      <c r="BM101" s="218" t="s">
        <v>638</v>
      </c>
    </row>
    <row r="102" spans="1:65" s="2" customFormat="1" ht="24.15" customHeight="1">
      <c r="A102" s="41"/>
      <c r="B102" s="42"/>
      <c r="C102" s="207" t="s">
        <v>639</v>
      </c>
      <c r="D102" s="207" t="s">
        <v>126</v>
      </c>
      <c r="E102" s="208" t="s">
        <v>640</v>
      </c>
      <c r="F102" s="209" t="s">
        <v>641</v>
      </c>
      <c r="G102" s="210" t="s">
        <v>577</v>
      </c>
      <c r="H102" s="211">
        <v>2</v>
      </c>
      <c r="I102" s="212"/>
      <c r="J102" s="213">
        <f>ROUND(I102*H102,2)</f>
        <v>0</v>
      </c>
      <c r="K102" s="209" t="s">
        <v>174</v>
      </c>
      <c r="L102" s="47"/>
      <c r="M102" s="214" t="s">
        <v>19</v>
      </c>
      <c r="N102" s="215" t="s">
        <v>45</v>
      </c>
      <c r="O102" s="87"/>
      <c r="P102" s="216">
        <f>O102*H102</f>
        <v>0</v>
      </c>
      <c r="Q102" s="216">
        <v>0</v>
      </c>
      <c r="R102" s="216">
        <f>Q102*H102</f>
        <v>0</v>
      </c>
      <c r="S102" s="216">
        <v>0</v>
      </c>
      <c r="T102" s="217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18" t="s">
        <v>131</v>
      </c>
      <c r="AT102" s="218" t="s">
        <v>126</v>
      </c>
      <c r="AU102" s="218" t="s">
        <v>84</v>
      </c>
      <c r="AY102" s="20" t="s">
        <v>124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20" t="s">
        <v>82</v>
      </c>
      <c r="BK102" s="219">
        <f>ROUND(I102*H102,2)</f>
        <v>0</v>
      </c>
      <c r="BL102" s="20" t="s">
        <v>131</v>
      </c>
      <c r="BM102" s="218" t="s">
        <v>642</v>
      </c>
    </row>
    <row r="103" spans="1:65" s="2" customFormat="1" ht="24.15" customHeight="1">
      <c r="A103" s="41"/>
      <c r="B103" s="42"/>
      <c r="C103" s="207" t="s">
        <v>643</v>
      </c>
      <c r="D103" s="207" t="s">
        <v>126</v>
      </c>
      <c r="E103" s="208" t="s">
        <v>644</v>
      </c>
      <c r="F103" s="209" t="s">
        <v>645</v>
      </c>
      <c r="G103" s="210" t="s">
        <v>577</v>
      </c>
      <c r="H103" s="211">
        <v>1</v>
      </c>
      <c r="I103" s="212"/>
      <c r="J103" s="213">
        <f>ROUND(I103*H103,2)</f>
        <v>0</v>
      </c>
      <c r="K103" s="209" t="s">
        <v>174</v>
      </c>
      <c r="L103" s="47"/>
      <c r="M103" s="214" t="s">
        <v>19</v>
      </c>
      <c r="N103" s="215" t="s">
        <v>45</v>
      </c>
      <c r="O103" s="87"/>
      <c r="P103" s="216">
        <f>O103*H103</f>
        <v>0</v>
      </c>
      <c r="Q103" s="216">
        <v>0</v>
      </c>
      <c r="R103" s="216">
        <f>Q103*H103</f>
        <v>0</v>
      </c>
      <c r="S103" s="216">
        <v>0</v>
      </c>
      <c r="T103" s="217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18" t="s">
        <v>131</v>
      </c>
      <c r="AT103" s="218" t="s">
        <v>126</v>
      </c>
      <c r="AU103" s="218" t="s">
        <v>84</v>
      </c>
      <c r="AY103" s="20" t="s">
        <v>124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20" t="s">
        <v>82</v>
      </c>
      <c r="BK103" s="219">
        <f>ROUND(I103*H103,2)</f>
        <v>0</v>
      </c>
      <c r="BL103" s="20" t="s">
        <v>131</v>
      </c>
      <c r="BM103" s="218" t="s">
        <v>646</v>
      </c>
    </row>
    <row r="104" spans="1:65" s="2" customFormat="1" ht="24.15" customHeight="1">
      <c r="A104" s="41"/>
      <c r="B104" s="42"/>
      <c r="C104" s="207" t="s">
        <v>190</v>
      </c>
      <c r="D104" s="207" t="s">
        <v>126</v>
      </c>
      <c r="E104" s="208" t="s">
        <v>647</v>
      </c>
      <c r="F104" s="209" t="s">
        <v>648</v>
      </c>
      <c r="G104" s="210" t="s">
        <v>577</v>
      </c>
      <c r="H104" s="211">
        <v>1</v>
      </c>
      <c r="I104" s="212"/>
      <c r="J104" s="213">
        <f>ROUND(I104*H104,2)</f>
        <v>0</v>
      </c>
      <c r="K104" s="209" t="s">
        <v>174</v>
      </c>
      <c r="L104" s="47"/>
      <c r="M104" s="214" t="s">
        <v>19</v>
      </c>
      <c r="N104" s="215" t="s">
        <v>45</v>
      </c>
      <c r="O104" s="87"/>
      <c r="P104" s="216">
        <f>O104*H104</f>
        <v>0</v>
      </c>
      <c r="Q104" s="216">
        <v>0</v>
      </c>
      <c r="R104" s="216">
        <f>Q104*H104</f>
        <v>0</v>
      </c>
      <c r="S104" s="216">
        <v>0</v>
      </c>
      <c r="T104" s="217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18" t="s">
        <v>131</v>
      </c>
      <c r="AT104" s="218" t="s">
        <v>126</v>
      </c>
      <c r="AU104" s="218" t="s">
        <v>84</v>
      </c>
      <c r="AY104" s="20" t="s">
        <v>124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20" t="s">
        <v>82</v>
      </c>
      <c r="BK104" s="219">
        <f>ROUND(I104*H104,2)</f>
        <v>0</v>
      </c>
      <c r="BL104" s="20" t="s">
        <v>131</v>
      </c>
      <c r="BM104" s="218" t="s">
        <v>649</v>
      </c>
    </row>
    <row r="105" spans="1:63" s="12" customFormat="1" ht="22.8" customHeight="1">
      <c r="A105" s="12"/>
      <c r="B105" s="191"/>
      <c r="C105" s="192"/>
      <c r="D105" s="193" t="s">
        <v>73</v>
      </c>
      <c r="E105" s="205" t="s">
        <v>313</v>
      </c>
      <c r="F105" s="205" t="s">
        <v>650</v>
      </c>
      <c r="G105" s="192"/>
      <c r="H105" s="192"/>
      <c r="I105" s="195"/>
      <c r="J105" s="206">
        <f>BK105</f>
        <v>0</v>
      </c>
      <c r="K105" s="192"/>
      <c r="L105" s="197"/>
      <c r="M105" s="198"/>
      <c r="N105" s="199"/>
      <c r="O105" s="199"/>
      <c r="P105" s="200">
        <f>SUM(P106:P118)</f>
        <v>0</v>
      </c>
      <c r="Q105" s="199"/>
      <c r="R105" s="200">
        <f>SUM(R106:R118)</f>
        <v>0</v>
      </c>
      <c r="S105" s="199"/>
      <c r="T105" s="201">
        <f>SUM(T106:T118)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2" t="s">
        <v>82</v>
      </c>
      <c r="AT105" s="203" t="s">
        <v>73</v>
      </c>
      <c r="AU105" s="203" t="s">
        <v>82</v>
      </c>
      <c r="AY105" s="202" t="s">
        <v>124</v>
      </c>
      <c r="BK105" s="204">
        <f>SUM(BK106:BK118)</f>
        <v>0</v>
      </c>
    </row>
    <row r="106" spans="1:65" s="2" customFormat="1" ht="24.15" customHeight="1">
      <c r="A106" s="41"/>
      <c r="B106" s="42"/>
      <c r="C106" s="207" t="s">
        <v>651</v>
      </c>
      <c r="D106" s="207" t="s">
        <v>126</v>
      </c>
      <c r="E106" s="208" t="s">
        <v>652</v>
      </c>
      <c r="F106" s="209" t="s">
        <v>653</v>
      </c>
      <c r="G106" s="210" t="s">
        <v>528</v>
      </c>
      <c r="H106" s="211">
        <v>6</v>
      </c>
      <c r="I106" s="212"/>
      <c r="J106" s="213">
        <f>ROUND(I106*H106,2)</f>
        <v>0</v>
      </c>
      <c r="K106" s="209" t="s">
        <v>174</v>
      </c>
      <c r="L106" s="47"/>
      <c r="M106" s="214" t="s">
        <v>19</v>
      </c>
      <c r="N106" s="215" t="s">
        <v>45</v>
      </c>
      <c r="O106" s="87"/>
      <c r="P106" s="216">
        <f>O106*H106</f>
        <v>0</v>
      </c>
      <c r="Q106" s="216">
        <v>0</v>
      </c>
      <c r="R106" s="216">
        <f>Q106*H106</f>
        <v>0</v>
      </c>
      <c r="S106" s="216">
        <v>0</v>
      </c>
      <c r="T106" s="217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18" t="s">
        <v>131</v>
      </c>
      <c r="AT106" s="218" t="s">
        <v>126</v>
      </c>
      <c r="AU106" s="218" t="s">
        <v>84</v>
      </c>
      <c r="AY106" s="20" t="s">
        <v>124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20" t="s">
        <v>82</v>
      </c>
      <c r="BK106" s="219">
        <f>ROUND(I106*H106,2)</f>
        <v>0</v>
      </c>
      <c r="BL106" s="20" t="s">
        <v>131</v>
      </c>
      <c r="BM106" s="218" t="s">
        <v>654</v>
      </c>
    </row>
    <row r="107" spans="1:65" s="2" customFormat="1" ht="21.75" customHeight="1">
      <c r="A107" s="41"/>
      <c r="B107" s="42"/>
      <c r="C107" s="207" t="s">
        <v>470</v>
      </c>
      <c r="D107" s="207" t="s">
        <v>126</v>
      </c>
      <c r="E107" s="208" t="s">
        <v>655</v>
      </c>
      <c r="F107" s="209" t="s">
        <v>656</v>
      </c>
      <c r="G107" s="210" t="s">
        <v>528</v>
      </c>
      <c r="H107" s="211">
        <v>36</v>
      </c>
      <c r="I107" s="212"/>
      <c r="J107" s="213">
        <f>ROUND(I107*H107,2)</f>
        <v>0</v>
      </c>
      <c r="K107" s="209" t="s">
        <v>174</v>
      </c>
      <c r="L107" s="47"/>
      <c r="M107" s="214" t="s">
        <v>19</v>
      </c>
      <c r="N107" s="215" t="s">
        <v>45</v>
      </c>
      <c r="O107" s="87"/>
      <c r="P107" s="216">
        <f>O107*H107</f>
        <v>0</v>
      </c>
      <c r="Q107" s="216">
        <v>0</v>
      </c>
      <c r="R107" s="216">
        <f>Q107*H107</f>
        <v>0</v>
      </c>
      <c r="S107" s="216">
        <v>0</v>
      </c>
      <c r="T107" s="217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18" t="s">
        <v>131</v>
      </c>
      <c r="AT107" s="218" t="s">
        <v>126</v>
      </c>
      <c r="AU107" s="218" t="s">
        <v>84</v>
      </c>
      <c r="AY107" s="20" t="s">
        <v>124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20" t="s">
        <v>82</v>
      </c>
      <c r="BK107" s="219">
        <f>ROUND(I107*H107,2)</f>
        <v>0</v>
      </c>
      <c r="BL107" s="20" t="s">
        <v>131</v>
      </c>
      <c r="BM107" s="218" t="s">
        <v>657</v>
      </c>
    </row>
    <row r="108" spans="1:65" s="2" customFormat="1" ht="16.5" customHeight="1">
      <c r="A108" s="41"/>
      <c r="B108" s="42"/>
      <c r="C108" s="207" t="s">
        <v>658</v>
      </c>
      <c r="D108" s="207" t="s">
        <v>126</v>
      </c>
      <c r="E108" s="208" t="s">
        <v>659</v>
      </c>
      <c r="F108" s="209" t="s">
        <v>660</v>
      </c>
      <c r="G108" s="210" t="s">
        <v>528</v>
      </c>
      <c r="H108" s="211">
        <v>6</v>
      </c>
      <c r="I108" s="212"/>
      <c r="J108" s="213">
        <f>ROUND(I108*H108,2)</f>
        <v>0</v>
      </c>
      <c r="K108" s="209" t="s">
        <v>174</v>
      </c>
      <c r="L108" s="47"/>
      <c r="M108" s="214" t="s">
        <v>19</v>
      </c>
      <c r="N108" s="215" t="s">
        <v>45</v>
      </c>
      <c r="O108" s="87"/>
      <c r="P108" s="216">
        <f>O108*H108</f>
        <v>0</v>
      </c>
      <c r="Q108" s="216">
        <v>0</v>
      </c>
      <c r="R108" s="216">
        <f>Q108*H108</f>
        <v>0</v>
      </c>
      <c r="S108" s="216">
        <v>0</v>
      </c>
      <c r="T108" s="217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18" t="s">
        <v>131</v>
      </c>
      <c r="AT108" s="218" t="s">
        <v>126</v>
      </c>
      <c r="AU108" s="218" t="s">
        <v>84</v>
      </c>
      <c r="AY108" s="20" t="s">
        <v>124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20" t="s">
        <v>82</v>
      </c>
      <c r="BK108" s="219">
        <f>ROUND(I108*H108,2)</f>
        <v>0</v>
      </c>
      <c r="BL108" s="20" t="s">
        <v>131</v>
      </c>
      <c r="BM108" s="218" t="s">
        <v>661</v>
      </c>
    </row>
    <row r="109" spans="1:65" s="2" customFormat="1" ht="16.5" customHeight="1">
      <c r="A109" s="41"/>
      <c r="B109" s="42"/>
      <c r="C109" s="207" t="s">
        <v>662</v>
      </c>
      <c r="D109" s="207" t="s">
        <v>126</v>
      </c>
      <c r="E109" s="208" t="s">
        <v>663</v>
      </c>
      <c r="F109" s="209" t="s">
        <v>664</v>
      </c>
      <c r="G109" s="210" t="s">
        <v>528</v>
      </c>
      <c r="H109" s="211">
        <v>1</v>
      </c>
      <c r="I109" s="212"/>
      <c r="J109" s="213">
        <f>ROUND(I109*H109,2)</f>
        <v>0</v>
      </c>
      <c r="K109" s="209" t="s">
        <v>174</v>
      </c>
      <c r="L109" s="47"/>
      <c r="M109" s="214" t="s">
        <v>19</v>
      </c>
      <c r="N109" s="215" t="s">
        <v>45</v>
      </c>
      <c r="O109" s="87"/>
      <c r="P109" s="216">
        <f>O109*H109</f>
        <v>0</v>
      </c>
      <c r="Q109" s="216">
        <v>0</v>
      </c>
      <c r="R109" s="216">
        <f>Q109*H109</f>
        <v>0</v>
      </c>
      <c r="S109" s="216">
        <v>0</v>
      </c>
      <c r="T109" s="217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18" t="s">
        <v>131</v>
      </c>
      <c r="AT109" s="218" t="s">
        <v>126</v>
      </c>
      <c r="AU109" s="218" t="s">
        <v>84</v>
      </c>
      <c r="AY109" s="20" t="s">
        <v>124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20" t="s">
        <v>82</v>
      </c>
      <c r="BK109" s="219">
        <f>ROUND(I109*H109,2)</f>
        <v>0</v>
      </c>
      <c r="BL109" s="20" t="s">
        <v>131</v>
      </c>
      <c r="BM109" s="218" t="s">
        <v>665</v>
      </c>
    </row>
    <row r="110" spans="1:65" s="2" customFormat="1" ht="16.5" customHeight="1">
      <c r="A110" s="41"/>
      <c r="B110" s="42"/>
      <c r="C110" s="207" t="s">
        <v>182</v>
      </c>
      <c r="D110" s="207" t="s">
        <v>126</v>
      </c>
      <c r="E110" s="208" t="s">
        <v>666</v>
      </c>
      <c r="F110" s="209" t="s">
        <v>667</v>
      </c>
      <c r="G110" s="210" t="s">
        <v>528</v>
      </c>
      <c r="H110" s="211">
        <v>1</v>
      </c>
      <c r="I110" s="212"/>
      <c r="J110" s="213">
        <f>ROUND(I110*H110,2)</f>
        <v>0</v>
      </c>
      <c r="K110" s="209" t="s">
        <v>174</v>
      </c>
      <c r="L110" s="47"/>
      <c r="M110" s="214" t="s">
        <v>19</v>
      </c>
      <c r="N110" s="215" t="s">
        <v>45</v>
      </c>
      <c r="O110" s="87"/>
      <c r="P110" s="216">
        <f>O110*H110</f>
        <v>0</v>
      </c>
      <c r="Q110" s="216">
        <v>0</v>
      </c>
      <c r="R110" s="216">
        <f>Q110*H110</f>
        <v>0</v>
      </c>
      <c r="S110" s="216">
        <v>0</v>
      </c>
      <c r="T110" s="217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18" t="s">
        <v>131</v>
      </c>
      <c r="AT110" s="218" t="s">
        <v>126</v>
      </c>
      <c r="AU110" s="218" t="s">
        <v>84</v>
      </c>
      <c r="AY110" s="20" t="s">
        <v>124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20" t="s">
        <v>82</v>
      </c>
      <c r="BK110" s="219">
        <f>ROUND(I110*H110,2)</f>
        <v>0</v>
      </c>
      <c r="BL110" s="20" t="s">
        <v>131</v>
      </c>
      <c r="BM110" s="218" t="s">
        <v>668</v>
      </c>
    </row>
    <row r="111" spans="1:65" s="2" customFormat="1" ht="16.5" customHeight="1">
      <c r="A111" s="41"/>
      <c r="B111" s="42"/>
      <c r="C111" s="207" t="s">
        <v>669</v>
      </c>
      <c r="D111" s="207" t="s">
        <v>126</v>
      </c>
      <c r="E111" s="208" t="s">
        <v>670</v>
      </c>
      <c r="F111" s="209" t="s">
        <v>671</v>
      </c>
      <c r="G111" s="210" t="s">
        <v>528</v>
      </c>
      <c r="H111" s="211">
        <v>1</v>
      </c>
      <c r="I111" s="212"/>
      <c r="J111" s="213">
        <f>ROUND(I111*H111,2)</f>
        <v>0</v>
      </c>
      <c r="K111" s="209" t="s">
        <v>174</v>
      </c>
      <c r="L111" s="47"/>
      <c r="M111" s="214" t="s">
        <v>19</v>
      </c>
      <c r="N111" s="215" t="s">
        <v>45</v>
      </c>
      <c r="O111" s="87"/>
      <c r="P111" s="216">
        <f>O111*H111</f>
        <v>0</v>
      </c>
      <c r="Q111" s="216">
        <v>0</v>
      </c>
      <c r="R111" s="216">
        <f>Q111*H111</f>
        <v>0</v>
      </c>
      <c r="S111" s="216">
        <v>0</v>
      </c>
      <c r="T111" s="217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18" t="s">
        <v>131</v>
      </c>
      <c r="AT111" s="218" t="s">
        <v>126</v>
      </c>
      <c r="AU111" s="218" t="s">
        <v>84</v>
      </c>
      <c r="AY111" s="20" t="s">
        <v>124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20" t="s">
        <v>82</v>
      </c>
      <c r="BK111" s="219">
        <f>ROUND(I111*H111,2)</f>
        <v>0</v>
      </c>
      <c r="BL111" s="20" t="s">
        <v>131</v>
      </c>
      <c r="BM111" s="218" t="s">
        <v>672</v>
      </c>
    </row>
    <row r="112" spans="1:65" s="2" customFormat="1" ht="16.5" customHeight="1">
      <c r="A112" s="41"/>
      <c r="B112" s="42"/>
      <c r="C112" s="207" t="s">
        <v>476</v>
      </c>
      <c r="D112" s="207" t="s">
        <v>126</v>
      </c>
      <c r="E112" s="208" t="s">
        <v>673</v>
      </c>
      <c r="F112" s="209" t="s">
        <v>674</v>
      </c>
      <c r="G112" s="210" t="s">
        <v>528</v>
      </c>
      <c r="H112" s="211">
        <v>2</v>
      </c>
      <c r="I112" s="212"/>
      <c r="J112" s="213">
        <f>ROUND(I112*H112,2)</f>
        <v>0</v>
      </c>
      <c r="K112" s="209" t="s">
        <v>174</v>
      </c>
      <c r="L112" s="47"/>
      <c r="M112" s="214" t="s">
        <v>19</v>
      </c>
      <c r="N112" s="215" t="s">
        <v>45</v>
      </c>
      <c r="O112" s="87"/>
      <c r="P112" s="216">
        <f>O112*H112</f>
        <v>0</v>
      </c>
      <c r="Q112" s="216">
        <v>0</v>
      </c>
      <c r="R112" s="216">
        <f>Q112*H112</f>
        <v>0</v>
      </c>
      <c r="S112" s="216">
        <v>0</v>
      </c>
      <c r="T112" s="217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18" t="s">
        <v>131</v>
      </c>
      <c r="AT112" s="218" t="s">
        <v>126</v>
      </c>
      <c r="AU112" s="218" t="s">
        <v>84</v>
      </c>
      <c r="AY112" s="20" t="s">
        <v>124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20" t="s">
        <v>82</v>
      </c>
      <c r="BK112" s="219">
        <f>ROUND(I112*H112,2)</f>
        <v>0</v>
      </c>
      <c r="BL112" s="20" t="s">
        <v>131</v>
      </c>
      <c r="BM112" s="218" t="s">
        <v>675</v>
      </c>
    </row>
    <row r="113" spans="1:65" s="2" customFormat="1" ht="16.5" customHeight="1">
      <c r="A113" s="41"/>
      <c r="B113" s="42"/>
      <c r="C113" s="207" t="s">
        <v>210</v>
      </c>
      <c r="D113" s="207" t="s">
        <v>126</v>
      </c>
      <c r="E113" s="208" t="s">
        <v>676</v>
      </c>
      <c r="F113" s="209" t="s">
        <v>677</v>
      </c>
      <c r="G113" s="210" t="s">
        <v>528</v>
      </c>
      <c r="H113" s="211">
        <v>1</v>
      </c>
      <c r="I113" s="212"/>
      <c r="J113" s="213">
        <f>ROUND(I113*H113,2)</f>
        <v>0</v>
      </c>
      <c r="K113" s="209" t="s">
        <v>174</v>
      </c>
      <c r="L113" s="47"/>
      <c r="M113" s="214" t="s">
        <v>19</v>
      </c>
      <c r="N113" s="215" t="s">
        <v>45</v>
      </c>
      <c r="O113" s="87"/>
      <c r="P113" s="216">
        <f>O113*H113</f>
        <v>0</v>
      </c>
      <c r="Q113" s="216">
        <v>0</v>
      </c>
      <c r="R113" s="216">
        <f>Q113*H113</f>
        <v>0</v>
      </c>
      <c r="S113" s="216">
        <v>0</v>
      </c>
      <c r="T113" s="217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18" t="s">
        <v>131</v>
      </c>
      <c r="AT113" s="218" t="s">
        <v>126</v>
      </c>
      <c r="AU113" s="218" t="s">
        <v>84</v>
      </c>
      <c r="AY113" s="20" t="s">
        <v>124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20" t="s">
        <v>82</v>
      </c>
      <c r="BK113" s="219">
        <f>ROUND(I113*H113,2)</f>
        <v>0</v>
      </c>
      <c r="BL113" s="20" t="s">
        <v>131</v>
      </c>
      <c r="BM113" s="218" t="s">
        <v>678</v>
      </c>
    </row>
    <row r="114" spans="1:65" s="2" customFormat="1" ht="16.5" customHeight="1">
      <c r="A114" s="41"/>
      <c r="B114" s="42"/>
      <c r="C114" s="207" t="s">
        <v>145</v>
      </c>
      <c r="D114" s="207" t="s">
        <v>126</v>
      </c>
      <c r="E114" s="208" t="s">
        <v>679</v>
      </c>
      <c r="F114" s="209" t="s">
        <v>680</v>
      </c>
      <c r="G114" s="210" t="s">
        <v>528</v>
      </c>
      <c r="H114" s="211">
        <v>2</v>
      </c>
      <c r="I114" s="212"/>
      <c r="J114" s="213">
        <f>ROUND(I114*H114,2)</f>
        <v>0</v>
      </c>
      <c r="K114" s="209" t="s">
        <v>174</v>
      </c>
      <c r="L114" s="47"/>
      <c r="M114" s="214" t="s">
        <v>19</v>
      </c>
      <c r="N114" s="215" t="s">
        <v>45</v>
      </c>
      <c r="O114" s="87"/>
      <c r="P114" s="216">
        <f>O114*H114</f>
        <v>0</v>
      </c>
      <c r="Q114" s="216">
        <v>0</v>
      </c>
      <c r="R114" s="216">
        <f>Q114*H114</f>
        <v>0</v>
      </c>
      <c r="S114" s="216">
        <v>0</v>
      </c>
      <c r="T114" s="217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18" t="s">
        <v>131</v>
      </c>
      <c r="AT114" s="218" t="s">
        <v>126</v>
      </c>
      <c r="AU114" s="218" t="s">
        <v>84</v>
      </c>
      <c r="AY114" s="20" t="s">
        <v>124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20" t="s">
        <v>82</v>
      </c>
      <c r="BK114" s="219">
        <f>ROUND(I114*H114,2)</f>
        <v>0</v>
      </c>
      <c r="BL114" s="20" t="s">
        <v>131</v>
      </c>
      <c r="BM114" s="218" t="s">
        <v>681</v>
      </c>
    </row>
    <row r="115" spans="1:65" s="2" customFormat="1" ht="16.5" customHeight="1">
      <c r="A115" s="41"/>
      <c r="B115" s="42"/>
      <c r="C115" s="207" t="s">
        <v>216</v>
      </c>
      <c r="D115" s="207" t="s">
        <v>126</v>
      </c>
      <c r="E115" s="208" t="s">
        <v>682</v>
      </c>
      <c r="F115" s="209" t="s">
        <v>683</v>
      </c>
      <c r="G115" s="210" t="s">
        <v>528</v>
      </c>
      <c r="H115" s="211">
        <v>1</v>
      </c>
      <c r="I115" s="212"/>
      <c r="J115" s="213">
        <f>ROUND(I115*H115,2)</f>
        <v>0</v>
      </c>
      <c r="K115" s="209" t="s">
        <v>174</v>
      </c>
      <c r="L115" s="47"/>
      <c r="M115" s="214" t="s">
        <v>19</v>
      </c>
      <c r="N115" s="215" t="s">
        <v>45</v>
      </c>
      <c r="O115" s="87"/>
      <c r="P115" s="216">
        <f>O115*H115</f>
        <v>0</v>
      </c>
      <c r="Q115" s="216">
        <v>0</v>
      </c>
      <c r="R115" s="216">
        <f>Q115*H115</f>
        <v>0</v>
      </c>
      <c r="S115" s="216">
        <v>0</v>
      </c>
      <c r="T115" s="217">
        <f>S115*H115</f>
        <v>0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18" t="s">
        <v>131</v>
      </c>
      <c r="AT115" s="218" t="s">
        <v>126</v>
      </c>
      <c r="AU115" s="218" t="s">
        <v>84</v>
      </c>
      <c r="AY115" s="20" t="s">
        <v>124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20" t="s">
        <v>82</v>
      </c>
      <c r="BK115" s="219">
        <f>ROUND(I115*H115,2)</f>
        <v>0</v>
      </c>
      <c r="BL115" s="20" t="s">
        <v>131</v>
      </c>
      <c r="BM115" s="218" t="s">
        <v>684</v>
      </c>
    </row>
    <row r="116" spans="1:65" s="2" customFormat="1" ht="16.5" customHeight="1">
      <c r="A116" s="41"/>
      <c r="B116" s="42"/>
      <c r="C116" s="207" t="s">
        <v>223</v>
      </c>
      <c r="D116" s="207" t="s">
        <v>126</v>
      </c>
      <c r="E116" s="208" t="s">
        <v>685</v>
      </c>
      <c r="F116" s="209" t="s">
        <v>686</v>
      </c>
      <c r="G116" s="210" t="s">
        <v>528</v>
      </c>
      <c r="H116" s="211">
        <v>1</v>
      </c>
      <c r="I116" s="212"/>
      <c r="J116" s="213">
        <f>ROUND(I116*H116,2)</f>
        <v>0</v>
      </c>
      <c r="K116" s="209" t="s">
        <v>174</v>
      </c>
      <c r="L116" s="47"/>
      <c r="M116" s="214" t="s">
        <v>19</v>
      </c>
      <c r="N116" s="215" t="s">
        <v>45</v>
      </c>
      <c r="O116" s="87"/>
      <c r="P116" s="216">
        <f>O116*H116</f>
        <v>0</v>
      </c>
      <c r="Q116" s="216">
        <v>0</v>
      </c>
      <c r="R116" s="216">
        <f>Q116*H116</f>
        <v>0</v>
      </c>
      <c r="S116" s="216">
        <v>0</v>
      </c>
      <c r="T116" s="217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18" t="s">
        <v>131</v>
      </c>
      <c r="AT116" s="218" t="s">
        <v>126</v>
      </c>
      <c r="AU116" s="218" t="s">
        <v>84</v>
      </c>
      <c r="AY116" s="20" t="s">
        <v>124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20" t="s">
        <v>82</v>
      </c>
      <c r="BK116" s="219">
        <f>ROUND(I116*H116,2)</f>
        <v>0</v>
      </c>
      <c r="BL116" s="20" t="s">
        <v>131</v>
      </c>
      <c r="BM116" s="218" t="s">
        <v>687</v>
      </c>
    </row>
    <row r="117" spans="1:65" s="2" customFormat="1" ht="16.5" customHeight="1">
      <c r="A117" s="41"/>
      <c r="B117" s="42"/>
      <c r="C117" s="207" t="s">
        <v>688</v>
      </c>
      <c r="D117" s="207" t="s">
        <v>126</v>
      </c>
      <c r="E117" s="208" t="s">
        <v>689</v>
      </c>
      <c r="F117" s="209" t="s">
        <v>690</v>
      </c>
      <c r="G117" s="210" t="s">
        <v>528</v>
      </c>
      <c r="H117" s="211">
        <v>1</v>
      </c>
      <c r="I117" s="212"/>
      <c r="J117" s="213">
        <f>ROUND(I117*H117,2)</f>
        <v>0</v>
      </c>
      <c r="K117" s="209" t="s">
        <v>174</v>
      </c>
      <c r="L117" s="47"/>
      <c r="M117" s="214" t="s">
        <v>19</v>
      </c>
      <c r="N117" s="215" t="s">
        <v>45</v>
      </c>
      <c r="O117" s="87"/>
      <c r="P117" s="216">
        <f>O117*H117</f>
        <v>0</v>
      </c>
      <c r="Q117" s="216">
        <v>0</v>
      </c>
      <c r="R117" s="216">
        <f>Q117*H117</f>
        <v>0</v>
      </c>
      <c r="S117" s="216">
        <v>0</v>
      </c>
      <c r="T117" s="217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18" t="s">
        <v>131</v>
      </c>
      <c r="AT117" s="218" t="s">
        <v>126</v>
      </c>
      <c r="AU117" s="218" t="s">
        <v>84</v>
      </c>
      <c r="AY117" s="20" t="s">
        <v>124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20" t="s">
        <v>82</v>
      </c>
      <c r="BK117" s="219">
        <f>ROUND(I117*H117,2)</f>
        <v>0</v>
      </c>
      <c r="BL117" s="20" t="s">
        <v>131</v>
      </c>
      <c r="BM117" s="218" t="s">
        <v>691</v>
      </c>
    </row>
    <row r="118" spans="1:65" s="2" customFormat="1" ht="16.5" customHeight="1">
      <c r="A118" s="41"/>
      <c r="B118" s="42"/>
      <c r="C118" s="207" t="s">
        <v>692</v>
      </c>
      <c r="D118" s="207" t="s">
        <v>126</v>
      </c>
      <c r="E118" s="208" t="s">
        <v>693</v>
      </c>
      <c r="F118" s="209" t="s">
        <v>694</v>
      </c>
      <c r="G118" s="210" t="s">
        <v>528</v>
      </c>
      <c r="H118" s="211">
        <v>1</v>
      </c>
      <c r="I118" s="212"/>
      <c r="J118" s="213">
        <f>ROUND(I118*H118,2)</f>
        <v>0</v>
      </c>
      <c r="K118" s="209" t="s">
        <v>174</v>
      </c>
      <c r="L118" s="47"/>
      <c r="M118" s="286" t="s">
        <v>19</v>
      </c>
      <c r="N118" s="287" t="s">
        <v>45</v>
      </c>
      <c r="O118" s="281"/>
      <c r="P118" s="288">
        <f>O118*H118</f>
        <v>0</v>
      </c>
      <c r="Q118" s="288">
        <v>0</v>
      </c>
      <c r="R118" s="288">
        <f>Q118*H118</f>
        <v>0</v>
      </c>
      <c r="S118" s="288">
        <v>0</v>
      </c>
      <c r="T118" s="289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18" t="s">
        <v>131</v>
      </c>
      <c r="AT118" s="218" t="s">
        <v>126</v>
      </c>
      <c r="AU118" s="218" t="s">
        <v>84</v>
      </c>
      <c r="AY118" s="20" t="s">
        <v>124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20" t="s">
        <v>82</v>
      </c>
      <c r="BK118" s="219">
        <f>ROUND(I118*H118,2)</f>
        <v>0</v>
      </c>
      <c r="BL118" s="20" t="s">
        <v>131</v>
      </c>
      <c r="BM118" s="218" t="s">
        <v>695</v>
      </c>
    </row>
    <row r="119" spans="1:31" s="2" customFormat="1" ht="6.95" customHeight="1">
      <c r="A119" s="41"/>
      <c r="B119" s="62"/>
      <c r="C119" s="63"/>
      <c r="D119" s="63"/>
      <c r="E119" s="63"/>
      <c r="F119" s="63"/>
      <c r="G119" s="63"/>
      <c r="H119" s="63"/>
      <c r="I119" s="63"/>
      <c r="J119" s="63"/>
      <c r="K119" s="63"/>
      <c r="L119" s="47"/>
      <c r="M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</row>
  </sheetData>
  <sheetProtection password="CC35" sheet="1" objects="1" scenarios="1" formatColumns="0" formatRows="0" autoFilter="0"/>
  <autoFilter ref="C81:K118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93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84</v>
      </c>
    </row>
    <row r="4" spans="2:46" s="1" customFormat="1" ht="24.95" customHeight="1">
      <c r="B4" s="23"/>
      <c r="D4" s="133" t="s">
        <v>97</v>
      </c>
      <c r="L4" s="23"/>
      <c r="M4" s="13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35" t="s">
        <v>16</v>
      </c>
      <c r="L6" s="23"/>
    </row>
    <row r="7" spans="2:12" s="1" customFormat="1" ht="16.5" customHeight="1">
      <c r="B7" s="23"/>
      <c r="E7" s="136" t="str">
        <f>'Rekapitulace stavby'!K6</f>
        <v xml:space="preserve">Dodávka zařízení komunitního centra - Základní škola, Trutnov 2,  Mládežnická 536</v>
      </c>
      <c r="F7" s="135"/>
      <c r="G7" s="135"/>
      <c r="H7" s="135"/>
      <c r="L7" s="23"/>
    </row>
    <row r="8" spans="1:31" s="2" customFormat="1" ht="12" customHeight="1">
      <c r="A8" s="41"/>
      <c r="B8" s="47"/>
      <c r="C8" s="41"/>
      <c r="D8" s="135" t="s">
        <v>98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696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21</v>
      </c>
      <c r="E12" s="41"/>
      <c r="F12" s="139" t="s">
        <v>22</v>
      </c>
      <c r="G12" s="41"/>
      <c r="H12" s="41"/>
      <c r="I12" s="135" t="s">
        <v>23</v>
      </c>
      <c r="J12" s="140" t="str">
        <f>'Rekapitulace stavby'!AN8</f>
        <v>30. 1. 2024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">
        <v>27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">
        <v>28</v>
      </c>
      <c r="F15" s="41"/>
      <c r="G15" s="41"/>
      <c r="H15" s="41"/>
      <c r="I15" s="135" t="s">
        <v>29</v>
      </c>
      <c r="J15" s="139" t="s">
        <v>19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30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29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32</v>
      </c>
      <c r="E20" s="41"/>
      <c r="F20" s="41"/>
      <c r="G20" s="41"/>
      <c r="H20" s="41"/>
      <c r="I20" s="135" t="s">
        <v>26</v>
      </c>
      <c r="J20" s="139" t="s">
        <v>33</v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">
        <v>34</v>
      </c>
      <c r="F21" s="41"/>
      <c r="G21" s="41"/>
      <c r="H21" s="41"/>
      <c r="I21" s="135" t="s">
        <v>29</v>
      </c>
      <c r="J21" s="139" t="s">
        <v>19</v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36</v>
      </c>
      <c r="E23" s="41"/>
      <c r="F23" s="41"/>
      <c r="G23" s="41"/>
      <c r="H23" s="41"/>
      <c r="I23" s="135" t="s">
        <v>26</v>
      </c>
      <c r="J23" s="139" t="s">
        <v>19</v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">
        <v>37</v>
      </c>
      <c r="F24" s="41"/>
      <c r="G24" s="41"/>
      <c r="H24" s="41"/>
      <c r="I24" s="135" t="s">
        <v>29</v>
      </c>
      <c r="J24" s="139" t="s">
        <v>19</v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38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47.25" customHeight="1">
      <c r="A27" s="141"/>
      <c r="B27" s="142"/>
      <c r="C27" s="141"/>
      <c r="D27" s="141"/>
      <c r="E27" s="143" t="s">
        <v>39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40</v>
      </c>
      <c r="E30" s="41"/>
      <c r="F30" s="41"/>
      <c r="G30" s="41"/>
      <c r="H30" s="41"/>
      <c r="I30" s="41"/>
      <c r="J30" s="147">
        <f>ROUND(J88,2)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42</v>
      </c>
      <c r="G32" s="41"/>
      <c r="H32" s="41"/>
      <c r="I32" s="148" t="s">
        <v>41</v>
      </c>
      <c r="J32" s="148" t="s">
        <v>43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44</v>
      </c>
      <c r="E33" s="135" t="s">
        <v>45</v>
      </c>
      <c r="F33" s="150">
        <f>ROUND((SUM(BE88:BE156)),2)</f>
        <v>0</v>
      </c>
      <c r="G33" s="41"/>
      <c r="H33" s="41"/>
      <c r="I33" s="151">
        <v>0.21</v>
      </c>
      <c r="J33" s="150">
        <f>ROUND(((SUM(BE88:BE156))*I33),2)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46</v>
      </c>
      <c r="F34" s="150">
        <f>ROUND((SUM(BF88:BF156)),2)</f>
        <v>0</v>
      </c>
      <c r="G34" s="41"/>
      <c r="H34" s="41"/>
      <c r="I34" s="151">
        <v>0.15</v>
      </c>
      <c r="J34" s="150">
        <f>ROUND(((SUM(BF88:BF156))*I34),2)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47</v>
      </c>
      <c r="F35" s="150">
        <f>ROUND((SUM(BG88:BG156)),2)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48</v>
      </c>
      <c r="F36" s="150">
        <f>ROUND((SUM(BH88:BH156)),2)</f>
        <v>0</v>
      </c>
      <c r="G36" s="41"/>
      <c r="H36" s="41"/>
      <c r="I36" s="151">
        <v>0.15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49</v>
      </c>
      <c r="F37" s="150">
        <f>ROUND((SUM(BI88:BI156)),2)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50</v>
      </c>
      <c r="E39" s="154"/>
      <c r="F39" s="154"/>
      <c r="G39" s="155" t="s">
        <v>51</v>
      </c>
      <c r="H39" s="156" t="s">
        <v>52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100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 xml:space="preserve">Dodávka zařízení komunitního centra - Základní škola, Trutnov 2,  Mládežnická 536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98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SO 04 - Hydroizolace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>Trutnov 2</v>
      </c>
      <c r="G52" s="43"/>
      <c r="H52" s="43"/>
      <c r="I52" s="35" t="s">
        <v>23</v>
      </c>
      <c r="J52" s="75" t="str">
        <f>IF(J12="","",J12)</f>
        <v>30. 1. 2024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40.05" customHeight="1">
      <c r="A54" s="41"/>
      <c r="B54" s="42"/>
      <c r="C54" s="35" t="s">
        <v>25</v>
      </c>
      <c r="D54" s="43"/>
      <c r="E54" s="43"/>
      <c r="F54" s="30" t="str">
        <f>E15</f>
        <v>Základní škola, Trutnov 2, Mládežnická 536,541 02</v>
      </c>
      <c r="G54" s="43"/>
      <c r="H54" s="43"/>
      <c r="I54" s="35" t="s">
        <v>32</v>
      </c>
      <c r="J54" s="39" t="str">
        <f>E21</f>
        <v>RSU s.r.o. Voletinská 252, 541 03 Trutnov-Poříčí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40.05" customHeight="1">
      <c r="A55" s="41"/>
      <c r="B55" s="42"/>
      <c r="C55" s="35" t="s">
        <v>30</v>
      </c>
      <c r="D55" s="43"/>
      <c r="E55" s="43"/>
      <c r="F55" s="30" t="str">
        <f>IF(E18="","",E18)</f>
        <v>Vyplň údaj</v>
      </c>
      <c r="G55" s="43"/>
      <c r="H55" s="43"/>
      <c r="I55" s="35" t="s">
        <v>36</v>
      </c>
      <c r="J55" s="39" t="str">
        <f>E24</f>
        <v>Ing.Miloš Kotrbanec, RSU s.r.o. Trutnov- Poříčí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101</v>
      </c>
      <c r="D57" s="165"/>
      <c r="E57" s="165"/>
      <c r="F57" s="165"/>
      <c r="G57" s="165"/>
      <c r="H57" s="165"/>
      <c r="I57" s="165"/>
      <c r="J57" s="166" t="s">
        <v>102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72</v>
      </c>
      <c r="D59" s="43"/>
      <c r="E59" s="43"/>
      <c r="F59" s="43"/>
      <c r="G59" s="43"/>
      <c r="H59" s="43"/>
      <c r="I59" s="43"/>
      <c r="J59" s="105">
        <f>J88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103</v>
      </c>
    </row>
    <row r="60" spans="1:31" s="9" customFormat="1" ht="24.95" customHeight="1">
      <c r="A60" s="9"/>
      <c r="B60" s="168"/>
      <c r="C60" s="169"/>
      <c r="D60" s="170" t="s">
        <v>104</v>
      </c>
      <c r="E60" s="171"/>
      <c r="F60" s="171"/>
      <c r="G60" s="171"/>
      <c r="H60" s="171"/>
      <c r="I60" s="171"/>
      <c r="J60" s="172">
        <f>J89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105</v>
      </c>
      <c r="E61" s="177"/>
      <c r="F61" s="177"/>
      <c r="G61" s="177"/>
      <c r="H61" s="177"/>
      <c r="I61" s="177"/>
      <c r="J61" s="178">
        <f>J90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572</v>
      </c>
      <c r="E62" s="177"/>
      <c r="F62" s="177"/>
      <c r="G62" s="177"/>
      <c r="H62" s="177"/>
      <c r="I62" s="177"/>
      <c r="J62" s="178">
        <f>J111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106</v>
      </c>
      <c r="E63" s="177"/>
      <c r="F63" s="177"/>
      <c r="G63" s="177"/>
      <c r="H63" s="177"/>
      <c r="I63" s="177"/>
      <c r="J63" s="178">
        <f>J113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107</v>
      </c>
      <c r="E64" s="177"/>
      <c r="F64" s="177"/>
      <c r="G64" s="177"/>
      <c r="H64" s="177"/>
      <c r="I64" s="177"/>
      <c r="J64" s="178">
        <f>J122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108</v>
      </c>
      <c r="E65" s="177"/>
      <c r="F65" s="177"/>
      <c r="G65" s="177"/>
      <c r="H65" s="177"/>
      <c r="I65" s="177"/>
      <c r="J65" s="178">
        <f>J130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8"/>
      <c r="C66" s="169"/>
      <c r="D66" s="170" t="s">
        <v>697</v>
      </c>
      <c r="E66" s="171"/>
      <c r="F66" s="171"/>
      <c r="G66" s="171"/>
      <c r="H66" s="171"/>
      <c r="I66" s="171"/>
      <c r="J66" s="172">
        <f>J135</f>
        <v>0</v>
      </c>
      <c r="K66" s="169"/>
      <c r="L66" s="17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4"/>
      <c r="C67" s="175"/>
      <c r="D67" s="176" t="s">
        <v>698</v>
      </c>
      <c r="E67" s="177"/>
      <c r="F67" s="177"/>
      <c r="G67" s="177"/>
      <c r="H67" s="177"/>
      <c r="I67" s="177"/>
      <c r="J67" s="178">
        <f>J136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4"/>
      <c r="C68" s="175"/>
      <c r="D68" s="176" t="s">
        <v>699</v>
      </c>
      <c r="E68" s="177"/>
      <c r="F68" s="177"/>
      <c r="G68" s="177"/>
      <c r="H68" s="177"/>
      <c r="I68" s="177"/>
      <c r="J68" s="178">
        <f>J150</f>
        <v>0</v>
      </c>
      <c r="K68" s="175"/>
      <c r="L68" s="17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41"/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137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0" spans="1:31" s="2" customFormat="1" ht="6.95" customHeight="1">
      <c r="A70" s="41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37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4" spans="1:31" s="2" customFormat="1" ht="6.95" customHeight="1">
      <c r="A74" s="41"/>
      <c r="B74" s="64"/>
      <c r="C74" s="65"/>
      <c r="D74" s="65"/>
      <c r="E74" s="65"/>
      <c r="F74" s="65"/>
      <c r="G74" s="65"/>
      <c r="H74" s="65"/>
      <c r="I74" s="65"/>
      <c r="J74" s="65"/>
      <c r="K74" s="65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24.95" customHeight="1">
      <c r="A75" s="41"/>
      <c r="B75" s="42"/>
      <c r="C75" s="26" t="s">
        <v>109</v>
      </c>
      <c r="D75" s="43"/>
      <c r="E75" s="43"/>
      <c r="F75" s="43"/>
      <c r="G75" s="43"/>
      <c r="H75" s="43"/>
      <c r="I75" s="43"/>
      <c r="J75" s="43"/>
      <c r="K75" s="43"/>
      <c r="L75" s="13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6.95" customHeight="1">
      <c r="A76" s="41"/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2" customHeight="1">
      <c r="A77" s="41"/>
      <c r="B77" s="42"/>
      <c r="C77" s="35" t="s">
        <v>16</v>
      </c>
      <c r="D77" s="43"/>
      <c r="E77" s="43"/>
      <c r="F77" s="43"/>
      <c r="G77" s="43"/>
      <c r="H77" s="43"/>
      <c r="I77" s="43"/>
      <c r="J77" s="43"/>
      <c r="K77" s="4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6.5" customHeight="1">
      <c r="A78" s="41"/>
      <c r="B78" s="42"/>
      <c r="C78" s="43"/>
      <c r="D78" s="43"/>
      <c r="E78" s="163" t="str">
        <f>E7</f>
        <v xml:space="preserve">Dodávka zařízení komunitního centra - Základní škola, Trutnov 2,  Mládežnická 536</v>
      </c>
      <c r="F78" s="35"/>
      <c r="G78" s="35"/>
      <c r="H78" s="35"/>
      <c r="I78" s="43"/>
      <c r="J78" s="43"/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12" customHeight="1">
      <c r="A79" s="41"/>
      <c r="B79" s="42"/>
      <c r="C79" s="35" t="s">
        <v>98</v>
      </c>
      <c r="D79" s="43"/>
      <c r="E79" s="43"/>
      <c r="F79" s="43"/>
      <c r="G79" s="43"/>
      <c r="H79" s="43"/>
      <c r="I79" s="43"/>
      <c r="J79" s="43"/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6.5" customHeight="1">
      <c r="A80" s="41"/>
      <c r="B80" s="42"/>
      <c r="C80" s="43"/>
      <c r="D80" s="43"/>
      <c r="E80" s="72" t="str">
        <f>E9</f>
        <v>SO 04 - Hydroizolace</v>
      </c>
      <c r="F80" s="43"/>
      <c r="G80" s="43"/>
      <c r="H80" s="43"/>
      <c r="I80" s="43"/>
      <c r="J80" s="43"/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6.95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2" customHeight="1">
      <c r="A82" s="41"/>
      <c r="B82" s="42"/>
      <c r="C82" s="35" t="s">
        <v>21</v>
      </c>
      <c r="D82" s="43"/>
      <c r="E82" s="43"/>
      <c r="F82" s="30" t="str">
        <f>F12</f>
        <v>Trutnov 2</v>
      </c>
      <c r="G82" s="43"/>
      <c r="H82" s="43"/>
      <c r="I82" s="35" t="s">
        <v>23</v>
      </c>
      <c r="J82" s="75" t="str">
        <f>IF(J12="","",J12)</f>
        <v>30. 1. 2024</v>
      </c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40.05" customHeight="1">
      <c r="A84" s="41"/>
      <c r="B84" s="42"/>
      <c r="C84" s="35" t="s">
        <v>25</v>
      </c>
      <c r="D84" s="43"/>
      <c r="E84" s="43"/>
      <c r="F84" s="30" t="str">
        <f>E15</f>
        <v>Základní škola, Trutnov 2, Mládežnická 536,541 02</v>
      </c>
      <c r="G84" s="43"/>
      <c r="H84" s="43"/>
      <c r="I84" s="35" t="s">
        <v>32</v>
      </c>
      <c r="J84" s="39" t="str">
        <f>E21</f>
        <v>RSU s.r.o. Voletinská 252, 541 03 Trutnov-Poříčí</v>
      </c>
      <c r="K84" s="43"/>
      <c r="L84" s="13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40.05" customHeight="1">
      <c r="A85" s="41"/>
      <c r="B85" s="42"/>
      <c r="C85" s="35" t="s">
        <v>30</v>
      </c>
      <c r="D85" s="43"/>
      <c r="E85" s="43"/>
      <c r="F85" s="30" t="str">
        <f>IF(E18="","",E18)</f>
        <v>Vyplň údaj</v>
      </c>
      <c r="G85" s="43"/>
      <c r="H85" s="43"/>
      <c r="I85" s="35" t="s">
        <v>36</v>
      </c>
      <c r="J85" s="39" t="str">
        <f>E24</f>
        <v>Ing.Miloš Kotrbanec, RSU s.r.o. Trutnov- Poříčí</v>
      </c>
      <c r="K85" s="43"/>
      <c r="L85" s="13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0.3" customHeight="1">
      <c r="A86" s="41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13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11" customFormat="1" ht="29.25" customHeight="1">
      <c r="A87" s="180"/>
      <c r="B87" s="181"/>
      <c r="C87" s="182" t="s">
        <v>110</v>
      </c>
      <c r="D87" s="183" t="s">
        <v>59</v>
      </c>
      <c r="E87" s="183" t="s">
        <v>55</v>
      </c>
      <c r="F87" s="183" t="s">
        <v>56</v>
      </c>
      <c r="G87" s="183" t="s">
        <v>111</v>
      </c>
      <c r="H87" s="183" t="s">
        <v>112</v>
      </c>
      <c r="I87" s="183" t="s">
        <v>113</v>
      </c>
      <c r="J87" s="183" t="s">
        <v>102</v>
      </c>
      <c r="K87" s="184" t="s">
        <v>114</v>
      </c>
      <c r="L87" s="185"/>
      <c r="M87" s="95" t="s">
        <v>19</v>
      </c>
      <c r="N87" s="96" t="s">
        <v>44</v>
      </c>
      <c r="O87" s="96" t="s">
        <v>115</v>
      </c>
      <c r="P87" s="96" t="s">
        <v>116</v>
      </c>
      <c r="Q87" s="96" t="s">
        <v>117</v>
      </c>
      <c r="R87" s="96" t="s">
        <v>118</v>
      </c>
      <c r="S87" s="96" t="s">
        <v>119</v>
      </c>
      <c r="T87" s="97" t="s">
        <v>120</v>
      </c>
      <c r="U87" s="180"/>
      <c r="V87" s="180"/>
      <c r="W87" s="180"/>
      <c r="X87" s="180"/>
      <c r="Y87" s="180"/>
      <c r="Z87" s="180"/>
      <c r="AA87" s="180"/>
      <c r="AB87" s="180"/>
      <c r="AC87" s="180"/>
      <c r="AD87" s="180"/>
      <c r="AE87" s="180"/>
    </row>
    <row r="88" spans="1:63" s="2" customFormat="1" ht="22.8" customHeight="1">
      <c r="A88" s="41"/>
      <c r="B88" s="42"/>
      <c r="C88" s="102" t="s">
        <v>121</v>
      </c>
      <c r="D88" s="43"/>
      <c r="E88" s="43"/>
      <c r="F88" s="43"/>
      <c r="G88" s="43"/>
      <c r="H88" s="43"/>
      <c r="I88" s="43"/>
      <c r="J88" s="186">
        <f>BK88</f>
        <v>0</v>
      </c>
      <c r="K88" s="43"/>
      <c r="L88" s="47"/>
      <c r="M88" s="98"/>
      <c r="N88" s="187"/>
      <c r="O88" s="99"/>
      <c r="P88" s="188">
        <f>P89+P135</f>
        <v>0</v>
      </c>
      <c r="Q88" s="99"/>
      <c r="R88" s="188">
        <f>R89+R135</f>
        <v>135.41672400000002</v>
      </c>
      <c r="S88" s="99"/>
      <c r="T88" s="189">
        <f>T89+T135</f>
        <v>18.288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T88" s="20" t="s">
        <v>73</v>
      </c>
      <c r="AU88" s="20" t="s">
        <v>103</v>
      </c>
      <c r="BK88" s="190">
        <f>BK89+BK135</f>
        <v>0</v>
      </c>
    </row>
    <row r="89" spans="1:63" s="12" customFormat="1" ht="25.9" customHeight="1">
      <c r="A89" s="12"/>
      <c r="B89" s="191"/>
      <c r="C89" s="192"/>
      <c r="D89" s="193" t="s">
        <v>73</v>
      </c>
      <c r="E89" s="194" t="s">
        <v>122</v>
      </c>
      <c r="F89" s="194" t="s">
        <v>123</v>
      </c>
      <c r="G89" s="192"/>
      <c r="H89" s="192"/>
      <c r="I89" s="195"/>
      <c r="J89" s="196">
        <f>BK89</f>
        <v>0</v>
      </c>
      <c r="K89" s="192"/>
      <c r="L89" s="197"/>
      <c r="M89" s="198"/>
      <c r="N89" s="199"/>
      <c r="O89" s="199"/>
      <c r="P89" s="200">
        <f>P90+P111+P113+P122+P130</f>
        <v>0</v>
      </c>
      <c r="Q89" s="199"/>
      <c r="R89" s="200">
        <f>R90+R111+R113+R122+R130</f>
        <v>134.89704</v>
      </c>
      <c r="S89" s="199"/>
      <c r="T89" s="201">
        <f>T90+T111+T113+T122+T130</f>
        <v>18.288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2" t="s">
        <v>82</v>
      </c>
      <c r="AT89" s="203" t="s">
        <v>73</v>
      </c>
      <c r="AU89" s="203" t="s">
        <v>74</v>
      </c>
      <c r="AY89" s="202" t="s">
        <v>124</v>
      </c>
      <c r="BK89" s="204">
        <f>BK90+BK111+BK113+BK122+BK130</f>
        <v>0</v>
      </c>
    </row>
    <row r="90" spans="1:63" s="12" customFormat="1" ht="22.8" customHeight="1">
      <c r="A90" s="12"/>
      <c r="B90" s="191"/>
      <c r="C90" s="192"/>
      <c r="D90" s="193" t="s">
        <v>73</v>
      </c>
      <c r="E90" s="205" t="s">
        <v>82</v>
      </c>
      <c r="F90" s="205" t="s">
        <v>125</v>
      </c>
      <c r="G90" s="192"/>
      <c r="H90" s="192"/>
      <c r="I90" s="195"/>
      <c r="J90" s="206">
        <f>BK90</f>
        <v>0</v>
      </c>
      <c r="K90" s="192"/>
      <c r="L90" s="197"/>
      <c r="M90" s="198"/>
      <c r="N90" s="199"/>
      <c r="O90" s="199"/>
      <c r="P90" s="200">
        <f>SUM(P91:P110)</f>
        <v>0</v>
      </c>
      <c r="Q90" s="199"/>
      <c r="R90" s="200">
        <f>SUM(R91:R110)</f>
        <v>132.84</v>
      </c>
      <c r="S90" s="199"/>
      <c r="T90" s="201">
        <f>SUM(T91:T110)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2" t="s">
        <v>82</v>
      </c>
      <c r="AT90" s="203" t="s">
        <v>73</v>
      </c>
      <c r="AU90" s="203" t="s">
        <v>82</v>
      </c>
      <c r="AY90" s="202" t="s">
        <v>124</v>
      </c>
      <c r="BK90" s="204">
        <f>SUM(BK91:BK110)</f>
        <v>0</v>
      </c>
    </row>
    <row r="91" spans="1:65" s="2" customFormat="1" ht="24.15" customHeight="1">
      <c r="A91" s="41"/>
      <c r="B91" s="42"/>
      <c r="C91" s="207" t="s">
        <v>82</v>
      </c>
      <c r="D91" s="207" t="s">
        <v>126</v>
      </c>
      <c r="E91" s="208" t="s">
        <v>700</v>
      </c>
      <c r="F91" s="209" t="s">
        <v>701</v>
      </c>
      <c r="G91" s="210" t="s">
        <v>166</v>
      </c>
      <c r="H91" s="211">
        <v>83.025</v>
      </c>
      <c r="I91" s="212"/>
      <c r="J91" s="213">
        <f>ROUND(I91*H91,2)</f>
        <v>0</v>
      </c>
      <c r="K91" s="209" t="s">
        <v>130</v>
      </c>
      <c r="L91" s="47"/>
      <c r="M91" s="214" t="s">
        <v>19</v>
      </c>
      <c r="N91" s="215" t="s">
        <v>45</v>
      </c>
      <c r="O91" s="87"/>
      <c r="P91" s="216">
        <f>O91*H91</f>
        <v>0</v>
      </c>
      <c r="Q91" s="216">
        <v>0</v>
      </c>
      <c r="R91" s="216">
        <f>Q91*H91</f>
        <v>0</v>
      </c>
      <c r="S91" s="216">
        <v>0</v>
      </c>
      <c r="T91" s="217">
        <f>S91*H91</f>
        <v>0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R91" s="218" t="s">
        <v>131</v>
      </c>
      <c r="AT91" s="218" t="s">
        <v>126</v>
      </c>
      <c r="AU91" s="218" t="s">
        <v>84</v>
      </c>
      <c r="AY91" s="20" t="s">
        <v>124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20" t="s">
        <v>82</v>
      </c>
      <c r="BK91" s="219">
        <f>ROUND(I91*H91,2)</f>
        <v>0</v>
      </c>
      <c r="BL91" s="20" t="s">
        <v>131</v>
      </c>
      <c r="BM91" s="218" t="s">
        <v>702</v>
      </c>
    </row>
    <row r="92" spans="1:47" s="2" customFormat="1" ht="12">
      <c r="A92" s="41"/>
      <c r="B92" s="42"/>
      <c r="C92" s="43"/>
      <c r="D92" s="220" t="s">
        <v>133</v>
      </c>
      <c r="E92" s="43"/>
      <c r="F92" s="221" t="s">
        <v>703</v>
      </c>
      <c r="G92" s="43"/>
      <c r="H92" s="43"/>
      <c r="I92" s="222"/>
      <c r="J92" s="43"/>
      <c r="K92" s="43"/>
      <c r="L92" s="47"/>
      <c r="M92" s="223"/>
      <c r="N92" s="224"/>
      <c r="O92" s="87"/>
      <c r="P92" s="87"/>
      <c r="Q92" s="87"/>
      <c r="R92" s="87"/>
      <c r="S92" s="87"/>
      <c r="T92" s="88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T92" s="20" t="s">
        <v>133</v>
      </c>
      <c r="AU92" s="20" t="s">
        <v>84</v>
      </c>
    </row>
    <row r="93" spans="1:51" s="14" customFormat="1" ht="12">
      <c r="A93" s="14"/>
      <c r="B93" s="236"/>
      <c r="C93" s="237"/>
      <c r="D93" s="227" t="s">
        <v>135</v>
      </c>
      <c r="E93" s="238" t="s">
        <v>19</v>
      </c>
      <c r="F93" s="239" t="s">
        <v>704</v>
      </c>
      <c r="G93" s="237"/>
      <c r="H93" s="240">
        <v>83.025</v>
      </c>
      <c r="I93" s="241"/>
      <c r="J93" s="237"/>
      <c r="K93" s="237"/>
      <c r="L93" s="242"/>
      <c r="M93" s="243"/>
      <c r="N93" s="244"/>
      <c r="O93" s="244"/>
      <c r="P93" s="244"/>
      <c r="Q93" s="244"/>
      <c r="R93" s="244"/>
      <c r="S93" s="244"/>
      <c r="T93" s="245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6" t="s">
        <v>135</v>
      </c>
      <c r="AU93" s="246" t="s">
        <v>84</v>
      </c>
      <c r="AV93" s="14" t="s">
        <v>84</v>
      </c>
      <c r="AW93" s="14" t="s">
        <v>35</v>
      </c>
      <c r="AX93" s="14" t="s">
        <v>82</v>
      </c>
      <c r="AY93" s="246" t="s">
        <v>124</v>
      </c>
    </row>
    <row r="94" spans="1:65" s="2" customFormat="1" ht="24.15" customHeight="1">
      <c r="A94" s="41"/>
      <c r="B94" s="42"/>
      <c r="C94" s="207" t="s">
        <v>84</v>
      </c>
      <c r="D94" s="207" t="s">
        <v>126</v>
      </c>
      <c r="E94" s="208" t="s">
        <v>211</v>
      </c>
      <c r="F94" s="209" t="s">
        <v>212</v>
      </c>
      <c r="G94" s="210" t="s">
        <v>166</v>
      </c>
      <c r="H94" s="211">
        <v>10.8</v>
      </c>
      <c r="I94" s="212"/>
      <c r="J94" s="213">
        <f>ROUND(I94*H94,2)</f>
        <v>0</v>
      </c>
      <c r="K94" s="209" t="s">
        <v>130</v>
      </c>
      <c r="L94" s="47"/>
      <c r="M94" s="214" t="s">
        <v>19</v>
      </c>
      <c r="N94" s="215" t="s">
        <v>45</v>
      </c>
      <c r="O94" s="87"/>
      <c r="P94" s="216">
        <f>O94*H94</f>
        <v>0</v>
      </c>
      <c r="Q94" s="216">
        <v>0</v>
      </c>
      <c r="R94" s="216">
        <f>Q94*H94</f>
        <v>0</v>
      </c>
      <c r="S94" s="216">
        <v>0</v>
      </c>
      <c r="T94" s="217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18" t="s">
        <v>131</v>
      </c>
      <c r="AT94" s="218" t="s">
        <v>126</v>
      </c>
      <c r="AU94" s="218" t="s">
        <v>84</v>
      </c>
      <c r="AY94" s="20" t="s">
        <v>124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20" t="s">
        <v>82</v>
      </c>
      <c r="BK94" s="219">
        <f>ROUND(I94*H94,2)</f>
        <v>0</v>
      </c>
      <c r="BL94" s="20" t="s">
        <v>131</v>
      </c>
      <c r="BM94" s="218" t="s">
        <v>705</v>
      </c>
    </row>
    <row r="95" spans="1:47" s="2" customFormat="1" ht="12">
      <c r="A95" s="41"/>
      <c r="B95" s="42"/>
      <c r="C95" s="43"/>
      <c r="D95" s="220" t="s">
        <v>133</v>
      </c>
      <c r="E95" s="43"/>
      <c r="F95" s="221" t="s">
        <v>214</v>
      </c>
      <c r="G95" s="43"/>
      <c r="H95" s="43"/>
      <c r="I95" s="222"/>
      <c r="J95" s="43"/>
      <c r="K95" s="43"/>
      <c r="L95" s="47"/>
      <c r="M95" s="223"/>
      <c r="N95" s="224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133</v>
      </c>
      <c r="AU95" s="20" t="s">
        <v>84</v>
      </c>
    </row>
    <row r="96" spans="1:51" s="14" customFormat="1" ht="12">
      <c r="A96" s="14"/>
      <c r="B96" s="236"/>
      <c r="C96" s="237"/>
      <c r="D96" s="227" t="s">
        <v>135</v>
      </c>
      <c r="E96" s="238" t="s">
        <v>19</v>
      </c>
      <c r="F96" s="239" t="s">
        <v>706</v>
      </c>
      <c r="G96" s="237"/>
      <c r="H96" s="240">
        <v>10.8</v>
      </c>
      <c r="I96" s="241"/>
      <c r="J96" s="237"/>
      <c r="K96" s="237"/>
      <c r="L96" s="242"/>
      <c r="M96" s="243"/>
      <c r="N96" s="244"/>
      <c r="O96" s="244"/>
      <c r="P96" s="244"/>
      <c r="Q96" s="244"/>
      <c r="R96" s="244"/>
      <c r="S96" s="244"/>
      <c r="T96" s="245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6" t="s">
        <v>135</v>
      </c>
      <c r="AU96" s="246" t="s">
        <v>84</v>
      </c>
      <c r="AV96" s="14" t="s">
        <v>84</v>
      </c>
      <c r="AW96" s="14" t="s">
        <v>35</v>
      </c>
      <c r="AX96" s="14" t="s">
        <v>82</v>
      </c>
      <c r="AY96" s="246" t="s">
        <v>124</v>
      </c>
    </row>
    <row r="97" spans="1:65" s="2" customFormat="1" ht="37.8" customHeight="1">
      <c r="A97" s="41"/>
      <c r="B97" s="42"/>
      <c r="C97" s="207" t="s">
        <v>415</v>
      </c>
      <c r="D97" s="207" t="s">
        <v>126</v>
      </c>
      <c r="E97" s="208" t="s">
        <v>241</v>
      </c>
      <c r="F97" s="209" t="s">
        <v>242</v>
      </c>
      <c r="G97" s="210" t="s">
        <v>166</v>
      </c>
      <c r="H97" s="211">
        <v>83.025</v>
      </c>
      <c r="I97" s="212"/>
      <c r="J97" s="213">
        <f>ROUND(I97*H97,2)</f>
        <v>0</v>
      </c>
      <c r="K97" s="209" t="s">
        <v>130</v>
      </c>
      <c r="L97" s="47"/>
      <c r="M97" s="214" t="s">
        <v>19</v>
      </c>
      <c r="N97" s="215" t="s">
        <v>45</v>
      </c>
      <c r="O97" s="87"/>
      <c r="P97" s="216">
        <f>O97*H97</f>
        <v>0</v>
      </c>
      <c r="Q97" s="216">
        <v>0</v>
      </c>
      <c r="R97" s="216">
        <f>Q97*H97</f>
        <v>0</v>
      </c>
      <c r="S97" s="216">
        <v>0</v>
      </c>
      <c r="T97" s="217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18" t="s">
        <v>131</v>
      </c>
      <c r="AT97" s="218" t="s">
        <v>126</v>
      </c>
      <c r="AU97" s="218" t="s">
        <v>84</v>
      </c>
      <c r="AY97" s="20" t="s">
        <v>124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20" t="s">
        <v>82</v>
      </c>
      <c r="BK97" s="219">
        <f>ROUND(I97*H97,2)</f>
        <v>0</v>
      </c>
      <c r="BL97" s="20" t="s">
        <v>131</v>
      </c>
      <c r="BM97" s="218" t="s">
        <v>707</v>
      </c>
    </row>
    <row r="98" spans="1:47" s="2" customFormat="1" ht="12">
      <c r="A98" s="41"/>
      <c r="B98" s="42"/>
      <c r="C98" s="43"/>
      <c r="D98" s="220" t="s">
        <v>133</v>
      </c>
      <c r="E98" s="43"/>
      <c r="F98" s="221" t="s">
        <v>244</v>
      </c>
      <c r="G98" s="43"/>
      <c r="H98" s="43"/>
      <c r="I98" s="222"/>
      <c r="J98" s="43"/>
      <c r="K98" s="43"/>
      <c r="L98" s="47"/>
      <c r="M98" s="223"/>
      <c r="N98" s="224"/>
      <c r="O98" s="87"/>
      <c r="P98" s="87"/>
      <c r="Q98" s="87"/>
      <c r="R98" s="87"/>
      <c r="S98" s="87"/>
      <c r="T98" s="88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T98" s="20" t="s">
        <v>133</v>
      </c>
      <c r="AU98" s="20" t="s">
        <v>84</v>
      </c>
    </row>
    <row r="99" spans="1:65" s="2" customFormat="1" ht="37.8" customHeight="1">
      <c r="A99" s="41"/>
      <c r="B99" s="42"/>
      <c r="C99" s="207" t="s">
        <v>708</v>
      </c>
      <c r="D99" s="207" t="s">
        <v>126</v>
      </c>
      <c r="E99" s="208" t="s">
        <v>247</v>
      </c>
      <c r="F99" s="209" t="s">
        <v>248</v>
      </c>
      <c r="G99" s="210" t="s">
        <v>166</v>
      </c>
      <c r="H99" s="211">
        <v>830.25</v>
      </c>
      <c r="I99" s="212"/>
      <c r="J99" s="213">
        <f>ROUND(I99*H99,2)</f>
        <v>0</v>
      </c>
      <c r="K99" s="209" t="s">
        <v>130</v>
      </c>
      <c r="L99" s="47"/>
      <c r="M99" s="214" t="s">
        <v>19</v>
      </c>
      <c r="N99" s="215" t="s">
        <v>45</v>
      </c>
      <c r="O99" s="87"/>
      <c r="P99" s="216">
        <f>O99*H99</f>
        <v>0</v>
      </c>
      <c r="Q99" s="216">
        <v>0</v>
      </c>
      <c r="R99" s="216">
        <f>Q99*H99</f>
        <v>0</v>
      </c>
      <c r="S99" s="216">
        <v>0</v>
      </c>
      <c r="T99" s="217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18" t="s">
        <v>131</v>
      </c>
      <c r="AT99" s="218" t="s">
        <v>126</v>
      </c>
      <c r="AU99" s="218" t="s">
        <v>84</v>
      </c>
      <c r="AY99" s="20" t="s">
        <v>124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20" t="s">
        <v>82</v>
      </c>
      <c r="BK99" s="219">
        <f>ROUND(I99*H99,2)</f>
        <v>0</v>
      </c>
      <c r="BL99" s="20" t="s">
        <v>131</v>
      </c>
      <c r="BM99" s="218" t="s">
        <v>709</v>
      </c>
    </row>
    <row r="100" spans="1:47" s="2" customFormat="1" ht="12">
      <c r="A100" s="41"/>
      <c r="B100" s="42"/>
      <c r="C100" s="43"/>
      <c r="D100" s="220" t="s">
        <v>133</v>
      </c>
      <c r="E100" s="43"/>
      <c r="F100" s="221" t="s">
        <v>250</v>
      </c>
      <c r="G100" s="43"/>
      <c r="H100" s="43"/>
      <c r="I100" s="222"/>
      <c r="J100" s="43"/>
      <c r="K100" s="43"/>
      <c r="L100" s="47"/>
      <c r="M100" s="223"/>
      <c r="N100" s="224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20" t="s">
        <v>133</v>
      </c>
      <c r="AU100" s="20" t="s">
        <v>84</v>
      </c>
    </row>
    <row r="101" spans="1:51" s="14" customFormat="1" ht="12">
      <c r="A101" s="14"/>
      <c r="B101" s="236"/>
      <c r="C101" s="237"/>
      <c r="D101" s="227" t="s">
        <v>135</v>
      </c>
      <c r="E101" s="237"/>
      <c r="F101" s="239" t="s">
        <v>710</v>
      </c>
      <c r="G101" s="237"/>
      <c r="H101" s="240">
        <v>830.25</v>
      </c>
      <c r="I101" s="241"/>
      <c r="J101" s="237"/>
      <c r="K101" s="237"/>
      <c r="L101" s="242"/>
      <c r="M101" s="243"/>
      <c r="N101" s="244"/>
      <c r="O101" s="244"/>
      <c r="P101" s="244"/>
      <c r="Q101" s="244"/>
      <c r="R101" s="244"/>
      <c r="S101" s="244"/>
      <c r="T101" s="245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6" t="s">
        <v>135</v>
      </c>
      <c r="AU101" s="246" t="s">
        <v>84</v>
      </c>
      <c r="AV101" s="14" t="s">
        <v>84</v>
      </c>
      <c r="AW101" s="14" t="s">
        <v>4</v>
      </c>
      <c r="AX101" s="14" t="s">
        <v>82</v>
      </c>
      <c r="AY101" s="246" t="s">
        <v>124</v>
      </c>
    </row>
    <row r="102" spans="1:65" s="2" customFormat="1" ht="24.15" customHeight="1">
      <c r="A102" s="41"/>
      <c r="B102" s="42"/>
      <c r="C102" s="207" t="s">
        <v>711</v>
      </c>
      <c r="D102" s="207" t="s">
        <v>126</v>
      </c>
      <c r="E102" s="208" t="s">
        <v>273</v>
      </c>
      <c r="F102" s="209" t="s">
        <v>274</v>
      </c>
      <c r="G102" s="210" t="s">
        <v>261</v>
      </c>
      <c r="H102" s="211">
        <v>132.84</v>
      </c>
      <c r="I102" s="212"/>
      <c r="J102" s="213">
        <f>ROUND(I102*H102,2)</f>
        <v>0</v>
      </c>
      <c r="K102" s="209" t="s">
        <v>130</v>
      </c>
      <c r="L102" s="47"/>
      <c r="M102" s="214" t="s">
        <v>19</v>
      </c>
      <c r="N102" s="215" t="s">
        <v>45</v>
      </c>
      <c r="O102" s="87"/>
      <c r="P102" s="216">
        <f>O102*H102</f>
        <v>0</v>
      </c>
      <c r="Q102" s="216">
        <v>0</v>
      </c>
      <c r="R102" s="216">
        <f>Q102*H102</f>
        <v>0</v>
      </c>
      <c r="S102" s="216">
        <v>0</v>
      </c>
      <c r="T102" s="217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18" t="s">
        <v>131</v>
      </c>
      <c r="AT102" s="218" t="s">
        <v>126</v>
      </c>
      <c r="AU102" s="218" t="s">
        <v>84</v>
      </c>
      <c r="AY102" s="20" t="s">
        <v>124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20" t="s">
        <v>82</v>
      </c>
      <c r="BK102" s="219">
        <f>ROUND(I102*H102,2)</f>
        <v>0</v>
      </c>
      <c r="BL102" s="20" t="s">
        <v>131</v>
      </c>
      <c r="BM102" s="218" t="s">
        <v>712</v>
      </c>
    </row>
    <row r="103" spans="1:47" s="2" customFormat="1" ht="12">
      <c r="A103" s="41"/>
      <c r="B103" s="42"/>
      <c r="C103" s="43"/>
      <c r="D103" s="220" t="s">
        <v>133</v>
      </c>
      <c r="E103" s="43"/>
      <c r="F103" s="221" t="s">
        <v>276</v>
      </c>
      <c r="G103" s="43"/>
      <c r="H103" s="43"/>
      <c r="I103" s="222"/>
      <c r="J103" s="43"/>
      <c r="K103" s="43"/>
      <c r="L103" s="47"/>
      <c r="M103" s="223"/>
      <c r="N103" s="224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20" t="s">
        <v>133</v>
      </c>
      <c r="AU103" s="20" t="s">
        <v>84</v>
      </c>
    </row>
    <row r="104" spans="1:51" s="14" customFormat="1" ht="12">
      <c r="A104" s="14"/>
      <c r="B104" s="236"/>
      <c r="C104" s="237"/>
      <c r="D104" s="227" t="s">
        <v>135</v>
      </c>
      <c r="E104" s="237"/>
      <c r="F104" s="239" t="s">
        <v>713</v>
      </c>
      <c r="G104" s="237"/>
      <c r="H104" s="240">
        <v>132.84</v>
      </c>
      <c r="I104" s="241"/>
      <c r="J104" s="237"/>
      <c r="K104" s="237"/>
      <c r="L104" s="242"/>
      <c r="M104" s="243"/>
      <c r="N104" s="244"/>
      <c r="O104" s="244"/>
      <c r="P104" s="244"/>
      <c r="Q104" s="244"/>
      <c r="R104" s="244"/>
      <c r="S104" s="244"/>
      <c r="T104" s="245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6" t="s">
        <v>135</v>
      </c>
      <c r="AU104" s="246" t="s">
        <v>84</v>
      </c>
      <c r="AV104" s="14" t="s">
        <v>84</v>
      </c>
      <c r="AW104" s="14" t="s">
        <v>4</v>
      </c>
      <c r="AX104" s="14" t="s">
        <v>82</v>
      </c>
      <c r="AY104" s="246" t="s">
        <v>124</v>
      </c>
    </row>
    <row r="105" spans="1:65" s="2" customFormat="1" ht="24.15" customHeight="1">
      <c r="A105" s="41"/>
      <c r="B105" s="42"/>
      <c r="C105" s="207" t="s">
        <v>263</v>
      </c>
      <c r="D105" s="207" t="s">
        <v>126</v>
      </c>
      <c r="E105" s="208" t="s">
        <v>714</v>
      </c>
      <c r="F105" s="209" t="s">
        <v>715</v>
      </c>
      <c r="G105" s="210" t="s">
        <v>166</v>
      </c>
      <c r="H105" s="211">
        <v>83.025</v>
      </c>
      <c r="I105" s="212"/>
      <c r="J105" s="213">
        <f>ROUND(I105*H105,2)</f>
        <v>0</v>
      </c>
      <c r="K105" s="209" t="s">
        <v>130</v>
      </c>
      <c r="L105" s="47"/>
      <c r="M105" s="214" t="s">
        <v>19</v>
      </c>
      <c r="N105" s="215" t="s">
        <v>45</v>
      </c>
      <c r="O105" s="87"/>
      <c r="P105" s="216">
        <f>O105*H105</f>
        <v>0</v>
      </c>
      <c r="Q105" s="216">
        <v>0</v>
      </c>
      <c r="R105" s="216">
        <f>Q105*H105</f>
        <v>0</v>
      </c>
      <c r="S105" s="216">
        <v>0</v>
      </c>
      <c r="T105" s="217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18" t="s">
        <v>131</v>
      </c>
      <c r="AT105" s="218" t="s">
        <v>126</v>
      </c>
      <c r="AU105" s="218" t="s">
        <v>84</v>
      </c>
      <c r="AY105" s="20" t="s">
        <v>124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20" t="s">
        <v>82</v>
      </c>
      <c r="BK105" s="219">
        <f>ROUND(I105*H105,2)</f>
        <v>0</v>
      </c>
      <c r="BL105" s="20" t="s">
        <v>131</v>
      </c>
      <c r="BM105" s="218" t="s">
        <v>716</v>
      </c>
    </row>
    <row r="106" spans="1:47" s="2" customFormat="1" ht="12">
      <c r="A106" s="41"/>
      <c r="B106" s="42"/>
      <c r="C106" s="43"/>
      <c r="D106" s="220" t="s">
        <v>133</v>
      </c>
      <c r="E106" s="43"/>
      <c r="F106" s="221" t="s">
        <v>717</v>
      </c>
      <c r="G106" s="43"/>
      <c r="H106" s="43"/>
      <c r="I106" s="222"/>
      <c r="J106" s="43"/>
      <c r="K106" s="43"/>
      <c r="L106" s="47"/>
      <c r="M106" s="223"/>
      <c r="N106" s="224"/>
      <c r="O106" s="87"/>
      <c r="P106" s="87"/>
      <c r="Q106" s="87"/>
      <c r="R106" s="87"/>
      <c r="S106" s="87"/>
      <c r="T106" s="88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T106" s="20" t="s">
        <v>133</v>
      </c>
      <c r="AU106" s="20" t="s">
        <v>84</v>
      </c>
    </row>
    <row r="107" spans="1:65" s="2" customFormat="1" ht="16.5" customHeight="1">
      <c r="A107" s="41"/>
      <c r="B107" s="42"/>
      <c r="C107" s="269" t="s">
        <v>313</v>
      </c>
      <c r="D107" s="269" t="s">
        <v>258</v>
      </c>
      <c r="E107" s="270" t="s">
        <v>718</v>
      </c>
      <c r="F107" s="271" t="s">
        <v>719</v>
      </c>
      <c r="G107" s="272" t="s">
        <v>261</v>
      </c>
      <c r="H107" s="273">
        <v>132.84</v>
      </c>
      <c r="I107" s="274"/>
      <c r="J107" s="275">
        <f>ROUND(I107*H107,2)</f>
        <v>0</v>
      </c>
      <c r="K107" s="271" t="s">
        <v>130</v>
      </c>
      <c r="L107" s="276"/>
      <c r="M107" s="277" t="s">
        <v>19</v>
      </c>
      <c r="N107" s="278" t="s">
        <v>45</v>
      </c>
      <c r="O107" s="87"/>
      <c r="P107" s="216">
        <f>O107*H107</f>
        <v>0</v>
      </c>
      <c r="Q107" s="216">
        <v>1</v>
      </c>
      <c r="R107" s="216">
        <f>Q107*H107</f>
        <v>132.84</v>
      </c>
      <c r="S107" s="216">
        <v>0</v>
      </c>
      <c r="T107" s="217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18" t="s">
        <v>263</v>
      </c>
      <c r="AT107" s="218" t="s">
        <v>258</v>
      </c>
      <c r="AU107" s="218" t="s">
        <v>84</v>
      </c>
      <c r="AY107" s="20" t="s">
        <v>124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20" t="s">
        <v>82</v>
      </c>
      <c r="BK107" s="219">
        <f>ROUND(I107*H107,2)</f>
        <v>0</v>
      </c>
      <c r="BL107" s="20" t="s">
        <v>131</v>
      </c>
      <c r="BM107" s="218" t="s">
        <v>720</v>
      </c>
    </row>
    <row r="108" spans="1:51" s="14" customFormat="1" ht="12">
      <c r="A108" s="14"/>
      <c r="B108" s="236"/>
      <c r="C108" s="237"/>
      <c r="D108" s="227" t="s">
        <v>135</v>
      </c>
      <c r="E108" s="237"/>
      <c r="F108" s="239" t="s">
        <v>713</v>
      </c>
      <c r="G108" s="237"/>
      <c r="H108" s="240">
        <v>132.84</v>
      </c>
      <c r="I108" s="241"/>
      <c r="J108" s="237"/>
      <c r="K108" s="237"/>
      <c r="L108" s="242"/>
      <c r="M108" s="243"/>
      <c r="N108" s="244"/>
      <c r="O108" s="244"/>
      <c r="P108" s="244"/>
      <c r="Q108" s="244"/>
      <c r="R108" s="244"/>
      <c r="S108" s="244"/>
      <c r="T108" s="245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6" t="s">
        <v>135</v>
      </c>
      <c r="AU108" s="246" t="s">
        <v>84</v>
      </c>
      <c r="AV108" s="14" t="s">
        <v>84</v>
      </c>
      <c r="AW108" s="14" t="s">
        <v>4</v>
      </c>
      <c r="AX108" s="14" t="s">
        <v>82</v>
      </c>
      <c r="AY108" s="246" t="s">
        <v>124</v>
      </c>
    </row>
    <row r="109" spans="1:65" s="2" customFormat="1" ht="37.8" customHeight="1">
      <c r="A109" s="41"/>
      <c r="B109" s="42"/>
      <c r="C109" s="207" t="s">
        <v>721</v>
      </c>
      <c r="D109" s="207" t="s">
        <v>126</v>
      </c>
      <c r="E109" s="208" t="s">
        <v>241</v>
      </c>
      <c r="F109" s="209" t="s">
        <v>242</v>
      </c>
      <c r="G109" s="210" t="s">
        <v>166</v>
      </c>
      <c r="H109" s="211">
        <v>83.025</v>
      </c>
      <c r="I109" s="212"/>
      <c r="J109" s="213">
        <f>ROUND(I109*H109,2)</f>
        <v>0</v>
      </c>
      <c r="K109" s="209" t="s">
        <v>130</v>
      </c>
      <c r="L109" s="47"/>
      <c r="M109" s="214" t="s">
        <v>19</v>
      </c>
      <c r="N109" s="215" t="s">
        <v>45</v>
      </c>
      <c r="O109" s="87"/>
      <c r="P109" s="216">
        <f>O109*H109</f>
        <v>0</v>
      </c>
      <c r="Q109" s="216">
        <v>0</v>
      </c>
      <c r="R109" s="216">
        <f>Q109*H109</f>
        <v>0</v>
      </c>
      <c r="S109" s="216">
        <v>0</v>
      </c>
      <c r="T109" s="217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18" t="s">
        <v>131</v>
      </c>
      <c r="AT109" s="218" t="s">
        <v>126</v>
      </c>
      <c r="AU109" s="218" t="s">
        <v>84</v>
      </c>
      <c r="AY109" s="20" t="s">
        <v>124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20" t="s">
        <v>82</v>
      </c>
      <c r="BK109" s="219">
        <f>ROUND(I109*H109,2)</f>
        <v>0</v>
      </c>
      <c r="BL109" s="20" t="s">
        <v>131</v>
      </c>
      <c r="BM109" s="218" t="s">
        <v>722</v>
      </c>
    </row>
    <row r="110" spans="1:47" s="2" customFormat="1" ht="12">
      <c r="A110" s="41"/>
      <c r="B110" s="42"/>
      <c r="C110" s="43"/>
      <c r="D110" s="220" t="s">
        <v>133</v>
      </c>
      <c r="E110" s="43"/>
      <c r="F110" s="221" t="s">
        <v>244</v>
      </c>
      <c r="G110" s="43"/>
      <c r="H110" s="43"/>
      <c r="I110" s="222"/>
      <c r="J110" s="43"/>
      <c r="K110" s="43"/>
      <c r="L110" s="47"/>
      <c r="M110" s="223"/>
      <c r="N110" s="224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20" t="s">
        <v>133</v>
      </c>
      <c r="AU110" s="20" t="s">
        <v>84</v>
      </c>
    </row>
    <row r="111" spans="1:63" s="12" customFormat="1" ht="22.8" customHeight="1">
      <c r="A111" s="12"/>
      <c r="B111" s="191"/>
      <c r="C111" s="192"/>
      <c r="D111" s="193" t="s">
        <v>73</v>
      </c>
      <c r="E111" s="205" t="s">
        <v>208</v>
      </c>
      <c r="F111" s="205" t="s">
        <v>574</v>
      </c>
      <c r="G111" s="192"/>
      <c r="H111" s="192"/>
      <c r="I111" s="195"/>
      <c r="J111" s="206">
        <f>BK111</f>
        <v>0</v>
      </c>
      <c r="K111" s="192"/>
      <c r="L111" s="197"/>
      <c r="M111" s="198"/>
      <c r="N111" s="199"/>
      <c r="O111" s="199"/>
      <c r="P111" s="200">
        <f>P112</f>
        <v>0</v>
      </c>
      <c r="Q111" s="199"/>
      <c r="R111" s="200">
        <f>R112</f>
        <v>2.05704</v>
      </c>
      <c r="S111" s="199"/>
      <c r="T111" s="201">
        <f>T112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2" t="s">
        <v>82</v>
      </c>
      <c r="AT111" s="203" t="s">
        <v>73</v>
      </c>
      <c r="AU111" s="203" t="s">
        <v>82</v>
      </c>
      <c r="AY111" s="202" t="s">
        <v>124</v>
      </c>
      <c r="BK111" s="204">
        <f>BK112</f>
        <v>0</v>
      </c>
    </row>
    <row r="112" spans="1:65" s="2" customFormat="1" ht="16.5" customHeight="1">
      <c r="A112" s="41"/>
      <c r="B112" s="42"/>
      <c r="C112" s="207" t="s">
        <v>723</v>
      </c>
      <c r="D112" s="207" t="s">
        <v>126</v>
      </c>
      <c r="E112" s="208" t="s">
        <v>724</v>
      </c>
      <c r="F112" s="209" t="s">
        <v>725</v>
      </c>
      <c r="G112" s="210" t="s">
        <v>141</v>
      </c>
      <c r="H112" s="211">
        <v>72</v>
      </c>
      <c r="I112" s="212"/>
      <c r="J112" s="213">
        <f>ROUND(I112*H112,2)</f>
        <v>0</v>
      </c>
      <c r="K112" s="209" t="s">
        <v>174</v>
      </c>
      <c r="L112" s="47"/>
      <c r="M112" s="214" t="s">
        <v>19</v>
      </c>
      <c r="N112" s="215" t="s">
        <v>45</v>
      </c>
      <c r="O112" s="87"/>
      <c r="P112" s="216">
        <f>O112*H112</f>
        <v>0</v>
      </c>
      <c r="Q112" s="216">
        <v>0.02857</v>
      </c>
      <c r="R112" s="216">
        <f>Q112*H112</f>
        <v>2.05704</v>
      </c>
      <c r="S112" s="216">
        <v>0</v>
      </c>
      <c r="T112" s="217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18" t="s">
        <v>131</v>
      </c>
      <c r="AT112" s="218" t="s">
        <v>126</v>
      </c>
      <c r="AU112" s="218" t="s">
        <v>84</v>
      </c>
      <c r="AY112" s="20" t="s">
        <v>124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20" t="s">
        <v>82</v>
      </c>
      <c r="BK112" s="219">
        <f>ROUND(I112*H112,2)</f>
        <v>0</v>
      </c>
      <c r="BL112" s="20" t="s">
        <v>131</v>
      </c>
      <c r="BM112" s="218" t="s">
        <v>726</v>
      </c>
    </row>
    <row r="113" spans="1:63" s="12" customFormat="1" ht="22.8" customHeight="1">
      <c r="A113" s="12"/>
      <c r="B113" s="191"/>
      <c r="C113" s="192"/>
      <c r="D113" s="193" t="s">
        <v>73</v>
      </c>
      <c r="E113" s="205" t="s">
        <v>313</v>
      </c>
      <c r="F113" s="205" t="s">
        <v>314</v>
      </c>
      <c r="G113" s="192"/>
      <c r="H113" s="192"/>
      <c r="I113" s="195"/>
      <c r="J113" s="206">
        <f>BK113</f>
        <v>0</v>
      </c>
      <c r="K113" s="192"/>
      <c r="L113" s="197"/>
      <c r="M113" s="198"/>
      <c r="N113" s="199"/>
      <c r="O113" s="199"/>
      <c r="P113" s="200">
        <f>SUM(P114:P121)</f>
        <v>0</v>
      </c>
      <c r="Q113" s="199"/>
      <c r="R113" s="200">
        <f>SUM(R114:R121)</f>
        <v>0</v>
      </c>
      <c r="S113" s="199"/>
      <c r="T113" s="201">
        <f>SUM(T114:T121)</f>
        <v>18.288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02" t="s">
        <v>82</v>
      </c>
      <c r="AT113" s="203" t="s">
        <v>73</v>
      </c>
      <c r="AU113" s="203" t="s">
        <v>82</v>
      </c>
      <c r="AY113" s="202" t="s">
        <v>124</v>
      </c>
      <c r="BK113" s="204">
        <f>SUM(BK114:BK121)</f>
        <v>0</v>
      </c>
    </row>
    <row r="114" spans="1:65" s="2" customFormat="1" ht="16.5" customHeight="1">
      <c r="A114" s="41"/>
      <c r="B114" s="42"/>
      <c r="C114" s="207" t="s">
        <v>727</v>
      </c>
      <c r="D114" s="207" t="s">
        <v>126</v>
      </c>
      <c r="E114" s="208" t="s">
        <v>728</v>
      </c>
      <c r="F114" s="209" t="s">
        <v>729</v>
      </c>
      <c r="G114" s="210" t="s">
        <v>328</v>
      </c>
      <c r="H114" s="211">
        <v>41</v>
      </c>
      <c r="I114" s="212"/>
      <c r="J114" s="213">
        <f>ROUND(I114*H114,2)</f>
        <v>0</v>
      </c>
      <c r="K114" s="209" t="s">
        <v>130</v>
      </c>
      <c r="L114" s="47"/>
      <c r="M114" s="214" t="s">
        <v>19</v>
      </c>
      <c r="N114" s="215" t="s">
        <v>45</v>
      </c>
      <c r="O114" s="87"/>
      <c r="P114" s="216">
        <f>O114*H114</f>
        <v>0</v>
      </c>
      <c r="Q114" s="216">
        <v>0</v>
      </c>
      <c r="R114" s="216">
        <f>Q114*H114</f>
        <v>0</v>
      </c>
      <c r="S114" s="216">
        <v>0</v>
      </c>
      <c r="T114" s="217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18" t="s">
        <v>131</v>
      </c>
      <c r="AT114" s="218" t="s">
        <v>126</v>
      </c>
      <c r="AU114" s="218" t="s">
        <v>84</v>
      </c>
      <c r="AY114" s="20" t="s">
        <v>124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20" t="s">
        <v>82</v>
      </c>
      <c r="BK114" s="219">
        <f>ROUND(I114*H114,2)</f>
        <v>0</v>
      </c>
      <c r="BL114" s="20" t="s">
        <v>131</v>
      </c>
      <c r="BM114" s="218" t="s">
        <v>730</v>
      </c>
    </row>
    <row r="115" spans="1:47" s="2" customFormat="1" ht="12">
      <c r="A115" s="41"/>
      <c r="B115" s="42"/>
      <c r="C115" s="43"/>
      <c r="D115" s="220" t="s">
        <v>133</v>
      </c>
      <c r="E115" s="43"/>
      <c r="F115" s="221" t="s">
        <v>731</v>
      </c>
      <c r="G115" s="43"/>
      <c r="H115" s="43"/>
      <c r="I115" s="222"/>
      <c r="J115" s="43"/>
      <c r="K115" s="43"/>
      <c r="L115" s="47"/>
      <c r="M115" s="223"/>
      <c r="N115" s="224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20" t="s">
        <v>133</v>
      </c>
      <c r="AU115" s="20" t="s">
        <v>84</v>
      </c>
    </row>
    <row r="116" spans="1:51" s="14" customFormat="1" ht="12">
      <c r="A116" s="14"/>
      <c r="B116" s="236"/>
      <c r="C116" s="237"/>
      <c r="D116" s="227" t="s">
        <v>135</v>
      </c>
      <c r="E116" s="238" t="s">
        <v>19</v>
      </c>
      <c r="F116" s="239" t="s">
        <v>732</v>
      </c>
      <c r="G116" s="237"/>
      <c r="H116" s="240">
        <v>41</v>
      </c>
      <c r="I116" s="241"/>
      <c r="J116" s="237"/>
      <c r="K116" s="237"/>
      <c r="L116" s="242"/>
      <c r="M116" s="243"/>
      <c r="N116" s="244"/>
      <c r="O116" s="244"/>
      <c r="P116" s="244"/>
      <c r="Q116" s="244"/>
      <c r="R116" s="244"/>
      <c r="S116" s="244"/>
      <c r="T116" s="245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6" t="s">
        <v>135</v>
      </c>
      <c r="AU116" s="246" t="s">
        <v>84</v>
      </c>
      <c r="AV116" s="14" t="s">
        <v>84</v>
      </c>
      <c r="AW116" s="14" t="s">
        <v>35</v>
      </c>
      <c r="AX116" s="14" t="s">
        <v>82</v>
      </c>
      <c r="AY116" s="246" t="s">
        <v>124</v>
      </c>
    </row>
    <row r="117" spans="1:65" s="2" customFormat="1" ht="16.5" customHeight="1">
      <c r="A117" s="41"/>
      <c r="B117" s="42"/>
      <c r="C117" s="207" t="s">
        <v>176</v>
      </c>
      <c r="D117" s="207" t="s">
        <v>126</v>
      </c>
      <c r="E117" s="208" t="s">
        <v>316</v>
      </c>
      <c r="F117" s="209" t="s">
        <v>317</v>
      </c>
      <c r="G117" s="210" t="s">
        <v>318</v>
      </c>
      <c r="H117" s="211">
        <v>20</v>
      </c>
      <c r="I117" s="212"/>
      <c r="J117" s="213">
        <f>ROUND(I117*H117,2)</f>
        <v>0</v>
      </c>
      <c r="K117" s="209" t="s">
        <v>19</v>
      </c>
      <c r="L117" s="47"/>
      <c r="M117" s="214" t="s">
        <v>19</v>
      </c>
      <c r="N117" s="215" t="s">
        <v>45</v>
      </c>
      <c r="O117" s="87"/>
      <c r="P117" s="216">
        <f>O117*H117</f>
        <v>0</v>
      </c>
      <c r="Q117" s="216">
        <v>0</v>
      </c>
      <c r="R117" s="216">
        <f>Q117*H117</f>
        <v>0</v>
      </c>
      <c r="S117" s="216">
        <v>0</v>
      </c>
      <c r="T117" s="217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18" t="s">
        <v>131</v>
      </c>
      <c r="AT117" s="218" t="s">
        <v>126</v>
      </c>
      <c r="AU117" s="218" t="s">
        <v>84</v>
      </c>
      <c r="AY117" s="20" t="s">
        <v>124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20" t="s">
        <v>82</v>
      </c>
      <c r="BK117" s="219">
        <f>ROUND(I117*H117,2)</f>
        <v>0</v>
      </c>
      <c r="BL117" s="20" t="s">
        <v>131</v>
      </c>
      <c r="BM117" s="218" t="s">
        <v>733</v>
      </c>
    </row>
    <row r="118" spans="1:65" s="2" customFormat="1" ht="16.5" customHeight="1">
      <c r="A118" s="41"/>
      <c r="B118" s="42"/>
      <c r="C118" s="207" t="s">
        <v>734</v>
      </c>
      <c r="D118" s="207" t="s">
        <v>126</v>
      </c>
      <c r="E118" s="208" t="s">
        <v>735</v>
      </c>
      <c r="F118" s="209" t="s">
        <v>736</v>
      </c>
      <c r="G118" s="210" t="s">
        <v>141</v>
      </c>
      <c r="H118" s="211">
        <v>72</v>
      </c>
      <c r="I118" s="212"/>
      <c r="J118" s="213">
        <f>ROUND(I118*H118,2)</f>
        <v>0</v>
      </c>
      <c r="K118" s="209" t="s">
        <v>130</v>
      </c>
      <c r="L118" s="47"/>
      <c r="M118" s="214" t="s">
        <v>19</v>
      </c>
      <c r="N118" s="215" t="s">
        <v>45</v>
      </c>
      <c r="O118" s="87"/>
      <c r="P118" s="216">
        <f>O118*H118</f>
        <v>0</v>
      </c>
      <c r="Q118" s="216">
        <v>0</v>
      </c>
      <c r="R118" s="216">
        <f>Q118*H118</f>
        <v>0</v>
      </c>
      <c r="S118" s="216">
        <v>0.181</v>
      </c>
      <c r="T118" s="217">
        <f>S118*H118</f>
        <v>13.032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18" t="s">
        <v>131</v>
      </c>
      <c r="AT118" s="218" t="s">
        <v>126</v>
      </c>
      <c r="AU118" s="218" t="s">
        <v>84</v>
      </c>
      <c r="AY118" s="20" t="s">
        <v>124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20" t="s">
        <v>82</v>
      </c>
      <c r="BK118" s="219">
        <f>ROUND(I118*H118,2)</f>
        <v>0</v>
      </c>
      <c r="BL118" s="20" t="s">
        <v>131</v>
      </c>
      <c r="BM118" s="218" t="s">
        <v>737</v>
      </c>
    </row>
    <row r="119" spans="1:47" s="2" customFormat="1" ht="12">
      <c r="A119" s="41"/>
      <c r="B119" s="42"/>
      <c r="C119" s="43"/>
      <c r="D119" s="220" t="s">
        <v>133</v>
      </c>
      <c r="E119" s="43"/>
      <c r="F119" s="221" t="s">
        <v>738</v>
      </c>
      <c r="G119" s="43"/>
      <c r="H119" s="43"/>
      <c r="I119" s="222"/>
      <c r="J119" s="43"/>
      <c r="K119" s="43"/>
      <c r="L119" s="47"/>
      <c r="M119" s="223"/>
      <c r="N119" s="224"/>
      <c r="O119" s="87"/>
      <c r="P119" s="87"/>
      <c r="Q119" s="87"/>
      <c r="R119" s="87"/>
      <c r="S119" s="87"/>
      <c r="T119" s="88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T119" s="20" t="s">
        <v>133</v>
      </c>
      <c r="AU119" s="20" t="s">
        <v>84</v>
      </c>
    </row>
    <row r="120" spans="1:65" s="2" customFormat="1" ht="24.15" customHeight="1">
      <c r="A120" s="41"/>
      <c r="B120" s="42"/>
      <c r="C120" s="207" t="s">
        <v>739</v>
      </c>
      <c r="D120" s="207" t="s">
        <v>126</v>
      </c>
      <c r="E120" s="208" t="s">
        <v>740</v>
      </c>
      <c r="F120" s="209" t="s">
        <v>741</v>
      </c>
      <c r="G120" s="210" t="s">
        <v>141</v>
      </c>
      <c r="H120" s="211">
        <v>72</v>
      </c>
      <c r="I120" s="212"/>
      <c r="J120" s="213">
        <f>ROUND(I120*H120,2)</f>
        <v>0</v>
      </c>
      <c r="K120" s="209" t="s">
        <v>130</v>
      </c>
      <c r="L120" s="47"/>
      <c r="M120" s="214" t="s">
        <v>19</v>
      </c>
      <c r="N120" s="215" t="s">
        <v>45</v>
      </c>
      <c r="O120" s="87"/>
      <c r="P120" s="216">
        <f>O120*H120</f>
        <v>0</v>
      </c>
      <c r="Q120" s="216">
        <v>0</v>
      </c>
      <c r="R120" s="216">
        <f>Q120*H120</f>
        <v>0</v>
      </c>
      <c r="S120" s="216">
        <v>0.073</v>
      </c>
      <c r="T120" s="217">
        <f>S120*H120</f>
        <v>5.255999999999999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18" t="s">
        <v>131</v>
      </c>
      <c r="AT120" s="218" t="s">
        <v>126</v>
      </c>
      <c r="AU120" s="218" t="s">
        <v>84</v>
      </c>
      <c r="AY120" s="20" t="s">
        <v>124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20" t="s">
        <v>82</v>
      </c>
      <c r="BK120" s="219">
        <f>ROUND(I120*H120,2)</f>
        <v>0</v>
      </c>
      <c r="BL120" s="20" t="s">
        <v>131</v>
      </c>
      <c r="BM120" s="218" t="s">
        <v>742</v>
      </c>
    </row>
    <row r="121" spans="1:47" s="2" customFormat="1" ht="12">
      <c r="A121" s="41"/>
      <c r="B121" s="42"/>
      <c r="C121" s="43"/>
      <c r="D121" s="220" t="s">
        <v>133</v>
      </c>
      <c r="E121" s="43"/>
      <c r="F121" s="221" t="s">
        <v>743</v>
      </c>
      <c r="G121" s="43"/>
      <c r="H121" s="43"/>
      <c r="I121" s="222"/>
      <c r="J121" s="43"/>
      <c r="K121" s="43"/>
      <c r="L121" s="47"/>
      <c r="M121" s="223"/>
      <c r="N121" s="224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20" t="s">
        <v>133</v>
      </c>
      <c r="AU121" s="20" t="s">
        <v>84</v>
      </c>
    </row>
    <row r="122" spans="1:63" s="12" customFormat="1" ht="22.8" customHeight="1">
      <c r="A122" s="12"/>
      <c r="B122" s="191"/>
      <c r="C122" s="192"/>
      <c r="D122" s="193" t="s">
        <v>73</v>
      </c>
      <c r="E122" s="205" t="s">
        <v>331</v>
      </c>
      <c r="F122" s="205" t="s">
        <v>332</v>
      </c>
      <c r="G122" s="192"/>
      <c r="H122" s="192"/>
      <c r="I122" s="195"/>
      <c r="J122" s="206">
        <f>BK122</f>
        <v>0</v>
      </c>
      <c r="K122" s="192"/>
      <c r="L122" s="197"/>
      <c r="M122" s="198"/>
      <c r="N122" s="199"/>
      <c r="O122" s="199"/>
      <c r="P122" s="200">
        <f>SUM(P123:P129)</f>
        <v>0</v>
      </c>
      <c r="Q122" s="199"/>
      <c r="R122" s="200">
        <f>SUM(R123:R129)</f>
        <v>0</v>
      </c>
      <c r="S122" s="199"/>
      <c r="T122" s="201">
        <f>SUM(T123:T129)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2" t="s">
        <v>82</v>
      </c>
      <c r="AT122" s="203" t="s">
        <v>73</v>
      </c>
      <c r="AU122" s="203" t="s">
        <v>82</v>
      </c>
      <c r="AY122" s="202" t="s">
        <v>124</v>
      </c>
      <c r="BK122" s="204">
        <f>SUM(BK123:BK129)</f>
        <v>0</v>
      </c>
    </row>
    <row r="123" spans="1:65" s="2" customFormat="1" ht="21.75" customHeight="1">
      <c r="A123" s="41"/>
      <c r="B123" s="42"/>
      <c r="C123" s="207" t="s">
        <v>229</v>
      </c>
      <c r="D123" s="207" t="s">
        <v>126</v>
      </c>
      <c r="E123" s="208" t="s">
        <v>744</v>
      </c>
      <c r="F123" s="209" t="s">
        <v>745</v>
      </c>
      <c r="G123" s="210" t="s">
        <v>261</v>
      </c>
      <c r="H123" s="211">
        <v>18.288</v>
      </c>
      <c r="I123" s="212"/>
      <c r="J123" s="213">
        <f>ROUND(I123*H123,2)</f>
        <v>0</v>
      </c>
      <c r="K123" s="209" t="s">
        <v>130</v>
      </c>
      <c r="L123" s="47"/>
      <c r="M123" s="214" t="s">
        <v>19</v>
      </c>
      <c r="N123" s="215" t="s">
        <v>45</v>
      </c>
      <c r="O123" s="87"/>
      <c r="P123" s="216">
        <f>O123*H123</f>
        <v>0</v>
      </c>
      <c r="Q123" s="216">
        <v>0</v>
      </c>
      <c r="R123" s="216">
        <f>Q123*H123</f>
        <v>0</v>
      </c>
      <c r="S123" s="216">
        <v>0</v>
      </c>
      <c r="T123" s="217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18" t="s">
        <v>131</v>
      </c>
      <c r="AT123" s="218" t="s">
        <v>126</v>
      </c>
      <c r="AU123" s="218" t="s">
        <v>84</v>
      </c>
      <c r="AY123" s="20" t="s">
        <v>124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20" t="s">
        <v>82</v>
      </c>
      <c r="BK123" s="219">
        <f>ROUND(I123*H123,2)</f>
        <v>0</v>
      </c>
      <c r="BL123" s="20" t="s">
        <v>131</v>
      </c>
      <c r="BM123" s="218" t="s">
        <v>746</v>
      </c>
    </row>
    <row r="124" spans="1:47" s="2" customFormat="1" ht="12">
      <c r="A124" s="41"/>
      <c r="B124" s="42"/>
      <c r="C124" s="43"/>
      <c r="D124" s="220" t="s">
        <v>133</v>
      </c>
      <c r="E124" s="43"/>
      <c r="F124" s="221" t="s">
        <v>747</v>
      </c>
      <c r="G124" s="43"/>
      <c r="H124" s="43"/>
      <c r="I124" s="222"/>
      <c r="J124" s="43"/>
      <c r="K124" s="43"/>
      <c r="L124" s="47"/>
      <c r="M124" s="223"/>
      <c r="N124" s="224"/>
      <c r="O124" s="87"/>
      <c r="P124" s="87"/>
      <c r="Q124" s="87"/>
      <c r="R124" s="87"/>
      <c r="S124" s="87"/>
      <c r="T124" s="88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T124" s="20" t="s">
        <v>133</v>
      </c>
      <c r="AU124" s="20" t="s">
        <v>84</v>
      </c>
    </row>
    <row r="125" spans="1:65" s="2" customFormat="1" ht="24.15" customHeight="1">
      <c r="A125" s="41"/>
      <c r="B125" s="42"/>
      <c r="C125" s="207" t="s">
        <v>8</v>
      </c>
      <c r="D125" s="207" t="s">
        <v>126</v>
      </c>
      <c r="E125" s="208" t="s">
        <v>748</v>
      </c>
      <c r="F125" s="209" t="s">
        <v>749</v>
      </c>
      <c r="G125" s="210" t="s">
        <v>261</v>
      </c>
      <c r="H125" s="211">
        <v>182.88</v>
      </c>
      <c r="I125" s="212"/>
      <c r="J125" s="213">
        <f>ROUND(I125*H125,2)</f>
        <v>0</v>
      </c>
      <c r="K125" s="209" t="s">
        <v>130</v>
      </c>
      <c r="L125" s="47"/>
      <c r="M125" s="214" t="s">
        <v>19</v>
      </c>
      <c r="N125" s="215" t="s">
        <v>45</v>
      </c>
      <c r="O125" s="87"/>
      <c r="P125" s="216">
        <f>O125*H125</f>
        <v>0</v>
      </c>
      <c r="Q125" s="216">
        <v>0</v>
      </c>
      <c r="R125" s="216">
        <f>Q125*H125</f>
        <v>0</v>
      </c>
      <c r="S125" s="216">
        <v>0</v>
      </c>
      <c r="T125" s="217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18" t="s">
        <v>131</v>
      </c>
      <c r="AT125" s="218" t="s">
        <v>126</v>
      </c>
      <c r="AU125" s="218" t="s">
        <v>84</v>
      </c>
      <c r="AY125" s="20" t="s">
        <v>124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20" t="s">
        <v>82</v>
      </c>
      <c r="BK125" s="219">
        <f>ROUND(I125*H125,2)</f>
        <v>0</v>
      </c>
      <c r="BL125" s="20" t="s">
        <v>131</v>
      </c>
      <c r="BM125" s="218" t="s">
        <v>750</v>
      </c>
    </row>
    <row r="126" spans="1:47" s="2" customFormat="1" ht="12">
      <c r="A126" s="41"/>
      <c r="B126" s="42"/>
      <c r="C126" s="43"/>
      <c r="D126" s="220" t="s">
        <v>133</v>
      </c>
      <c r="E126" s="43"/>
      <c r="F126" s="221" t="s">
        <v>751</v>
      </c>
      <c r="G126" s="43"/>
      <c r="H126" s="43"/>
      <c r="I126" s="222"/>
      <c r="J126" s="43"/>
      <c r="K126" s="43"/>
      <c r="L126" s="47"/>
      <c r="M126" s="223"/>
      <c r="N126" s="224"/>
      <c r="O126" s="87"/>
      <c r="P126" s="87"/>
      <c r="Q126" s="87"/>
      <c r="R126" s="87"/>
      <c r="S126" s="87"/>
      <c r="T126" s="88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T126" s="20" t="s">
        <v>133</v>
      </c>
      <c r="AU126" s="20" t="s">
        <v>84</v>
      </c>
    </row>
    <row r="127" spans="1:51" s="14" customFormat="1" ht="12">
      <c r="A127" s="14"/>
      <c r="B127" s="236"/>
      <c r="C127" s="237"/>
      <c r="D127" s="227" t="s">
        <v>135</v>
      </c>
      <c r="E127" s="237"/>
      <c r="F127" s="239" t="s">
        <v>752</v>
      </c>
      <c r="G127" s="237"/>
      <c r="H127" s="240">
        <v>182.88</v>
      </c>
      <c r="I127" s="241"/>
      <c r="J127" s="237"/>
      <c r="K127" s="237"/>
      <c r="L127" s="242"/>
      <c r="M127" s="243"/>
      <c r="N127" s="244"/>
      <c r="O127" s="244"/>
      <c r="P127" s="244"/>
      <c r="Q127" s="244"/>
      <c r="R127" s="244"/>
      <c r="S127" s="244"/>
      <c r="T127" s="245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6" t="s">
        <v>135</v>
      </c>
      <c r="AU127" s="246" t="s">
        <v>84</v>
      </c>
      <c r="AV127" s="14" t="s">
        <v>84</v>
      </c>
      <c r="AW127" s="14" t="s">
        <v>4</v>
      </c>
      <c r="AX127" s="14" t="s">
        <v>82</v>
      </c>
      <c r="AY127" s="246" t="s">
        <v>124</v>
      </c>
    </row>
    <row r="128" spans="1:65" s="2" customFormat="1" ht="24.15" customHeight="1">
      <c r="A128" s="41"/>
      <c r="B128" s="42"/>
      <c r="C128" s="207" t="s">
        <v>753</v>
      </c>
      <c r="D128" s="207" t="s">
        <v>126</v>
      </c>
      <c r="E128" s="208" t="s">
        <v>754</v>
      </c>
      <c r="F128" s="209" t="s">
        <v>755</v>
      </c>
      <c r="G128" s="210" t="s">
        <v>261</v>
      </c>
      <c r="H128" s="211">
        <v>18.288</v>
      </c>
      <c r="I128" s="212"/>
      <c r="J128" s="213">
        <f>ROUND(I128*H128,2)</f>
        <v>0</v>
      </c>
      <c r="K128" s="209" t="s">
        <v>130</v>
      </c>
      <c r="L128" s="47"/>
      <c r="M128" s="214" t="s">
        <v>19</v>
      </c>
      <c r="N128" s="215" t="s">
        <v>45</v>
      </c>
      <c r="O128" s="87"/>
      <c r="P128" s="216">
        <f>O128*H128</f>
        <v>0</v>
      </c>
      <c r="Q128" s="216">
        <v>0</v>
      </c>
      <c r="R128" s="216">
        <f>Q128*H128</f>
        <v>0</v>
      </c>
      <c r="S128" s="216">
        <v>0</v>
      </c>
      <c r="T128" s="217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18" t="s">
        <v>131</v>
      </c>
      <c r="AT128" s="218" t="s">
        <v>126</v>
      </c>
      <c r="AU128" s="218" t="s">
        <v>84</v>
      </c>
      <c r="AY128" s="20" t="s">
        <v>124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20" t="s">
        <v>82</v>
      </c>
      <c r="BK128" s="219">
        <f>ROUND(I128*H128,2)</f>
        <v>0</v>
      </c>
      <c r="BL128" s="20" t="s">
        <v>131</v>
      </c>
      <c r="BM128" s="218" t="s">
        <v>756</v>
      </c>
    </row>
    <row r="129" spans="1:47" s="2" customFormat="1" ht="12">
      <c r="A129" s="41"/>
      <c r="B129" s="42"/>
      <c r="C129" s="43"/>
      <c r="D129" s="220" t="s">
        <v>133</v>
      </c>
      <c r="E129" s="43"/>
      <c r="F129" s="221" t="s">
        <v>757</v>
      </c>
      <c r="G129" s="43"/>
      <c r="H129" s="43"/>
      <c r="I129" s="222"/>
      <c r="J129" s="43"/>
      <c r="K129" s="43"/>
      <c r="L129" s="47"/>
      <c r="M129" s="223"/>
      <c r="N129" s="224"/>
      <c r="O129" s="87"/>
      <c r="P129" s="87"/>
      <c r="Q129" s="87"/>
      <c r="R129" s="87"/>
      <c r="S129" s="87"/>
      <c r="T129" s="88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T129" s="20" t="s">
        <v>133</v>
      </c>
      <c r="AU129" s="20" t="s">
        <v>84</v>
      </c>
    </row>
    <row r="130" spans="1:63" s="12" customFormat="1" ht="22.8" customHeight="1">
      <c r="A130" s="12"/>
      <c r="B130" s="191"/>
      <c r="C130" s="192"/>
      <c r="D130" s="193" t="s">
        <v>73</v>
      </c>
      <c r="E130" s="205" t="s">
        <v>360</v>
      </c>
      <c r="F130" s="205" t="s">
        <v>361</v>
      </c>
      <c r="G130" s="192"/>
      <c r="H130" s="192"/>
      <c r="I130" s="195"/>
      <c r="J130" s="206">
        <f>BK130</f>
        <v>0</v>
      </c>
      <c r="K130" s="192"/>
      <c r="L130" s="197"/>
      <c r="M130" s="198"/>
      <c r="N130" s="199"/>
      <c r="O130" s="199"/>
      <c r="P130" s="200">
        <f>SUM(P131:P134)</f>
        <v>0</v>
      </c>
      <c r="Q130" s="199"/>
      <c r="R130" s="200">
        <f>SUM(R131:R134)</f>
        <v>0</v>
      </c>
      <c r="S130" s="199"/>
      <c r="T130" s="201">
        <f>SUM(T131:T134)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2" t="s">
        <v>82</v>
      </c>
      <c r="AT130" s="203" t="s">
        <v>73</v>
      </c>
      <c r="AU130" s="203" t="s">
        <v>82</v>
      </c>
      <c r="AY130" s="202" t="s">
        <v>124</v>
      </c>
      <c r="BK130" s="204">
        <f>SUM(BK131:BK134)</f>
        <v>0</v>
      </c>
    </row>
    <row r="131" spans="1:65" s="2" customFormat="1" ht="33" customHeight="1">
      <c r="A131" s="41"/>
      <c r="B131" s="42"/>
      <c r="C131" s="207" t="s">
        <v>246</v>
      </c>
      <c r="D131" s="207" t="s">
        <v>126</v>
      </c>
      <c r="E131" s="208" t="s">
        <v>758</v>
      </c>
      <c r="F131" s="209" t="s">
        <v>759</v>
      </c>
      <c r="G131" s="210" t="s">
        <v>261</v>
      </c>
      <c r="H131" s="211">
        <v>2.577</v>
      </c>
      <c r="I131" s="212"/>
      <c r="J131" s="213">
        <f>ROUND(I131*H131,2)</f>
        <v>0</v>
      </c>
      <c r="K131" s="209" t="s">
        <v>130</v>
      </c>
      <c r="L131" s="47"/>
      <c r="M131" s="214" t="s">
        <v>19</v>
      </c>
      <c r="N131" s="215" t="s">
        <v>45</v>
      </c>
      <c r="O131" s="87"/>
      <c r="P131" s="216">
        <f>O131*H131</f>
        <v>0</v>
      </c>
      <c r="Q131" s="216">
        <v>0</v>
      </c>
      <c r="R131" s="216">
        <f>Q131*H131</f>
        <v>0</v>
      </c>
      <c r="S131" s="216">
        <v>0</v>
      </c>
      <c r="T131" s="217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18" t="s">
        <v>131</v>
      </c>
      <c r="AT131" s="218" t="s">
        <v>126</v>
      </c>
      <c r="AU131" s="218" t="s">
        <v>84</v>
      </c>
      <c r="AY131" s="20" t="s">
        <v>124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20" t="s">
        <v>82</v>
      </c>
      <c r="BK131" s="219">
        <f>ROUND(I131*H131,2)</f>
        <v>0</v>
      </c>
      <c r="BL131" s="20" t="s">
        <v>131</v>
      </c>
      <c r="BM131" s="218" t="s">
        <v>760</v>
      </c>
    </row>
    <row r="132" spans="1:47" s="2" customFormat="1" ht="12">
      <c r="A132" s="41"/>
      <c r="B132" s="42"/>
      <c r="C132" s="43"/>
      <c r="D132" s="220" t="s">
        <v>133</v>
      </c>
      <c r="E132" s="43"/>
      <c r="F132" s="221" t="s">
        <v>761</v>
      </c>
      <c r="G132" s="43"/>
      <c r="H132" s="43"/>
      <c r="I132" s="222"/>
      <c r="J132" s="43"/>
      <c r="K132" s="43"/>
      <c r="L132" s="47"/>
      <c r="M132" s="223"/>
      <c r="N132" s="224"/>
      <c r="O132" s="87"/>
      <c r="P132" s="87"/>
      <c r="Q132" s="87"/>
      <c r="R132" s="87"/>
      <c r="S132" s="87"/>
      <c r="T132" s="88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T132" s="20" t="s">
        <v>133</v>
      </c>
      <c r="AU132" s="20" t="s">
        <v>84</v>
      </c>
    </row>
    <row r="133" spans="1:65" s="2" customFormat="1" ht="24.15" customHeight="1">
      <c r="A133" s="41"/>
      <c r="B133" s="42"/>
      <c r="C133" s="207" t="s">
        <v>762</v>
      </c>
      <c r="D133" s="207" t="s">
        <v>126</v>
      </c>
      <c r="E133" s="208" t="s">
        <v>560</v>
      </c>
      <c r="F133" s="209" t="s">
        <v>561</v>
      </c>
      <c r="G133" s="210" t="s">
        <v>261</v>
      </c>
      <c r="H133" s="211">
        <v>132.84</v>
      </c>
      <c r="I133" s="212"/>
      <c r="J133" s="213">
        <f>ROUND(I133*H133,2)</f>
        <v>0</v>
      </c>
      <c r="K133" s="209" t="s">
        <v>130</v>
      </c>
      <c r="L133" s="47"/>
      <c r="M133" s="214" t="s">
        <v>19</v>
      </c>
      <c r="N133" s="215" t="s">
        <v>45</v>
      </c>
      <c r="O133" s="87"/>
      <c r="P133" s="216">
        <f>O133*H133</f>
        <v>0</v>
      </c>
      <c r="Q133" s="216">
        <v>0</v>
      </c>
      <c r="R133" s="216">
        <f>Q133*H133</f>
        <v>0</v>
      </c>
      <c r="S133" s="216">
        <v>0</v>
      </c>
      <c r="T133" s="217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18" t="s">
        <v>131</v>
      </c>
      <c r="AT133" s="218" t="s">
        <v>126</v>
      </c>
      <c r="AU133" s="218" t="s">
        <v>84</v>
      </c>
      <c r="AY133" s="20" t="s">
        <v>124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20" t="s">
        <v>82</v>
      </c>
      <c r="BK133" s="219">
        <f>ROUND(I133*H133,2)</f>
        <v>0</v>
      </c>
      <c r="BL133" s="20" t="s">
        <v>131</v>
      </c>
      <c r="BM133" s="218" t="s">
        <v>763</v>
      </c>
    </row>
    <row r="134" spans="1:47" s="2" customFormat="1" ht="12">
      <c r="A134" s="41"/>
      <c r="B134" s="42"/>
      <c r="C134" s="43"/>
      <c r="D134" s="220" t="s">
        <v>133</v>
      </c>
      <c r="E134" s="43"/>
      <c r="F134" s="221" t="s">
        <v>563</v>
      </c>
      <c r="G134" s="43"/>
      <c r="H134" s="43"/>
      <c r="I134" s="222"/>
      <c r="J134" s="43"/>
      <c r="K134" s="43"/>
      <c r="L134" s="47"/>
      <c r="M134" s="223"/>
      <c r="N134" s="224"/>
      <c r="O134" s="87"/>
      <c r="P134" s="87"/>
      <c r="Q134" s="87"/>
      <c r="R134" s="87"/>
      <c r="S134" s="87"/>
      <c r="T134" s="88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T134" s="20" t="s">
        <v>133</v>
      </c>
      <c r="AU134" s="20" t="s">
        <v>84</v>
      </c>
    </row>
    <row r="135" spans="1:63" s="12" customFormat="1" ht="25.9" customHeight="1">
      <c r="A135" s="12"/>
      <c r="B135" s="191"/>
      <c r="C135" s="192"/>
      <c r="D135" s="193" t="s">
        <v>73</v>
      </c>
      <c r="E135" s="194" t="s">
        <v>764</v>
      </c>
      <c r="F135" s="194" t="s">
        <v>765</v>
      </c>
      <c r="G135" s="192"/>
      <c r="H135" s="192"/>
      <c r="I135" s="195"/>
      <c r="J135" s="196">
        <f>BK135</f>
        <v>0</v>
      </c>
      <c r="K135" s="192"/>
      <c r="L135" s="197"/>
      <c r="M135" s="198"/>
      <c r="N135" s="199"/>
      <c r="O135" s="199"/>
      <c r="P135" s="200">
        <f>P136+P150</f>
        <v>0</v>
      </c>
      <c r="Q135" s="199"/>
      <c r="R135" s="200">
        <f>R136+R150</f>
        <v>0.519684</v>
      </c>
      <c r="S135" s="199"/>
      <c r="T135" s="201">
        <f>T136+T150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02" t="s">
        <v>84</v>
      </c>
      <c r="AT135" s="203" t="s">
        <v>73</v>
      </c>
      <c r="AU135" s="203" t="s">
        <v>74</v>
      </c>
      <c r="AY135" s="202" t="s">
        <v>124</v>
      </c>
      <c r="BK135" s="204">
        <f>BK136+BK150</f>
        <v>0</v>
      </c>
    </row>
    <row r="136" spans="1:63" s="12" customFormat="1" ht="22.8" customHeight="1">
      <c r="A136" s="12"/>
      <c r="B136" s="191"/>
      <c r="C136" s="192"/>
      <c r="D136" s="193" t="s">
        <v>73</v>
      </c>
      <c r="E136" s="205" t="s">
        <v>766</v>
      </c>
      <c r="F136" s="205" t="s">
        <v>767</v>
      </c>
      <c r="G136" s="192"/>
      <c r="H136" s="192"/>
      <c r="I136" s="195"/>
      <c r="J136" s="206">
        <f>BK136</f>
        <v>0</v>
      </c>
      <c r="K136" s="192"/>
      <c r="L136" s="197"/>
      <c r="M136" s="198"/>
      <c r="N136" s="199"/>
      <c r="O136" s="199"/>
      <c r="P136" s="200">
        <f>SUM(P137:P149)</f>
        <v>0</v>
      </c>
      <c r="Q136" s="199"/>
      <c r="R136" s="200">
        <f>SUM(R137:R149)</f>
        <v>0.448404</v>
      </c>
      <c r="S136" s="199"/>
      <c r="T136" s="201">
        <f>SUM(T137:T149)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02" t="s">
        <v>84</v>
      </c>
      <c r="AT136" s="203" t="s">
        <v>73</v>
      </c>
      <c r="AU136" s="203" t="s">
        <v>82</v>
      </c>
      <c r="AY136" s="202" t="s">
        <v>124</v>
      </c>
      <c r="BK136" s="204">
        <f>SUM(BK137:BK149)</f>
        <v>0</v>
      </c>
    </row>
    <row r="137" spans="1:65" s="2" customFormat="1" ht="21.75" customHeight="1">
      <c r="A137" s="41"/>
      <c r="B137" s="42"/>
      <c r="C137" s="207" t="s">
        <v>252</v>
      </c>
      <c r="D137" s="207" t="s">
        <v>126</v>
      </c>
      <c r="E137" s="208" t="s">
        <v>768</v>
      </c>
      <c r="F137" s="209" t="s">
        <v>769</v>
      </c>
      <c r="G137" s="210" t="s">
        <v>141</v>
      </c>
      <c r="H137" s="211">
        <v>72</v>
      </c>
      <c r="I137" s="212"/>
      <c r="J137" s="213">
        <f>ROUND(I137*H137,2)</f>
        <v>0</v>
      </c>
      <c r="K137" s="209" t="s">
        <v>130</v>
      </c>
      <c r="L137" s="47"/>
      <c r="M137" s="214" t="s">
        <v>19</v>
      </c>
      <c r="N137" s="215" t="s">
        <v>45</v>
      </c>
      <c r="O137" s="87"/>
      <c r="P137" s="216">
        <f>O137*H137</f>
        <v>0</v>
      </c>
      <c r="Q137" s="216">
        <v>0</v>
      </c>
      <c r="R137" s="216">
        <f>Q137*H137</f>
        <v>0</v>
      </c>
      <c r="S137" s="216">
        <v>0</v>
      </c>
      <c r="T137" s="217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18" t="s">
        <v>240</v>
      </c>
      <c r="AT137" s="218" t="s">
        <v>126</v>
      </c>
      <c r="AU137" s="218" t="s">
        <v>84</v>
      </c>
      <c r="AY137" s="20" t="s">
        <v>124</v>
      </c>
      <c r="BE137" s="219">
        <f>IF(N137="základní",J137,0)</f>
        <v>0</v>
      </c>
      <c r="BF137" s="219">
        <f>IF(N137="snížená",J137,0)</f>
        <v>0</v>
      </c>
      <c r="BG137" s="219">
        <f>IF(N137="zákl. přenesená",J137,0)</f>
        <v>0</v>
      </c>
      <c r="BH137" s="219">
        <f>IF(N137="sníž. přenesená",J137,0)</f>
        <v>0</v>
      </c>
      <c r="BI137" s="219">
        <f>IF(N137="nulová",J137,0)</f>
        <v>0</v>
      </c>
      <c r="BJ137" s="20" t="s">
        <v>82</v>
      </c>
      <c r="BK137" s="219">
        <f>ROUND(I137*H137,2)</f>
        <v>0</v>
      </c>
      <c r="BL137" s="20" t="s">
        <v>240</v>
      </c>
      <c r="BM137" s="218" t="s">
        <v>770</v>
      </c>
    </row>
    <row r="138" spans="1:47" s="2" customFormat="1" ht="12">
      <c r="A138" s="41"/>
      <c r="B138" s="42"/>
      <c r="C138" s="43"/>
      <c r="D138" s="220" t="s">
        <v>133</v>
      </c>
      <c r="E138" s="43"/>
      <c r="F138" s="221" t="s">
        <v>771</v>
      </c>
      <c r="G138" s="43"/>
      <c r="H138" s="43"/>
      <c r="I138" s="222"/>
      <c r="J138" s="43"/>
      <c r="K138" s="43"/>
      <c r="L138" s="47"/>
      <c r="M138" s="223"/>
      <c r="N138" s="224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20" t="s">
        <v>133</v>
      </c>
      <c r="AU138" s="20" t="s">
        <v>84</v>
      </c>
    </row>
    <row r="139" spans="1:51" s="14" customFormat="1" ht="12">
      <c r="A139" s="14"/>
      <c r="B139" s="236"/>
      <c r="C139" s="237"/>
      <c r="D139" s="227" t="s">
        <v>135</v>
      </c>
      <c r="E139" s="238" t="s">
        <v>19</v>
      </c>
      <c r="F139" s="239" t="s">
        <v>772</v>
      </c>
      <c r="G139" s="237"/>
      <c r="H139" s="240">
        <v>72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6" t="s">
        <v>135</v>
      </c>
      <c r="AU139" s="246" t="s">
        <v>84</v>
      </c>
      <c r="AV139" s="14" t="s">
        <v>84</v>
      </c>
      <c r="AW139" s="14" t="s">
        <v>35</v>
      </c>
      <c r="AX139" s="14" t="s">
        <v>82</v>
      </c>
      <c r="AY139" s="246" t="s">
        <v>124</v>
      </c>
    </row>
    <row r="140" spans="1:65" s="2" customFormat="1" ht="16.5" customHeight="1">
      <c r="A140" s="41"/>
      <c r="B140" s="42"/>
      <c r="C140" s="269" t="s">
        <v>257</v>
      </c>
      <c r="D140" s="269" t="s">
        <v>258</v>
      </c>
      <c r="E140" s="270" t="s">
        <v>773</v>
      </c>
      <c r="F140" s="271" t="s">
        <v>774</v>
      </c>
      <c r="G140" s="272" t="s">
        <v>261</v>
      </c>
      <c r="H140" s="273">
        <v>0.024</v>
      </c>
      <c r="I140" s="274"/>
      <c r="J140" s="275">
        <f>ROUND(I140*H140,2)</f>
        <v>0</v>
      </c>
      <c r="K140" s="271" t="s">
        <v>130</v>
      </c>
      <c r="L140" s="276"/>
      <c r="M140" s="277" t="s">
        <v>19</v>
      </c>
      <c r="N140" s="278" t="s">
        <v>45</v>
      </c>
      <c r="O140" s="87"/>
      <c r="P140" s="216">
        <f>O140*H140</f>
        <v>0</v>
      </c>
      <c r="Q140" s="216">
        <v>1</v>
      </c>
      <c r="R140" s="216">
        <f>Q140*H140</f>
        <v>0.024</v>
      </c>
      <c r="S140" s="216">
        <v>0</v>
      </c>
      <c r="T140" s="217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18" t="s">
        <v>711</v>
      </c>
      <c r="AT140" s="218" t="s">
        <v>258</v>
      </c>
      <c r="AU140" s="218" t="s">
        <v>84</v>
      </c>
      <c r="AY140" s="20" t="s">
        <v>124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20" t="s">
        <v>82</v>
      </c>
      <c r="BK140" s="219">
        <f>ROUND(I140*H140,2)</f>
        <v>0</v>
      </c>
      <c r="BL140" s="20" t="s">
        <v>240</v>
      </c>
      <c r="BM140" s="218" t="s">
        <v>775</v>
      </c>
    </row>
    <row r="141" spans="1:51" s="14" customFormat="1" ht="12">
      <c r="A141" s="14"/>
      <c r="B141" s="236"/>
      <c r="C141" s="237"/>
      <c r="D141" s="227" t="s">
        <v>135</v>
      </c>
      <c r="E141" s="238" t="s">
        <v>19</v>
      </c>
      <c r="F141" s="239" t="s">
        <v>776</v>
      </c>
      <c r="G141" s="237"/>
      <c r="H141" s="240">
        <v>0.024</v>
      </c>
      <c r="I141" s="241"/>
      <c r="J141" s="237"/>
      <c r="K141" s="237"/>
      <c r="L141" s="242"/>
      <c r="M141" s="243"/>
      <c r="N141" s="244"/>
      <c r="O141" s="244"/>
      <c r="P141" s="244"/>
      <c r="Q141" s="244"/>
      <c r="R141" s="244"/>
      <c r="S141" s="244"/>
      <c r="T141" s="24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6" t="s">
        <v>135</v>
      </c>
      <c r="AU141" s="246" t="s">
        <v>84</v>
      </c>
      <c r="AV141" s="14" t="s">
        <v>84</v>
      </c>
      <c r="AW141" s="14" t="s">
        <v>35</v>
      </c>
      <c r="AX141" s="14" t="s">
        <v>82</v>
      </c>
      <c r="AY141" s="246" t="s">
        <v>124</v>
      </c>
    </row>
    <row r="142" spans="1:65" s="2" customFormat="1" ht="16.5" customHeight="1">
      <c r="A142" s="41"/>
      <c r="B142" s="42"/>
      <c r="C142" s="207" t="s">
        <v>777</v>
      </c>
      <c r="D142" s="207" t="s">
        <v>126</v>
      </c>
      <c r="E142" s="208" t="s">
        <v>778</v>
      </c>
      <c r="F142" s="209" t="s">
        <v>779</v>
      </c>
      <c r="G142" s="210" t="s">
        <v>328</v>
      </c>
      <c r="H142" s="211">
        <v>60</v>
      </c>
      <c r="I142" s="212"/>
      <c r="J142" s="213">
        <f>ROUND(I142*H142,2)</f>
        <v>0</v>
      </c>
      <c r="K142" s="209" t="s">
        <v>174</v>
      </c>
      <c r="L142" s="47"/>
      <c r="M142" s="214" t="s">
        <v>19</v>
      </c>
      <c r="N142" s="215" t="s">
        <v>45</v>
      </c>
      <c r="O142" s="87"/>
      <c r="P142" s="216">
        <f>O142*H142</f>
        <v>0</v>
      </c>
      <c r="Q142" s="216">
        <v>0</v>
      </c>
      <c r="R142" s="216">
        <f>Q142*H142</f>
        <v>0</v>
      </c>
      <c r="S142" s="216">
        <v>0</v>
      </c>
      <c r="T142" s="217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18" t="s">
        <v>240</v>
      </c>
      <c r="AT142" s="218" t="s">
        <v>126</v>
      </c>
      <c r="AU142" s="218" t="s">
        <v>84</v>
      </c>
      <c r="AY142" s="20" t="s">
        <v>124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20" t="s">
        <v>82</v>
      </c>
      <c r="BK142" s="219">
        <f>ROUND(I142*H142,2)</f>
        <v>0</v>
      </c>
      <c r="BL142" s="20" t="s">
        <v>240</v>
      </c>
      <c r="BM142" s="218" t="s">
        <v>780</v>
      </c>
    </row>
    <row r="143" spans="1:51" s="14" customFormat="1" ht="12">
      <c r="A143" s="14"/>
      <c r="B143" s="236"/>
      <c r="C143" s="237"/>
      <c r="D143" s="227" t="s">
        <v>135</v>
      </c>
      <c r="E143" s="238" t="s">
        <v>19</v>
      </c>
      <c r="F143" s="239" t="s">
        <v>781</v>
      </c>
      <c r="G143" s="237"/>
      <c r="H143" s="240">
        <v>60</v>
      </c>
      <c r="I143" s="241"/>
      <c r="J143" s="237"/>
      <c r="K143" s="237"/>
      <c r="L143" s="242"/>
      <c r="M143" s="243"/>
      <c r="N143" s="244"/>
      <c r="O143" s="244"/>
      <c r="P143" s="244"/>
      <c r="Q143" s="244"/>
      <c r="R143" s="244"/>
      <c r="S143" s="244"/>
      <c r="T143" s="245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6" t="s">
        <v>135</v>
      </c>
      <c r="AU143" s="246" t="s">
        <v>84</v>
      </c>
      <c r="AV143" s="14" t="s">
        <v>84</v>
      </c>
      <c r="AW143" s="14" t="s">
        <v>35</v>
      </c>
      <c r="AX143" s="14" t="s">
        <v>82</v>
      </c>
      <c r="AY143" s="246" t="s">
        <v>124</v>
      </c>
    </row>
    <row r="144" spans="1:65" s="2" customFormat="1" ht="16.5" customHeight="1">
      <c r="A144" s="41"/>
      <c r="B144" s="42"/>
      <c r="C144" s="207" t="s">
        <v>7</v>
      </c>
      <c r="D144" s="207" t="s">
        <v>126</v>
      </c>
      <c r="E144" s="208" t="s">
        <v>782</v>
      </c>
      <c r="F144" s="209" t="s">
        <v>783</v>
      </c>
      <c r="G144" s="210" t="s">
        <v>141</v>
      </c>
      <c r="H144" s="211">
        <v>72</v>
      </c>
      <c r="I144" s="212"/>
      <c r="J144" s="213">
        <f>ROUND(I144*H144,2)</f>
        <v>0</v>
      </c>
      <c r="K144" s="209" t="s">
        <v>130</v>
      </c>
      <c r="L144" s="47"/>
      <c r="M144" s="214" t="s">
        <v>19</v>
      </c>
      <c r="N144" s="215" t="s">
        <v>45</v>
      </c>
      <c r="O144" s="87"/>
      <c r="P144" s="216">
        <f>O144*H144</f>
        <v>0</v>
      </c>
      <c r="Q144" s="216">
        <v>0.0004</v>
      </c>
      <c r="R144" s="216">
        <f>Q144*H144</f>
        <v>0.028800000000000003</v>
      </c>
      <c r="S144" s="216">
        <v>0</v>
      </c>
      <c r="T144" s="217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18" t="s">
        <v>240</v>
      </c>
      <c r="AT144" s="218" t="s">
        <v>126</v>
      </c>
      <c r="AU144" s="218" t="s">
        <v>84</v>
      </c>
      <c r="AY144" s="20" t="s">
        <v>124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20" t="s">
        <v>82</v>
      </c>
      <c r="BK144" s="219">
        <f>ROUND(I144*H144,2)</f>
        <v>0</v>
      </c>
      <c r="BL144" s="20" t="s">
        <v>240</v>
      </c>
      <c r="BM144" s="218" t="s">
        <v>784</v>
      </c>
    </row>
    <row r="145" spans="1:47" s="2" customFormat="1" ht="12">
      <c r="A145" s="41"/>
      <c r="B145" s="42"/>
      <c r="C145" s="43"/>
      <c r="D145" s="220" t="s">
        <v>133</v>
      </c>
      <c r="E145" s="43"/>
      <c r="F145" s="221" t="s">
        <v>785</v>
      </c>
      <c r="G145" s="43"/>
      <c r="H145" s="43"/>
      <c r="I145" s="222"/>
      <c r="J145" s="43"/>
      <c r="K145" s="43"/>
      <c r="L145" s="47"/>
      <c r="M145" s="223"/>
      <c r="N145" s="224"/>
      <c r="O145" s="87"/>
      <c r="P145" s="87"/>
      <c r="Q145" s="87"/>
      <c r="R145" s="87"/>
      <c r="S145" s="87"/>
      <c r="T145" s="88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T145" s="20" t="s">
        <v>133</v>
      </c>
      <c r="AU145" s="20" t="s">
        <v>84</v>
      </c>
    </row>
    <row r="146" spans="1:65" s="2" customFormat="1" ht="24.15" customHeight="1">
      <c r="A146" s="41"/>
      <c r="B146" s="42"/>
      <c r="C146" s="269" t="s">
        <v>786</v>
      </c>
      <c r="D146" s="269" t="s">
        <v>258</v>
      </c>
      <c r="E146" s="270" t="s">
        <v>787</v>
      </c>
      <c r="F146" s="271" t="s">
        <v>788</v>
      </c>
      <c r="G146" s="272" t="s">
        <v>141</v>
      </c>
      <c r="H146" s="273">
        <v>87.912</v>
      </c>
      <c r="I146" s="274"/>
      <c r="J146" s="275">
        <f>ROUND(I146*H146,2)</f>
        <v>0</v>
      </c>
      <c r="K146" s="271" t="s">
        <v>130</v>
      </c>
      <c r="L146" s="276"/>
      <c r="M146" s="277" t="s">
        <v>19</v>
      </c>
      <c r="N146" s="278" t="s">
        <v>45</v>
      </c>
      <c r="O146" s="87"/>
      <c r="P146" s="216">
        <f>O146*H146</f>
        <v>0</v>
      </c>
      <c r="Q146" s="216">
        <v>0.0045</v>
      </c>
      <c r="R146" s="216">
        <f>Q146*H146</f>
        <v>0.395604</v>
      </c>
      <c r="S146" s="216">
        <v>0</v>
      </c>
      <c r="T146" s="217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18" t="s">
        <v>711</v>
      </c>
      <c r="AT146" s="218" t="s">
        <v>258</v>
      </c>
      <c r="AU146" s="218" t="s">
        <v>84</v>
      </c>
      <c r="AY146" s="20" t="s">
        <v>124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20" t="s">
        <v>82</v>
      </c>
      <c r="BK146" s="219">
        <f>ROUND(I146*H146,2)</f>
        <v>0</v>
      </c>
      <c r="BL146" s="20" t="s">
        <v>240</v>
      </c>
      <c r="BM146" s="218" t="s">
        <v>789</v>
      </c>
    </row>
    <row r="147" spans="1:51" s="14" customFormat="1" ht="12">
      <c r="A147" s="14"/>
      <c r="B147" s="236"/>
      <c r="C147" s="237"/>
      <c r="D147" s="227" t="s">
        <v>135</v>
      </c>
      <c r="E147" s="238" t="s">
        <v>19</v>
      </c>
      <c r="F147" s="239" t="s">
        <v>790</v>
      </c>
      <c r="G147" s="237"/>
      <c r="H147" s="240">
        <v>87.912</v>
      </c>
      <c r="I147" s="241"/>
      <c r="J147" s="237"/>
      <c r="K147" s="237"/>
      <c r="L147" s="242"/>
      <c r="M147" s="243"/>
      <c r="N147" s="244"/>
      <c r="O147" s="244"/>
      <c r="P147" s="244"/>
      <c r="Q147" s="244"/>
      <c r="R147" s="244"/>
      <c r="S147" s="244"/>
      <c r="T147" s="245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6" t="s">
        <v>135</v>
      </c>
      <c r="AU147" s="246" t="s">
        <v>84</v>
      </c>
      <c r="AV147" s="14" t="s">
        <v>84</v>
      </c>
      <c r="AW147" s="14" t="s">
        <v>35</v>
      </c>
      <c r="AX147" s="14" t="s">
        <v>82</v>
      </c>
      <c r="AY147" s="246" t="s">
        <v>124</v>
      </c>
    </row>
    <row r="148" spans="1:65" s="2" customFormat="1" ht="24.15" customHeight="1">
      <c r="A148" s="41"/>
      <c r="B148" s="42"/>
      <c r="C148" s="207" t="s">
        <v>791</v>
      </c>
      <c r="D148" s="207" t="s">
        <v>126</v>
      </c>
      <c r="E148" s="208" t="s">
        <v>792</v>
      </c>
      <c r="F148" s="209" t="s">
        <v>793</v>
      </c>
      <c r="G148" s="210" t="s">
        <v>794</v>
      </c>
      <c r="H148" s="290"/>
      <c r="I148" s="212"/>
      <c r="J148" s="213">
        <f>ROUND(I148*H148,2)</f>
        <v>0</v>
      </c>
      <c r="K148" s="209" t="s">
        <v>130</v>
      </c>
      <c r="L148" s="47"/>
      <c r="M148" s="214" t="s">
        <v>19</v>
      </c>
      <c r="N148" s="215" t="s">
        <v>45</v>
      </c>
      <c r="O148" s="87"/>
      <c r="P148" s="216">
        <f>O148*H148</f>
        <v>0</v>
      </c>
      <c r="Q148" s="216">
        <v>0</v>
      </c>
      <c r="R148" s="216">
        <f>Q148*H148</f>
        <v>0</v>
      </c>
      <c r="S148" s="216">
        <v>0</v>
      </c>
      <c r="T148" s="217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18" t="s">
        <v>240</v>
      </c>
      <c r="AT148" s="218" t="s">
        <v>126</v>
      </c>
      <c r="AU148" s="218" t="s">
        <v>84</v>
      </c>
      <c r="AY148" s="20" t="s">
        <v>124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20" t="s">
        <v>82</v>
      </c>
      <c r="BK148" s="219">
        <f>ROUND(I148*H148,2)</f>
        <v>0</v>
      </c>
      <c r="BL148" s="20" t="s">
        <v>240</v>
      </c>
      <c r="BM148" s="218" t="s">
        <v>795</v>
      </c>
    </row>
    <row r="149" spans="1:47" s="2" customFormat="1" ht="12">
      <c r="A149" s="41"/>
      <c r="B149" s="42"/>
      <c r="C149" s="43"/>
      <c r="D149" s="220" t="s">
        <v>133</v>
      </c>
      <c r="E149" s="43"/>
      <c r="F149" s="221" t="s">
        <v>796</v>
      </c>
      <c r="G149" s="43"/>
      <c r="H149" s="43"/>
      <c r="I149" s="222"/>
      <c r="J149" s="43"/>
      <c r="K149" s="43"/>
      <c r="L149" s="47"/>
      <c r="M149" s="223"/>
      <c r="N149" s="224"/>
      <c r="O149" s="87"/>
      <c r="P149" s="87"/>
      <c r="Q149" s="87"/>
      <c r="R149" s="87"/>
      <c r="S149" s="87"/>
      <c r="T149" s="88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T149" s="20" t="s">
        <v>133</v>
      </c>
      <c r="AU149" s="20" t="s">
        <v>84</v>
      </c>
    </row>
    <row r="150" spans="1:63" s="12" customFormat="1" ht="22.8" customHeight="1">
      <c r="A150" s="12"/>
      <c r="B150" s="191"/>
      <c r="C150" s="192"/>
      <c r="D150" s="193" t="s">
        <v>73</v>
      </c>
      <c r="E150" s="205" t="s">
        <v>797</v>
      </c>
      <c r="F150" s="205" t="s">
        <v>798</v>
      </c>
      <c r="G150" s="192"/>
      <c r="H150" s="192"/>
      <c r="I150" s="195"/>
      <c r="J150" s="206">
        <f>BK150</f>
        <v>0</v>
      </c>
      <c r="K150" s="192"/>
      <c r="L150" s="197"/>
      <c r="M150" s="198"/>
      <c r="N150" s="199"/>
      <c r="O150" s="199"/>
      <c r="P150" s="200">
        <f>SUM(P151:P156)</f>
        <v>0</v>
      </c>
      <c r="Q150" s="199"/>
      <c r="R150" s="200">
        <f>SUM(R151:R156)</f>
        <v>0.07128</v>
      </c>
      <c r="S150" s="199"/>
      <c r="T150" s="201">
        <f>SUM(T151:T156)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02" t="s">
        <v>84</v>
      </c>
      <c r="AT150" s="203" t="s">
        <v>73</v>
      </c>
      <c r="AU150" s="203" t="s">
        <v>82</v>
      </c>
      <c r="AY150" s="202" t="s">
        <v>124</v>
      </c>
      <c r="BK150" s="204">
        <f>SUM(BK151:BK156)</f>
        <v>0</v>
      </c>
    </row>
    <row r="151" spans="1:65" s="2" customFormat="1" ht="24.15" customHeight="1">
      <c r="A151" s="41"/>
      <c r="B151" s="42"/>
      <c r="C151" s="207" t="s">
        <v>278</v>
      </c>
      <c r="D151" s="207" t="s">
        <v>126</v>
      </c>
      <c r="E151" s="208" t="s">
        <v>799</v>
      </c>
      <c r="F151" s="209" t="s">
        <v>800</v>
      </c>
      <c r="G151" s="210" t="s">
        <v>141</v>
      </c>
      <c r="H151" s="211">
        <v>72</v>
      </c>
      <c r="I151" s="212"/>
      <c r="J151" s="213">
        <f>ROUND(I151*H151,2)</f>
        <v>0</v>
      </c>
      <c r="K151" s="209" t="s">
        <v>130</v>
      </c>
      <c r="L151" s="47"/>
      <c r="M151" s="214" t="s">
        <v>19</v>
      </c>
      <c r="N151" s="215" t="s">
        <v>45</v>
      </c>
      <c r="O151" s="87"/>
      <c r="P151" s="216">
        <f>O151*H151</f>
        <v>0</v>
      </c>
      <c r="Q151" s="216">
        <v>0</v>
      </c>
      <c r="R151" s="216">
        <f>Q151*H151</f>
        <v>0</v>
      </c>
      <c r="S151" s="216">
        <v>0</v>
      </c>
      <c r="T151" s="217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18" t="s">
        <v>240</v>
      </c>
      <c r="AT151" s="218" t="s">
        <v>126</v>
      </c>
      <c r="AU151" s="218" t="s">
        <v>84</v>
      </c>
      <c r="AY151" s="20" t="s">
        <v>124</v>
      </c>
      <c r="BE151" s="219">
        <f>IF(N151="základní",J151,0)</f>
        <v>0</v>
      </c>
      <c r="BF151" s="219">
        <f>IF(N151="snížená",J151,0)</f>
        <v>0</v>
      </c>
      <c r="BG151" s="219">
        <f>IF(N151="zákl. přenesená",J151,0)</f>
        <v>0</v>
      </c>
      <c r="BH151" s="219">
        <f>IF(N151="sníž. přenesená",J151,0)</f>
        <v>0</v>
      </c>
      <c r="BI151" s="219">
        <f>IF(N151="nulová",J151,0)</f>
        <v>0</v>
      </c>
      <c r="BJ151" s="20" t="s">
        <v>82</v>
      </c>
      <c r="BK151" s="219">
        <f>ROUND(I151*H151,2)</f>
        <v>0</v>
      </c>
      <c r="BL151" s="20" t="s">
        <v>240</v>
      </c>
      <c r="BM151" s="218" t="s">
        <v>801</v>
      </c>
    </row>
    <row r="152" spans="1:47" s="2" customFormat="1" ht="12">
      <c r="A152" s="41"/>
      <c r="B152" s="42"/>
      <c r="C152" s="43"/>
      <c r="D152" s="220" t="s">
        <v>133</v>
      </c>
      <c r="E152" s="43"/>
      <c r="F152" s="221" t="s">
        <v>802</v>
      </c>
      <c r="G152" s="43"/>
      <c r="H152" s="43"/>
      <c r="I152" s="222"/>
      <c r="J152" s="43"/>
      <c r="K152" s="43"/>
      <c r="L152" s="47"/>
      <c r="M152" s="223"/>
      <c r="N152" s="224"/>
      <c r="O152" s="87"/>
      <c r="P152" s="87"/>
      <c r="Q152" s="87"/>
      <c r="R152" s="87"/>
      <c r="S152" s="87"/>
      <c r="T152" s="88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T152" s="20" t="s">
        <v>133</v>
      </c>
      <c r="AU152" s="20" t="s">
        <v>84</v>
      </c>
    </row>
    <row r="153" spans="1:65" s="2" customFormat="1" ht="16.5" customHeight="1">
      <c r="A153" s="41"/>
      <c r="B153" s="42"/>
      <c r="C153" s="269" t="s">
        <v>803</v>
      </c>
      <c r="D153" s="269" t="s">
        <v>258</v>
      </c>
      <c r="E153" s="270" t="s">
        <v>804</v>
      </c>
      <c r="F153" s="271" t="s">
        <v>805</v>
      </c>
      <c r="G153" s="272" t="s">
        <v>141</v>
      </c>
      <c r="H153" s="273">
        <v>79.2</v>
      </c>
      <c r="I153" s="274"/>
      <c r="J153" s="275">
        <f>ROUND(I153*H153,2)</f>
        <v>0</v>
      </c>
      <c r="K153" s="271" t="s">
        <v>130</v>
      </c>
      <c r="L153" s="276"/>
      <c r="M153" s="277" t="s">
        <v>19</v>
      </c>
      <c r="N153" s="278" t="s">
        <v>45</v>
      </c>
      <c r="O153" s="87"/>
      <c r="P153" s="216">
        <f>O153*H153</f>
        <v>0</v>
      </c>
      <c r="Q153" s="216">
        <v>0.0009</v>
      </c>
      <c r="R153" s="216">
        <f>Q153*H153</f>
        <v>0.07128</v>
      </c>
      <c r="S153" s="216">
        <v>0</v>
      </c>
      <c r="T153" s="217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18" t="s">
        <v>711</v>
      </c>
      <c r="AT153" s="218" t="s">
        <v>258</v>
      </c>
      <c r="AU153" s="218" t="s">
        <v>84</v>
      </c>
      <c r="AY153" s="20" t="s">
        <v>124</v>
      </c>
      <c r="BE153" s="219">
        <f>IF(N153="základní",J153,0)</f>
        <v>0</v>
      </c>
      <c r="BF153" s="219">
        <f>IF(N153="snížená",J153,0)</f>
        <v>0</v>
      </c>
      <c r="BG153" s="219">
        <f>IF(N153="zákl. přenesená",J153,0)</f>
        <v>0</v>
      </c>
      <c r="BH153" s="219">
        <f>IF(N153="sníž. přenesená",J153,0)</f>
        <v>0</v>
      </c>
      <c r="BI153" s="219">
        <f>IF(N153="nulová",J153,0)</f>
        <v>0</v>
      </c>
      <c r="BJ153" s="20" t="s">
        <v>82</v>
      </c>
      <c r="BK153" s="219">
        <f>ROUND(I153*H153,2)</f>
        <v>0</v>
      </c>
      <c r="BL153" s="20" t="s">
        <v>240</v>
      </c>
      <c r="BM153" s="218" t="s">
        <v>806</v>
      </c>
    </row>
    <row r="154" spans="1:51" s="14" customFormat="1" ht="12">
      <c r="A154" s="14"/>
      <c r="B154" s="236"/>
      <c r="C154" s="237"/>
      <c r="D154" s="227" t="s">
        <v>135</v>
      </c>
      <c r="E154" s="237"/>
      <c r="F154" s="239" t="s">
        <v>807</v>
      </c>
      <c r="G154" s="237"/>
      <c r="H154" s="240">
        <v>79.2</v>
      </c>
      <c r="I154" s="241"/>
      <c r="J154" s="237"/>
      <c r="K154" s="237"/>
      <c r="L154" s="242"/>
      <c r="M154" s="243"/>
      <c r="N154" s="244"/>
      <c r="O154" s="244"/>
      <c r="P154" s="244"/>
      <c r="Q154" s="244"/>
      <c r="R154" s="244"/>
      <c r="S154" s="244"/>
      <c r="T154" s="245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6" t="s">
        <v>135</v>
      </c>
      <c r="AU154" s="246" t="s">
        <v>84</v>
      </c>
      <c r="AV154" s="14" t="s">
        <v>84</v>
      </c>
      <c r="AW154" s="14" t="s">
        <v>4</v>
      </c>
      <c r="AX154" s="14" t="s">
        <v>82</v>
      </c>
      <c r="AY154" s="246" t="s">
        <v>124</v>
      </c>
    </row>
    <row r="155" spans="1:65" s="2" customFormat="1" ht="24.15" customHeight="1">
      <c r="A155" s="41"/>
      <c r="B155" s="42"/>
      <c r="C155" s="207" t="s">
        <v>301</v>
      </c>
      <c r="D155" s="207" t="s">
        <v>126</v>
      </c>
      <c r="E155" s="208" t="s">
        <v>808</v>
      </c>
      <c r="F155" s="209" t="s">
        <v>809</v>
      </c>
      <c r="G155" s="210" t="s">
        <v>794</v>
      </c>
      <c r="H155" s="290"/>
      <c r="I155" s="212"/>
      <c r="J155" s="213">
        <f>ROUND(I155*H155,2)</f>
        <v>0</v>
      </c>
      <c r="K155" s="209" t="s">
        <v>130</v>
      </c>
      <c r="L155" s="47"/>
      <c r="M155" s="214" t="s">
        <v>19</v>
      </c>
      <c r="N155" s="215" t="s">
        <v>45</v>
      </c>
      <c r="O155" s="87"/>
      <c r="P155" s="216">
        <f>O155*H155</f>
        <v>0</v>
      </c>
      <c r="Q155" s="216">
        <v>0</v>
      </c>
      <c r="R155" s="216">
        <f>Q155*H155</f>
        <v>0</v>
      </c>
      <c r="S155" s="216">
        <v>0</v>
      </c>
      <c r="T155" s="217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18" t="s">
        <v>240</v>
      </c>
      <c r="AT155" s="218" t="s">
        <v>126</v>
      </c>
      <c r="AU155" s="218" t="s">
        <v>84</v>
      </c>
      <c r="AY155" s="20" t="s">
        <v>124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20" t="s">
        <v>82</v>
      </c>
      <c r="BK155" s="219">
        <f>ROUND(I155*H155,2)</f>
        <v>0</v>
      </c>
      <c r="BL155" s="20" t="s">
        <v>240</v>
      </c>
      <c r="BM155" s="218" t="s">
        <v>810</v>
      </c>
    </row>
    <row r="156" spans="1:47" s="2" customFormat="1" ht="12">
      <c r="A156" s="41"/>
      <c r="B156" s="42"/>
      <c r="C156" s="43"/>
      <c r="D156" s="220" t="s">
        <v>133</v>
      </c>
      <c r="E156" s="43"/>
      <c r="F156" s="221" t="s">
        <v>811</v>
      </c>
      <c r="G156" s="43"/>
      <c r="H156" s="43"/>
      <c r="I156" s="222"/>
      <c r="J156" s="43"/>
      <c r="K156" s="43"/>
      <c r="L156" s="47"/>
      <c r="M156" s="279"/>
      <c r="N156" s="280"/>
      <c r="O156" s="281"/>
      <c r="P156" s="281"/>
      <c r="Q156" s="281"/>
      <c r="R156" s="281"/>
      <c r="S156" s="281"/>
      <c r="T156" s="282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T156" s="20" t="s">
        <v>133</v>
      </c>
      <c r="AU156" s="20" t="s">
        <v>84</v>
      </c>
    </row>
    <row r="157" spans="1:31" s="2" customFormat="1" ht="6.95" customHeight="1">
      <c r="A157" s="41"/>
      <c r="B157" s="62"/>
      <c r="C157" s="63"/>
      <c r="D157" s="63"/>
      <c r="E157" s="63"/>
      <c r="F157" s="63"/>
      <c r="G157" s="63"/>
      <c r="H157" s="63"/>
      <c r="I157" s="63"/>
      <c r="J157" s="63"/>
      <c r="K157" s="63"/>
      <c r="L157" s="47"/>
      <c r="M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</row>
  </sheetData>
  <sheetProtection password="CC35" sheet="1" objects="1" scenarios="1" formatColumns="0" formatRows="0" autoFilter="0"/>
  <autoFilter ref="C87:K156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hyperlinks>
    <hyperlink ref="F92" r:id="rId1" display="https://podminky.urs.cz/item/CS_URS_2024_01/132251254"/>
    <hyperlink ref="F95" r:id="rId2" display="https://podminky.urs.cz/item/CS_URS_2024_01/139001101"/>
    <hyperlink ref="F98" r:id="rId3" display="https://podminky.urs.cz/item/CS_URS_2024_01/162751117"/>
    <hyperlink ref="F100" r:id="rId4" display="https://podminky.urs.cz/item/CS_URS_2024_01/162751119"/>
    <hyperlink ref="F103" r:id="rId5" display="https://podminky.urs.cz/item/CS_URS_2024_01/171201231"/>
    <hyperlink ref="F106" r:id="rId6" display="https://podminky.urs.cz/item/CS_URS_2024_01/174151101"/>
    <hyperlink ref="F110" r:id="rId7" display="https://podminky.urs.cz/item/CS_URS_2024_01/162751117"/>
    <hyperlink ref="F115" r:id="rId8" display="https://podminky.urs.cz/item/CS_URS_2024_01/919735113"/>
    <hyperlink ref="F119" r:id="rId9" display="https://podminky.urs.cz/item/CS_URS_2024_01/962031132"/>
    <hyperlink ref="F121" r:id="rId10" display="https://podminky.urs.cz/item/CS_URS_2024_01/978071221"/>
    <hyperlink ref="F124" r:id="rId11" display="https://podminky.urs.cz/item/CS_URS_2024_01/997013501"/>
    <hyperlink ref="F126" r:id="rId12" display="https://podminky.urs.cz/item/CS_URS_2024_01/997013509"/>
    <hyperlink ref="F129" r:id="rId13" display="https://podminky.urs.cz/item/CS_URS_2024_01/997013871"/>
    <hyperlink ref="F132" r:id="rId14" display="https://podminky.urs.cz/item/CS_URS_2024_01/998011001"/>
    <hyperlink ref="F134" r:id="rId15" display="https://podminky.urs.cz/item/CS_URS_2024_01/998225111"/>
    <hyperlink ref="F138" r:id="rId16" display="https://podminky.urs.cz/item/CS_URS_2024_01/711112001"/>
    <hyperlink ref="F145" r:id="rId17" display="https://podminky.urs.cz/item/CS_URS_2024_01/711142559"/>
    <hyperlink ref="F149" r:id="rId18" display="https://podminky.urs.cz/item/CS_URS_2024_01/998711201"/>
    <hyperlink ref="F152" r:id="rId19" display="https://podminky.urs.cz/item/CS_URS_2024_01/713131151"/>
    <hyperlink ref="F156" r:id="rId20" display="https://podminky.urs.cz/item/CS_URS_2024_01/9987132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96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84</v>
      </c>
    </row>
    <row r="4" spans="2:46" s="1" customFormat="1" ht="24.95" customHeight="1">
      <c r="B4" s="23"/>
      <c r="D4" s="133" t="s">
        <v>97</v>
      </c>
      <c r="L4" s="23"/>
      <c r="M4" s="13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35" t="s">
        <v>16</v>
      </c>
      <c r="L6" s="23"/>
    </row>
    <row r="7" spans="2:12" s="1" customFormat="1" ht="16.5" customHeight="1">
      <c r="B7" s="23"/>
      <c r="E7" s="136" t="str">
        <f>'Rekapitulace stavby'!K6</f>
        <v xml:space="preserve">Dodávka zařízení komunitního centra - Základní škola, Trutnov 2,  Mládežnická 536</v>
      </c>
      <c r="F7" s="135"/>
      <c r="G7" s="135"/>
      <c r="H7" s="135"/>
      <c r="L7" s="23"/>
    </row>
    <row r="8" spans="1:31" s="2" customFormat="1" ht="12" customHeight="1">
      <c r="A8" s="41"/>
      <c r="B8" s="47"/>
      <c r="C8" s="41"/>
      <c r="D8" s="135" t="s">
        <v>98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812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21</v>
      </c>
      <c r="E12" s="41"/>
      <c r="F12" s="139" t="s">
        <v>22</v>
      </c>
      <c r="G12" s="41"/>
      <c r="H12" s="41"/>
      <c r="I12" s="135" t="s">
        <v>23</v>
      </c>
      <c r="J12" s="140" t="str">
        <f>'Rekapitulace stavby'!AN8</f>
        <v>30. 1. 2024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">
        <v>27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">
        <v>28</v>
      </c>
      <c r="F15" s="41"/>
      <c r="G15" s="41"/>
      <c r="H15" s="41"/>
      <c r="I15" s="135" t="s">
        <v>29</v>
      </c>
      <c r="J15" s="139" t="s">
        <v>19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30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29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32</v>
      </c>
      <c r="E20" s="41"/>
      <c r="F20" s="41"/>
      <c r="G20" s="41"/>
      <c r="H20" s="41"/>
      <c r="I20" s="135" t="s">
        <v>26</v>
      </c>
      <c r="J20" s="139" t="s">
        <v>33</v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">
        <v>34</v>
      </c>
      <c r="F21" s="41"/>
      <c r="G21" s="41"/>
      <c r="H21" s="41"/>
      <c r="I21" s="135" t="s">
        <v>29</v>
      </c>
      <c r="J21" s="139" t="s">
        <v>19</v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36</v>
      </c>
      <c r="E23" s="41"/>
      <c r="F23" s="41"/>
      <c r="G23" s="41"/>
      <c r="H23" s="41"/>
      <c r="I23" s="135" t="s">
        <v>26</v>
      </c>
      <c r="J23" s="139" t="s">
        <v>19</v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">
        <v>37</v>
      </c>
      <c r="F24" s="41"/>
      <c r="G24" s="41"/>
      <c r="H24" s="41"/>
      <c r="I24" s="135" t="s">
        <v>29</v>
      </c>
      <c r="J24" s="139" t="s">
        <v>19</v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38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47.25" customHeight="1">
      <c r="A27" s="141"/>
      <c r="B27" s="142"/>
      <c r="C27" s="141"/>
      <c r="D27" s="141"/>
      <c r="E27" s="143" t="s">
        <v>39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40</v>
      </c>
      <c r="E30" s="41"/>
      <c r="F30" s="41"/>
      <c r="G30" s="41"/>
      <c r="H30" s="41"/>
      <c r="I30" s="41"/>
      <c r="J30" s="147">
        <f>ROUND(J86,2)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42</v>
      </c>
      <c r="G32" s="41"/>
      <c r="H32" s="41"/>
      <c r="I32" s="148" t="s">
        <v>41</v>
      </c>
      <c r="J32" s="148" t="s">
        <v>43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44</v>
      </c>
      <c r="E33" s="135" t="s">
        <v>45</v>
      </c>
      <c r="F33" s="150">
        <f>ROUND((SUM(BE86:BE129)),2)</f>
        <v>0</v>
      </c>
      <c r="G33" s="41"/>
      <c r="H33" s="41"/>
      <c r="I33" s="151">
        <v>0.21</v>
      </c>
      <c r="J33" s="150">
        <f>ROUND(((SUM(BE86:BE129))*I33),2)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46</v>
      </c>
      <c r="F34" s="150">
        <f>ROUND((SUM(BF86:BF129)),2)</f>
        <v>0</v>
      </c>
      <c r="G34" s="41"/>
      <c r="H34" s="41"/>
      <c r="I34" s="151">
        <v>0.15</v>
      </c>
      <c r="J34" s="150">
        <f>ROUND(((SUM(BF86:BF129))*I34),2)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47</v>
      </c>
      <c r="F35" s="150">
        <f>ROUND((SUM(BG86:BG129)),2)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48</v>
      </c>
      <c r="F36" s="150">
        <f>ROUND((SUM(BH86:BH129)),2)</f>
        <v>0</v>
      </c>
      <c r="G36" s="41"/>
      <c r="H36" s="41"/>
      <c r="I36" s="151">
        <v>0.15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49</v>
      </c>
      <c r="F37" s="150">
        <f>ROUND((SUM(BI86:BI129)),2)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50</v>
      </c>
      <c r="E39" s="154"/>
      <c r="F39" s="154"/>
      <c r="G39" s="155" t="s">
        <v>51</v>
      </c>
      <c r="H39" s="156" t="s">
        <v>52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100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 xml:space="preserve">Dodávka zařízení komunitního centra - Základní škola, Trutnov 2,  Mládežnická 536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98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SO 05 - VRN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>Trutnov 2</v>
      </c>
      <c r="G52" s="43"/>
      <c r="H52" s="43"/>
      <c r="I52" s="35" t="s">
        <v>23</v>
      </c>
      <c r="J52" s="75" t="str">
        <f>IF(J12="","",J12)</f>
        <v>30. 1. 2024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40.05" customHeight="1">
      <c r="A54" s="41"/>
      <c r="B54" s="42"/>
      <c r="C54" s="35" t="s">
        <v>25</v>
      </c>
      <c r="D54" s="43"/>
      <c r="E54" s="43"/>
      <c r="F54" s="30" t="str">
        <f>E15</f>
        <v>Základní škola, Trutnov 2, Mládežnická 536,541 02</v>
      </c>
      <c r="G54" s="43"/>
      <c r="H54" s="43"/>
      <c r="I54" s="35" t="s">
        <v>32</v>
      </c>
      <c r="J54" s="39" t="str">
        <f>E21</f>
        <v>RSU s.r.o. Voletinská 252, 541 03 Trutnov-Poříčí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40.05" customHeight="1">
      <c r="A55" s="41"/>
      <c r="B55" s="42"/>
      <c r="C55" s="35" t="s">
        <v>30</v>
      </c>
      <c r="D55" s="43"/>
      <c r="E55" s="43"/>
      <c r="F55" s="30" t="str">
        <f>IF(E18="","",E18)</f>
        <v>Vyplň údaj</v>
      </c>
      <c r="G55" s="43"/>
      <c r="H55" s="43"/>
      <c r="I55" s="35" t="s">
        <v>36</v>
      </c>
      <c r="J55" s="39" t="str">
        <f>E24</f>
        <v>Ing.Miloš Kotrbanec, RSU s.r.o. Trutnov- Poříčí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101</v>
      </c>
      <c r="D57" s="165"/>
      <c r="E57" s="165"/>
      <c r="F57" s="165"/>
      <c r="G57" s="165"/>
      <c r="H57" s="165"/>
      <c r="I57" s="165"/>
      <c r="J57" s="166" t="s">
        <v>102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72</v>
      </c>
      <c r="D59" s="43"/>
      <c r="E59" s="43"/>
      <c r="F59" s="43"/>
      <c r="G59" s="43"/>
      <c r="H59" s="43"/>
      <c r="I59" s="43"/>
      <c r="J59" s="105">
        <f>J86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103</v>
      </c>
    </row>
    <row r="60" spans="1:31" s="9" customFormat="1" ht="24.95" customHeight="1">
      <c r="A60" s="9"/>
      <c r="B60" s="168"/>
      <c r="C60" s="169"/>
      <c r="D60" s="170" t="s">
        <v>813</v>
      </c>
      <c r="E60" s="171"/>
      <c r="F60" s="171"/>
      <c r="G60" s="171"/>
      <c r="H60" s="171"/>
      <c r="I60" s="171"/>
      <c r="J60" s="172">
        <f>J87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814</v>
      </c>
      <c r="E61" s="177"/>
      <c r="F61" s="177"/>
      <c r="G61" s="177"/>
      <c r="H61" s="177"/>
      <c r="I61" s="177"/>
      <c r="J61" s="178">
        <f>J88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815</v>
      </c>
      <c r="E62" s="177"/>
      <c r="F62" s="177"/>
      <c r="G62" s="177"/>
      <c r="H62" s="177"/>
      <c r="I62" s="177"/>
      <c r="J62" s="178">
        <f>J95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816</v>
      </c>
      <c r="E63" s="177"/>
      <c r="F63" s="177"/>
      <c r="G63" s="177"/>
      <c r="H63" s="177"/>
      <c r="I63" s="177"/>
      <c r="J63" s="178">
        <f>J110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817</v>
      </c>
      <c r="E64" s="177"/>
      <c r="F64" s="177"/>
      <c r="G64" s="177"/>
      <c r="H64" s="177"/>
      <c r="I64" s="177"/>
      <c r="J64" s="178">
        <f>J117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818</v>
      </c>
      <c r="E65" s="177"/>
      <c r="F65" s="177"/>
      <c r="G65" s="177"/>
      <c r="H65" s="177"/>
      <c r="I65" s="177"/>
      <c r="J65" s="178">
        <f>J122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4"/>
      <c r="C66" s="175"/>
      <c r="D66" s="176" t="s">
        <v>819</v>
      </c>
      <c r="E66" s="177"/>
      <c r="F66" s="177"/>
      <c r="G66" s="177"/>
      <c r="H66" s="177"/>
      <c r="I66" s="177"/>
      <c r="J66" s="178">
        <f>J127</f>
        <v>0</v>
      </c>
      <c r="K66" s="175"/>
      <c r="L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1"/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137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68" spans="1:31" s="2" customFormat="1" ht="6.95" customHeight="1">
      <c r="A68" s="41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37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72" spans="1:31" s="2" customFormat="1" ht="6.95" customHeight="1">
      <c r="A72" s="41"/>
      <c r="B72" s="64"/>
      <c r="C72" s="65"/>
      <c r="D72" s="65"/>
      <c r="E72" s="65"/>
      <c r="F72" s="65"/>
      <c r="G72" s="65"/>
      <c r="H72" s="65"/>
      <c r="I72" s="65"/>
      <c r="J72" s="65"/>
      <c r="K72" s="65"/>
      <c r="L72" s="13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24.95" customHeight="1">
      <c r="A73" s="41"/>
      <c r="B73" s="42"/>
      <c r="C73" s="26" t="s">
        <v>109</v>
      </c>
      <c r="D73" s="43"/>
      <c r="E73" s="43"/>
      <c r="F73" s="43"/>
      <c r="G73" s="43"/>
      <c r="H73" s="43"/>
      <c r="I73" s="43"/>
      <c r="J73" s="43"/>
      <c r="K73" s="43"/>
      <c r="L73" s="13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6.95" customHeight="1">
      <c r="A74" s="41"/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12" customHeight="1">
      <c r="A75" s="41"/>
      <c r="B75" s="42"/>
      <c r="C75" s="35" t="s">
        <v>16</v>
      </c>
      <c r="D75" s="43"/>
      <c r="E75" s="43"/>
      <c r="F75" s="43"/>
      <c r="G75" s="43"/>
      <c r="H75" s="43"/>
      <c r="I75" s="43"/>
      <c r="J75" s="43"/>
      <c r="K75" s="43"/>
      <c r="L75" s="13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6.5" customHeight="1">
      <c r="A76" s="41"/>
      <c r="B76" s="42"/>
      <c r="C76" s="43"/>
      <c r="D76" s="43"/>
      <c r="E76" s="163" t="str">
        <f>E7</f>
        <v xml:space="preserve">Dodávka zařízení komunitního centra - Základní škola, Trutnov 2,  Mládežnická 536</v>
      </c>
      <c r="F76" s="35"/>
      <c r="G76" s="35"/>
      <c r="H76" s="35"/>
      <c r="I76" s="43"/>
      <c r="J76" s="43"/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2" customHeight="1">
      <c r="A77" s="41"/>
      <c r="B77" s="42"/>
      <c r="C77" s="35" t="s">
        <v>98</v>
      </c>
      <c r="D77" s="43"/>
      <c r="E77" s="43"/>
      <c r="F77" s="43"/>
      <c r="G77" s="43"/>
      <c r="H77" s="43"/>
      <c r="I77" s="43"/>
      <c r="J77" s="43"/>
      <c r="K77" s="4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6.5" customHeight="1">
      <c r="A78" s="41"/>
      <c r="B78" s="42"/>
      <c r="C78" s="43"/>
      <c r="D78" s="43"/>
      <c r="E78" s="72" t="str">
        <f>E9</f>
        <v>SO 05 - VRN</v>
      </c>
      <c r="F78" s="43"/>
      <c r="G78" s="43"/>
      <c r="H78" s="43"/>
      <c r="I78" s="43"/>
      <c r="J78" s="43"/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6.95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2" customHeight="1">
      <c r="A80" s="41"/>
      <c r="B80" s="42"/>
      <c r="C80" s="35" t="s">
        <v>21</v>
      </c>
      <c r="D80" s="43"/>
      <c r="E80" s="43"/>
      <c r="F80" s="30" t="str">
        <f>F12</f>
        <v>Trutnov 2</v>
      </c>
      <c r="G80" s="43"/>
      <c r="H80" s="43"/>
      <c r="I80" s="35" t="s">
        <v>23</v>
      </c>
      <c r="J80" s="75" t="str">
        <f>IF(J12="","",J12)</f>
        <v>30. 1. 2024</v>
      </c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6.95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40.05" customHeight="1">
      <c r="A82" s="41"/>
      <c r="B82" s="42"/>
      <c r="C82" s="35" t="s">
        <v>25</v>
      </c>
      <c r="D82" s="43"/>
      <c r="E82" s="43"/>
      <c r="F82" s="30" t="str">
        <f>E15</f>
        <v>Základní škola, Trutnov 2, Mládežnická 536,541 02</v>
      </c>
      <c r="G82" s="43"/>
      <c r="H82" s="43"/>
      <c r="I82" s="35" t="s">
        <v>32</v>
      </c>
      <c r="J82" s="39" t="str">
        <f>E21</f>
        <v>RSU s.r.o. Voletinská 252, 541 03 Trutnov-Poříčí</v>
      </c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40.05" customHeight="1">
      <c r="A83" s="41"/>
      <c r="B83" s="42"/>
      <c r="C83" s="35" t="s">
        <v>30</v>
      </c>
      <c r="D83" s="43"/>
      <c r="E83" s="43"/>
      <c r="F83" s="30" t="str">
        <f>IF(E18="","",E18)</f>
        <v>Vyplň údaj</v>
      </c>
      <c r="G83" s="43"/>
      <c r="H83" s="43"/>
      <c r="I83" s="35" t="s">
        <v>36</v>
      </c>
      <c r="J83" s="39" t="str">
        <f>E24</f>
        <v>Ing.Miloš Kotrbanec, RSU s.r.o. Trutnov- Poříčí</v>
      </c>
      <c r="K83" s="43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0.3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3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11" customFormat="1" ht="29.25" customHeight="1">
      <c r="A85" s="180"/>
      <c r="B85" s="181"/>
      <c r="C85" s="182" t="s">
        <v>110</v>
      </c>
      <c r="D85" s="183" t="s">
        <v>59</v>
      </c>
      <c r="E85" s="183" t="s">
        <v>55</v>
      </c>
      <c r="F85" s="183" t="s">
        <v>56</v>
      </c>
      <c r="G85" s="183" t="s">
        <v>111</v>
      </c>
      <c r="H85" s="183" t="s">
        <v>112</v>
      </c>
      <c r="I85" s="183" t="s">
        <v>113</v>
      </c>
      <c r="J85" s="183" t="s">
        <v>102</v>
      </c>
      <c r="K85" s="184" t="s">
        <v>114</v>
      </c>
      <c r="L85" s="185"/>
      <c r="M85" s="95" t="s">
        <v>19</v>
      </c>
      <c r="N85" s="96" t="s">
        <v>44</v>
      </c>
      <c r="O85" s="96" t="s">
        <v>115</v>
      </c>
      <c r="P85" s="96" t="s">
        <v>116</v>
      </c>
      <c r="Q85" s="96" t="s">
        <v>117</v>
      </c>
      <c r="R85" s="96" t="s">
        <v>118</v>
      </c>
      <c r="S85" s="96" t="s">
        <v>119</v>
      </c>
      <c r="T85" s="97" t="s">
        <v>120</v>
      </c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</row>
    <row r="86" spans="1:63" s="2" customFormat="1" ht="22.8" customHeight="1">
      <c r="A86" s="41"/>
      <c r="B86" s="42"/>
      <c r="C86" s="102" t="s">
        <v>121</v>
      </c>
      <c r="D86" s="43"/>
      <c r="E86" s="43"/>
      <c r="F86" s="43"/>
      <c r="G86" s="43"/>
      <c r="H86" s="43"/>
      <c r="I86" s="43"/>
      <c r="J86" s="186">
        <f>BK86</f>
        <v>0</v>
      </c>
      <c r="K86" s="43"/>
      <c r="L86" s="47"/>
      <c r="M86" s="98"/>
      <c r="N86" s="187"/>
      <c r="O86" s="99"/>
      <c r="P86" s="188">
        <f>P87</f>
        <v>0</v>
      </c>
      <c r="Q86" s="99"/>
      <c r="R86" s="188">
        <f>R87</f>
        <v>0</v>
      </c>
      <c r="S86" s="99"/>
      <c r="T86" s="189">
        <f>T87</f>
        <v>0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T86" s="20" t="s">
        <v>73</v>
      </c>
      <c r="AU86" s="20" t="s">
        <v>103</v>
      </c>
      <c r="BK86" s="190">
        <f>BK87</f>
        <v>0</v>
      </c>
    </row>
    <row r="87" spans="1:63" s="12" customFormat="1" ht="25.9" customHeight="1">
      <c r="A87" s="12"/>
      <c r="B87" s="191"/>
      <c r="C87" s="192"/>
      <c r="D87" s="193" t="s">
        <v>73</v>
      </c>
      <c r="E87" s="194" t="s">
        <v>95</v>
      </c>
      <c r="F87" s="194" t="s">
        <v>820</v>
      </c>
      <c r="G87" s="192"/>
      <c r="H87" s="192"/>
      <c r="I87" s="195"/>
      <c r="J87" s="196">
        <f>BK87</f>
        <v>0</v>
      </c>
      <c r="K87" s="192"/>
      <c r="L87" s="197"/>
      <c r="M87" s="198"/>
      <c r="N87" s="199"/>
      <c r="O87" s="199"/>
      <c r="P87" s="200">
        <f>P88+P95+P110+P117+P122+P127</f>
        <v>0</v>
      </c>
      <c r="Q87" s="199"/>
      <c r="R87" s="200">
        <f>R88+R95+R110+R117+R122+R127</f>
        <v>0</v>
      </c>
      <c r="S87" s="199"/>
      <c r="T87" s="201">
        <f>T88+T95+T110+T117+T122+T127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2" t="s">
        <v>415</v>
      </c>
      <c r="AT87" s="203" t="s">
        <v>73</v>
      </c>
      <c r="AU87" s="203" t="s">
        <v>74</v>
      </c>
      <c r="AY87" s="202" t="s">
        <v>124</v>
      </c>
      <c r="BK87" s="204">
        <f>BK88+BK95+BK110+BK117+BK122+BK127</f>
        <v>0</v>
      </c>
    </row>
    <row r="88" spans="1:63" s="12" customFormat="1" ht="22.8" customHeight="1">
      <c r="A88" s="12"/>
      <c r="B88" s="191"/>
      <c r="C88" s="192"/>
      <c r="D88" s="193" t="s">
        <v>73</v>
      </c>
      <c r="E88" s="205" t="s">
        <v>821</v>
      </c>
      <c r="F88" s="205" t="s">
        <v>822</v>
      </c>
      <c r="G88" s="192"/>
      <c r="H88" s="192"/>
      <c r="I88" s="195"/>
      <c r="J88" s="206">
        <f>BK88</f>
        <v>0</v>
      </c>
      <c r="K88" s="192"/>
      <c r="L88" s="197"/>
      <c r="M88" s="198"/>
      <c r="N88" s="199"/>
      <c r="O88" s="199"/>
      <c r="P88" s="200">
        <f>SUM(P89:P94)</f>
        <v>0</v>
      </c>
      <c r="Q88" s="199"/>
      <c r="R88" s="200">
        <f>SUM(R89:R94)</f>
        <v>0</v>
      </c>
      <c r="S88" s="199"/>
      <c r="T88" s="201">
        <f>SUM(T89:T94)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2" t="s">
        <v>415</v>
      </c>
      <c r="AT88" s="203" t="s">
        <v>73</v>
      </c>
      <c r="AU88" s="203" t="s">
        <v>82</v>
      </c>
      <c r="AY88" s="202" t="s">
        <v>124</v>
      </c>
      <c r="BK88" s="204">
        <f>SUM(BK89:BK94)</f>
        <v>0</v>
      </c>
    </row>
    <row r="89" spans="1:65" s="2" customFormat="1" ht="16.5" customHeight="1">
      <c r="A89" s="41"/>
      <c r="B89" s="42"/>
      <c r="C89" s="207" t="s">
        <v>727</v>
      </c>
      <c r="D89" s="207" t="s">
        <v>126</v>
      </c>
      <c r="E89" s="208" t="s">
        <v>823</v>
      </c>
      <c r="F89" s="209" t="s">
        <v>822</v>
      </c>
      <c r="G89" s="210" t="s">
        <v>318</v>
      </c>
      <c r="H89" s="211">
        <v>30</v>
      </c>
      <c r="I89" s="212"/>
      <c r="J89" s="213">
        <f>ROUND(I89*H89,2)</f>
        <v>0</v>
      </c>
      <c r="K89" s="209" t="s">
        <v>130</v>
      </c>
      <c r="L89" s="47"/>
      <c r="M89" s="214" t="s">
        <v>19</v>
      </c>
      <c r="N89" s="215" t="s">
        <v>45</v>
      </c>
      <c r="O89" s="87"/>
      <c r="P89" s="216">
        <f>O89*H89</f>
        <v>0</v>
      </c>
      <c r="Q89" s="216">
        <v>0</v>
      </c>
      <c r="R89" s="216">
        <f>Q89*H89</f>
        <v>0</v>
      </c>
      <c r="S89" s="216">
        <v>0</v>
      </c>
      <c r="T89" s="217">
        <f>S89*H89</f>
        <v>0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R89" s="218" t="s">
        <v>824</v>
      </c>
      <c r="AT89" s="218" t="s">
        <v>126</v>
      </c>
      <c r="AU89" s="218" t="s">
        <v>84</v>
      </c>
      <c r="AY89" s="20" t="s">
        <v>124</v>
      </c>
      <c r="BE89" s="219">
        <f>IF(N89="základní",J89,0)</f>
        <v>0</v>
      </c>
      <c r="BF89" s="219">
        <f>IF(N89="snížená",J89,0)</f>
        <v>0</v>
      </c>
      <c r="BG89" s="219">
        <f>IF(N89="zákl. přenesená",J89,0)</f>
        <v>0</v>
      </c>
      <c r="BH89" s="219">
        <f>IF(N89="sníž. přenesená",J89,0)</f>
        <v>0</v>
      </c>
      <c r="BI89" s="219">
        <f>IF(N89="nulová",J89,0)</f>
        <v>0</v>
      </c>
      <c r="BJ89" s="20" t="s">
        <v>82</v>
      </c>
      <c r="BK89" s="219">
        <f>ROUND(I89*H89,2)</f>
        <v>0</v>
      </c>
      <c r="BL89" s="20" t="s">
        <v>824</v>
      </c>
      <c r="BM89" s="218" t="s">
        <v>825</v>
      </c>
    </row>
    <row r="90" spans="1:47" s="2" customFormat="1" ht="12">
      <c r="A90" s="41"/>
      <c r="B90" s="42"/>
      <c r="C90" s="43"/>
      <c r="D90" s="220" t="s">
        <v>133</v>
      </c>
      <c r="E90" s="43"/>
      <c r="F90" s="221" t="s">
        <v>826</v>
      </c>
      <c r="G90" s="43"/>
      <c r="H90" s="43"/>
      <c r="I90" s="222"/>
      <c r="J90" s="43"/>
      <c r="K90" s="43"/>
      <c r="L90" s="47"/>
      <c r="M90" s="223"/>
      <c r="N90" s="224"/>
      <c r="O90" s="87"/>
      <c r="P90" s="87"/>
      <c r="Q90" s="87"/>
      <c r="R90" s="87"/>
      <c r="S90" s="87"/>
      <c r="T90" s="88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T90" s="20" t="s">
        <v>133</v>
      </c>
      <c r="AU90" s="20" t="s">
        <v>84</v>
      </c>
    </row>
    <row r="91" spans="1:65" s="2" customFormat="1" ht="16.5" customHeight="1">
      <c r="A91" s="41"/>
      <c r="B91" s="42"/>
      <c r="C91" s="207" t="s">
        <v>415</v>
      </c>
      <c r="D91" s="207" t="s">
        <v>126</v>
      </c>
      <c r="E91" s="208" t="s">
        <v>827</v>
      </c>
      <c r="F91" s="209" t="s">
        <v>828</v>
      </c>
      <c r="G91" s="210" t="s">
        <v>318</v>
      </c>
      <c r="H91" s="211">
        <v>25</v>
      </c>
      <c r="I91" s="212"/>
      <c r="J91" s="213">
        <f>ROUND(I91*H91,2)</f>
        <v>0</v>
      </c>
      <c r="K91" s="209" t="s">
        <v>130</v>
      </c>
      <c r="L91" s="47"/>
      <c r="M91" s="214" t="s">
        <v>19</v>
      </c>
      <c r="N91" s="215" t="s">
        <v>45</v>
      </c>
      <c r="O91" s="87"/>
      <c r="P91" s="216">
        <f>O91*H91</f>
        <v>0</v>
      </c>
      <c r="Q91" s="216">
        <v>0</v>
      </c>
      <c r="R91" s="216">
        <f>Q91*H91</f>
        <v>0</v>
      </c>
      <c r="S91" s="216">
        <v>0</v>
      </c>
      <c r="T91" s="217">
        <f>S91*H91</f>
        <v>0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R91" s="218" t="s">
        <v>824</v>
      </c>
      <c r="AT91" s="218" t="s">
        <v>126</v>
      </c>
      <c r="AU91" s="218" t="s">
        <v>84</v>
      </c>
      <c r="AY91" s="20" t="s">
        <v>124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20" t="s">
        <v>82</v>
      </c>
      <c r="BK91" s="219">
        <f>ROUND(I91*H91,2)</f>
        <v>0</v>
      </c>
      <c r="BL91" s="20" t="s">
        <v>824</v>
      </c>
      <c r="BM91" s="218" t="s">
        <v>829</v>
      </c>
    </row>
    <row r="92" spans="1:47" s="2" customFormat="1" ht="12">
      <c r="A92" s="41"/>
      <c r="B92" s="42"/>
      <c r="C92" s="43"/>
      <c r="D92" s="220" t="s">
        <v>133</v>
      </c>
      <c r="E92" s="43"/>
      <c r="F92" s="221" t="s">
        <v>830</v>
      </c>
      <c r="G92" s="43"/>
      <c r="H92" s="43"/>
      <c r="I92" s="222"/>
      <c r="J92" s="43"/>
      <c r="K92" s="43"/>
      <c r="L92" s="47"/>
      <c r="M92" s="223"/>
      <c r="N92" s="224"/>
      <c r="O92" s="87"/>
      <c r="P92" s="87"/>
      <c r="Q92" s="87"/>
      <c r="R92" s="87"/>
      <c r="S92" s="87"/>
      <c r="T92" s="88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T92" s="20" t="s">
        <v>133</v>
      </c>
      <c r="AU92" s="20" t="s">
        <v>84</v>
      </c>
    </row>
    <row r="93" spans="1:65" s="2" customFormat="1" ht="16.5" customHeight="1">
      <c r="A93" s="41"/>
      <c r="B93" s="42"/>
      <c r="C93" s="207" t="s">
        <v>7</v>
      </c>
      <c r="D93" s="207" t="s">
        <v>126</v>
      </c>
      <c r="E93" s="208" t="s">
        <v>831</v>
      </c>
      <c r="F93" s="209" t="s">
        <v>832</v>
      </c>
      <c r="G93" s="210" t="s">
        <v>318</v>
      </c>
      <c r="H93" s="211">
        <v>10</v>
      </c>
      <c r="I93" s="212"/>
      <c r="J93" s="213">
        <f>ROUND(I93*H93,2)</f>
        <v>0</v>
      </c>
      <c r="K93" s="209" t="s">
        <v>130</v>
      </c>
      <c r="L93" s="47"/>
      <c r="M93" s="214" t="s">
        <v>19</v>
      </c>
      <c r="N93" s="215" t="s">
        <v>45</v>
      </c>
      <c r="O93" s="87"/>
      <c r="P93" s="216">
        <f>O93*H93</f>
        <v>0</v>
      </c>
      <c r="Q93" s="216">
        <v>0</v>
      </c>
      <c r="R93" s="216">
        <f>Q93*H93</f>
        <v>0</v>
      </c>
      <c r="S93" s="216">
        <v>0</v>
      </c>
      <c r="T93" s="217">
        <f>S93*H93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R93" s="218" t="s">
        <v>824</v>
      </c>
      <c r="AT93" s="218" t="s">
        <v>126</v>
      </c>
      <c r="AU93" s="218" t="s">
        <v>84</v>
      </c>
      <c r="AY93" s="20" t="s">
        <v>124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20" t="s">
        <v>82</v>
      </c>
      <c r="BK93" s="219">
        <f>ROUND(I93*H93,2)</f>
        <v>0</v>
      </c>
      <c r="BL93" s="20" t="s">
        <v>824</v>
      </c>
      <c r="BM93" s="218" t="s">
        <v>833</v>
      </c>
    </row>
    <row r="94" spans="1:47" s="2" customFormat="1" ht="12">
      <c r="A94" s="41"/>
      <c r="B94" s="42"/>
      <c r="C94" s="43"/>
      <c r="D94" s="220" t="s">
        <v>133</v>
      </c>
      <c r="E94" s="43"/>
      <c r="F94" s="221" t="s">
        <v>834</v>
      </c>
      <c r="G94" s="43"/>
      <c r="H94" s="43"/>
      <c r="I94" s="222"/>
      <c r="J94" s="43"/>
      <c r="K94" s="43"/>
      <c r="L94" s="47"/>
      <c r="M94" s="223"/>
      <c r="N94" s="224"/>
      <c r="O94" s="87"/>
      <c r="P94" s="87"/>
      <c r="Q94" s="87"/>
      <c r="R94" s="87"/>
      <c r="S94" s="87"/>
      <c r="T94" s="88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T94" s="20" t="s">
        <v>133</v>
      </c>
      <c r="AU94" s="20" t="s">
        <v>84</v>
      </c>
    </row>
    <row r="95" spans="1:63" s="12" customFormat="1" ht="22.8" customHeight="1">
      <c r="A95" s="12"/>
      <c r="B95" s="191"/>
      <c r="C95" s="192"/>
      <c r="D95" s="193" t="s">
        <v>73</v>
      </c>
      <c r="E95" s="205" t="s">
        <v>835</v>
      </c>
      <c r="F95" s="205" t="s">
        <v>836</v>
      </c>
      <c r="G95" s="192"/>
      <c r="H95" s="192"/>
      <c r="I95" s="195"/>
      <c r="J95" s="206">
        <f>BK95</f>
        <v>0</v>
      </c>
      <c r="K95" s="192"/>
      <c r="L95" s="197"/>
      <c r="M95" s="198"/>
      <c r="N95" s="199"/>
      <c r="O95" s="199"/>
      <c r="P95" s="200">
        <f>SUM(P96:P109)</f>
        <v>0</v>
      </c>
      <c r="Q95" s="199"/>
      <c r="R95" s="200">
        <f>SUM(R96:R109)</f>
        <v>0</v>
      </c>
      <c r="S95" s="199"/>
      <c r="T95" s="201">
        <f>SUM(T96:T109)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2" t="s">
        <v>415</v>
      </c>
      <c r="AT95" s="203" t="s">
        <v>73</v>
      </c>
      <c r="AU95" s="203" t="s">
        <v>82</v>
      </c>
      <c r="AY95" s="202" t="s">
        <v>124</v>
      </c>
      <c r="BK95" s="204">
        <f>SUM(BK96:BK109)</f>
        <v>0</v>
      </c>
    </row>
    <row r="96" spans="1:65" s="2" customFormat="1" ht="16.5" customHeight="1">
      <c r="A96" s="41"/>
      <c r="B96" s="42"/>
      <c r="C96" s="207" t="s">
        <v>82</v>
      </c>
      <c r="D96" s="207" t="s">
        <v>126</v>
      </c>
      <c r="E96" s="208" t="s">
        <v>837</v>
      </c>
      <c r="F96" s="209" t="s">
        <v>836</v>
      </c>
      <c r="G96" s="210" t="s">
        <v>794</v>
      </c>
      <c r="H96" s="290"/>
      <c r="I96" s="212"/>
      <c r="J96" s="213">
        <f>ROUND(I96*H96,2)</f>
        <v>0</v>
      </c>
      <c r="K96" s="209" t="s">
        <v>130</v>
      </c>
      <c r="L96" s="47"/>
      <c r="M96" s="214" t="s">
        <v>19</v>
      </c>
      <c r="N96" s="215" t="s">
        <v>45</v>
      </c>
      <c r="O96" s="87"/>
      <c r="P96" s="216">
        <f>O96*H96</f>
        <v>0</v>
      </c>
      <c r="Q96" s="216">
        <v>0</v>
      </c>
      <c r="R96" s="216">
        <f>Q96*H96</f>
        <v>0</v>
      </c>
      <c r="S96" s="216">
        <v>0</v>
      </c>
      <c r="T96" s="217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18" t="s">
        <v>824</v>
      </c>
      <c r="AT96" s="218" t="s">
        <v>126</v>
      </c>
      <c r="AU96" s="218" t="s">
        <v>84</v>
      </c>
      <c r="AY96" s="20" t="s">
        <v>124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20" t="s">
        <v>82</v>
      </c>
      <c r="BK96" s="219">
        <f>ROUND(I96*H96,2)</f>
        <v>0</v>
      </c>
      <c r="BL96" s="20" t="s">
        <v>824</v>
      </c>
      <c r="BM96" s="218" t="s">
        <v>838</v>
      </c>
    </row>
    <row r="97" spans="1:47" s="2" customFormat="1" ht="12">
      <c r="A97" s="41"/>
      <c r="B97" s="42"/>
      <c r="C97" s="43"/>
      <c r="D97" s="220" t="s">
        <v>133</v>
      </c>
      <c r="E97" s="43"/>
      <c r="F97" s="221" t="s">
        <v>839</v>
      </c>
      <c r="G97" s="43"/>
      <c r="H97" s="43"/>
      <c r="I97" s="222"/>
      <c r="J97" s="43"/>
      <c r="K97" s="43"/>
      <c r="L97" s="47"/>
      <c r="M97" s="223"/>
      <c r="N97" s="224"/>
      <c r="O97" s="87"/>
      <c r="P97" s="87"/>
      <c r="Q97" s="87"/>
      <c r="R97" s="87"/>
      <c r="S97" s="87"/>
      <c r="T97" s="88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20" t="s">
        <v>133</v>
      </c>
      <c r="AU97" s="20" t="s">
        <v>84</v>
      </c>
    </row>
    <row r="98" spans="1:65" s="2" customFormat="1" ht="16.5" customHeight="1">
      <c r="A98" s="41"/>
      <c r="B98" s="42"/>
      <c r="C98" s="207" t="s">
        <v>786</v>
      </c>
      <c r="D98" s="207" t="s">
        <v>126</v>
      </c>
      <c r="E98" s="208" t="s">
        <v>840</v>
      </c>
      <c r="F98" s="209" t="s">
        <v>841</v>
      </c>
      <c r="G98" s="210" t="s">
        <v>318</v>
      </c>
      <c r="H98" s="211">
        <v>10</v>
      </c>
      <c r="I98" s="212"/>
      <c r="J98" s="213">
        <f>ROUND(I98*H98,2)</f>
        <v>0</v>
      </c>
      <c r="K98" s="209" t="s">
        <v>130</v>
      </c>
      <c r="L98" s="47"/>
      <c r="M98" s="214" t="s">
        <v>19</v>
      </c>
      <c r="N98" s="215" t="s">
        <v>45</v>
      </c>
      <c r="O98" s="87"/>
      <c r="P98" s="216">
        <f>O98*H98</f>
        <v>0</v>
      </c>
      <c r="Q98" s="216">
        <v>0</v>
      </c>
      <c r="R98" s="216">
        <f>Q98*H98</f>
        <v>0</v>
      </c>
      <c r="S98" s="216">
        <v>0</v>
      </c>
      <c r="T98" s="217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18" t="s">
        <v>824</v>
      </c>
      <c r="AT98" s="218" t="s">
        <v>126</v>
      </c>
      <c r="AU98" s="218" t="s">
        <v>84</v>
      </c>
      <c r="AY98" s="20" t="s">
        <v>124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20" t="s">
        <v>82</v>
      </c>
      <c r="BK98" s="219">
        <f>ROUND(I98*H98,2)</f>
        <v>0</v>
      </c>
      <c r="BL98" s="20" t="s">
        <v>824</v>
      </c>
      <c r="BM98" s="218" t="s">
        <v>842</v>
      </c>
    </row>
    <row r="99" spans="1:47" s="2" customFormat="1" ht="12">
      <c r="A99" s="41"/>
      <c r="B99" s="42"/>
      <c r="C99" s="43"/>
      <c r="D99" s="220" t="s">
        <v>133</v>
      </c>
      <c r="E99" s="43"/>
      <c r="F99" s="221" t="s">
        <v>843</v>
      </c>
      <c r="G99" s="43"/>
      <c r="H99" s="43"/>
      <c r="I99" s="222"/>
      <c r="J99" s="43"/>
      <c r="K99" s="43"/>
      <c r="L99" s="47"/>
      <c r="M99" s="223"/>
      <c r="N99" s="224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20" t="s">
        <v>133</v>
      </c>
      <c r="AU99" s="20" t="s">
        <v>84</v>
      </c>
    </row>
    <row r="100" spans="1:65" s="2" customFormat="1" ht="16.5" customHeight="1">
      <c r="A100" s="41"/>
      <c r="B100" s="42"/>
      <c r="C100" s="207" t="s">
        <v>263</v>
      </c>
      <c r="D100" s="207" t="s">
        <v>126</v>
      </c>
      <c r="E100" s="208" t="s">
        <v>844</v>
      </c>
      <c r="F100" s="209" t="s">
        <v>845</v>
      </c>
      <c r="G100" s="210" t="s">
        <v>318</v>
      </c>
      <c r="H100" s="211">
        <v>10</v>
      </c>
      <c r="I100" s="212"/>
      <c r="J100" s="213">
        <f>ROUND(I100*H100,2)</f>
        <v>0</v>
      </c>
      <c r="K100" s="209" t="s">
        <v>130</v>
      </c>
      <c r="L100" s="47"/>
      <c r="M100" s="214" t="s">
        <v>19</v>
      </c>
      <c r="N100" s="215" t="s">
        <v>45</v>
      </c>
      <c r="O100" s="87"/>
      <c r="P100" s="216">
        <f>O100*H100</f>
        <v>0</v>
      </c>
      <c r="Q100" s="216">
        <v>0</v>
      </c>
      <c r="R100" s="216">
        <f>Q100*H100</f>
        <v>0</v>
      </c>
      <c r="S100" s="216">
        <v>0</v>
      </c>
      <c r="T100" s="217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18" t="s">
        <v>824</v>
      </c>
      <c r="AT100" s="218" t="s">
        <v>126</v>
      </c>
      <c r="AU100" s="218" t="s">
        <v>84</v>
      </c>
      <c r="AY100" s="20" t="s">
        <v>124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20" t="s">
        <v>82</v>
      </c>
      <c r="BK100" s="219">
        <f>ROUND(I100*H100,2)</f>
        <v>0</v>
      </c>
      <c r="BL100" s="20" t="s">
        <v>824</v>
      </c>
      <c r="BM100" s="218" t="s">
        <v>846</v>
      </c>
    </row>
    <row r="101" spans="1:47" s="2" customFormat="1" ht="12">
      <c r="A101" s="41"/>
      <c r="B101" s="42"/>
      <c r="C101" s="43"/>
      <c r="D101" s="220" t="s">
        <v>133</v>
      </c>
      <c r="E101" s="43"/>
      <c r="F101" s="221" t="s">
        <v>847</v>
      </c>
      <c r="G101" s="43"/>
      <c r="H101" s="43"/>
      <c r="I101" s="222"/>
      <c r="J101" s="43"/>
      <c r="K101" s="43"/>
      <c r="L101" s="47"/>
      <c r="M101" s="223"/>
      <c r="N101" s="224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20" t="s">
        <v>133</v>
      </c>
      <c r="AU101" s="20" t="s">
        <v>84</v>
      </c>
    </row>
    <row r="102" spans="1:65" s="2" customFormat="1" ht="16.5" customHeight="1">
      <c r="A102" s="41"/>
      <c r="B102" s="42"/>
      <c r="C102" s="207" t="s">
        <v>848</v>
      </c>
      <c r="D102" s="207" t="s">
        <v>126</v>
      </c>
      <c r="E102" s="208" t="s">
        <v>849</v>
      </c>
      <c r="F102" s="209" t="s">
        <v>850</v>
      </c>
      <c r="G102" s="210" t="s">
        <v>794</v>
      </c>
      <c r="H102" s="290"/>
      <c r="I102" s="212"/>
      <c r="J102" s="213">
        <f>ROUND(I102*H102,2)</f>
        <v>0</v>
      </c>
      <c r="K102" s="209" t="s">
        <v>130</v>
      </c>
      <c r="L102" s="47"/>
      <c r="M102" s="214" t="s">
        <v>19</v>
      </c>
      <c r="N102" s="215" t="s">
        <v>45</v>
      </c>
      <c r="O102" s="87"/>
      <c r="P102" s="216">
        <f>O102*H102</f>
        <v>0</v>
      </c>
      <c r="Q102" s="216">
        <v>0</v>
      </c>
      <c r="R102" s="216">
        <f>Q102*H102</f>
        <v>0</v>
      </c>
      <c r="S102" s="216">
        <v>0</v>
      </c>
      <c r="T102" s="217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18" t="s">
        <v>824</v>
      </c>
      <c r="AT102" s="218" t="s">
        <v>126</v>
      </c>
      <c r="AU102" s="218" t="s">
        <v>84</v>
      </c>
      <c r="AY102" s="20" t="s">
        <v>124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20" t="s">
        <v>82</v>
      </c>
      <c r="BK102" s="219">
        <f>ROUND(I102*H102,2)</f>
        <v>0</v>
      </c>
      <c r="BL102" s="20" t="s">
        <v>824</v>
      </c>
      <c r="BM102" s="218" t="s">
        <v>851</v>
      </c>
    </row>
    <row r="103" spans="1:47" s="2" customFormat="1" ht="12">
      <c r="A103" s="41"/>
      <c r="B103" s="42"/>
      <c r="C103" s="43"/>
      <c r="D103" s="220" t="s">
        <v>133</v>
      </c>
      <c r="E103" s="43"/>
      <c r="F103" s="221" t="s">
        <v>852</v>
      </c>
      <c r="G103" s="43"/>
      <c r="H103" s="43"/>
      <c r="I103" s="222"/>
      <c r="J103" s="43"/>
      <c r="K103" s="43"/>
      <c r="L103" s="47"/>
      <c r="M103" s="223"/>
      <c r="N103" s="224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20" t="s">
        <v>133</v>
      </c>
      <c r="AU103" s="20" t="s">
        <v>84</v>
      </c>
    </row>
    <row r="104" spans="1:65" s="2" customFormat="1" ht="16.5" customHeight="1">
      <c r="A104" s="41"/>
      <c r="B104" s="42"/>
      <c r="C104" s="207" t="s">
        <v>803</v>
      </c>
      <c r="D104" s="207" t="s">
        <v>126</v>
      </c>
      <c r="E104" s="208" t="s">
        <v>853</v>
      </c>
      <c r="F104" s="209" t="s">
        <v>854</v>
      </c>
      <c r="G104" s="210" t="s">
        <v>577</v>
      </c>
      <c r="H104" s="211">
        <v>1</v>
      </c>
      <c r="I104" s="212"/>
      <c r="J104" s="213">
        <f>ROUND(I104*H104,2)</f>
        <v>0</v>
      </c>
      <c r="K104" s="209" t="s">
        <v>130</v>
      </c>
      <c r="L104" s="47"/>
      <c r="M104" s="214" t="s">
        <v>19</v>
      </c>
      <c r="N104" s="215" t="s">
        <v>45</v>
      </c>
      <c r="O104" s="87"/>
      <c r="P104" s="216">
        <f>O104*H104</f>
        <v>0</v>
      </c>
      <c r="Q104" s="216">
        <v>0</v>
      </c>
      <c r="R104" s="216">
        <f>Q104*H104</f>
        <v>0</v>
      </c>
      <c r="S104" s="216">
        <v>0</v>
      </c>
      <c r="T104" s="217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18" t="s">
        <v>824</v>
      </c>
      <c r="AT104" s="218" t="s">
        <v>126</v>
      </c>
      <c r="AU104" s="218" t="s">
        <v>84</v>
      </c>
      <c r="AY104" s="20" t="s">
        <v>124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20" t="s">
        <v>82</v>
      </c>
      <c r="BK104" s="219">
        <f>ROUND(I104*H104,2)</f>
        <v>0</v>
      </c>
      <c r="BL104" s="20" t="s">
        <v>824</v>
      </c>
      <c r="BM104" s="218" t="s">
        <v>855</v>
      </c>
    </row>
    <row r="105" spans="1:47" s="2" customFormat="1" ht="12">
      <c r="A105" s="41"/>
      <c r="B105" s="42"/>
      <c r="C105" s="43"/>
      <c r="D105" s="220" t="s">
        <v>133</v>
      </c>
      <c r="E105" s="43"/>
      <c r="F105" s="221" t="s">
        <v>856</v>
      </c>
      <c r="G105" s="43"/>
      <c r="H105" s="43"/>
      <c r="I105" s="222"/>
      <c r="J105" s="43"/>
      <c r="K105" s="43"/>
      <c r="L105" s="47"/>
      <c r="M105" s="223"/>
      <c r="N105" s="224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20" t="s">
        <v>133</v>
      </c>
      <c r="AU105" s="20" t="s">
        <v>84</v>
      </c>
    </row>
    <row r="106" spans="1:65" s="2" customFormat="1" ht="16.5" customHeight="1">
      <c r="A106" s="41"/>
      <c r="B106" s="42"/>
      <c r="C106" s="207" t="s">
        <v>295</v>
      </c>
      <c r="D106" s="207" t="s">
        <v>126</v>
      </c>
      <c r="E106" s="208" t="s">
        <v>857</v>
      </c>
      <c r="F106" s="209" t="s">
        <v>858</v>
      </c>
      <c r="G106" s="210" t="s">
        <v>318</v>
      </c>
      <c r="H106" s="211">
        <v>30</v>
      </c>
      <c r="I106" s="212"/>
      <c r="J106" s="213">
        <f>ROUND(I106*H106,2)</f>
        <v>0</v>
      </c>
      <c r="K106" s="209" t="s">
        <v>130</v>
      </c>
      <c r="L106" s="47"/>
      <c r="M106" s="214" t="s">
        <v>19</v>
      </c>
      <c r="N106" s="215" t="s">
        <v>45</v>
      </c>
      <c r="O106" s="87"/>
      <c r="P106" s="216">
        <f>O106*H106</f>
        <v>0</v>
      </c>
      <c r="Q106" s="216">
        <v>0</v>
      </c>
      <c r="R106" s="216">
        <f>Q106*H106</f>
        <v>0</v>
      </c>
      <c r="S106" s="216">
        <v>0</v>
      </c>
      <c r="T106" s="217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18" t="s">
        <v>824</v>
      </c>
      <c r="AT106" s="218" t="s">
        <v>126</v>
      </c>
      <c r="AU106" s="218" t="s">
        <v>84</v>
      </c>
      <c r="AY106" s="20" t="s">
        <v>124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20" t="s">
        <v>82</v>
      </c>
      <c r="BK106" s="219">
        <f>ROUND(I106*H106,2)</f>
        <v>0</v>
      </c>
      <c r="BL106" s="20" t="s">
        <v>824</v>
      </c>
      <c r="BM106" s="218" t="s">
        <v>859</v>
      </c>
    </row>
    <row r="107" spans="1:47" s="2" customFormat="1" ht="12">
      <c r="A107" s="41"/>
      <c r="B107" s="42"/>
      <c r="C107" s="43"/>
      <c r="D107" s="220" t="s">
        <v>133</v>
      </c>
      <c r="E107" s="43"/>
      <c r="F107" s="221" t="s">
        <v>860</v>
      </c>
      <c r="G107" s="43"/>
      <c r="H107" s="43"/>
      <c r="I107" s="222"/>
      <c r="J107" s="43"/>
      <c r="K107" s="43"/>
      <c r="L107" s="47"/>
      <c r="M107" s="223"/>
      <c r="N107" s="224"/>
      <c r="O107" s="87"/>
      <c r="P107" s="87"/>
      <c r="Q107" s="87"/>
      <c r="R107" s="87"/>
      <c r="S107" s="87"/>
      <c r="T107" s="88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T107" s="20" t="s">
        <v>133</v>
      </c>
      <c r="AU107" s="20" t="s">
        <v>84</v>
      </c>
    </row>
    <row r="108" spans="1:65" s="2" customFormat="1" ht="16.5" customHeight="1">
      <c r="A108" s="41"/>
      <c r="B108" s="42"/>
      <c r="C108" s="207" t="s">
        <v>301</v>
      </c>
      <c r="D108" s="207" t="s">
        <v>126</v>
      </c>
      <c r="E108" s="208" t="s">
        <v>861</v>
      </c>
      <c r="F108" s="209" t="s">
        <v>862</v>
      </c>
      <c r="G108" s="210" t="s">
        <v>577</v>
      </c>
      <c r="H108" s="211">
        <v>1</v>
      </c>
      <c r="I108" s="212"/>
      <c r="J108" s="213">
        <f>ROUND(I108*H108,2)</f>
        <v>0</v>
      </c>
      <c r="K108" s="209" t="s">
        <v>130</v>
      </c>
      <c r="L108" s="47"/>
      <c r="M108" s="214" t="s">
        <v>19</v>
      </c>
      <c r="N108" s="215" t="s">
        <v>45</v>
      </c>
      <c r="O108" s="87"/>
      <c r="P108" s="216">
        <f>O108*H108</f>
        <v>0</v>
      </c>
      <c r="Q108" s="216">
        <v>0</v>
      </c>
      <c r="R108" s="216">
        <f>Q108*H108</f>
        <v>0</v>
      </c>
      <c r="S108" s="216">
        <v>0</v>
      </c>
      <c r="T108" s="217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18" t="s">
        <v>824</v>
      </c>
      <c r="AT108" s="218" t="s">
        <v>126</v>
      </c>
      <c r="AU108" s="218" t="s">
        <v>84</v>
      </c>
      <c r="AY108" s="20" t="s">
        <v>124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20" t="s">
        <v>82</v>
      </c>
      <c r="BK108" s="219">
        <f>ROUND(I108*H108,2)</f>
        <v>0</v>
      </c>
      <c r="BL108" s="20" t="s">
        <v>824</v>
      </c>
      <c r="BM108" s="218" t="s">
        <v>863</v>
      </c>
    </row>
    <row r="109" spans="1:47" s="2" customFormat="1" ht="12">
      <c r="A109" s="41"/>
      <c r="B109" s="42"/>
      <c r="C109" s="43"/>
      <c r="D109" s="220" t="s">
        <v>133</v>
      </c>
      <c r="E109" s="43"/>
      <c r="F109" s="221" t="s">
        <v>864</v>
      </c>
      <c r="G109" s="43"/>
      <c r="H109" s="43"/>
      <c r="I109" s="222"/>
      <c r="J109" s="43"/>
      <c r="K109" s="43"/>
      <c r="L109" s="47"/>
      <c r="M109" s="223"/>
      <c r="N109" s="224"/>
      <c r="O109" s="87"/>
      <c r="P109" s="87"/>
      <c r="Q109" s="87"/>
      <c r="R109" s="87"/>
      <c r="S109" s="87"/>
      <c r="T109" s="8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T109" s="20" t="s">
        <v>133</v>
      </c>
      <c r="AU109" s="20" t="s">
        <v>84</v>
      </c>
    </row>
    <row r="110" spans="1:63" s="12" customFormat="1" ht="22.8" customHeight="1">
      <c r="A110" s="12"/>
      <c r="B110" s="191"/>
      <c r="C110" s="192"/>
      <c r="D110" s="193" t="s">
        <v>73</v>
      </c>
      <c r="E110" s="205" t="s">
        <v>865</v>
      </c>
      <c r="F110" s="205" t="s">
        <v>866</v>
      </c>
      <c r="G110" s="192"/>
      <c r="H110" s="192"/>
      <c r="I110" s="195"/>
      <c r="J110" s="206">
        <f>BK110</f>
        <v>0</v>
      </c>
      <c r="K110" s="192"/>
      <c r="L110" s="197"/>
      <c r="M110" s="198"/>
      <c r="N110" s="199"/>
      <c r="O110" s="199"/>
      <c r="P110" s="200">
        <f>SUM(P111:P116)</f>
        <v>0</v>
      </c>
      <c r="Q110" s="199"/>
      <c r="R110" s="200">
        <f>SUM(R111:R116)</f>
        <v>0</v>
      </c>
      <c r="S110" s="199"/>
      <c r="T110" s="201">
        <f>SUM(T111:T116)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02" t="s">
        <v>415</v>
      </c>
      <c r="AT110" s="203" t="s">
        <v>73</v>
      </c>
      <c r="AU110" s="203" t="s">
        <v>82</v>
      </c>
      <c r="AY110" s="202" t="s">
        <v>124</v>
      </c>
      <c r="BK110" s="204">
        <f>SUM(BK111:BK116)</f>
        <v>0</v>
      </c>
    </row>
    <row r="111" spans="1:65" s="2" customFormat="1" ht="16.5" customHeight="1">
      <c r="A111" s="41"/>
      <c r="B111" s="42"/>
      <c r="C111" s="207" t="s">
        <v>721</v>
      </c>
      <c r="D111" s="207" t="s">
        <v>126</v>
      </c>
      <c r="E111" s="208" t="s">
        <v>867</v>
      </c>
      <c r="F111" s="209" t="s">
        <v>868</v>
      </c>
      <c r="G111" s="210" t="s">
        <v>318</v>
      </c>
      <c r="H111" s="211">
        <v>120</v>
      </c>
      <c r="I111" s="212"/>
      <c r="J111" s="213">
        <f>ROUND(I111*H111,2)</f>
        <v>0</v>
      </c>
      <c r="K111" s="209" t="s">
        <v>130</v>
      </c>
      <c r="L111" s="47"/>
      <c r="M111" s="214" t="s">
        <v>19</v>
      </c>
      <c r="N111" s="215" t="s">
        <v>45</v>
      </c>
      <c r="O111" s="87"/>
      <c r="P111" s="216">
        <f>O111*H111</f>
        <v>0</v>
      </c>
      <c r="Q111" s="216">
        <v>0</v>
      </c>
      <c r="R111" s="216">
        <f>Q111*H111</f>
        <v>0</v>
      </c>
      <c r="S111" s="216">
        <v>0</v>
      </c>
      <c r="T111" s="217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18" t="s">
        <v>824</v>
      </c>
      <c r="AT111" s="218" t="s">
        <v>126</v>
      </c>
      <c r="AU111" s="218" t="s">
        <v>84</v>
      </c>
      <c r="AY111" s="20" t="s">
        <v>124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20" t="s">
        <v>82</v>
      </c>
      <c r="BK111" s="219">
        <f>ROUND(I111*H111,2)</f>
        <v>0</v>
      </c>
      <c r="BL111" s="20" t="s">
        <v>824</v>
      </c>
      <c r="BM111" s="218" t="s">
        <v>869</v>
      </c>
    </row>
    <row r="112" spans="1:47" s="2" customFormat="1" ht="12">
      <c r="A112" s="41"/>
      <c r="B112" s="42"/>
      <c r="C112" s="43"/>
      <c r="D112" s="220" t="s">
        <v>133</v>
      </c>
      <c r="E112" s="43"/>
      <c r="F112" s="221" t="s">
        <v>870</v>
      </c>
      <c r="G112" s="43"/>
      <c r="H112" s="43"/>
      <c r="I112" s="222"/>
      <c r="J112" s="43"/>
      <c r="K112" s="43"/>
      <c r="L112" s="47"/>
      <c r="M112" s="223"/>
      <c r="N112" s="224"/>
      <c r="O112" s="87"/>
      <c r="P112" s="87"/>
      <c r="Q112" s="87"/>
      <c r="R112" s="87"/>
      <c r="S112" s="87"/>
      <c r="T112" s="88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T112" s="20" t="s">
        <v>133</v>
      </c>
      <c r="AU112" s="20" t="s">
        <v>84</v>
      </c>
    </row>
    <row r="113" spans="1:65" s="2" customFormat="1" ht="16.5" customHeight="1">
      <c r="A113" s="41"/>
      <c r="B113" s="42"/>
      <c r="C113" s="207" t="s">
        <v>791</v>
      </c>
      <c r="D113" s="207" t="s">
        <v>126</v>
      </c>
      <c r="E113" s="208" t="s">
        <v>871</v>
      </c>
      <c r="F113" s="209" t="s">
        <v>872</v>
      </c>
      <c r="G113" s="210" t="s">
        <v>873</v>
      </c>
      <c r="H113" s="211">
        <v>6</v>
      </c>
      <c r="I113" s="212"/>
      <c r="J113" s="213">
        <f>ROUND(I113*H113,2)</f>
        <v>0</v>
      </c>
      <c r="K113" s="209" t="s">
        <v>130</v>
      </c>
      <c r="L113" s="47"/>
      <c r="M113" s="214" t="s">
        <v>19</v>
      </c>
      <c r="N113" s="215" t="s">
        <v>45</v>
      </c>
      <c r="O113" s="87"/>
      <c r="P113" s="216">
        <f>O113*H113</f>
        <v>0</v>
      </c>
      <c r="Q113" s="216">
        <v>0</v>
      </c>
      <c r="R113" s="216">
        <f>Q113*H113</f>
        <v>0</v>
      </c>
      <c r="S113" s="216">
        <v>0</v>
      </c>
      <c r="T113" s="217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18" t="s">
        <v>824</v>
      </c>
      <c r="AT113" s="218" t="s">
        <v>126</v>
      </c>
      <c r="AU113" s="218" t="s">
        <v>84</v>
      </c>
      <c r="AY113" s="20" t="s">
        <v>124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20" t="s">
        <v>82</v>
      </c>
      <c r="BK113" s="219">
        <f>ROUND(I113*H113,2)</f>
        <v>0</v>
      </c>
      <c r="BL113" s="20" t="s">
        <v>824</v>
      </c>
      <c r="BM113" s="218" t="s">
        <v>874</v>
      </c>
    </row>
    <row r="114" spans="1:47" s="2" customFormat="1" ht="12">
      <c r="A114" s="41"/>
      <c r="B114" s="42"/>
      <c r="C114" s="43"/>
      <c r="D114" s="220" t="s">
        <v>133</v>
      </c>
      <c r="E114" s="43"/>
      <c r="F114" s="221" t="s">
        <v>875</v>
      </c>
      <c r="G114" s="43"/>
      <c r="H114" s="43"/>
      <c r="I114" s="222"/>
      <c r="J114" s="43"/>
      <c r="K114" s="43"/>
      <c r="L114" s="47"/>
      <c r="M114" s="223"/>
      <c r="N114" s="224"/>
      <c r="O114" s="87"/>
      <c r="P114" s="87"/>
      <c r="Q114" s="87"/>
      <c r="R114" s="87"/>
      <c r="S114" s="87"/>
      <c r="T114" s="88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T114" s="20" t="s">
        <v>133</v>
      </c>
      <c r="AU114" s="20" t="s">
        <v>84</v>
      </c>
    </row>
    <row r="115" spans="1:65" s="2" customFormat="1" ht="16.5" customHeight="1">
      <c r="A115" s="41"/>
      <c r="B115" s="42"/>
      <c r="C115" s="207" t="s">
        <v>734</v>
      </c>
      <c r="D115" s="207" t="s">
        <v>126</v>
      </c>
      <c r="E115" s="208" t="s">
        <v>876</v>
      </c>
      <c r="F115" s="209" t="s">
        <v>877</v>
      </c>
      <c r="G115" s="210" t="s">
        <v>318</v>
      </c>
      <c r="H115" s="211">
        <v>30</v>
      </c>
      <c r="I115" s="212"/>
      <c r="J115" s="213">
        <f>ROUND(I115*H115,2)</f>
        <v>0</v>
      </c>
      <c r="K115" s="209" t="s">
        <v>130</v>
      </c>
      <c r="L115" s="47"/>
      <c r="M115" s="214" t="s">
        <v>19</v>
      </c>
      <c r="N115" s="215" t="s">
        <v>45</v>
      </c>
      <c r="O115" s="87"/>
      <c r="P115" s="216">
        <f>O115*H115</f>
        <v>0</v>
      </c>
      <c r="Q115" s="216">
        <v>0</v>
      </c>
      <c r="R115" s="216">
        <f>Q115*H115</f>
        <v>0</v>
      </c>
      <c r="S115" s="216">
        <v>0</v>
      </c>
      <c r="T115" s="217">
        <f>S115*H115</f>
        <v>0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18" t="s">
        <v>824</v>
      </c>
      <c r="AT115" s="218" t="s">
        <v>126</v>
      </c>
      <c r="AU115" s="218" t="s">
        <v>84</v>
      </c>
      <c r="AY115" s="20" t="s">
        <v>124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20" t="s">
        <v>82</v>
      </c>
      <c r="BK115" s="219">
        <f>ROUND(I115*H115,2)</f>
        <v>0</v>
      </c>
      <c r="BL115" s="20" t="s">
        <v>824</v>
      </c>
      <c r="BM115" s="218" t="s">
        <v>878</v>
      </c>
    </row>
    <row r="116" spans="1:47" s="2" customFormat="1" ht="12">
      <c r="A116" s="41"/>
      <c r="B116" s="42"/>
      <c r="C116" s="43"/>
      <c r="D116" s="220" t="s">
        <v>133</v>
      </c>
      <c r="E116" s="43"/>
      <c r="F116" s="221" t="s">
        <v>879</v>
      </c>
      <c r="G116" s="43"/>
      <c r="H116" s="43"/>
      <c r="I116" s="222"/>
      <c r="J116" s="43"/>
      <c r="K116" s="43"/>
      <c r="L116" s="47"/>
      <c r="M116" s="223"/>
      <c r="N116" s="224"/>
      <c r="O116" s="87"/>
      <c r="P116" s="87"/>
      <c r="Q116" s="87"/>
      <c r="R116" s="87"/>
      <c r="S116" s="87"/>
      <c r="T116" s="88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T116" s="20" t="s">
        <v>133</v>
      </c>
      <c r="AU116" s="20" t="s">
        <v>84</v>
      </c>
    </row>
    <row r="117" spans="1:63" s="12" customFormat="1" ht="22.8" customHeight="1">
      <c r="A117" s="12"/>
      <c r="B117" s="191"/>
      <c r="C117" s="192"/>
      <c r="D117" s="193" t="s">
        <v>73</v>
      </c>
      <c r="E117" s="205" t="s">
        <v>880</v>
      </c>
      <c r="F117" s="205" t="s">
        <v>881</v>
      </c>
      <c r="G117" s="192"/>
      <c r="H117" s="192"/>
      <c r="I117" s="195"/>
      <c r="J117" s="206">
        <f>BK117</f>
        <v>0</v>
      </c>
      <c r="K117" s="192"/>
      <c r="L117" s="197"/>
      <c r="M117" s="198"/>
      <c r="N117" s="199"/>
      <c r="O117" s="199"/>
      <c r="P117" s="200">
        <f>SUM(P118:P121)</f>
        <v>0</v>
      </c>
      <c r="Q117" s="199"/>
      <c r="R117" s="200">
        <f>SUM(R118:R121)</f>
        <v>0</v>
      </c>
      <c r="S117" s="199"/>
      <c r="T117" s="201">
        <f>SUM(T118:T121)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02" t="s">
        <v>415</v>
      </c>
      <c r="AT117" s="203" t="s">
        <v>73</v>
      </c>
      <c r="AU117" s="203" t="s">
        <v>82</v>
      </c>
      <c r="AY117" s="202" t="s">
        <v>124</v>
      </c>
      <c r="BK117" s="204">
        <f>SUM(BK118:BK121)</f>
        <v>0</v>
      </c>
    </row>
    <row r="118" spans="1:65" s="2" customFormat="1" ht="16.5" customHeight="1">
      <c r="A118" s="41"/>
      <c r="B118" s="42"/>
      <c r="C118" s="207" t="s">
        <v>84</v>
      </c>
      <c r="D118" s="207" t="s">
        <v>126</v>
      </c>
      <c r="E118" s="208" t="s">
        <v>882</v>
      </c>
      <c r="F118" s="209" t="s">
        <v>881</v>
      </c>
      <c r="G118" s="210" t="s">
        <v>794</v>
      </c>
      <c r="H118" s="290"/>
      <c r="I118" s="212"/>
      <c r="J118" s="213">
        <f>ROUND(I118*H118,2)</f>
        <v>0</v>
      </c>
      <c r="K118" s="209" t="s">
        <v>130</v>
      </c>
      <c r="L118" s="47"/>
      <c r="M118" s="214" t="s">
        <v>19</v>
      </c>
      <c r="N118" s="215" t="s">
        <v>45</v>
      </c>
      <c r="O118" s="87"/>
      <c r="P118" s="216">
        <f>O118*H118</f>
        <v>0</v>
      </c>
      <c r="Q118" s="216">
        <v>0</v>
      </c>
      <c r="R118" s="216">
        <f>Q118*H118</f>
        <v>0</v>
      </c>
      <c r="S118" s="216">
        <v>0</v>
      </c>
      <c r="T118" s="217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18" t="s">
        <v>824</v>
      </c>
      <c r="AT118" s="218" t="s">
        <v>126</v>
      </c>
      <c r="AU118" s="218" t="s">
        <v>84</v>
      </c>
      <c r="AY118" s="20" t="s">
        <v>124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20" t="s">
        <v>82</v>
      </c>
      <c r="BK118" s="219">
        <f>ROUND(I118*H118,2)</f>
        <v>0</v>
      </c>
      <c r="BL118" s="20" t="s">
        <v>824</v>
      </c>
      <c r="BM118" s="218" t="s">
        <v>883</v>
      </c>
    </row>
    <row r="119" spans="1:47" s="2" customFormat="1" ht="12">
      <c r="A119" s="41"/>
      <c r="B119" s="42"/>
      <c r="C119" s="43"/>
      <c r="D119" s="220" t="s">
        <v>133</v>
      </c>
      <c r="E119" s="43"/>
      <c r="F119" s="221" t="s">
        <v>884</v>
      </c>
      <c r="G119" s="43"/>
      <c r="H119" s="43"/>
      <c r="I119" s="222"/>
      <c r="J119" s="43"/>
      <c r="K119" s="43"/>
      <c r="L119" s="47"/>
      <c r="M119" s="223"/>
      <c r="N119" s="224"/>
      <c r="O119" s="87"/>
      <c r="P119" s="87"/>
      <c r="Q119" s="87"/>
      <c r="R119" s="87"/>
      <c r="S119" s="87"/>
      <c r="T119" s="88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T119" s="20" t="s">
        <v>133</v>
      </c>
      <c r="AU119" s="20" t="s">
        <v>84</v>
      </c>
    </row>
    <row r="120" spans="1:65" s="2" customFormat="1" ht="16.5" customHeight="1">
      <c r="A120" s="41"/>
      <c r="B120" s="42"/>
      <c r="C120" s="207" t="s">
        <v>739</v>
      </c>
      <c r="D120" s="207" t="s">
        <v>126</v>
      </c>
      <c r="E120" s="208" t="s">
        <v>885</v>
      </c>
      <c r="F120" s="209" t="s">
        <v>886</v>
      </c>
      <c r="G120" s="210" t="s">
        <v>794</v>
      </c>
      <c r="H120" s="290"/>
      <c r="I120" s="212"/>
      <c r="J120" s="213">
        <f>ROUND(I120*H120,2)</f>
        <v>0</v>
      </c>
      <c r="K120" s="209" t="s">
        <v>130</v>
      </c>
      <c r="L120" s="47"/>
      <c r="M120" s="214" t="s">
        <v>19</v>
      </c>
      <c r="N120" s="215" t="s">
        <v>45</v>
      </c>
      <c r="O120" s="87"/>
      <c r="P120" s="216">
        <f>O120*H120</f>
        <v>0</v>
      </c>
      <c r="Q120" s="216">
        <v>0</v>
      </c>
      <c r="R120" s="216">
        <f>Q120*H120</f>
        <v>0</v>
      </c>
      <c r="S120" s="216">
        <v>0</v>
      </c>
      <c r="T120" s="217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18" t="s">
        <v>824</v>
      </c>
      <c r="AT120" s="218" t="s">
        <v>126</v>
      </c>
      <c r="AU120" s="218" t="s">
        <v>84</v>
      </c>
      <c r="AY120" s="20" t="s">
        <v>124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20" t="s">
        <v>82</v>
      </c>
      <c r="BK120" s="219">
        <f>ROUND(I120*H120,2)</f>
        <v>0</v>
      </c>
      <c r="BL120" s="20" t="s">
        <v>824</v>
      </c>
      <c r="BM120" s="218" t="s">
        <v>887</v>
      </c>
    </row>
    <row r="121" spans="1:47" s="2" customFormat="1" ht="12">
      <c r="A121" s="41"/>
      <c r="B121" s="42"/>
      <c r="C121" s="43"/>
      <c r="D121" s="220" t="s">
        <v>133</v>
      </c>
      <c r="E121" s="43"/>
      <c r="F121" s="221" t="s">
        <v>888</v>
      </c>
      <c r="G121" s="43"/>
      <c r="H121" s="43"/>
      <c r="I121" s="222"/>
      <c r="J121" s="43"/>
      <c r="K121" s="43"/>
      <c r="L121" s="47"/>
      <c r="M121" s="223"/>
      <c r="N121" s="224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20" t="s">
        <v>133</v>
      </c>
      <c r="AU121" s="20" t="s">
        <v>84</v>
      </c>
    </row>
    <row r="122" spans="1:63" s="12" customFormat="1" ht="22.8" customHeight="1">
      <c r="A122" s="12"/>
      <c r="B122" s="191"/>
      <c r="C122" s="192"/>
      <c r="D122" s="193" t="s">
        <v>73</v>
      </c>
      <c r="E122" s="205" t="s">
        <v>889</v>
      </c>
      <c r="F122" s="205" t="s">
        <v>890</v>
      </c>
      <c r="G122" s="192"/>
      <c r="H122" s="192"/>
      <c r="I122" s="195"/>
      <c r="J122" s="206">
        <f>BK122</f>
        <v>0</v>
      </c>
      <c r="K122" s="192"/>
      <c r="L122" s="197"/>
      <c r="M122" s="198"/>
      <c r="N122" s="199"/>
      <c r="O122" s="199"/>
      <c r="P122" s="200">
        <f>SUM(P123:P126)</f>
        <v>0</v>
      </c>
      <c r="Q122" s="199"/>
      <c r="R122" s="200">
        <f>SUM(R123:R126)</f>
        <v>0</v>
      </c>
      <c r="S122" s="199"/>
      <c r="T122" s="201">
        <f>SUM(T123:T126)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2" t="s">
        <v>415</v>
      </c>
      <c r="AT122" s="203" t="s">
        <v>73</v>
      </c>
      <c r="AU122" s="203" t="s">
        <v>82</v>
      </c>
      <c r="AY122" s="202" t="s">
        <v>124</v>
      </c>
      <c r="BK122" s="204">
        <f>SUM(BK123:BK126)</f>
        <v>0</v>
      </c>
    </row>
    <row r="123" spans="1:65" s="2" customFormat="1" ht="16.5" customHeight="1">
      <c r="A123" s="41"/>
      <c r="B123" s="42"/>
      <c r="C123" s="207" t="s">
        <v>131</v>
      </c>
      <c r="D123" s="207" t="s">
        <v>126</v>
      </c>
      <c r="E123" s="208" t="s">
        <v>891</v>
      </c>
      <c r="F123" s="209" t="s">
        <v>892</v>
      </c>
      <c r="G123" s="210" t="s">
        <v>794</v>
      </c>
      <c r="H123" s="290"/>
      <c r="I123" s="212"/>
      <c r="J123" s="213">
        <f>ROUND(I123*H123,2)</f>
        <v>0</v>
      </c>
      <c r="K123" s="209" t="s">
        <v>130</v>
      </c>
      <c r="L123" s="47"/>
      <c r="M123" s="214" t="s">
        <v>19</v>
      </c>
      <c r="N123" s="215" t="s">
        <v>45</v>
      </c>
      <c r="O123" s="87"/>
      <c r="P123" s="216">
        <f>O123*H123</f>
        <v>0</v>
      </c>
      <c r="Q123" s="216">
        <v>0</v>
      </c>
      <c r="R123" s="216">
        <f>Q123*H123</f>
        <v>0</v>
      </c>
      <c r="S123" s="216">
        <v>0</v>
      </c>
      <c r="T123" s="217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18" t="s">
        <v>824</v>
      </c>
      <c r="AT123" s="218" t="s">
        <v>126</v>
      </c>
      <c r="AU123" s="218" t="s">
        <v>84</v>
      </c>
      <c r="AY123" s="20" t="s">
        <v>124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20" t="s">
        <v>82</v>
      </c>
      <c r="BK123" s="219">
        <f>ROUND(I123*H123,2)</f>
        <v>0</v>
      </c>
      <c r="BL123" s="20" t="s">
        <v>824</v>
      </c>
      <c r="BM123" s="218" t="s">
        <v>893</v>
      </c>
    </row>
    <row r="124" spans="1:47" s="2" customFormat="1" ht="12">
      <c r="A124" s="41"/>
      <c r="B124" s="42"/>
      <c r="C124" s="43"/>
      <c r="D124" s="220" t="s">
        <v>133</v>
      </c>
      <c r="E124" s="43"/>
      <c r="F124" s="221" t="s">
        <v>894</v>
      </c>
      <c r="G124" s="43"/>
      <c r="H124" s="43"/>
      <c r="I124" s="222"/>
      <c r="J124" s="43"/>
      <c r="K124" s="43"/>
      <c r="L124" s="47"/>
      <c r="M124" s="223"/>
      <c r="N124" s="224"/>
      <c r="O124" s="87"/>
      <c r="P124" s="87"/>
      <c r="Q124" s="87"/>
      <c r="R124" s="87"/>
      <c r="S124" s="87"/>
      <c r="T124" s="88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T124" s="20" t="s">
        <v>133</v>
      </c>
      <c r="AU124" s="20" t="s">
        <v>84</v>
      </c>
    </row>
    <row r="125" spans="1:65" s="2" customFormat="1" ht="16.5" customHeight="1">
      <c r="A125" s="41"/>
      <c r="B125" s="42"/>
      <c r="C125" s="207" t="s">
        <v>252</v>
      </c>
      <c r="D125" s="207" t="s">
        <v>126</v>
      </c>
      <c r="E125" s="208" t="s">
        <v>895</v>
      </c>
      <c r="F125" s="209" t="s">
        <v>896</v>
      </c>
      <c r="G125" s="210" t="s">
        <v>794</v>
      </c>
      <c r="H125" s="290"/>
      <c r="I125" s="212"/>
      <c r="J125" s="213">
        <f>ROUND(I125*H125,2)</f>
        <v>0</v>
      </c>
      <c r="K125" s="209" t="s">
        <v>130</v>
      </c>
      <c r="L125" s="47"/>
      <c r="M125" s="214" t="s">
        <v>19</v>
      </c>
      <c r="N125" s="215" t="s">
        <v>45</v>
      </c>
      <c r="O125" s="87"/>
      <c r="P125" s="216">
        <f>O125*H125</f>
        <v>0</v>
      </c>
      <c r="Q125" s="216">
        <v>0</v>
      </c>
      <c r="R125" s="216">
        <f>Q125*H125</f>
        <v>0</v>
      </c>
      <c r="S125" s="216">
        <v>0</v>
      </c>
      <c r="T125" s="217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18" t="s">
        <v>824</v>
      </c>
      <c r="AT125" s="218" t="s">
        <v>126</v>
      </c>
      <c r="AU125" s="218" t="s">
        <v>84</v>
      </c>
      <c r="AY125" s="20" t="s">
        <v>124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20" t="s">
        <v>82</v>
      </c>
      <c r="BK125" s="219">
        <f>ROUND(I125*H125,2)</f>
        <v>0</v>
      </c>
      <c r="BL125" s="20" t="s">
        <v>824</v>
      </c>
      <c r="BM125" s="218" t="s">
        <v>897</v>
      </c>
    </row>
    <row r="126" spans="1:47" s="2" customFormat="1" ht="12">
      <c r="A126" s="41"/>
      <c r="B126" s="42"/>
      <c r="C126" s="43"/>
      <c r="D126" s="220" t="s">
        <v>133</v>
      </c>
      <c r="E126" s="43"/>
      <c r="F126" s="221" t="s">
        <v>898</v>
      </c>
      <c r="G126" s="43"/>
      <c r="H126" s="43"/>
      <c r="I126" s="222"/>
      <c r="J126" s="43"/>
      <c r="K126" s="43"/>
      <c r="L126" s="47"/>
      <c r="M126" s="223"/>
      <c r="N126" s="224"/>
      <c r="O126" s="87"/>
      <c r="P126" s="87"/>
      <c r="Q126" s="87"/>
      <c r="R126" s="87"/>
      <c r="S126" s="87"/>
      <c r="T126" s="88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T126" s="20" t="s">
        <v>133</v>
      </c>
      <c r="AU126" s="20" t="s">
        <v>84</v>
      </c>
    </row>
    <row r="127" spans="1:63" s="12" customFormat="1" ht="22.8" customHeight="1">
      <c r="A127" s="12"/>
      <c r="B127" s="191"/>
      <c r="C127" s="192"/>
      <c r="D127" s="193" t="s">
        <v>73</v>
      </c>
      <c r="E127" s="205" t="s">
        <v>899</v>
      </c>
      <c r="F127" s="205" t="s">
        <v>900</v>
      </c>
      <c r="G127" s="192"/>
      <c r="H127" s="192"/>
      <c r="I127" s="195"/>
      <c r="J127" s="206">
        <f>BK127</f>
        <v>0</v>
      </c>
      <c r="K127" s="192"/>
      <c r="L127" s="197"/>
      <c r="M127" s="198"/>
      <c r="N127" s="199"/>
      <c r="O127" s="199"/>
      <c r="P127" s="200">
        <f>SUM(P128:P129)</f>
        <v>0</v>
      </c>
      <c r="Q127" s="199"/>
      <c r="R127" s="200">
        <f>SUM(R128:R129)</f>
        <v>0</v>
      </c>
      <c r="S127" s="199"/>
      <c r="T127" s="201">
        <f>SUM(T128:T129)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2" t="s">
        <v>415</v>
      </c>
      <c r="AT127" s="203" t="s">
        <v>73</v>
      </c>
      <c r="AU127" s="203" t="s">
        <v>82</v>
      </c>
      <c r="AY127" s="202" t="s">
        <v>124</v>
      </c>
      <c r="BK127" s="204">
        <f>SUM(BK128:BK129)</f>
        <v>0</v>
      </c>
    </row>
    <row r="128" spans="1:65" s="2" customFormat="1" ht="16.5" customHeight="1">
      <c r="A128" s="41"/>
      <c r="B128" s="42"/>
      <c r="C128" s="207" t="s">
        <v>753</v>
      </c>
      <c r="D128" s="207" t="s">
        <v>126</v>
      </c>
      <c r="E128" s="208" t="s">
        <v>901</v>
      </c>
      <c r="F128" s="209" t="s">
        <v>900</v>
      </c>
      <c r="G128" s="210" t="s">
        <v>318</v>
      </c>
      <c r="H128" s="211">
        <v>50</v>
      </c>
      <c r="I128" s="212"/>
      <c r="J128" s="213">
        <f>ROUND(I128*H128,2)</f>
        <v>0</v>
      </c>
      <c r="K128" s="209" t="s">
        <v>130</v>
      </c>
      <c r="L128" s="47"/>
      <c r="M128" s="214" t="s">
        <v>19</v>
      </c>
      <c r="N128" s="215" t="s">
        <v>45</v>
      </c>
      <c r="O128" s="87"/>
      <c r="P128" s="216">
        <f>O128*H128</f>
        <v>0</v>
      </c>
      <c r="Q128" s="216">
        <v>0</v>
      </c>
      <c r="R128" s="216">
        <f>Q128*H128</f>
        <v>0</v>
      </c>
      <c r="S128" s="216">
        <v>0</v>
      </c>
      <c r="T128" s="217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18" t="s">
        <v>824</v>
      </c>
      <c r="AT128" s="218" t="s">
        <v>126</v>
      </c>
      <c r="AU128" s="218" t="s">
        <v>84</v>
      </c>
      <c r="AY128" s="20" t="s">
        <v>124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20" t="s">
        <v>82</v>
      </c>
      <c r="BK128" s="219">
        <f>ROUND(I128*H128,2)</f>
        <v>0</v>
      </c>
      <c r="BL128" s="20" t="s">
        <v>824</v>
      </c>
      <c r="BM128" s="218" t="s">
        <v>902</v>
      </c>
    </row>
    <row r="129" spans="1:47" s="2" customFormat="1" ht="12">
      <c r="A129" s="41"/>
      <c r="B129" s="42"/>
      <c r="C129" s="43"/>
      <c r="D129" s="220" t="s">
        <v>133</v>
      </c>
      <c r="E129" s="43"/>
      <c r="F129" s="221" t="s">
        <v>903</v>
      </c>
      <c r="G129" s="43"/>
      <c r="H129" s="43"/>
      <c r="I129" s="222"/>
      <c r="J129" s="43"/>
      <c r="K129" s="43"/>
      <c r="L129" s="47"/>
      <c r="M129" s="279"/>
      <c r="N129" s="280"/>
      <c r="O129" s="281"/>
      <c r="P129" s="281"/>
      <c r="Q129" s="281"/>
      <c r="R129" s="281"/>
      <c r="S129" s="281"/>
      <c r="T129" s="282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T129" s="20" t="s">
        <v>133</v>
      </c>
      <c r="AU129" s="20" t="s">
        <v>84</v>
      </c>
    </row>
    <row r="130" spans="1:31" s="2" customFormat="1" ht="6.95" customHeight="1">
      <c r="A130" s="41"/>
      <c r="B130" s="62"/>
      <c r="C130" s="63"/>
      <c r="D130" s="63"/>
      <c r="E130" s="63"/>
      <c r="F130" s="63"/>
      <c r="G130" s="63"/>
      <c r="H130" s="63"/>
      <c r="I130" s="63"/>
      <c r="J130" s="63"/>
      <c r="K130" s="63"/>
      <c r="L130" s="47"/>
      <c r="M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</sheetData>
  <sheetProtection password="CC35" sheet="1" objects="1" scenarios="1" formatColumns="0" formatRows="0" autoFilter="0"/>
  <autoFilter ref="C85:K129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0" r:id="rId1" display="https://podminky.urs.cz/item/CS_URS_2024_01/010001000"/>
    <hyperlink ref="F92" r:id="rId2" display="https://podminky.urs.cz/item/CS_URS_2024_01/012002000"/>
    <hyperlink ref="F94" r:id="rId3" display="https://podminky.urs.cz/item/CS_URS_2024_01/013254000"/>
    <hyperlink ref="F97" r:id="rId4" display="https://podminky.urs.cz/item/CS_URS_2024_01/030001000"/>
    <hyperlink ref="F99" r:id="rId5" display="https://podminky.urs.cz/item/CS_URS_2024_01/033103000"/>
    <hyperlink ref="F101" r:id="rId6" display="https://podminky.urs.cz/item/CS_URS_2024_01/034002000"/>
    <hyperlink ref="F103" r:id="rId7" display="https://podminky.urs.cz/item/CS_URS_2024_01/034103000"/>
    <hyperlink ref="F105" r:id="rId8" display="https://podminky.urs.cz/item/CS_URS_2024_01/034503000"/>
    <hyperlink ref="F107" r:id="rId9" display="https://podminky.urs.cz/item/CS_URS_2024_01/039103000"/>
    <hyperlink ref="F109" r:id="rId10" display="https://podminky.urs.cz/item/CS_URS_2024_01/039203000"/>
    <hyperlink ref="F112" r:id="rId11" display="https://podminky.urs.cz/item/CS_URS_2024_01/041002000"/>
    <hyperlink ref="F114" r:id="rId12" display="https://podminky.urs.cz/item/CS_URS_2024_01/043134000"/>
    <hyperlink ref="F116" r:id="rId13" display="https://podminky.urs.cz/item/CS_URS_2024_01/049002000"/>
    <hyperlink ref="F119" r:id="rId14" display="https://podminky.urs.cz/item/CS_URS_2024_01/060001000"/>
    <hyperlink ref="F121" r:id="rId15" display="https://podminky.urs.cz/item/CS_URS_2024_01/062002000"/>
    <hyperlink ref="F124" r:id="rId16" display="https://podminky.urs.cz/item/CS_URS_2024_01/080001000"/>
    <hyperlink ref="F126" r:id="rId17" display="https://podminky.urs.cz/item/CS_URS_2024_01/081002000"/>
    <hyperlink ref="F129" r:id="rId18" display="https://podminky.urs.cz/item/CS_URS_2024_01/09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91" customWidth="1"/>
    <col min="2" max="2" width="1.7109375" style="291" customWidth="1"/>
    <col min="3" max="4" width="5.00390625" style="291" customWidth="1"/>
    <col min="5" max="5" width="11.7109375" style="291" customWidth="1"/>
    <col min="6" max="6" width="9.140625" style="291" customWidth="1"/>
    <col min="7" max="7" width="5.00390625" style="291" customWidth="1"/>
    <col min="8" max="8" width="77.8515625" style="291" customWidth="1"/>
    <col min="9" max="10" width="20.00390625" style="291" customWidth="1"/>
    <col min="11" max="11" width="1.7109375" style="291" customWidth="1"/>
  </cols>
  <sheetData>
    <row r="1" s="1" customFormat="1" ht="37.5" customHeight="1"/>
    <row r="2" spans="2:11" s="1" customFormat="1" ht="7.5" customHeight="1">
      <c r="B2" s="292"/>
      <c r="C2" s="293"/>
      <c r="D2" s="293"/>
      <c r="E2" s="293"/>
      <c r="F2" s="293"/>
      <c r="G2" s="293"/>
      <c r="H2" s="293"/>
      <c r="I2" s="293"/>
      <c r="J2" s="293"/>
      <c r="K2" s="294"/>
    </row>
    <row r="3" spans="2:11" s="17" customFormat="1" ht="45" customHeight="1">
      <c r="B3" s="295"/>
      <c r="C3" s="296" t="s">
        <v>904</v>
      </c>
      <c r="D3" s="296"/>
      <c r="E3" s="296"/>
      <c r="F3" s="296"/>
      <c r="G3" s="296"/>
      <c r="H3" s="296"/>
      <c r="I3" s="296"/>
      <c r="J3" s="296"/>
      <c r="K3" s="297"/>
    </row>
    <row r="4" spans="2:11" s="1" customFormat="1" ht="25.5" customHeight="1">
      <c r="B4" s="298"/>
      <c r="C4" s="299" t="s">
        <v>905</v>
      </c>
      <c r="D4" s="299"/>
      <c r="E4" s="299"/>
      <c r="F4" s="299"/>
      <c r="G4" s="299"/>
      <c r="H4" s="299"/>
      <c r="I4" s="299"/>
      <c r="J4" s="299"/>
      <c r="K4" s="300"/>
    </row>
    <row r="5" spans="2:11" s="1" customFormat="1" ht="5.25" customHeight="1">
      <c r="B5" s="298"/>
      <c r="C5" s="301"/>
      <c r="D5" s="301"/>
      <c r="E5" s="301"/>
      <c r="F5" s="301"/>
      <c r="G5" s="301"/>
      <c r="H5" s="301"/>
      <c r="I5" s="301"/>
      <c r="J5" s="301"/>
      <c r="K5" s="300"/>
    </row>
    <row r="6" spans="2:11" s="1" customFormat="1" ht="15" customHeight="1">
      <c r="B6" s="298"/>
      <c r="C6" s="302" t="s">
        <v>906</v>
      </c>
      <c r="D6" s="302"/>
      <c r="E6" s="302"/>
      <c r="F6" s="302"/>
      <c r="G6" s="302"/>
      <c r="H6" s="302"/>
      <c r="I6" s="302"/>
      <c r="J6" s="302"/>
      <c r="K6" s="300"/>
    </row>
    <row r="7" spans="2:11" s="1" customFormat="1" ht="15" customHeight="1">
      <c r="B7" s="303"/>
      <c r="C7" s="302" t="s">
        <v>907</v>
      </c>
      <c r="D7" s="302"/>
      <c r="E7" s="302"/>
      <c r="F7" s="302"/>
      <c r="G7" s="302"/>
      <c r="H7" s="302"/>
      <c r="I7" s="302"/>
      <c r="J7" s="302"/>
      <c r="K7" s="300"/>
    </row>
    <row r="8" spans="2:11" s="1" customFormat="1" ht="12.75" customHeight="1">
      <c r="B8" s="303"/>
      <c r="C8" s="302"/>
      <c r="D8" s="302"/>
      <c r="E8" s="302"/>
      <c r="F8" s="302"/>
      <c r="G8" s="302"/>
      <c r="H8" s="302"/>
      <c r="I8" s="302"/>
      <c r="J8" s="302"/>
      <c r="K8" s="300"/>
    </row>
    <row r="9" spans="2:11" s="1" customFormat="1" ht="15" customHeight="1">
      <c r="B9" s="303"/>
      <c r="C9" s="302" t="s">
        <v>908</v>
      </c>
      <c r="D9" s="302"/>
      <c r="E9" s="302"/>
      <c r="F9" s="302"/>
      <c r="G9" s="302"/>
      <c r="H9" s="302"/>
      <c r="I9" s="302"/>
      <c r="J9" s="302"/>
      <c r="K9" s="300"/>
    </row>
    <row r="10" spans="2:11" s="1" customFormat="1" ht="15" customHeight="1">
      <c r="B10" s="303"/>
      <c r="C10" s="302"/>
      <c r="D10" s="302" t="s">
        <v>909</v>
      </c>
      <c r="E10" s="302"/>
      <c r="F10" s="302"/>
      <c r="G10" s="302"/>
      <c r="H10" s="302"/>
      <c r="I10" s="302"/>
      <c r="J10" s="302"/>
      <c r="K10" s="300"/>
    </row>
    <row r="11" spans="2:11" s="1" customFormat="1" ht="15" customHeight="1">
      <c r="B11" s="303"/>
      <c r="C11" s="304"/>
      <c r="D11" s="302" t="s">
        <v>910</v>
      </c>
      <c r="E11" s="302"/>
      <c r="F11" s="302"/>
      <c r="G11" s="302"/>
      <c r="H11" s="302"/>
      <c r="I11" s="302"/>
      <c r="J11" s="302"/>
      <c r="K11" s="300"/>
    </row>
    <row r="12" spans="2:11" s="1" customFormat="1" ht="15" customHeight="1">
      <c r="B12" s="303"/>
      <c r="C12" s="304"/>
      <c r="D12" s="302"/>
      <c r="E12" s="302"/>
      <c r="F12" s="302"/>
      <c r="G12" s="302"/>
      <c r="H12" s="302"/>
      <c r="I12" s="302"/>
      <c r="J12" s="302"/>
      <c r="K12" s="300"/>
    </row>
    <row r="13" spans="2:11" s="1" customFormat="1" ht="15" customHeight="1">
      <c r="B13" s="303"/>
      <c r="C13" s="304"/>
      <c r="D13" s="305" t="s">
        <v>911</v>
      </c>
      <c r="E13" s="302"/>
      <c r="F13" s="302"/>
      <c r="G13" s="302"/>
      <c r="H13" s="302"/>
      <c r="I13" s="302"/>
      <c r="J13" s="302"/>
      <c r="K13" s="300"/>
    </row>
    <row r="14" spans="2:11" s="1" customFormat="1" ht="12.75" customHeight="1">
      <c r="B14" s="303"/>
      <c r="C14" s="304"/>
      <c r="D14" s="304"/>
      <c r="E14" s="304"/>
      <c r="F14" s="304"/>
      <c r="G14" s="304"/>
      <c r="H14" s="304"/>
      <c r="I14" s="304"/>
      <c r="J14" s="304"/>
      <c r="K14" s="300"/>
    </row>
    <row r="15" spans="2:11" s="1" customFormat="1" ht="15" customHeight="1">
      <c r="B15" s="303"/>
      <c r="C15" s="304"/>
      <c r="D15" s="302" t="s">
        <v>912</v>
      </c>
      <c r="E15" s="302"/>
      <c r="F15" s="302"/>
      <c r="G15" s="302"/>
      <c r="H15" s="302"/>
      <c r="I15" s="302"/>
      <c r="J15" s="302"/>
      <c r="K15" s="300"/>
    </row>
    <row r="16" spans="2:11" s="1" customFormat="1" ht="15" customHeight="1">
      <c r="B16" s="303"/>
      <c r="C16" s="304"/>
      <c r="D16" s="302" t="s">
        <v>913</v>
      </c>
      <c r="E16" s="302"/>
      <c r="F16" s="302"/>
      <c r="G16" s="302"/>
      <c r="H16" s="302"/>
      <c r="I16" s="302"/>
      <c r="J16" s="302"/>
      <c r="K16" s="300"/>
    </row>
    <row r="17" spans="2:11" s="1" customFormat="1" ht="15" customHeight="1">
      <c r="B17" s="303"/>
      <c r="C17" s="304"/>
      <c r="D17" s="302" t="s">
        <v>914</v>
      </c>
      <c r="E17" s="302"/>
      <c r="F17" s="302"/>
      <c r="G17" s="302"/>
      <c r="H17" s="302"/>
      <c r="I17" s="302"/>
      <c r="J17" s="302"/>
      <c r="K17" s="300"/>
    </row>
    <row r="18" spans="2:11" s="1" customFormat="1" ht="15" customHeight="1">
      <c r="B18" s="303"/>
      <c r="C18" s="304"/>
      <c r="D18" s="304"/>
      <c r="E18" s="306" t="s">
        <v>81</v>
      </c>
      <c r="F18" s="302" t="s">
        <v>915</v>
      </c>
      <c r="G18" s="302"/>
      <c r="H18" s="302"/>
      <c r="I18" s="302"/>
      <c r="J18" s="302"/>
      <c r="K18" s="300"/>
    </row>
    <row r="19" spans="2:11" s="1" customFormat="1" ht="15" customHeight="1">
      <c r="B19" s="303"/>
      <c r="C19" s="304"/>
      <c r="D19" s="304"/>
      <c r="E19" s="306" t="s">
        <v>916</v>
      </c>
      <c r="F19" s="302" t="s">
        <v>917</v>
      </c>
      <c r="G19" s="302"/>
      <c r="H19" s="302"/>
      <c r="I19" s="302"/>
      <c r="J19" s="302"/>
      <c r="K19" s="300"/>
    </row>
    <row r="20" spans="2:11" s="1" customFormat="1" ht="15" customHeight="1">
      <c r="B20" s="303"/>
      <c r="C20" s="304"/>
      <c r="D20" s="304"/>
      <c r="E20" s="306" t="s">
        <v>918</v>
      </c>
      <c r="F20" s="302" t="s">
        <v>919</v>
      </c>
      <c r="G20" s="302"/>
      <c r="H20" s="302"/>
      <c r="I20" s="302"/>
      <c r="J20" s="302"/>
      <c r="K20" s="300"/>
    </row>
    <row r="21" spans="2:11" s="1" customFormat="1" ht="15" customHeight="1">
      <c r="B21" s="303"/>
      <c r="C21" s="304"/>
      <c r="D21" s="304"/>
      <c r="E21" s="306" t="s">
        <v>920</v>
      </c>
      <c r="F21" s="302" t="s">
        <v>921</v>
      </c>
      <c r="G21" s="302"/>
      <c r="H21" s="302"/>
      <c r="I21" s="302"/>
      <c r="J21" s="302"/>
      <c r="K21" s="300"/>
    </row>
    <row r="22" spans="2:11" s="1" customFormat="1" ht="15" customHeight="1">
      <c r="B22" s="303"/>
      <c r="C22" s="304"/>
      <c r="D22" s="304"/>
      <c r="E22" s="306" t="s">
        <v>922</v>
      </c>
      <c r="F22" s="302" t="s">
        <v>923</v>
      </c>
      <c r="G22" s="302"/>
      <c r="H22" s="302"/>
      <c r="I22" s="302"/>
      <c r="J22" s="302"/>
      <c r="K22" s="300"/>
    </row>
    <row r="23" spans="2:11" s="1" customFormat="1" ht="15" customHeight="1">
      <c r="B23" s="303"/>
      <c r="C23" s="304"/>
      <c r="D23" s="304"/>
      <c r="E23" s="306" t="s">
        <v>924</v>
      </c>
      <c r="F23" s="302" t="s">
        <v>925</v>
      </c>
      <c r="G23" s="302"/>
      <c r="H23" s="302"/>
      <c r="I23" s="302"/>
      <c r="J23" s="302"/>
      <c r="K23" s="300"/>
    </row>
    <row r="24" spans="2:11" s="1" customFormat="1" ht="12.75" customHeight="1">
      <c r="B24" s="303"/>
      <c r="C24" s="304"/>
      <c r="D24" s="304"/>
      <c r="E24" s="304"/>
      <c r="F24" s="304"/>
      <c r="G24" s="304"/>
      <c r="H24" s="304"/>
      <c r="I24" s="304"/>
      <c r="J24" s="304"/>
      <c r="K24" s="300"/>
    </row>
    <row r="25" spans="2:11" s="1" customFormat="1" ht="15" customHeight="1">
      <c r="B25" s="303"/>
      <c r="C25" s="302" t="s">
        <v>926</v>
      </c>
      <c r="D25" s="302"/>
      <c r="E25" s="302"/>
      <c r="F25" s="302"/>
      <c r="G25" s="302"/>
      <c r="H25" s="302"/>
      <c r="I25" s="302"/>
      <c r="J25" s="302"/>
      <c r="K25" s="300"/>
    </row>
    <row r="26" spans="2:11" s="1" customFormat="1" ht="15" customHeight="1">
      <c r="B26" s="303"/>
      <c r="C26" s="302" t="s">
        <v>927</v>
      </c>
      <c r="D26" s="302"/>
      <c r="E26" s="302"/>
      <c r="F26" s="302"/>
      <c r="G26" s="302"/>
      <c r="H26" s="302"/>
      <c r="I26" s="302"/>
      <c r="J26" s="302"/>
      <c r="K26" s="300"/>
    </row>
    <row r="27" spans="2:11" s="1" customFormat="1" ht="15" customHeight="1">
      <c r="B27" s="303"/>
      <c r="C27" s="302"/>
      <c r="D27" s="302" t="s">
        <v>928</v>
      </c>
      <c r="E27" s="302"/>
      <c r="F27" s="302"/>
      <c r="G27" s="302"/>
      <c r="H27" s="302"/>
      <c r="I27" s="302"/>
      <c r="J27" s="302"/>
      <c r="K27" s="300"/>
    </row>
    <row r="28" spans="2:11" s="1" customFormat="1" ht="15" customHeight="1">
      <c r="B28" s="303"/>
      <c r="C28" s="304"/>
      <c r="D28" s="302" t="s">
        <v>929</v>
      </c>
      <c r="E28" s="302"/>
      <c r="F28" s="302"/>
      <c r="G28" s="302"/>
      <c r="H28" s="302"/>
      <c r="I28" s="302"/>
      <c r="J28" s="302"/>
      <c r="K28" s="300"/>
    </row>
    <row r="29" spans="2:11" s="1" customFormat="1" ht="12.75" customHeight="1">
      <c r="B29" s="303"/>
      <c r="C29" s="304"/>
      <c r="D29" s="304"/>
      <c r="E29" s="304"/>
      <c r="F29" s="304"/>
      <c r="G29" s="304"/>
      <c r="H29" s="304"/>
      <c r="I29" s="304"/>
      <c r="J29" s="304"/>
      <c r="K29" s="300"/>
    </row>
    <row r="30" spans="2:11" s="1" customFormat="1" ht="15" customHeight="1">
      <c r="B30" s="303"/>
      <c r="C30" s="304"/>
      <c r="D30" s="302" t="s">
        <v>930</v>
      </c>
      <c r="E30" s="302"/>
      <c r="F30" s="302"/>
      <c r="G30" s="302"/>
      <c r="H30" s="302"/>
      <c r="I30" s="302"/>
      <c r="J30" s="302"/>
      <c r="K30" s="300"/>
    </row>
    <row r="31" spans="2:11" s="1" customFormat="1" ht="15" customHeight="1">
      <c r="B31" s="303"/>
      <c r="C31" s="304"/>
      <c r="D31" s="302" t="s">
        <v>931</v>
      </c>
      <c r="E31" s="302"/>
      <c r="F31" s="302"/>
      <c r="G31" s="302"/>
      <c r="H31" s="302"/>
      <c r="I31" s="302"/>
      <c r="J31" s="302"/>
      <c r="K31" s="300"/>
    </row>
    <row r="32" spans="2:11" s="1" customFormat="1" ht="12.75" customHeight="1">
      <c r="B32" s="303"/>
      <c r="C32" s="304"/>
      <c r="D32" s="304"/>
      <c r="E32" s="304"/>
      <c r="F32" s="304"/>
      <c r="G32" s="304"/>
      <c r="H32" s="304"/>
      <c r="I32" s="304"/>
      <c r="J32" s="304"/>
      <c r="K32" s="300"/>
    </row>
    <row r="33" spans="2:11" s="1" customFormat="1" ht="15" customHeight="1">
      <c r="B33" s="303"/>
      <c r="C33" s="304"/>
      <c r="D33" s="302" t="s">
        <v>932</v>
      </c>
      <c r="E33" s="302"/>
      <c r="F33" s="302"/>
      <c r="G33" s="302"/>
      <c r="H33" s="302"/>
      <c r="I33" s="302"/>
      <c r="J33" s="302"/>
      <c r="K33" s="300"/>
    </row>
    <row r="34" spans="2:11" s="1" customFormat="1" ht="15" customHeight="1">
      <c r="B34" s="303"/>
      <c r="C34" s="304"/>
      <c r="D34" s="302" t="s">
        <v>933</v>
      </c>
      <c r="E34" s="302"/>
      <c r="F34" s="302"/>
      <c r="G34" s="302"/>
      <c r="H34" s="302"/>
      <c r="I34" s="302"/>
      <c r="J34" s="302"/>
      <c r="K34" s="300"/>
    </row>
    <row r="35" spans="2:11" s="1" customFormat="1" ht="15" customHeight="1">
      <c r="B35" s="303"/>
      <c r="C35" s="304"/>
      <c r="D35" s="302" t="s">
        <v>934</v>
      </c>
      <c r="E35" s="302"/>
      <c r="F35" s="302"/>
      <c r="G35" s="302"/>
      <c r="H35" s="302"/>
      <c r="I35" s="302"/>
      <c r="J35" s="302"/>
      <c r="K35" s="300"/>
    </row>
    <row r="36" spans="2:11" s="1" customFormat="1" ht="15" customHeight="1">
      <c r="B36" s="303"/>
      <c r="C36" s="304"/>
      <c r="D36" s="302"/>
      <c r="E36" s="305" t="s">
        <v>110</v>
      </c>
      <c r="F36" s="302"/>
      <c r="G36" s="302" t="s">
        <v>935</v>
      </c>
      <c r="H36" s="302"/>
      <c r="I36" s="302"/>
      <c r="J36" s="302"/>
      <c r="K36" s="300"/>
    </row>
    <row r="37" spans="2:11" s="1" customFormat="1" ht="30.75" customHeight="1">
      <c r="B37" s="303"/>
      <c r="C37" s="304"/>
      <c r="D37" s="302"/>
      <c r="E37" s="305" t="s">
        <v>936</v>
      </c>
      <c r="F37" s="302"/>
      <c r="G37" s="302" t="s">
        <v>937</v>
      </c>
      <c r="H37" s="302"/>
      <c r="I37" s="302"/>
      <c r="J37" s="302"/>
      <c r="K37" s="300"/>
    </row>
    <row r="38" spans="2:11" s="1" customFormat="1" ht="15" customHeight="1">
      <c r="B38" s="303"/>
      <c r="C38" s="304"/>
      <c r="D38" s="302"/>
      <c r="E38" s="305" t="s">
        <v>55</v>
      </c>
      <c r="F38" s="302"/>
      <c r="G38" s="302" t="s">
        <v>938</v>
      </c>
      <c r="H38" s="302"/>
      <c r="I38" s="302"/>
      <c r="J38" s="302"/>
      <c r="K38" s="300"/>
    </row>
    <row r="39" spans="2:11" s="1" customFormat="1" ht="15" customHeight="1">
      <c r="B39" s="303"/>
      <c r="C39" s="304"/>
      <c r="D39" s="302"/>
      <c r="E39" s="305" t="s">
        <v>56</v>
      </c>
      <c r="F39" s="302"/>
      <c r="G39" s="302" t="s">
        <v>939</v>
      </c>
      <c r="H39" s="302"/>
      <c r="I39" s="302"/>
      <c r="J39" s="302"/>
      <c r="K39" s="300"/>
    </row>
    <row r="40" spans="2:11" s="1" customFormat="1" ht="15" customHeight="1">
      <c r="B40" s="303"/>
      <c r="C40" s="304"/>
      <c r="D40" s="302"/>
      <c r="E40" s="305" t="s">
        <v>111</v>
      </c>
      <c r="F40" s="302"/>
      <c r="G40" s="302" t="s">
        <v>940</v>
      </c>
      <c r="H40" s="302"/>
      <c r="I40" s="302"/>
      <c r="J40" s="302"/>
      <c r="K40" s="300"/>
    </row>
    <row r="41" spans="2:11" s="1" customFormat="1" ht="15" customHeight="1">
      <c r="B41" s="303"/>
      <c r="C41" s="304"/>
      <c r="D41" s="302"/>
      <c r="E41" s="305" t="s">
        <v>112</v>
      </c>
      <c r="F41" s="302"/>
      <c r="G41" s="302" t="s">
        <v>941</v>
      </c>
      <c r="H41" s="302"/>
      <c r="I41" s="302"/>
      <c r="J41" s="302"/>
      <c r="K41" s="300"/>
    </row>
    <row r="42" spans="2:11" s="1" customFormat="1" ht="15" customHeight="1">
      <c r="B42" s="303"/>
      <c r="C42" s="304"/>
      <c r="D42" s="302"/>
      <c r="E42" s="305" t="s">
        <v>942</v>
      </c>
      <c r="F42" s="302"/>
      <c r="G42" s="302" t="s">
        <v>943</v>
      </c>
      <c r="H42" s="302"/>
      <c r="I42" s="302"/>
      <c r="J42" s="302"/>
      <c r="K42" s="300"/>
    </row>
    <row r="43" spans="2:11" s="1" customFormat="1" ht="15" customHeight="1">
      <c r="B43" s="303"/>
      <c r="C43" s="304"/>
      <c r="D43" s="302"/>
      <c r="E43" s="305"/>
      <c r="F43" s="302"/>
      <c r="G43" s="302" t="s">
        <v>944</v>
      </c>
      <c r="H43" s="302"/>
      <c r="I43" s="302"/>
      <c r="J43" s="302"/>
      <c r="K43" s="300"/>
    </row>
    <row r="44" spans="2:11" s="1" customFormat="1" ht="15" customHeight="1">
      <c r="B44" s="303"/>
      <c r="C44" s="304"/>
      <c r="D44" s="302"/>
      <c r="E44" s="305" t="s">
        <v>945</v>
      </c>
      <c r="F44" s="302"/>
      <c r="G44" s="302" t="s">
        <v>946</v>
      </c>
      <c r="H44" s="302"/>
      <c r="I44" s="302"/>
      <c r="J44" s="302"/>
      <c r="K44" s="300"/>
    </row>
    <row r="45" spans="2:11" s="1" customFormat="1" ht="15" customHeight="1">
      <c r="B45" s="303"/>
      <c r="C45" s="304"/>
      <c r="D45" s="302"/>
      <c r="E45" s="305" t="s">
        <v>114</v>
      </c>
      <c r="F45" s="302"/>
      <c r="G45" s="302" t="s">
        <v>947</v>
      </c>
      <c r="H45" s="302"/>
      <c r="I45" s="302"/>
      <c r="J45" s="302"/>
      <c r="K45" s="300"/>
    </row>
    <row r="46" spans="2:11" s="1" customFormat="1" ht="12.75" customHeight="1">
      <c r="B46" s="303"/>
      <c r="C46" s="304"/>
      <c r="D46" s="302"/>
      <c r="E46" s="302"/>
      <c r="F46" s="302"/>
      <c r="G46" s="302"/>
      <c r="H46" s="302"/>
      <c r="I46" s="302"/>
      <c r="J46" s="302"/>
      <c r="K46" s="300"/>
    </row>
    <row r="47" spans="2:11" s="1" customFormat="1" ht="15" customHeight="1">
      <c r="B47" s="303"/>
      <c r="C47" s="304"/>
      <c r="D47" s="302" t="s">
        <v>948</v>
      </c>
      <c r="E47" s="302"/>
      <c r="F47" s="302"/>
      <c r="G47" s="302"/>
      <c r="H47" s="302"/>
      <c r="I47" s="302"/>
      <c r="J47" s="302"/>
      <c r="K47" s="300"/>
    </row>
    <row r="48" spans="2:11" s="1" customFormat="1" ht="15" customHeight="1">
      <c r="B48" s="303"/>
      <c r="C48" s="304"/>
      <c r="D48" s="304"/>
      <c r="E48" s="302" t="s">
        <v>949</v>
      </c>
      <c r="F48" s="302"/>
      <c r="G48" s="302"/>
      <c r="H48" s="302"/>
      <c r="I48" s="302"/>
      <c r="J48" s="302"/>
      <c r="K48" s="300"/>
    </row>
    <row r="49" spans="2:11" s="1" customFormat="1" ht="15" customHeight="1">
      <c r="B49" s="303"/>
      <c r="C49" s="304"/>
      <c r="D49" s="304"/>
      <c r="E49" s="302" t="s">
        <v>950</v>
      </c>
      <c r="F49" s="302"/>
      <c r="G49" s="302"/>
      <c r="H49" s="302"/>
      <c r="I49" s="302"/>
      <c r="J49" s="302"/>
      <c r="K49" s="300"/>
    </row>
    <row r="50" spans="2:11" s="1" customFormat="1" ht="15" customHeight="1">
      <c r="B50" s="303"/>
      <c r="C50" s="304"/>
      <c r="D50" s="304"/>
      <c r="E50" s="302" t="s">
        <v>951</v>
      </c>
      <c r="F50" s="302"/>
      <c r="G50" s="302"/>
      <c r="H50" s="302"/>
      <c r="I50" s="302"/>
      <c r="J50" s="302"/>
      <c r="K50" s="300"/>
    </row>
    <row r="51" spans="2:11" s="1" customFormat="1" ht="15" customHeight="1">
      <c r="B51" s="303"/>
      <c r="C51" s="304"/>
      <c r="D51" s="302" t="s">
        <v>952</v>
      </c>
      <c r="E51" s="302"/>
      <c r="F51" s="302"/>
      <c r="G51" s="302"/>
      <c r="H51" s="302"/>
      <c r="I51" s="302"/>
      <c r="J51" s="302"/>
      <c r="K51" s="300"/>
    </row>
    <row r="52" spans="2:11" s="1" customFormat="1" ht="25.5" customHeight="1">
      <c r="B52" s="298"/>
      <c r="C52" s="299" t="s">
        <v>953</v>
      </c>
      <c r="D52" s="299"/>
      <c r="E52" s="299"/>
      <c r="F52" s="299"/>
      <c r="G52" s="299"/>
      <c r="H52" s="299"/>
      <c r="I52" s="299"/>
      <c r="J52" s="299"/>
      <c r="K52" s="300"/>
    </row>
    <row r="53" spans="2:11" s="1" customFormat="1" ht="5.25" customHeight="1">
      <c r="B53" s="298"/>
      <c r="C53" s="301"/>
      <c r="D53" s="301"/>
      <c r="E53" s="301"/>
      <c r="F53" s="301"/>
      <c r="G53" s="301"/>
      <c r="H53" s="301"/>
      <c r="I53" s="301"/>
      <c r="J53" s="301"/>
      <c r="K53" s="300"/>
    </row>
    <row r="54" spans="2:11" s="1" customFormat="1" ht="15" customHeight="1">
      <c r="B54" s="298"/>
      <c r="C54" s="302" t="s">
        <v>954</v>
      </c>
      <c r="D54" s="302"/>
      <c r="E54" s="302"/>
      <c r="F54" s="302"/>
      <c r="G54" s="302"/>
      <c r="H54" s="302"/>
      <c r="I54" s="302"/>
      <c r="J54" s="302"/>
      <c r="K54" s="300"/>
    </row>
    <row r="55" spans="2:11" s="1" customFormat="1" ht="15" customHeight="1">
      <c r="B55" s="298"/>
      <c r="C55" s="302" t="s">
        <v>955</v>
      </c>
      <c r="D55" s="302"/>
      <c r="E55" s="302"/>
      <c r="F55" s="302"/>
      <c r="G55" s="302"/>
      <c r="H55" s="302"/>
      <c r="I55" s="302"/>
      <c r="J55" s="302"/>
      <c r="K55" s="300"/>
    </row>
    <row r="56" spans="2:11" s="1" customFormat="1" ht="12.75" customHeight="1">
      <c r="B56" s="298"/>
      <c r="C56" s="302"/>
      <c r="D56" s="302"/>
      <c r="E56" s="302"/>
      <c r="F56" s="302"/>
      <c r="G56" s="302"/>
      <c r="H56" s="302"/>
      <c r="I56" s="302"/>
      <c r="J56" s="302"/>
      <c r="K56" s="300"/>
    </row>
    <row r="57" spans="2:11" s="1" customFormat="1" ht="15" customHeight="1">
      <c r="B57" s="298"/>
      <c r="C57" s="302" t="s">
        <v>956</v>
      </c>
      <c r="D57" s="302"/>
      <c r="E57" s="302"/>
      <c r="F57" s="302"/>
      <c r="G57" s="302"/>
      <c r="H57" s="302"/>
      <c r="I57" s="302"/>
      <c r="J57" s="302"/>
      <c r="K57" s="300"/>
    </row>
    <row r="58" spans="2:11" s="1" customFormat="1" ht="15" customHeight="1">
      <c r="B58" s="298"/>
      <c r="C58" s="304"/>
      <c r="D58" s="302" t="s">
        <v>957</v>
      </c>
      <c r="E58" s="302"/>
      <c r="F58" s="302"/>
      <c r="G58" s="302"/>
      <c r="H58" s="302"/>
      <c r="I58" s="302"/>
      <c r="J58" s="302"/>
      <c r="K58" s="300"/>
    </row>
    <row r="59" spans="2:11" s="1" customFormat="1" ht="15" customHeight="1">
      <c r="B59" s="298"/>
      <c r="C59" s="304"/>
      <c r="D59" s="302" t="s">
        <v>958</v>
      </c>
      <c r="E59" s="302"/>
      <c r="F59" s="302"/>
      <c r="G59" s="302"/>
      <c r="H59" s="302"/>
      <c r="I59" s="302"/>
      <c r="J59" s="302"/>
      <c r="K59" s="300"/>
    </row>
    <row r="60" spans="2:11" s="1" customFormat="1" ht="15" customHeight="1">
      <c r="B60" s="298"/>
      <c r="C60" s="304"/>
      <c r="D60" s="302" t="s">
        <v>959</v>
      </c>
      <c r="E60" s="302"/>
      <c r="F60" s="302"/>
      <c r="G60" s="302"/>
      <c r="H60" s="302"/>
      <c r="I60" s="302"/>
      <c r="J60" s="302"/>
      <c r="K60" s="300"/>
    </row>
    <row r="61" spans="2:11" s="1" customFormat="1" ht="15" customHeight="1">
      <c r="B61" s="298"/>
      <c r="C61" s="304"/>
      <c r="D61" s="302" t="s">
        <v>960</v>
      </c>
      <c r="E61" s="302"/>
      <c r="F61" s="302"/>
      <c r="G61" s="302"/>
      <c r="H61" s="302"/>
      <c r="I61" s="302"/>
      <c r="J61" s="302"/>
      <c r="K61" s="300"/>
    </row>
    <row r="62" spans="2:11" s="1" customFormat="1" ht="15" customHeight="1">
      <c r="B62" s="298"/>
      <c r="C62" s="304"/>
      <c r="D62" s="307" t="s">
        <v>961</v>
      </c>
      <c r="E62" s="307"/>
      <c r="F62" s="307"/>
      <c r="G62" s="307"/>
      <c r="H62" s="307"/>
      <c r="I62" s="307"/>
      <c r="J62" s="307"/>
      <c r="K62" s="300"/>
    </row>
    <row r="63" spans="2:11" s="1" customFormat="1" ht="15" customHeight="1">
      <c r="B63" s="298"/>
      <c r="C63" s="304"/>
      <c r="D63" s="302" t="s">
        <v>962</v>
      </c>
      <c r="E63" s="302"/>
      <c r="F63" s="302"/>
      <c r="G63" s="302"/>
      <c r="H63" s="302"/>
      <c r="I63" s="302"/>
      <c r="J63" s="302"/>
      <c r="K63" s="300"/>
    </row>
    <row r="64" spans="2:11" s="1" customFormat="1" ht="12.75" customHeight="1">
      <c r="B64" s="298"/>
      <c r="C64" s="304"/>
      <c r="D64" s="304"/>
      <c r="E64" s="308"/>
      <c r="F64" s="304"/>
      <c r="G64" s="304"/>
      <c r="H64" s="304"/>
      <c r="I64" s="304"/>
      <c r="J64" s="304"/>
      <c r="K64" s="300"/>
    </row>
    <row r="65" spans="2:11" s="1" customFormat="1" ht="15" customHeight="1">
      <c r="B65" s="298"/>
      <c r="C65" s="304"/>
      <c r="D65" s="302" t="s">
        <v>963</v>
      </c>
      <c r="E65" s="302"/>
      <c r="F65" s="302"/>
      <c r="G65" s="302"/>
      <c r="H65" s="302"/>
      <c r="I65" s="302"/>
      <c r="J65" s="302"/>
      <c r="K65" s="300"/>
    </row>
    <row r="66" spans="2:11" s="1" customFormat="1" ht="15" customHeight="1">
      <c r="B66" s="298"/>
      <c r="C66" s="304"/>
      <c r="D66" s="307" t="s">
        <v>964</v>
      </c>
      <c r="E66" s="307"/>
      <c r="F66" s="307"/>
      <c r="G66" s="307"/>
      <c r="H66" s="307"/>
      <c r="I66" s="307"/>
      <c r="J66" s="307"/>
      <c r="K66" s="300"/>
    </row>
    <row r="67" spans="2:11" s="1" customFormat="1" ht="15" customHeight="1">
      <c r="B67" s="298"/>
      <c r="C67" s="304"/>
      <c r="D67" s="302" t="s">
        <v>965</v>
      </c>
      <c r="E67" s="302"/>
      <c r="F67" s="302"/>
      <c r="G67" s="302"/>
      <c r="H67" s="302"/>
      <c r="I67" s="302"/>
      <c r="J67" s="302"/>
      <c r="K67" s="300"/>
    </row>
    <row r="68" spans="2:11" s="1" customFormat="1" ht="15" customHeight="1">
      <c r="B68" s="298"/>
      <c r="C68" s="304"/>
      <c r="D68" s="302" t="s">
        <v>966</v>
      </c>
      <c r="E68" s="302"/>
      <c r="F68" s="302"/>
      <c r="G68" s="302"/>
      <c r="H68" s="302"/>
      <c r="I68" s="302"/>
      <c r="J68" s="302"/>
      <c r="K68" s="300"/>
    </row>
    <row r="69" spans="2:11" s="1" customFormat="1" ht="15" customHeight="1">
      <c r="B69" s="298"/>
      <c r="C69" s="304"/>
      <c r="D69" s="302" t="s">
        <v>967</v>
      </c>
      <c r="E69" s="302"/>
      <c r="F69" s="302"/>
      <c r="G69" s="302"/>
      <c r="H69" s="302"/>
      <c r="I69" s="302"/>
      <c r="J69" s="302"/>
      <c r="K69" s="300"/>
    </row>
    <row r="70" spans="2:11" s="1" customFormat="1" ht="15" customHeight="1">
      <c r="B70" s="298"/>
      <c r="C70" s="304"/>
      <c r="D70" s="302" t="s">
        <v>968</v>
      </c>
      <c r="E70" s="302"/>
      <c r="F70" s="302"/>
      <c r="G70" s="302"/>
      <c r="H70" s="302"/>
      <c r="I70" s="302"/>
      <c r="J70" s="302"/>
      <c r="K70" s="300"/>
    </row>
    <row r="71" spans="2:11" s="1" customFormat="1" ht="12.75" customHeight="1">
      <c r="B71" s="309"/>
      <c r="C71" s="310"/>
      <c r="D71" s="310"/>
      <c r="E71" s="310"/>
      <c r="F71" s="310"/>
      <c r="G71" s="310"/>
      <c r="H71" s="310"/>
      <c r="I71" s="310"/>
      <c r="J71" s="310"/>
      <c r="K71" s="311"/>
    </row>
    <row r="72" spans="2:11" s="1" customFormat="1" ht="18.75" customHeight="1">
      <c r="B72" s="312"/>
      <c r="C72" s="312"/>
      <c r="D72" s="312"/>
      <c r="E72" s="312"/>
      <c r="F72" s="312"/>
      <c r="G72" s="312"/>
      <c r="H72" s="312"/>
      <c r="I72" s="312"/>
      <c r="J72" s="312"/>
      <c r="K72" s="313"/>
    </row>
    <row r="73" spans="2:11" s="1" customFormat="1" ht="18.75" customHeight="1">
      <c r="B73" s="313"/>
      <c r="C73" s="313"/>
      <c r="D73" s="313"/>
      <c r="E73" s="313"/>
      <c r="F73" s="313"/>
      <c r="G73" s="313"/>
      <c r="H73" s="313"/>
      <c r="I73" s="313"/>
      <c r="J73" s="313"/>
      <c r="K73" s="313"/>
    </row>
    <row r="74" spans="2:11" s="1" customFormat="1" ht="7.5" customHeight="1">
      <c r="B74" s="314"/>
      <c r="C74" s="315"/>
      <c r="D74" s="315"/>
      <c r="E74" s="315"/>
      <c r="F74" s="315"/>
      <c r="G74" s="315"/>
      <c r="H74" s="315"/>
      <c r="I74" s="315"/>
      <c r="J74" s="315"/>
      <c r="K74" s="316"/>
    </row>
    <row r="75" spans="2:11" s="1" customFormat="1" ht="45" customHeight="1">
      <c r="B75" s="317"/>
      <c r="C75" s="318" t="s">
        <v>969</v>
      </c>
      <c r="D75" s="318"/>
      <c r="E75" s="318"/>
      <c r="F75" s="318"/>
      <c r="G75" s="318"/>
      <c r="H75" s="318"/>
      <c r="I75" s="318"/>
      <c r="J75" s="318"/>
      <c r="K75" s="319"/>
    </row>
    <row r="76" spans="2:11" s="1" customFormat="1" ht="17.25" customHeight="1">
      <c r="B76" s="317"/>
      <c r="C76" s="320" t="s">
        <v>970</v>
      </c>
      <c r="D76" s="320"/>
      <c r="E76" s="320"/>
      <c r="F76" s="320" t="s">
        <v>971</v>
      </c>
      <c r="G76" s="321"/>
      <c r="H76" s="320" t="s">
        <v>56</v>
      </c>
      <c r="I76" s="320" t="s">
        <v>59</v>
      </c>
      <c r="J76" s="320" t="s">
        <v>972</v>
      </c>
      <c r="K76" s="319"/>
    </row>
    <row r="77" spans="2:11" s="1" customFormat="1" ht="17.25" customHeight="1">
      <c r="B77" s="317"/>
      <c r="C77" s="322" t="s">
        <v>973</v>
      </c>
      <c r="D77" s="322"/>
      <c r="E77" s="322"/>
      <c r="F77" s="323" t="s">
        <v>974</v>
      </c>
      <c r="G77" s="324"/>
      <c r="H77" s="322"/>
      <c r="I77" s="322"/>
      <c r="J77" s="322" t="s">
        <v>975</v>
      </c>
      <c r="K77" s="319"/>
    </row>
    <row r="78" spans="2:11" s="1" customFormat="1" ht="5.25" customHeight="1">
      <c r="B78" s="317"/>
      <c r="C78" s="325"/>
      <c r="D78" s="325"/>
      <c r="E78" s="325"/>
      <c r="F78" s="325"/>
      <c r="G78" s="326"/>
      <c r="H78" s="325"/>
      <c r="I78" s="325"/>
      <c r="J78" s="325"/>
      <c r="K78" s="319"/>
    </row>
    <row r="79" spans="2:11" s="1" customFormat="1" ht="15" customHeight="1">
      <c r="B79" s="317"/>
      <c r="C79" s="305" t="s">
        <v>55</v>
      </c>
      <c r="D79" s="327"/>
      <c r="E79" s="327"/>
      <c r="F79" s="328" t="s">
        <v>976</v>
      </c>
      <c r="G79" s="329"/>
      <c r="H79" s="305" t="s">
        <v>977</v>
      </c>
      <c r="I79" s="305" t="s">
        <v>978</v>
      </c>
      <c r="J79" s="305">
        <v>20</v>
      </c>
      <c r="K79" s="319"/>
    </row>
    <row r="80" spans="2:11" s="1" customFormat="1" ht="15" customHeight="1">
      <c r="B80" s="317"/>
      <c r="C80" s="305" t="s">
        <v>979</v>
      </c>
      <c r="D80" s="305"/>
      <c r="E80" s="305"/>
      <c r="F80" s="328" t="s">
        <v>976</v>
      </c>
      <c r="G80" s="329"/>
      <c r="H80" s="305" t="s">
        <v>980</v>
      </c>
      <c r="I80" s="305" t="s">
        <v>978</v>
      </c>
      <c r="J80" s="305">
        <v>120</v>
      </c>
      <c r="K80" s="319"/>
    </row>
    <row r="81" spans="2:11" s="1" customFormat="1" ht="15" customHeight="1">
      <c r="B81" s="330"/>
      <c r="C81" s="305" t="s">
        <v>981</v>
      </c>
      <c r="D81" s="305"/>
      <c r="E81" s="305"/>
      <c r="F81" s="328" t="s">
        <v>982</v>
      </c>
      <c r="G81" s="329"/>
      <c r="H81" s="305" t="s">
        <v>983</v>
      </c>
      <c r="I81" s="305" t="s">
        <v>978</v>
      </c>
      <c r="J81" s="305">
        <v>50</v>
      </c>
      <c r="K81" s="319"/>
    </row>
    <row r="82" spans="2:11" s="1" customFormat="1" ht="15" customHeight="1">
      <c r="B82" s="330"/>
      <c r="C82" s="305" t="s">
        <v>984</v>
      </c>
      <c r="D82" s="305"/>
      <c r="E82" s="305"/>
      <c r="F82" s="328" t="s">
        <v>976</v>
      </c>
      <c r="G82" s="329"/>
      <c r="H82" s="305" t="s">
        <v>985</v>
      </c>
      <c r="I82" s="305" t="s">
        <v>986</v>
      </c>
      <c r="J82" s="305"/>
      <c r="K82" s="319"/>
    </row>
    <row r="83" spans="2:11" s="1" customFormat="1" ht="15" customHeight="1">
      <c r="B83" s="330"/>
      <c r="C83" s="331" t="s">
        <v>987</v>
      </c>
      <c r="D83" s="331"/>
      <c r="E83" s="331"/>
      <c r="F83" s="332" t="s">
        <v>982</v>
      </c>
      <c r="G83" s="331"/>
      <c r="H83" s="331" t="s">
        <v>988</v>
      </c>
      <c r="I83" s="331" t="s">
        <v>978</v>
      </c>
      <c r="J83" s="331">
        <v>15</v>
      </c>
      <c r="K83" s="319"/>
    </row>
    <row r="84" spans="2:11" s="1" customFormat="1" ht="15" customHeight="1">
      <c r="B84" s="330"/>
      <c r="C84" s="331" t="s">
        <v>989</v>
      </c>
      <c r="D84" s="331"/>
      <c r="E84" s="331"/>
      <c r="F84" s="332" t="s">
        <v>982</v>
      </c>
      <c r="G84" s="331"/>
      <c r="H84" s="331" t="s">
        <v>990</v>
      </c>
      <c r="I84" s="331" t="s">
        <v>978</v>
      </c>
      <c r="J84" s="331">
        <v>15</v>
      </c>
      <c r="K84" s="319"/>
    </row>
    <row r="85" spans="2:11" s="1" customFormat="1" ht="15" customHeight="1">
      <c r="B85" s="330"/>
      <c r="C85" s="331" t="s">
        <v>991</v>
      </c>
      <c r="D85" s="331"/>
      <c r="E85" s="331"/>
      <c r="F85" s="332" t="s">
        <v>982</v>
      </c>
      <c r="G85" s="331"/>
      <c r="H85" s="331" t="s">
        <v>992</v>
      </c>
      <c r="I85" s="331" t="s">
        <v>978</v>
      </c>
      <c r="J85" s="331">
        <v>20</v>
      </c>
      <c r="K85" s="319"/>
    </row>
    <row r="86" spans="2:11" s="1" customFormat="1" ht="15" customHeight="1">
      <c r="B86" s="330"/>
      <c r="C86" s="331" t="s">
        <v>993</v>
      </c>
      <c r="D86" s="331"/>
      <c r="E86" s="331"/>
      <c r="F86" s="332" t="s">
        <v>982</v>
      </c>
      <c r="G86" s="331"/>
      <c r="H86" s="331" t="s">
        <v>994</v>
      </c>
      <c r="I86" s="331" t="s">
        <v>978</v>
      </c>
      <c r="J86" s="331">
        <v>20</v>
      </c>
      <c r="K86" s="319"/>
    </row>
    <row r="87" spans="2:11" s="1" customFormat="1" ht="15" customHeight="1">
      <c r="B87" s="330"/>
      <c r="C87" s="305" t="s">
        <v>995</v>
      </c>
      <c r="D87" s="305"/>
      <c r="E87" s="305"/>
      <c r="F87" s="328" t="s">
        <v>982</v>
      </c>
      <c r="G87" s="329"/>
      <c r="H87" s="305" t="s">
        <v>996</v>
      </c>
      <c r="I87" s="305" t="s">
        <v>978</v>
      </c>
      <c r="J87" s="305">
        <v>50</v>
      </c>
      <c r="K87" s="319"/>
    </row>
    <row r="88" spans="2:11" s="1" customFormat="1" ht="15" customHeight="1">
      <c r="B88" s="330"/>
      <c r="C88" s="305" t="s">
        <v>997</v>
      </c>
      <c r="D88" s="305"/>
      <c r="E88" s="305"/>
      <c r="F88" s="328" t="s">
        <v>982</v>
      </c>
      <c r="G88" s="329"/>
      <c r="H88" s="305" t="s">
        <v>998</v>
      </c>
      <c r="I88" s="305" t="s">
        <v>978</v>
      </c>
      <c r="J88" s="305">
        <v>20</v>
      </c>
      <c r="K88" s="319"/>
    </row>
    <row r="89" spans="2:11" s="1" customFormat="1" ht="15" customHeight="1">
      <c r="B89" s="330"/>
      <c r="C89" s="305" t="s">
        <v>999</v>
      </c>
      <c r="D89" s="305"/>
      <c r="E89" s="305"/>
      <c r="F89" s="328" t="s">
        <v>982</v>
      </c>
      <c r="G89" s="329"/>
      <c r="H89" s="305" t="s">
        <v>1000</v>
      </c>
      <c r="I89" s="305" t="s">
        <v>978</v>
      </c>
      <c r="J89" s="305">
        <v>20</v>
      </c>
      <c r="K89" s="319"/>
    </row>
    <row r="90" spans="2:11" s="1" customFormat="1" ht="15" customHeight="1">
      <c r="B90" s="330"/>
      <c r="C90" s="305" t="s">
        <v>1001</v>
      </c>
      <c r="D90" s="305"/>
      <c r="E90" s="305"/>
      <c r="F90" s="328" t="s">
        <v>982</v>
      </c>
      <c r="G90" s="329"/>
      <c r="H90" s="305" t="s">
        <v>1002</v>
      </c>
      <c r="I90" s="305" t="s">
        <v>978</v>
      </c>
      <c r="J90" s="305">
        <v>50</v>
      </c>
      <c r="K90" s="319"/>
    </row>
    <row r="91" spans="2:11" s="1" customFormat="1" ht="15" customHeight="1">
      <c r="B91" s="330"/>
      <c r="C91" s="305" t="s">
        <v>1003</v>
      </c>
      <c r="D91" s="305"/>
      <c r="E91" s="305"/>
      <c r="F91" s="328" t="s">
        <v>982</v>
      </c>
      <c r="G91" s="329"/>
      <c r="H91" s="305" t="s">
        <v>1003</v>
      </c>
      <c r="I91" s="305" t="s">
        <v>978</v>
      </c>
      <c r="J91" s="305">
        <v>50</v>
      </c>
      <c r="K91" s="319"/>
    </row>
    <row r="92" spans="2:11" s="1" customFormat="1" ht="15" customHeight="1">
      <c r="B92" s="330"/>
      <c r="C92" s="305" t="s">
        <v>1004</v>
      </c>
      <c r="D92" s="305"/>
      <c r="E92" s="305"/>
      <c r="F92" s="328" t="s">
        <v>982</v>
      </c>
      <c r="G92" s="329"/>
      <c r="H92" s="305" t="s">
        <v>1005</v>
      </c>
      <c r="I92" s="305" t="s">
        <v>978</v>
      </c>
      <c r="J92" s="305">
        <v>255</v>
      </c>
      <c r="K92" s="319"/>
    </row>
    <row r="93" spans="2:11" s="1" customFormat="1" ht="15" customHeight="1">
      <c r="B93" s="330"/>
      <c r="C93" s="305" t="s">
        <v>1006</v>
      </c>
      <c r="D93" s="305"/>
      <c r="E93" s="305"/>
      <c r="F93" s="328" t="s">
        <v>976</v>
      </c>
      <c r="G93" s="329"/>
      <c r="H93" s="305" t="s">
        <v>1007</v>
      </c>
      <c r="I93" s="305" t="s">
        <v>1008</v>
      </c>
      <c r="J93" s="305"/>
      <c r="K93" s="319"/>
    </row>
    <row r="94" spans="2:11" s="1" customFormat="1" ht="15" customHeight="1">
      <c r="B94" s="330"/>
      <c r="C94" s="305" t="s">
        <v>1009</v>
      </c>
      <c r="D94" s="305"/>
      <c r="E94" s="305"/>
      <c r="F94" s="328" t="s">
        <v>976</v>
      </c>
      <c r="G94" s="329"/>
      <c r="H94" s="305" t="s">
        <v>1010</v>
      </c>
      <c r="I94" s="305" t="s">
        <v>1011</v>
      </c>
      <c r="J94" s="305"/>
      <c r="K94" s="319"/>
    </row>
    <row r="95" spans="2:11" s="1" customFormat="1" ht="15" customHeight="1">
      <c r="B95" s="330"/>
      <c r="C95" s="305" t="s">
        <v>1012</v>
      </c>
      <c r="D95" s="305"/>
      <c r="E95" s="305"/>
      <c r="F95" s="328" t="s">
        <v>976</v>
      </c>
      <c r="G95" s="329"/>
      <c r="H95" s="305" t="s">
        <v>1012</v>
      </c>
      <c r="I95" s="305" t="s">
        <v>1011</v>
      </c>
      <c r="J95" s="305"/>
      <c r="K95" s="319"/>
    </row>
    <row r="96" spans="2:11" s="1" customFormat="1" ht="15" customHeight="1">
      <c r="B96" s="330"/>
      <c r="C96" s="305" t="s">
        <v>40</v>
      </c>
      <c r="D96" s="305"/>
      <c r="E96" s="305"/>
      <c r="F96" s="328" t="s">
        <v>976</v>
      </c>
      <c r="G96" s="329"/>
      <c r="H96" s="305" t="s">
        <v>1013</v>
      </c>
      <c r="I96" s="305" t="s">
        <v>1011</v>
      </c>
      <c r="J96" s="305"/>
      <c r="K96" s="319"/>
    </row>
    <row r="97" spans="2:11" s="1" customFormat="1" ht="15" customHeight="1">
      <c r="B97" s="330"/>
      <c r="C97" s="305" t="s">
        <v>50</v>
      </c>
      <c r="D97" s="305"/>
      <c r="E97" s="305"/>
      <c r="F97" s="328" t="s">
        <v>976</v>
      </c>
      <c r="G97" s="329"/>
      <c r="H97" s="305" t="s">
        <v>1014</v>
      </c>
      <c r="I97" s="305" t="s">
        <v>1011</v>
      </c>
      <c r="J97" s="305"/>
      <c r="K97" s="319"/>
    </row>
    <row r="98" spans="2:11" s="1" customFormat="1" ht="15" customHeight="1">
      <c r="B98" s="333"/>
      <c r="C98" s="334"/>
      <c r="D98" s="334"/>
      <c r="E98" s="334"/>
      <c r="F98" s="334"/>
      <c r="G98" s="334"/>
      <c r="H98" s="334"/>
      <c r="I98" s="334"/>
      <c r="J98" s="334"/>
      <c r="K98" s="335"/>
    </row>
    <row r="99" spans="2:11" s="1" customFormat="1" ht="18.75" customHeight="1">
      <c r="B99" s="336"/>
      <c r="C99" s="337"/>
      <c r="D99" s="337"/>
      <c r="E99" s="337"/>
      <c r="F99" s="337"/>
      <c r="G99" s="337"/>
      <c r="H99" s="337"/>
      <c r="I99" s="337"/>
      <c r="J99" s="337"/>
      <c r="K99" s="336"/>
    </row>
    <row r="100" spans="2:11" s="1" customFormat="1" ht="18.75" customHeight="1">
      <c r="B100" s="313"/>
      <c r="C100" s="313"/>
      <c r="D100" s="313"/>
      <c r="E100" s="313"/>
      <c r="F100" s="313"/>
      <c r="G100" s="313"/>
      <c r="H100" s="313"/>
      <c r="I100" s="313"/>
      <c r="J100" s="313"/>
      <c r="K100" s="313"/>
    </row>
    <row r="101" spans="2:11" s="1" customFormat="1" ht="7.5" customHeight="1">
      <c r="B101" s="314"/>
      <c r="C101" s="315"/>
      <c r="D101" s="315"/>
      <c r="E101" s="315"/>
      <c r="F101" s="315"/>
      <c r="G101" s="315"/>
      <c r="H101" s="315"/>
      <c r="I101" s="315"/>
      <c r="J101" s="315"/>
      <c r="K101" s="316"/>
    </row>
    <row r="102" spans="2:11" s="1" customFormat="1" ht="45" customHeight="1">
      <c r="B102" s="317"/>
      <c r="C102" s="318" t="s">
        <v>1015</v>
      </c>
      <c r="D102" s="318"/>
      <c r="E102" s="318"/>
      <c r="F102" s="318"/>
      <c r="G102" s="318"/>
      <c r="H102" s="318"/>
      <c r="I102" s="318"/>
      <c r="J102" s="318"/>
      <c r="K102" s="319"/>
    </row>
    <row r="103" spans="2:11" s="1" customFormat="1" ht="17.25" customHeight="1">
      <c r="B103" s="317"/>
      <c r="C103" s="320" t="s">
        <v>970</v>
      </c>
      <c r="D103" s="320"/>
      <c r="E103" s="320"/>
      <c r="F103" s="320" t="s">
        <v>971</v>
      </c>
      <c r="G103" s="321"/>
      <c r="H103" s="320" t="s">
        <v>56</v>
      </c>
      <c r="I103" s="320" t="s">
        <v>59</v>
      </c>
      <c r="J103" s="320" t="s">
        <v>972</v>
      </c>
      <c r="K103" s="319"/>
    </row>
    <row r="104" spans="2:11" s="1" customFormat="1" ht="17.25" customHeight="1">
      <c r="B104" s="317"/>
      <c r="C104" s="322" t="s">
        <v>973</v>
      </c>
      <c r="D104" s="322"/>
      <c r="E104" s="322"/>
      <c r="F104" s="323" t="s">
        <v>974</v>
      </c>
      <c r="G104" s="324"/>
      <c r="H104" s="322"/>
      <c r="I104" s="322"/>
      <c r="J104" s="322" t="s">
        <v>975</v>
      </c>
      <c r="K104" s="319"/>
    </row>
    <row r="105" spans="2:11" s="1" customFormat="1" ht="5.25" customHeight="1">
      <c r="B105" s="317"/>
      <c r="C105" s="320"/>
      <c r="D105" s="320"/>
      <c r="E105" s="320"/>
      <c r="F105" s="320"/>
      <c r="G105" s="338"/>
      <c r="H105" s="320"/>
      <c r="I105" s="320"/>
      <c r="J105" s="320"/>
      <c r="K105" s="319"/>
    </row>
    <row r="106" spans="2:11" s="1" customFormat="1" ht="15" customHeight="1">
      <c r="B106" s="317"/>
      <c r="C106" s="305" t="s">
        <v>55</v>
      </c>
      <c r="D106" s="327"/>
      <c r="E106" s="327"/>
      <c r="F106" s="328" t="s">
        <v>976</v>
      </c>
      <c r="G106" s="305"/>
      <c r="H106" s="305" t="s">
        <v>1016</v>
      </c>
      <c r="I106" s="305" t="s">
        <v>978</v>
      </c>
      <c r="J106" s="305">
        <v>20</v>
      </c>
      <c r="K106" s="319"/>
    </row>
    <row r="107" spans="2:11" s="1" customFormat="1" ht="15" customHeight="1">
      <c r="B107" s="317"/>
      <c r="C107" s="305" t="s">
        <v>979</v>
      </c>
      <c r="D107" s="305"/>
      <c r="E107" s="305"/>
      <c r="F107" s="328" t="s">
        <v>976</v>
      </c>
      <c r="G107" s="305"/>
      <c r="H107" s="305" t="s">
        <v>1016</v>
      </c>
      <c r="I107" s="305" t="s">
        <v>978</v>
      </c>
      <c r="J107" s="305">
        <v>120</v>
      </c>
      <c r="K107" s="319"/>
    </row>
    <row r="108" spans="2:11" s="1" customFormat="1" ht="15" customHeight="1">
      <c r="B108" s="330"/>
      <c r="C108" s="305" t="s">
        <v>981</v>
      </c>
      <c r="D108" s="305"/>
      <c r="E108" s="305"/>
      <c r="F108" s="328" t="s">
        <v>982</v>
      </c>
      <c r="G108" s="305"/>
      <c r="H108" s="305" t="s">
        <v>1016</v>
      </c>
      <c r="I108" s="305" t="s">
        <v>978</v>
      </c>
      <c r="J108" s="305">
        <v>50</v>
      </c>
      <c r="K108" s="319"/>
    </row>
    <row r="109" spans="2:11" s="1" customFormat="1" ht="15" customHeight="1">
      <c r="B109" s="330"/>
      <c r="C109" s="305" t="s">
        <v>984</v>
      </c>
      <c r="D109" s="305"/>
      <c r="E109" s="305"/>
      <c r="F109" s="328" t="s">
        <v>976</v>
      </c>
      <c r="G109" s="305"/>
      <c r="H109" s="305" t="s">
        <v>1016</v>
      </c>
      <c r="I109" s="305" t="s">
        <v>986</v>
      </c>
      <c r="J109" s="305"/>
      <c r="K109" s="319"/>
    </row>
    <row r="110" spans="2:11" s="1" customFormat="1" ht="15" customHeight="1">
      <c r="B110" s="330"/>
      <c r="C110" s="305" t="s">
        <v>995</v>
      </c>
      <c r="D110" s="305"/>
      <c r="E110" s="305"/>
      <c r="F110" s="328" t="s">
        <v>982</v>
      </c>
      <c r="G110" s="305"/>
      <c r="H110" s="305" t="s">
        <v>1016</v>
      </c>
      <c r="I110" s="305" t="s">
        <v>978</v>
      </c>
      <c r="J110" s="305">
        <v>50</v>
      </c>
      <c r="K110" s="319"/>
    </row>
    <row r="111" spans="2:11" s="1" customFormat="1" ht="15" customHeight="1">
      <c r="B111" s="330"/>
      <c r="C111" s="305" t="s">
        <v>1003</v>
      </c>
      <c r="D111" s="305"/>
      <c r="E111" s="305"/>
      <c r="F111" s="328" t="s">
        <v>982</v>
      </c>
      <c r="G111" s="305"/>
      <c r="H111" s="305" t="s">
        <v>1016</v>
      </c>
      <c r="I111" s="305" t="s">
        <v>978</v>
      </c>
      <c r="J111" s="305">
        <v>50</v>
      </c>
      <c r="K111" s="319"/>
    </row>
    <row r="112" spans="2:11" s="1" customFormat="1" ht="15" customHeight="1">
      <c r="B112" s="330"/>
      <c r="C112" s="305" t="s">
        <v>1001</v>
      </c>
      <c r="D112" s="305"/>
      <c r="E112" s="305"/>
      <c r="F112" s="328" t="s">
        <v>982</v>
      </c>
      <c r="G112" s="305"/>
      <c r="H112" s="305" t="s">
        <v>1016</v>
      </c>
      <c r="I112" s="305" t="s">
        <v>978</v>
      </c>
      <c r="J112" s="305">
        <v>50</v>
      </c>
      <c r="K112" s="319"/>
    </row>
    <row r="113" spans="2:11" s="1" customFormat="1" ht="15" customHeight="1">
      <c r="B113" s="330"/>
      <c r="C113" s="305" t="s">
        <v>55</v>
      </c>
      <c r="D113" s="305"/>
      <c r="E113" s="305"/>
      <c r="F113" s="328" t="s">
        <v>976</v>
      </c>
      <c r="G113" s="305"/>
      <c r="H113" s="305" t="s">
        <v>1017</v>
      </c>
      <c r="I113" s="305" t="s">
        <v>978</v>
      </c>
      <c r="J113" s="305">
        <v>20</v>
      </c>
      <c r="K113" s="319"/>
    </row>
    <row r="114" spans="2:11" s="1" customFormat="1" ht="15" customHeight="1">
      <c r="B114" s="330"/>
      <c r="C114" s="305" t="s">
        <v>1018</v>
      </c>
      <c r="D114" s="305"/>
      <c r="E114" s="305"/>
      <c r="F114" s="328" t="s">
        <v>976</v>
      </c>
      <c r="G114" s="305"/>
      <c r="H114" s="305" t="s">
        <v>1019</v>
      </c>
      <c r="I114" s="305" t="s">
        <v>978</v>
      </c>
      <c r="J114" s="305">
        <v>120</v>
      </c>
      <c r="K114" s="319"/>
    </row>
    <row r="115" spans="2:11" s="1" customFormat="1" ht="15" customHeight="1">
      <c r="B115" s="330"/>
      <c r="C115" s="305" t="s">
        <v>40</v>
      </c>
      <c r="D115" s="305"/>
      <c r="E115" s="305"/>
      <c r="F115" s="328" t="s">
        <v>976</v>
      </c>
      <c r="G115" s="305"/>
      <c r="H115" s="305" t="s">
        <v>1020</v>
      </c>
      <c r="I115" s="305" t="s">
        <v>1011</v>
      </c>
      <c r="J115" s="305"/>
      <c r="K115" s="319"/>
    </row>
    <row r="116" spans="2:11" s="1" customFormat="1" ht="15" customHeight="1">
      <c r="B116" s="330"/>
      <c r="C116" s="305" t="s">
        <v>50</v>
      </c>
      <c r="D116" s="305"/>
      <c r="E116" s="305"/>
      <c r="F116" s="328" t="s">
        <v>976</v>
      </c>
      <c r="G116" s="305"/>
      <c r="H116" s="305" t="s">
        <v>1021</v>
      </c>
      <c r="I116" s="305" t="s">
        <v>1011</v>
      </c>
      <c r="J116" s="305"/>
      <c r="K116" s="319"/>
    </row>
    <row r="117" spans="2:11" s="1" customFormat="1" ht="15" customHeight="1">
      <c r="B117" s="330"/>
      <c r="C117" s="305" t="s">
        <v>59</v>
      </c>
      <c r="D117" s="305"/>
      <c r="E117" s="305"/>
      <c r="F117" s="328" t="s">
        <v>976</v>
      </c>
      <c r="G117" s="305"/>
      <c r="H117" s="305" t="s">
        <v>1022</v>
      </c>
      <c r="I117" s="305" t="s">
        <v>1023</v>
      </c>
      <c r="J117" s="305"/>
      <c r="K117" s="319"/>
    </row>
    <row r="118" spans="2:11" s="1" customFormat="1" ht="15" customHeight="1">
      <c r="B118" s="333"/>
      <c r="C118" s="339"/>
      <c r="D118" s="339"/>
      <c r="E118" s="339"/>
      <c r="F118" s="339"/>
      <c r="G118" s="339"/>
      <c r="H118" s="339"/>
      <c r="I118" s="339"/>
      <c r="J118" s="339"/>
      <c r="K118" s="335"/>
    </row>
    <row r="119" spans="2:11" s="1" customFormat="1" ht="18.75" customHeight="1">
      <c r="B119" s="340"/>
      <c r="C119" s="341"/>
      <c r="D119" s="341"/>
      <c r="E119" s="341"/>
      <c r="F119" s="342"/>
      <c r="G119" s="341"/>
      <c r="H119" s="341"/>
      <c r="I119" s="341"/>
      <c r="J119" s="341"/>
      <c r="K119" s="340"/>
    </row>
    <row r="120" spans="2:11" s="1" customFormat="1" ht="18.75" customHeight="1">
      <c r="B120" s="313"/>
      <c r="C120" s="313"/>
      <c r="D120" s="313"/>
      <c r="E120" s="313"/>
      <c r="F120" s="313"/>
      <c r="G120" s="313"/>
      <c r="H120" s="313"/>
      <c r="I120" s="313"/>
      <c r="J120" s="313"/>
      <c r="K120" s="313"/>
    </row>
    <row r="121" spans="2:11" s="1" customFormat="1" ht="7.5" customHeight="1">
      <c r="B121" s="343"/>
      <c r="C121" s="344"/>
      <c r="D121" s="344"/>
      <c r="E121" s="344"/>
      <c r="F121" s="344"/>
      <c r="G121" s="344"/>
      <c r="H121" s="344"/>
      <c r="I121" s="344"/>
      <c r="J121" s="344"/>
      <c r="K121" s="345"/>
    </row>
    <row r="122" spans="2:11" s="1" customFormat="1" ht="45" customHeight="1">
      <c r="B122" s="346"/>
      <c r="C122" s="296" t="s">
        <v>1024</v>
      </c>
      <c r="D122" s="296"/>
      <c r="E122" s="296"/>
      <c r="F122" s="296"/>
      <c r="G122" s="296"/>
      <c r="H122" s="296"/>
      <c r="I122" s="296"/>
      <c r="J122" s="296"/>
      <c r="K122" s="347"/>
    </row>
    <row r="123" spans="2:11" s="1" customFormat="1" ht="17.25" customHeight="1">
      <c r="B123" s="348"/>
      <c r="C123" s="320" t="s">
        <v>970</v>
      </c>
      <c r="D123" s="320"/>
      <c r="E123" s="320"/>
      <c r="F123" s="320" t="s">
        <v>971</v>
      </c>
      <c r="G123" s="321"/>
      <c r="H123" s="320" t="s">
        <v>56</v>
      </c>
      <c r="I123" s="320" t="s">
        <v>59</v>
      </c>
      <c r="J123" s="320" t="s">
        <v>972</v>
      </c>
      <c r="K123" s="349"/>
    </row>
    <row r="124" spans="2:11" s="1" customFormat="1" ht="17.25" customHeight="1">
      <c r="B124" s="348"/>
      <c r="C124" s="322" t="s">
        <v>973</v>
      </c>
      <c r="D124" s="322"/>
      <c r="E124" s="322"/>
      <c r="F124" s="323" t="s">
        <v>974</v>
      </c>
      <c r="G124" s="324"/>
      <c r="H124" s="322"/>
      <c r="I124" s="322"/>
      <c r="J124" s="322" t="s">
        <v>975</v>
      </c>
      <c r="K124" s="349"/>
    </row>
    <row r="125" spans="2:11" s="1" customFormat="1" ht="5.25" customHeight="1">
      <c r="B125" s="350"/>
      <c r="C125" s="325"/>
      <c r="D125" s="325"/>
      <c r="E125" s="325"/>
      <c r="F125" s="325"/>
      <c r="G125" s="351"/>
      <c r="H125" s="325"/>
      <c r="I125" s="325"/>
      <c r="J125" s="325"/>
      <c r="K125" s="352"/>
    </row>
    <row r="126" spans="2:11" s="1" customFormat="1" ht="15" customHeight="1">
      <c r="B126" s="350"/>
      <c r="C126" s="305" t="s">
        <v>979</v>
      </c>
      <c r="D126" s="327"/>
      <c r="E126" s="327"/>
      <c r="F126" s="328" t="s">
        <v>976</v>
      </c>
      <c r="G126" s="305"/>
      <c r="H126" s="305" t="s">
        <v>1016</v>
      </c>
      <c r="I126" s="305" t="s">
        <v>978</v>
      </c>
      <c r="J126" s="305">
        <v>120</v>
      </c>
      <c r="K126" s="353"/>
    </row>
    <row r="127" spans="2:11" s="1" customFormat="1" ht="15" customHeight="1">
      <c r="B127" s="350"/>
      <c r="C127" s="305" t="s">
        <v>1025</v>
      </c>
      <c r="D127" s="305"/>
      <c r="E127" s="305"/>
      <c r="F127" s="328" t="s">
        <v>976</v>
      </c>
      <c r="G127" s="305"/>
      <c r="H127" s="305" t="s">
        <v>1026</v>
      </c>
      <c r="I127" s="305" t="s">
        <v>978</v>
      </c>
      <c r="J127" s="305" t="s">
        <v>1027</v>
      </c>
      <c r="K127" s="353"/>
    </row>
    <row r="128" spans="2:11" s="1" customFormat="1" ht="15" customHeight="1">
      <c r="B128" s="350"/>
      <c r="C128" s="305" t="s">
        <v>924</v>
      </c>
      <c r="D128" s="305"/>
      <c r="E128" s="305"/>
      <c r="F128" s="328" t="s">
        <v>976</v>
      </c>
      <c r="G128" s="305"/>
      <c r="H128" s="305" t="s">
        <v>1028</v>
      </c>
      <c r="I128" s="305" t="s">
        <v>978</v>
      </c>
      <c r="J128" s="305" t="s">
        <v>1027</v>
      </c>
      <c r="K128" s="353"/>
    </row>
    <row r="129" spans="2:11" s="1" customFormat="1" ht="15" customHeight="1">
      <c r="B129" s="350"/>
      <c r="C129" s="305" t="s">
        <v>987</v>
      </c>
      <c r="D129" s="305"/>
      <c r="E129" s="305"/>
      <c r="F129" s="328" t="s">
        <v>982</v>
      </c>
      <c r="G129" s="305"/>
      <c r="H129" s="305" t="s">
        <v>988</v>
      </c>
      <c r="I129" s="305" t="s">
        <v>978</v>
      </c>
      <c r="J129" s="305">
        <v>15</v>
      </c>
      <c r="K129" s="353"/>
    </row>
    <row r="130" spans="2:11" s="1" customFormat="1" ht="15" customHeight="1">
      <c r="B130" s="350"/>
      <c r="C130" s="331" t="s">
        <v>989</v>
      </c>
      <c r="D130" s="331"/>
      <c r="E130" s="331"/>
      <c r="F130" s="332" t="s">
        <v>982</v>
      </c>
      <c r="G130" s="331"/>
      <c r="H130" s="331" t="s">
        <v>990</v>
      </c>
      <c r="I130" s="331" t="s">
        <v>978</v>
      </c>
      <c r="J130" s="331">
        <v>15</v>
      </c>
      <c r="K130" s="353"/>
    </row>
    <row r="131" spans="2:11" s="1" customFormat="1" ht="15" customHeight="1">
      <c r="B131" s="350"/>
      <c r="C131" s="331" t="s">
        <v>991</v>
      </c>
      <c r="D131" s="331"/>
      <c r="E131" s="331"/>
      <c r="F131" s="332" t="s">
        <v>982</v>
      </c>
      <c r="G131" s="331"/>
      <c r="H131" s="331" t="s">
        <v>992</v>
      </c>
      <c r="I131" s="331" t="s">
        <v>978</v>
      </c>
      <c r="J131" s="331">
        <v>20</v>
      </c>
      <c r="K131" s="353"/>
    </row>
    <row r="132" spans="2:11" s="1" customFormat="1" ht="15" customHeight="1">
      <c r="B132" s="350"/>
      <c r="C132" s="331" t="s">
        <v>993</v>
      </c>
      <c r="D132" s="331"/>
      <c r="E132" s="331"/>
      <c r="F132" s="332" t="s">
        <v>982</v>
      </c>
      <c r="G132" s="331"/>
      <c r="H132" s="331" t="s">
        <v>994</v>
      </c>
      <c r="I132" s="331" t="s">
        <v>978</v>
      </c>
      <c r="J132" s="331">
        <v>20</v>
      </c>
      <c r="K132" s="353"/>
    </row>
    <row r="133" spans="2:11" s="1" customFormat="1" ht="15" customHeight="1">
      <c r="B133" s="350"/>
      <c r="C133" s="305" t="s">
        <v>981</v>
      </c>
      <c r="D133" s="305"/>
      <c r="E133" s="305"/>
      <c r="F133" s="328" t="s">
        <v>982</v>
      </c>
      <c r="G133" s="305"/>
      <c r="H133" s="305" t="s">
        <v>1016</v>
      </c>
      <c r="I133" s="305" t="s">
        <v>978</v>
      </c>
      <c r="J133" s="305">
        <v>50</v>
      </c>
      <c r="K133" s="353"/>
    </row>
    <row r="134" spans="2:11" s="1" customFormat="1" ht="15" customHeight="1">
      <c r="B134" s="350"/>
      <c r="C134" s="305" t="s">
        <v>995</v>
      </c>
      <c r="D134" s="305"/>
      <c r="E134" s="305"/>
      <c r="F134" s="328" t="s">
        <v>982</v>
      </c>
      <c r="G134" s="305"/>
      <c r="H134" s="305" t="s">
        <v>1016</v>
      </c>
      <c r="I134" s="305" t="s">
        <v>978</v>
      </c>
      <c r="J134" s="305">
        <v>50</v>
      </c>
      <c r="K134" s="353"/>
    </row>
    <row r="135" spans="2:11" s="1" customFormat="1" ht="15" customHeight="1">
      <c r="B135" s="350"/>
      <c r="C135" s="305" t="s">
        <v>1001</v>
      </c>
      <c r="D135" s="305"/>
      <c r="E135" s="305"/>
      <c r="F135" s="328" t="s">
        <v>982</v>
      </c>
      <c r="G135" s="305"/>
      <c r="H135" s="305" t="s">
        <v>1016</v>
      </c>
      <c r="I135" s="305" t="s">
        <v>978</v>
      </c>
      <c r="J135" s="305">
        <v>50</v>
      </c>
      <c r="K135" s="353"/>
    </row>
    <row r="136" spans="2:11" s="1" customFormat="1" ht="15" customHeight="1">
      <c r="B136" s="350"/>
      <c r="C136" s="305" t="s">
        <v>1003</v>
      </c>
      <c r="D136" s="305"/>
      <c r="E136" s="305"/>
      <c r="F136" s="328" t="s">
        <v>982</v>
      </c>
      <c r="G136" s="305"/>
      <c r="H136" s="305" t="s">
        <v>1016</v>
      </c>
      <c r="I136" s="305" t="s">
        <v>978</v>
      </c>
      <c r="J136" s="305">
        <v>50</v>
      </c>
      <c r="K136" s="353"/>
    </row>
    <row r="137" spans="2:11" s="1" customFormat="1" ht="15" customHeight="1">
      <c r="B137" s="350"/>
      <c r="C137" s="305" t="s">
        <v>1004</v>
      </c>
      <c r="D137" s="305"/>
      <c r="E137" s="305"/>
      <c r="F137" s="328" t="s">
        <v>982</v>
      </c>
      <c r="G137" s="305"/>
      <c r="H137" s="305" t="s">
        <v>1029</v>
      </c>
      <c r="I137" s="305" t="s">
        <v>978</v>
      </c>
      <c r="J137" s="305">
        <v>255</v>
      </c>
      <c r="K137" s="353"/>
    </row>
    <row r="138" spans="2:11" s="1" customFormat="1" ht="15" customHeight="1">
      <c r="B138" s="350"/>
      <c r="C138" s="305" t="s">
        <v>1006</v>
      </c>
      <c r="D138" s="305"/>
      <c r="E138" s="305"/>
      <c r="F138" s="328" t="s">
        <v>976</v>
      </c>
      <c r="G138" s="305"/>
      <c r="H138" s="305" t="s">
        <v>1030</v>
      </c>
      <c r="I138" s="305" t="s">
        <v>1008</v>
      </c>
      <c r="J138" s="305"/>
      <c r="K138" s="353"/>
    </row>
    <row r="139" spans="2:11" s="1" customFormat="1" ht="15" customHeight="1">
      <c r="B139" s="350"/>
      <c r="C139" s="305" t="s">
        <v>1009</v>
      </c>
      <c r="D139" s="305"/>
      <c r="E139" s="305"/>
      <c r="F139" s="328" t="s">
        <v>976</v>
      </c>
      <c r="G139" s="305"/>
      <c r="H139" s="305" t="s">
        <v>1031</v>
      </c>
      <c r="I139" s="305" t="s">
        <v>1011</v>
      </c>
      <c r="J139" s="305"/>
      <c r="K139" s="353"/>
    </row>
    <row r="140" spans="2:11" s="1" customFormat="1" ht="15" customHeight="1">
      <c r="B140" s="350"/>
      <c r="C140" s="305" t="s">
        <v>1012</v>
      </c>
      <c r="D140" s="305"/>
      <c r="E140" s="305"/>
      <c r="F140" s="328" t="s">
        <v>976</v>
      </c>
      <c r="G140" s="305"/>
      <c r="H140" s="305" t="s">
        <v>1012</v>
      </c>
      <c r="I140" s="305" t="s">
        <v>1011</v>
      </c>
      <c r="J140" s="305"/>
      <c r="K140" s="353"/>
    </row>
    <row r="141" spans="2:11" s="1" customFormat="1" ht="15" customHeight="1">
      <c r="B141" s="350"/>
      <c r="C141" s="305" t="s">
        <v>40</v>
      </c>
      <c r="D141" s="305"/>
      <c r="E141" s="305"/>
      <c r="F141" s="328" t="s">
        <v>976</v>
      </c>
      <c r="G141" s="305"/>
      <c r="H141" s="305" t="s">
        <v>1032</v>
      </c>
      <c r="I141" s="305" t="s">
        <v>1011</v>
      </c>
      <c r="J141" s="305"/>
      <c r="K141" s="353"/>
    </row>
    <row r="142" spans="2:11" s="1" customFormat="1" ht="15" customHeight="1">
      <c r="B142" s="350"/>
      <c r="C142" s="305" t="s">
        <v>1033</v>
      </c>
      <c r="D142" s="305"/>
      <c r="E142" s="305"/>
      <c r="F142" s="328" t="s">
        <v>976</v>
      </c>
      <c r="G142" s="305"/>
      <c r="H142" s="305" t="s">
        <v>1034</v>
      </c>
      <c r="I142" s="305" t="s">
        <v>1011</v>
      </c>
      <c r="J142" s="305"/>
      <c r="K142" s="353"/>
    </row>
    <row r="143" spans="2:11" s="1" customFormat="1" ht="15" customHeight="1">
      <c r="B143" s="354"/>
      <c r="C143" s="355"/>
      <c r="D143" s="355"/>
      <c r="E143" s="355"/>
      <c r="F143" s="355"/>
      <c r="G143" s="355"/>
      <c r="H143" s="355"/>
      <c r="I143" s="355"/>
      <c r="J143" s="355"/>
      <c r="K143" s="356"/>
    </row>
    <row r="144" spans="2:11" s="1" customFormat="1" ht="18.75" customHeight="1">
      <c r="B144" s="341"/>
      <c r="C144" s="341"/>
      <c r="D144" s="341"/>
      <c r="E144" s="341"/>
      <c r="F144" s="342"/>
      <c r="G144" s="341"/>
      <c r="H144" s="341"/>
      <c r="I144" s="341"/>
      <c r="J144" s="341"/>
      <c r="K144" s="341"/>
    </row>
    <row r="145" spans="2:11" s="1" customFormat="1" ht="18.75" customHeight="1">
      <c r="B145" s="313"/>
      <c r="C145" s="313"/>
      <c r="D145" s="313"/>
      <c r="E145" s="313"/>
      <c r="F145" s="313"/>
      <c r="G145" s="313"/>
      <c r="H145" s="313"/>
      <c r="I145" s="313"/>
      <c r="J145" s="313"/>
      <c r="K145" s="313"/>
    </row>
    <row r="146" spans="2:11" s="1" customFormat="1" ht="7.5" customHeight="1">
      <c r="B146" s="314"/>
      <c r="C146" s="315"/>
      <c r="D146" s="315"/>
      <c r="E146" s="315"/>
      <c r="F146" s="315"/>
      <c r="G146" s="315"/>
      <c r="H146" s="315"/>
      <c r="I146" s="315"/>
      <c r="J146" s="315"/>
      <c r="K146" s="316"/>
    </row>
    <row r="147" spans="2:11" s="1" customFormat="1" ht="45" customHeight="1">
      <c r="B147" s="317"/>
      <c r="C147" s="318" t="s">
        <v>1035</v>
      </c>
      <c r="D147" s="318"/>
      <c r="E147" s="318"/>
      <c r="F147" s="318"/>
      <c r="G147" s="318"/>
      <c r="H147" s="318"/>
      <c r="I147" s="318"/>
      <c r="J147" s="318"/>
      <c r="K147" s="319"/>
    </row>
    <row r="148" spans="2:11" s="1" customFormat="1" ht="17.25" customHeight="1">
      <c r="B148" s="317"/>
      <c r="C148" s="320" t="s">
        <v>970</v>
      </c>
      <c r="D148" s="320"/>
      <c r="E148" s="320"/>
      <c r="F148" s="320" t="s">
        <v>971</v>
      </c>
      <c r="G148" s="321"/>
      <c r="H148" s="320" t="s">
        <v>56</v>
      </c>
      <c r="I148" s="320" t="s">
        <v>59</v>
      </c>
      <c r="J148" s="320" t="s">
        <v>972</v>
      </c>
      <c r="K148" s="319"/>
    </row>
    <row r="149" spans="2:11" s="1" customFormat="1" ht="17.25" customHeight="1">
      <c r="B149" s="317"/>
      <c r="C149" s="322" t="s">
        <v>973</v>
      </c>
      <c r="D149" s="322"/>
      <c r="E149" s="322"/>
      <c r="F149" s="323" t="s">
        <v>974</v>
      </c>
      <c r="G149" s="324"/>
      <c r="H149" s="322"/>
      <c r="I149" s="322"/>
      <c r="J149" s="322" t="s">
        <v>975</v>
      </c>
      <c r="K149" s="319"/>
    </row>
    <row r="150" spans="2:11" s="1" customFormat="1" ht="5.25" customHeight="1">
      <c r="B150" s="330"/>
      <c r="C150" s="325"/>
      <c r="D150" s="325"/>
      <c r="E150" s="325"/>
      <c r="F150" s="325"/>
      <c r="G150" s="326"/>
      <c r="H150" s="325"/>
      <c r="I150" s="325"/>
      <c r="J150" s="325"/>
      <c r="K150" s="353"/>
    </row>
    <row r="151" spans="2:11" s="1" customFormat="1" ht="15" customHeight="1">
      <c r="B151" s="330"/>
      <c r="C151" s="357" t="s">
        <v>979</v>
      </c>
      <c r="D151" s="305"/>
      <c r="E151" s="305"/>
      <c r="F151" s="358" t="s">
        <v>976</v>
      </c>
      <c r="G151" s="305"/>
      <c r="H151" s="357" t="s">
        <v>1016</v>
      </c>
      <c r="I151" s="357" t="s">
        <v>978</v>
      </c>
      <c r="J151" s="357">
        <v>120</v>
      </c>
      <c r="K151" s="353"/>
    </row>
    <row r="152" spans="2:11" s="1" customFormat="1" ht="15" customHeight="1">
      <c r="B152" s="330"/>
      <c r="C152" s="357" t="s">
        <v>1025</v>
      </c>
      <c r="D152" s="305"/>
      <c r="E152" s="305"/>
      <c r="F152" s="358" t="s">
        <v>976</v>
      </c>
      <c r="G152" s="305"/>
      <c r="H152" s="357" t="s">
        <v>1036</v>
      </c>
      <c r="I152" s="357" t="s">
        <v>978</v>
      </c>
      <c r="J152" s="357" t="s">
        <v>1027</v>
      </c>
      <c r="K152" s="353"/>
    </row>
    <row r="153" spans="2:11" s="1" customFormat="1" ht="15" customHeight="1">
      <c r="B153" s="330"/>
      <c r="C153" s="357" t="s">
        <v>924</v>
      </c>
      <c r="D153" s="305"/>
      <c r="E153" s="305"/>
      <c r="F153" s="358" t="s">
        <v>976</v>
      </c>
      <c r="G153" s="305"/>
      <c r="H153" s="357" t="s">
        <v>1037</v>
      </c>
      <c r="I153" s="357" t="s">
        <v>978</v>
      </c>
      <c r="J153" s="357" t="s">
        <v>1027</v>
      </c>
      <c r="K153" s="353"/>
    </row>
    <row r="154" spans="2:11" s="1" customFormat="1" ht="15" customHeight="1">
      <c r="B154" s="330"/>
      <c r="C154" s="357" t="s">
        <v>981</v>
      </c>
      <c r="D154" s="305"/>
      <c r="E154" s="305"/>
      <c r="F154" s="358" t="s">
        <v>982</v>
      </c>
      <c r="G154" s="305"/>
      <c r="H154" s="357" t="s">
        <v>1016</v>
      </c>
      <c r="I154" s="357" t="s">
        <v>978</v>
      </c>
      <c r="J154" s="357">
        <v>50</v>
      </c>
      <c r="K154" s="353"/>
    </row>
    <row r="155" spans="2:11" s="1" customFormat="1" ht="15" customHeight="1">
      <c r="B155" s="330"/>
      <c r="C155" s="357" t="s">
        <v>984</v>
      </c>
      <c r="D155" s="305"/>
      <c r="E155" s="305"/>
      <c r="F155" s="358" t="s">
        <v>976</v>
      </c>
      <c r="G155" s="305"/>
      <c r="H155" s="357" t="s">
        <v>1016</v>
      </c>
      <c r="I155" s="357" t="s">
        <v>986</v>
      </c>
      <c r="J155" s="357"/>
      <c r="K155" s="353"/>
    </row>
    <row r="156" spans="2:11" s="1" customFormat="1" ht="15" customHeight="1">
      <c r="B156" s="330"/>
      <c r="C156" s="357" t="s">
        <v>995</v>
      </c>
      <c r="D156" s="305"/>
      <c r="E156" s="305"/>
      <c r="F156" s="358" t="s">
        <v>982</v>
      </c>
      <c r="G156" s="305"/>
      <c r="H156" s="357" t="s">
        <v>1016</v>
      </c>
      <c r="I156" s="357" t="s">
        <v>978</v>
      </c>
      <c r="J156" s="357">
        <v>50</v>
      </c>
      <c r="K156" s="353"/>
    </row>
    <row r="157" spans="2:11" s="1" customFormat="1" ht="15" customHeight="1">
      <c r="B157" s="330"/>
      <c r="C157" s="357" t="s">
        <v>1003</v>
      </c>
      <c r="D157" s="305"/>
      <c r="E157" s="305"/>
      <c r="F157" s="358" t="s">
        <v>982</v>
      </c>
      <c r="G157" s="305"/>
      <c r="H157" s="357" t="s">
        <v>1016</v>
      </c>
      <c r="I157" s="357" t="s">
        <v>978</v>
      </c>
      <c r="J157" s="357">
        <v>50</v>
      </c>
      <c r="K157" s="353"/>
    </row>
    <row r="158" spans="2:11" s="1" customFormat="1" ht="15" customHeight="1">
      <c r="B158" s="330"/>
      <c r="C158" s="357" t="s">
        <v>1001</v>
      </c>
      <c r="D158" s="305"/>
      <c r="E158" s="305"/>
      <c r="F158" s="358" t="s">
        <v>982</v>
      </c>
      <c r="G158" s="305"/>
      <c r="H158" s="357" t="s">
        <v>1016</v>
      </c>
      <c r="I158" s="357" t="s">
        <v>978</v>
      </c>
      <c r="J158" s="357">
        <v>50</v>
      </c>
      <c r="K158" s="353"/>
    </row>
    <row r="159" spans="2:11" s="1" customFormat="1" ht="15" customHeight="1">
      <c r="B159" s="330"/>
      <c r="C159" s="357" t="s">
        <v>101</v>
      </c>
      <c r="D159" s="305"/>
      <c r="E159" s="305"/>
      <c r="F159" s="358" t="s">
        <v>976</v>
      </c>
      <c r="G159" s="305"/>
      <c r="H159" s="357" t="s">
        <v>1038</v>
      </c>
      <c r="I159" s="357" t="s">
        <v>978</v>
      </c>
      <c r="J159" s="357" t="s">
        <v>1039</v>
      </c>
      <c r="K159" s="353"/>
    </row>
    <row r="160" spans="2:11" s="1" customFormat="1" ht="15" customHeight="1">
      <c r="B160" s="330"/>
      <c r="C160" s="357" t="s">
        <v>1040</v>
      </c>
      <c r="D160" s="305"/>
      <c r="E160" s="305"/>
      <c r="F160" s="358" t="s">
        <v>976</v>
      </c>
      <c r="G160" s="305"/>
      <c r="H160" s="357" t="s">
        <v>1041</v>
      </c>
      <c r="I160" s="357" t="s">
        <v>1011</v>
      </c>
      <c r="J160" s="357"/>
      <c r="K160" s="353"/>
    </row>
    <row r="161" spans="2:11" s="1" customFormat="1" ht="15" customHeight="1">
      <c r="B161" s="359"/>
      <c r="C161" s="339"/>
      <c r="D161" s="339"/>
      <c r="E161" s="339"/>
      <c r="F161" s="339"/>
      <c r="G161" s="339"/>
      <c r="H161" s="339"/>
      <c r="I161" s="339"/>
      <c r="J161" s="339"/>
      <c r="K161" s="360"/>
    </row>
    <row r="162" spans="2:11" s="1" customFormat="1" ht="18.75" customHeight="1">
      <c r="B162" s="341"/>
      <c r="C162" s="351"/>
      <c r="D162" s="351"/>
      <c r="E162" s="351"/>
      <c r="F162" s="361"/>
      <c r="G162" s="351"/>
      <c r="H162" s="351"/>
      <c r="I162" s="351"/>
      <c r="J162" s="351"/>
      <c r="K162" s="341"/>
    </row>
    <row r="163" spans="2:11" s="1" customFormat="1" ht="18.75" customHeight="1">
      <c r="B163" s="313"/>
      <c r="C163" s="313"/>
      <c r="D163" s="313"/>
      <c r="E163" s="313"/>
      <c r="F163" s="313"/>
      <c r="G163" s="313"/>
      <c r="H163" s="313"/>
      <c r="I163" s="313"/>
      <c r="J163" s="313"/>
      <c r="K163" s="313"/>
    </row>
    <row r="164" spans="2:11" s="1" customFormat="1" ht="7.5" customHeight="1">
      <c r="B164" s="292"/>
      <c r="C164" s="293"/>
      <c r="D164" s="293"/>
      <c r="E164" s="293"/>
      <c r="F164" s="293"/>
      <c r="G164" s="293"/>
      <c r="H164" s="293"/>
      <c r="I164" s="293"/>
      <c r="J164" s="293"/>
      <c r="K164" s="294"/>
    </row>
    <row r="165" spans="2:11" s="1" customFormat="1" ht="45" customHeight="1">
      <c r="B165" s="295"/>
      <c r="C165" s="296" t="s">
        <v>1042</v>
      </c>
      <c r="D165" s="296"/>
      <c r="E165" s="296"/>
      <c r="F165" s="296"/>
      <c r="G165" s="296"/>
      <c r="H165" s="296"/>
      <c r="I165" s="296"/>
      <c r="J165" s="296"/>
      <c r="K165" s="297"/>
    </row>
    <row r="166" spans="2:11" s="1" customFormat="1" ht="17.25" customHeight="1">
      <c r="B166" s="295"/>
      <c r="C166" s="320" t="s">
        <v>970</v>
      </c>
      <c r="D166" s="320"/>
      <c r="E166" s="320"/>
      <c r="F166" s="320" t="s">
        <v>971</v>
      </c>
      <c r="G166" s="362"/>
      <c r="H166" s="363" t="s">
        <v>56</v>
      </c>
      <c r="I166" s="363" t="s">
        <v>59</v>
      </c>
      <c r="J166" s="320" t="s">
        <v>972</v>
      </c>
      <c r="K166" s="297"/>
    </row>
    <row r="167" spans="2:11" s="1" customFormat="1" ht="17.25" customHeight="1">
      <c r="B167" s="298"/>
      <c r="C167" s="322" t="s">
        <v>973</v>
      </c>
      <c r="D167" s="322"/>
      <c r="E167" s="322"/>
      <c r="F167" s="323" t="s">
        <v>974</v>
      </c>
      <c r="G167" s="364"/>
      <c r="H167" s="365"/>
      <c r="I167" s="365"/>
      <c r="J167" s="322" t="s">
        <v>975</v>
      </c>
      <c r="K167" s="300"/>
    </row>
    <row r="168" spans="2:11" s="1" customFormat="1" ht="5.25" customHeight="1">
      <c r="B168" s="330"/>
      <c r="C168" s="325"/>
      <c r="D168" s="325"/>
      <c r="E168" s="325"/>
      <c r="F168" s="325"/>
      <c r="G168" s="326"/>
      <c r="H168" s="325"/>
      <c r="I168" s="325"/>
      <c r="J168" s="325"/>
      <c r="K168" s="353"/>
    </row>
    <row r="169" spans="2:11" s="1" customFormat="1" ht="15" customHeight="1">
      <c r="B169" s="330"/>
      <c r="C169" s="305" t="s">
        <v>979</v>
      </c>
      <c r="D169" s="305"/>
      <c r="E169" s="305"/>
      <c r="F169" s="328" t="s">
        <v>976</v>
      </c>
      <c r="G169" s="305"/>
      <c r="H169" s="305" t="s">
        <v>1016</v>
      </c>
      <c r="I169" s="305" t="s">
        <v>978</v>
      </c>
      <c r="J169" s="305">
        <v>120</v>
      </c>
      <c r="K169" s="353"/>
    </row>
    <row r="170" spans="2:11" s="1" customFormat="1" ht="15" customHeight="1">
      <c r="B170" s="330"/>
      <c r="C170" s="305" t="s">
        <v>1025</v>
      </c>
      <c r="D170" s="305"/>
      <c r="E170" s="305"/>
      <c r="F170" s="328" t="s">
        <v>976</v>
      </c>
      <c r="G170" s="305"/>
      <c r="H170" s="305" t="s">
        <v>1026</v>
      </c>
      <c r="I170" s="305" t="s">
        <v>978</v>
      </c>
      <c r="J170" s="305" t="s">
        <v>1027</v>
      </c>
      <c r="K170" s="353"/>
    </row>
    <row r="171" spans="2:11" s="1" customFormat="1" ht="15" customHeight="1">
      <c r="B171" s="330"/>
      <c r="C171" s="305" t="s">
        <v>924</v>
      </c>
      <c r="D171" s="305"/>
      <c r="E171" s="305"/>
      <c r="F171" s="328" t="s">
        <v>976</v>
      </c>
      <c r="G171" s="305"/>
      <c r="H171" s="305" t="s">
        <v>1043</v>
      </c>
      <c r="I171" s="305" t="s">
        <v>978</v>
      </c>
      <c r="J171" s="305" t="s">
        <v>1027</v>
      </c>
      <c r="K171" s="353"/>
    </row>
    <row r="172" spans="2:11" s="1" customFormat="1" ht="15" customHeight="1">
      <c r="B172" s="330"/>
      <c r="C172" s="305" t="s">
        <v>981</v>
      </c>
      <c r="D172" s="305"/>
      <c r="E172" s="305"/>
      <c r="F172" s="328" t="s">
        <v>982</v>
      </c>
      <c r="G172" s="305"/>
      <c r="H172" s="305" t="s">
        <v>1043</v>
      </c>
      <c r="I172" s="305" t="s">
        <v>978</v>
      </c>
      <c r="J172" s="305">
        <v>50</v>
      </c>
      <c r="K172" s="353"/>
    </row>
    <row r="173" spans="2:11" s="1" customFormat="1" ht="15" customHeight="1">
      <c r="B173" s="330"/>
      <c r="C173" s="305" t="s">
        <v>984</v>
      </c>
      <c r="D173" s="305"/>
      <c r="E173" s="305"/>
      <c r="F173" s="328" t="s">
        <v>976</v>
      </c>
      <c r="G173" s="305"/>
      <c r="H173" s="305" t="s">
        <v>1043</v>
      </c>
      <c r="I173" s="305" t="s">
        <v>986</v>
      </c>
      <c r="J173" s="305"/>
      <c r="K173" s="353"/>
    </row>
    <row r="174" spans="2:11" s="1" customFormat="1" ht="15" customHeight="1">
      <c r="B174" s="330"/>
      <c r="C174" s="305" t="s">
        <v>995</v>
      </c>
      <c r="D174" s="305"/>
      <c r="E174" s="305"/>
      <c r="F174" s="328" t="s">
        <v>982</v>
      </c>
      <c r="G174" s="305"/>
      <c r="H174" s="305" t="s">
        <v>1043</v>
      </c>
      <c r="I174" s="305" t="s">
        <v>978</v>
      </c>
      <c r="J174" s="305">
        <v>50</v>
      </c>
      <c r="K174" s="353"/>
    </row>
    <row r="175" spans="2:11" s="1" customFormat="1" ht="15" customHeight="1">
      <c r="B175" s="330"/>
      <c r="C175" s="305" t="s">
        <v>1003</v>
      </c>
      <c r="D175" s="305"/>
      <c r="E175" s="305"/>
      <c r="F175" s="328" t="s">
        <v>982</v>
      </c>
      <c r="G175" s="305"/>
      <c r="H175" s="305" t="s">
        <v>1043</v>
      </c>
      <c r="I175" s="305" t="s">
        <v>978</v>
      </c>
      <c r="J175" s="305">
        <v>50</v>
      </c>
      <c r="K175" s="353"/>
    </row>
    <row r="176" spans="2:11" s="1" customFormat="1" ht="15" customHeight="1">
      <c r="B176" s="330"/>
      <c r="C176" s="305" t="s">
        <v>1001</v>
      </c>
      <c r="D176" s="305"/>
      <c r="E176" s="305"/>
      <c r="F176" s="328" t="s">
        <v>982</v>
      </c>
      <c r="G176" s="305"/>
      <c r="H176" s="305" t="s">
        <v>1043</v>
      </c>
      <c r="I176" s="305" t="s">
        <v>978</v>
      </c>
      <c r="J176" s="305">
        <v>50</v>
      </c>
      <c r="K176" s="353"/>
    </row>
    <row r="177" spans="2:11" s="1" customFormat="1" ht="15" customHeight="1">
      <c r="B177" s="330"/>
      <c r="C177" s="305" t="s">
        <v>110</v>
      </c>
      <c r="D177" s="305"/>
      <c r="E177" s="305"/>
      <c r="F177" s="328" t="s">
        <v>976</v>
      </c>
      <c r="G177" s="305"/>
      <c r="H177" s="305" t="s">
        <v>1044</v>
      </c>
      <c r="I177" s="305" t="s">
        <v>1045</v>
      </c>
      <c r="J177" s="305"/>
      <c r="K177" s="353"/>
    </row>
    <row r="178" spans="2:11" s="1" customFormat="1" ht="15" customHeight="1">
      <c r="B178" s="330"/>
      <c r="C178" s="305" t="s">
        <v>59</v>
      </c>
      <c r="D178" s="305"/>
      <c r="E178" s="305"/>
      <c r="F178" s="328" t="s">
        <v>976</v>
      </c>
      <c r="G178" s="305"/>
      <c r="H178" s="305" t="s">
        <v>1046</v>
      </c>
      <c r="I178" s="305" t="s">
        <v>1047</v>
      </c>
      <c r="J178" s="305">
        <v>1</v>
      </c>
      <c r="K178" s="353"/>
    </row>
    <row r="179" spans="2:11" s="1" customFormat="1" ht="15" customHeight="1">
      <c r="B179" s="330"/>
      <c r="C179" s="305" t="s">
        <v>55</v>
      </c>
      <c r="D179" s="305"/>
      <c r="E179" s="305"/>
      <c r="F179" s="328" t="s">
        <v>976</v>
      </c>
      <c r="G179" s="305"/>
      <c r="H179" s="305" t="s">
        <v>1048</v>
      </c>
      <c r="I179" s="305" t="s">
        <v>978</v>
      </c>
      <c r="J179" s="305">
        <v>20</v>
      </c>
      <c r="K179" s="353"/>
    </row>
    <row r="180" spans="2:11" s="1" customFormat="1" ht="15" customHeight="1">
      <c r="B180" s="330"/>
      <c r="C180" s="305" t="s">
        <v>56</v>
      </c>
      <c r="D180" s="305"/>
      <c r="E180" s="305"/>
      <c r="F180" s="328" t="s">
        <v>976</v>
      </c>
      <c r="G180" s="305"/>
      <c r="H180" s="305" t="s">
        <v>1049</v>
      </c>
      <c r="I180" s="305" t="s">
        <v>978</v>
      </c>
      <c r="J180" s="305">
        <v>255</v>
      </c>
      <c r="K180" s="353"/>
    </row>
    <row r="181" spans="2:11" s="1" customFormat="1" ht="15" customHeight="1">
      <c r="B181" s="330"/>
      <c r="C181" s="305" t="s">
        <v>111</v>
      </c>
      <c r="D181" s="305"/>
      <c r="E181" s="305"/>
      <c r="F181" s="328" t="s">
        <v>976</v>
      </c>
      <c r="G181" s="305"/>
      <c r="H181" s="305" t="s">
        <v>940</v>
      </c>
      <c r="I181" s="305" t="s">
        <v>978</v>
      </c>
      <c r="J181" s="305">
        <v>10</v>
      </c>
      <c r="K181" s="353"/>
    </row>
    <row r="182" spans="2:11" s="1" customFormat="1" ht="15" customHeight="1">
      <c r="B182" s="330"/>
      <c r="C182" s="305" t="s">
        <v>112</v>
      </c>
      <c r="D182" s="305"/>
      <c r="E182" s="305"/>
      <c r="F182" s="328" t="s">
        <v>976</v>
      </c>
      <c r="G182" s="305"/>
      <c r="H182" s="305" t="s">
        <v>1050</v>
      </c>
      <c r="I182" s="305" t="s">
        <v>1011</v>
      </c>
      <c r="J182" s="305"/>
      <c r="K182" s="353"/>
    </row>
    <row r="183" spans="2:11" s="1" customFormat="1" ht="15" customHeight="1">
      <c r="B183" s="330"/>
      <c r="C183" s="305" t="s">
        <v>1051</v>
      </c>
      <c r="D183" s="305"/>
      <c r="E183" s="305"/>
      <c r="F183" s="328" t="s">
        <v>976</v>
      </c>
      <c r="G183" s="305"/>
      <c r="H183" s="305" t="s">
        <v>1052</v>
      </c>
      <c r="I183" s="305" t="s">
        <v>1011</v>
      </c>
      <c r="J183" s="305"/>
      <c r="K183" s="353"/>
    </row>
    <row r="184" spans="2:11" s="1" customFormat="1" ht="15" customHeight="1">
      <c r="B184" s="330"/>
      <c r="C184" s="305" t="s">
        <v>1040</v>
      </c>
      <c r="D184" s="305"/>
      <c r="E184" s="305"/>
      <c r="F184" s="328" t="s">
        <v>976</v>
      </c>
      <c r="G184" s="305"/>
      <c r="H184" s="305" t="s">
        <v>1053</v>
      </c>
      <c r="I184" s="305" t="s">
        <v>1011</v>
      </c>
      <c r="J184" s="305"/>
      <c r="K184" s="353"/>
    </row>
    <row r="185" spans="2:11" s="1" customFormat="1" ht="15" customHeight="1">
      <c r="B185" s="330"/>
      <c r="C185" s="305" t="s">
        <v>114</v>
      </c>
      <c r="D185" s="305"/>
      <c r="E185" s="305"/>
      <c r="F185" s="328" t="s">
        <v>982</v>
      </c>
      <c r="G185" s="305"/>
      <c r="H185" s="305" t="s">
        <v>1054</v>
      </c>
      <c r="I185" s="305" t="s">
        <v>978</v>
      </c>
      <c r="J185" s="305">
        <v>50</v>
      </c>
      <c r="K185" s="353"/>
    </row>
    <row r="186" spans="2:11" s="1" customFormat="1" ht="15" customHeight="1">
      <c r="B186" s="330"/>
      <c r="C186" s="305" t="s">
        <v>1055</v>
      </c>
      <c r="D186" s="305"/>
      <c r="E186" s="305"/>
      <c r="F186" s="328" t="s">
        <v>982</v>
      </c>
      <c r="G186" s="305"/>
      <c r="H186" s="305" t="s">
        <v>1056</v>
      </c>
      <c r="I186" s="305" t="s">
        <v>1057</v>
      </c>
      <c r="J186" s="305"/>
      <c r="K186" s="353"/>
    </row>
    <row r="187" spans="2:11" s="1" customFormat="1" ht="15" customHeight="1">
      <c r="B187" s="330"/>
      <c r="C187" s="305" t="s">
        <v>1058</v>
      </c>
      <c r="D187" s="305"/>
      <c r="E187" s="305"/>
      <c r="F187" s="328" t="s">
        <v>982</v>
      </c>
      <c r="G187" s="305"/>
      <c r="H187" s="305" t="s">
        <v>1059</v>
      </c>
      <c r="I187" s="305" t="s">
        <v>1057</v>
      </c>
      <c r="J187" s="305"/>
      <c r="K187" s="353"/>
    </row>
    <row r="188" spans="2:11" s="1" customFormat="1" ht="15" customHeight="1">
      <c r="B188" s="330"/>
      <c r="C188" s="305" t="s">
        <v>1060</v>
      </c>
      <c r="D188" s="305"/>
      <c r="E188" s="305"/>
      <c r="F188" s="328" t="s">
        <v>982</v>
      </c>
      <c r="G188" s="305"/>
      <c r="H188" s="305" t="s">
        <v>1061</v>
      </c>
      <c r="I188" s="305" t="s">
        <v>1057</v>
      </c>
      <c r="J188" s="305"/>
      <c r="K188" s="353"/>
    </row>
    <row r="189" spans="2:11" s="1" customFormat="1" ht="15" customHeight="1">
      <c r="B189" s="330"/>
      <c r="C189" s="366" t="s">
        <v>1062</v>
      </c>
      <c r="D189" s="305"/>
      <c r="E189" s="305"/>
      <c r="F189" s="328" t="s">
        <v>982</v>
      </c>
      <c r="G189" s="305"/>
      <c r="H189" s="305" t="s">
        <v>1063</v>
      </c>
      <c r="I189" s="305" t="s">
        <v>1064</v>
      </c>
      <c r="J189" s="367" t="s">
        <v>1065</v>
      </c>
      <c r="K189" s="353"/>
    </row>
    <row r="190" spans="2:11" s="18" customFormat="1" ht="15" customHeight="1">
      <c r="B190" s="368"/>
      <c r="C190" s="369" t="s">
        <v>1066</v>
      </c>
      <c r="D190" s="370"/>
      <c r="E190" s="370"/>
      <c r="F190" s="371" t="s">
        <v>982</v>
      </c>
      <c r="G190" s="370"/>
      <c r="H190" s="370" t="s">
        <v>1067</v>
      </c>
      <c r="I190" s="370" t="s">
        <v>1064</v>
      </c>
      <c r="J190" s="372" t="s">
        <v>1065</v>
      </c>
      <c r="K190" s="373"/>
    </row>
    <row r="191" spans="2:11" s="1" customFormat="1" ht="15" customHeight="1">
      <c r="B191" s="330"/>
      <c r="C191" s="366" t="s">
        <v>44</v>
      </c>
      <c r="D191" s="305"/>
      <c r="E191" s="305"/>
      <c r="F191" s="328" t="s">
        <v>976</v>
      </c>
      <c r="G191" s="305"/>
      <c r="H191" s="302" t="s">
        <v>1068</v>
      </c>
      <c r="I191" s="305" t="s">
        <v>1069</v>
      </c>
      <c r="J191" s="305"/>
      <c r="K191" s="353"/>
    </row>
    <row r="192" spans="2:11" s="1" customFormat="1" ht="15" customHeight="1">
      <c r="B192" s="330"/>
      <c r="C192" s="366" t="s">
        <v>1070</v>
      </c>
      <c r="D192" s="305"/>
      <c r="E192" s="305"/>
      <c r="F192" s="328" t="s">
        <v>976</v>
      </c>
      <c r="G192" s="305"/>
      <c r="H192" s="305" t="s">
        <v>1071</v>
      </c>
      <c r="I192" s="305" t="s">
        <v>1011</v>
      </c>
      <c r="J192" s="305"/>
      <c r="K192" s="353"/>
    </row>
    <row r="193" spans="2:11" s="1" customFormat="1" ht="15" customHeight="1">
      <c r="B193" s="330"/>
      <c r="C193" s="366" t="s">
        <v>1072</v>
      </c>
      <c r="D193" s="305"/>
      <c r="E193" s="305"/>
      <c r="F193" s="328" t="s">
        <v>976</v>
      </c>
      <c r="G193" s="305"/>
      <c r="H193" s="305" t="s">
        <v>1073</v>
      </c>
      <c r="I193" s="305" t="s">
        <v>1011</v>
      </c>
      <c r="J193" s="305"/>
      <c r="K193" s="353"/>
    </row>
    <row r="194" spans="2:11" s="1" customFormat="1" ht="15" customHeight="1">
      <c r="B194" s="330"/>
      <c r="C194" s="366" t="s">
        <v>1074</v>
      </c>
      <c r="D194" s="305"/>
      <c r="E194" s="305"/>
      <c r="F194" s="328" t="s">
        <v>982</v>
      </c>
      <c r="G194" s="305"/>
      <c r="H194" s="305" t="s">
        <v>1075</v>
      </c>
      <c r="I194" s="305" t="s">
        <v>1011</v>
      </c>
      <c r="J194" s="305"/>
      <c r="K194" s="353"/>
    </row>
    <row r="195" spans="2:11" s="1" customFormat="1" ht="15" customHeight="1">
      <c r="B195" s="359"/>
      <c r="C195" s="374"/>
      <c r="D195" s="339"/>
      <c r="E195" s="339"/>
      <c r="F195" s="339"/>
      <c r="G195" s="339"/>
      <c r="H195" s="339"/>
      <c r="I195" s="339"/>
      <c r="J195" s="339"/>
      <c r="K195" s="360"/>
    </row>
    <row r="196" spans="2:11" s="1" customFormat="1" ht="18.75" customHeight="1">
      <c r="B196" s="341"/>
      <c r="C196" s="351"/>
      <c r="D196" s="351"/>
      <c r="E196" s="351"/>
      <c r="F196" s="361"/>
      <c r="G196" s="351"/>
      <c r="H196" s="351"/>
      <c r="I196" s="351"/>
      <c r="J196" s="351"/>
      <c r="K196" s="341"/>
    </row>
    <row r="197" spans="2:11" s="1" customFormat="1" ht="18.75" customHeight="1">
      <c r="B197" s="341"/>
      <c r="C197" s="351"/>
      <c r="D197" s="351"/>
      <c r="E197" s="351"/>
      <c r="F197" s="361"/>
      <c r="G197" s="351"/>
      <c r="H197" s="351"/>
      <c r="I197" s="351"/>
      <c r="J197" s="351"/>
      <c r="K197" s="341"/>
    </row>
    <row r="198" spans="2:11" s="1" customFormat="1" ht="18.75" customHeight="1">
      <c r="B198" s="313"/>
      <c r="C198" s="313"/>
      <c r="D198" s="313"/>
      <c r="E198" s="313"/>
      <c r="F198" s="313"/>
      <c r="G198" s="313"/>
      <c r="H198" s="313"/>
      <c r="I198" s="313"/>
      <c r="J198" s="313"/>
      <c r="K198" s="313"/>
    </row>
    <row r="199" spans="2:11" s="1" customFormat="1" ht="13.5">
      <c r="B199" s="292"/>
      <c r="C199" s="293"/>
      <c r="D199" s="293"/>
      <c r="E199" s="293"/>
      <c r="F199" s="293"/>
      <c r="G199" s="293"/>
      <c r="H199" s="293"/>
      <c r="I199" s="293"/>
      <c r="J199" s="293"/>
      <c r="K199" s="294"/>
    </row>
    <row r="200" spans="2:11" s="1" customFormat="1" ht="21">
      <c r="B200" s="295"/>
      <c r="C200" s="296" t="s">
        <v>1076</v>
      </c>
      <c r="D200" s="296"/>
      <c r="E200" s="296"/>
      <c r="F200" s="296"/>
      <c r="G200" s="296"/>
      <c r="H200" s="296"/>
      <c r="I200" s="296"/>
      <c r="J200" s="296"/>
      <c r="K200" s="297"/>
    </row>
    <row r="201" spans="2:11" s="1" customFormat="1" ht="25.5" customHeight="1">
      <c r="B201" s="295"/>
      <c r="C201" s="375" t="s">
        <v>1077</v>
      </c>
      <c r="D201" s="375"/>
      <c r="E201" s="375"/>
      <c r="F201" s="375" t="s">
        <v>1078</v>
      </c>
      <c r="G201" s="376"/>
      <c r="H201" s="375" t="s">
        <v>1079</v>
      </c>
      <c r="I201" s="375"/>
      <c r="J201" s="375"/>
      <c r="K201" s="297"/>
    </row>
    <row r="202" spans="2:11" s="1" customFormat="1" ht="5.25" customHeight="1">
      <c r="B202" s="330"/>
      <c r="C202" s="325"/>
      <c r="D202" s="325"/>
      <c r="E202" s="325"/>
      <c r="F202" s="325"/>
      <c r="G202" s="351"/>
      <c r="H202" s="325"/>
      <c r="I202" s="325"/>
      <c r="J202" s="325"/>
      <c r="K202" s="353"/>
    </row>
    <row r="203" spans="2:11" s="1" customFormat="1" ht="15" customHeight="1">
      <c r="B203" s="330"/>
      <c r="C203" s="305" t="s">
        <v>1069</v>
      </c>
      <c r="D203" s="305"/>
      <c r="E203" s="305"/>
      <c r="F203" s="328" t="s">
        <v>45</v>
      </c>
      <c r="G203" s="305"/>
      <c r="H203" s="305" t="s">
        <v>1080</v>
      </c>
      <c r="I203" s="305"/>
      <c r="J203" s="305"/>
      <c r="K203" s="353"/>
    </row>
    <row r="204" spans="2:11" s="1" customFormat="1" ht="15" customHeight="1">
      <c r="B204" s="330"/>
      <c r="C204" s="305"/>
      <c r="D204" s="305"/>
      <c r="E204" s="305"/>
      <c r="F204" s="328" t="s">
        <v>46</v>
      </c>
      <c r="G204" s="305"/>
      <c r="H204" s="305" t="s">
        <v>1081</v>
      </c>
      <c r="I204" s="305"/>
      <c r="J204" s="305"/>
      <c r="K204" s="353"/>
    </row>
    <row r="205" spans="2:11" s="1" customFormat="1" ht="15" customHeight="1">
      <c r="B205" s="330"/>
      <c r="C205" s="305"/>
      <c r="D205" s="305"/>
      <c r="E205" s="305"/>
      <c r="F205" s="328" t="s">
        <v>49</v>
      </c>
      <c r="G205" s="305"/>
      <c r="H205" s="305" t="s">
        <v>1082</v>
      </c>
      <c r="I205" s="305"/>
      <c r="J205" s="305"/>
      <c r="K205" s="353"/>
    </row>
    <row r="206" spans="2:11" s="1" customFormat="1" ht="15" customHeight="1">
      <c r="B206" s="330"/>
      <c r="C206" s="305"/>
      <c r="D206" s="305"/>
      <c r="E206" s="305"/>
      <c r="F206" s="328" t="s">
        <v>47</v>
      </c>
      <c r="G206" s="305"/>
      <c r="H206" s="305" t="s">
        <v>1083</v>
      </c>
      <c r="I206" s="305"/>
      <c r="J206" s="305"/>
      <c r="K206" s="353"/>
    </row>
    <row r="207" spans="2:11" s="1" customFormat="1" ht="15" customHeight="1">
      <c r="B207" s="330"/>
      <c r="C207" s="305"/>
      <c r="D207" s="305"/>
      <c r="E207" s="305"/>
      <c r="F207" s="328" t="s">
        <v>48</v>
      </c>
      <c r="G207" s="305"/>
      <c r="H207" s="305" t="s">
        <v>1084</v>
      </c>
      <c r="I207" s="305"/>
      <c r="J207" s="305"/>
      <c r="K207" s="353"/>
    </row>
    <row r="208" spans="2:11" s="1" customFormat="1" ht="15" customHeight="1">
      <c r="B208" s="330"/>
      <c r="C208" s="305"/>
      <c r="D208" s="305"/>
      <c r="E208" s="305"/>
      <c r="F208" s="328"/>
      <c r="G208" s="305"/>
      <c r="H208" s="305"/>
      <c r="I208" s="305"/>
      <c r="J208" s="305"/>
      <c r="K208" s="353"/>
    </row>
    <row r="209" spans="2:11" s="1" customFormat="1" ht="15" customHeight="1">
      <c r="B209" s="330"/>
      <c r="C209" s="305" t="s">
        <v>1023</v>
      </c>
      <c r="D209" s="305"/>
      <c r="E209" s="305"/>
      <c r="F209" s="328" t="s">
        <v>81</v>
      </c>
      <c r="G209" s="305"/>
      <c r="H209" s="305" t="s">
        <v>1085</v>
      </c>
      <c r="I209" s="305"/>
      <c r="J209" s="305"/>
      <c r="K209" s="353"/>
    </row>
    <row r="210" spans="2:11" s="1" customFormat="1" ht="15" customHeight="1">
      <c r="B210" s="330"/>
      <c r="C210" s="305"/>
      <c r="D210" s="305"/>
      <c r="E210" s="305"/>
      <c r="F210" s="328" t="s">
        <v>918</v>
      </c>
      <c r="G210" s="305"/>
      <c r="H210" s="305" t="s">
        <v>919</v>
      </c>
      <c r="I210" s="305"/>
      <c r="J210" s="305"/>
      <c r="K210" s="353"/>
    </row>
    <row r="211" spans="2:11" s="1" customFormat="1" ht="15" customHeight="1">
      <c r="B211" s="330"/>
      <c r="C211" s="305"/>
      <c r="D211" s="305"/>
      <c r="E211" s="305"/>
      <c r="F211" s="328" t="s">
        <v>916</v>
      </c>
      <c r="G211" s="305"/>
      <c r="H211" s="305" t="s">
        <v>1086</v>
      </c>
      <c r="I211" s="305"/>
      <c r="J211" s="305"/>
      <c r="K211" s="353"/>
    </row>
    <row r="212" spans="2:11" s="1" customFormat="1" ht="15" customHeight="1">
      <c r="B212" s="377"/>
      <c r="C212" s="305"/>
      <c r="D212" s="305"/>
      <c r="E212" s="305"/>
      <c r="F212" s="328" t="s">
        <v>920</v>
      </c>
      <c r="G212" s="366"/>
      <c r="H212" s="357" t="s">
        <v>921</v>
      </c>
      <c r="I212" s="357"/>
      <c r="J212" s="357"/>
      <c r="K212" s="378"/>
    </row>
    <row r="213" spans="2:11" s="1" customFormat="1" ht="15" customHeight="1">
      <c r="B213" s="377"/>
      <c r="C213" s="305"/>
      <c r="D213" s="305"/>
      <c r="E213" s="305"/>
      <c r="F213" s="328" t="s">
        <v>922</v>
      </c>
      <c r="G213" s="366"/>
      <c r="H213" s="357" t="s">
        <v>900</v>
      </c>
      <c r="I213" s="357"/>
      <c r="J213" s="357"/>
      <c r="K213" s="378"/>
    </row>
    <row r="214" spans="2:11" s="1" customFormat="1" ht="15" customHeight="1">
      <c r="B214" s="377"/>
      <c r="C214" s="305"/>
      <c r="D214" s="305"/>
      <c r="E214" s="305"/>
      <c r="F214" s="328"/>
      <c r="G214" s="366"/>
      <c r="H214" s="357"/>
      <c r="I214" s="357"/>
      <c r="J214" s="357"/>
      <c r="K214" s="378"/>
    </row>
    <row r="215" spans="2:11" s="1" customFormat="1" ht="15" customHeight="1">
      <c r="B215" s="377"/>
      <c r="C215" s="305" t="s">
        <v>1047</v>
      </c>
      <c r="D215" s="305"/>
      <c r="E215" s="305"/>
      <c r="F215" s="328">
        <v>1</v>
      </c>
      <c r="G215" s="366"/>
      <c r="H215" s="357" t="s">
        <v>1087</v>
      </c>
      <c r="I215" s="357"/>
      <c r="J215" s="357"/>
      <c r="K215" s="378"/>
    </row>
    <row r="216" spans="2:11" s="1" customFormat="1" ht="15" customHeight="1">
      <c r="B216" s="377"/>
      <c r="C216" s="305"/>
      <c r="D216" s="305"/>
      <c r="E216" s="305"/>
      <c r="F216" s="328">
        <v>2</v>
      </c>
      <c r="G216" s="366"/>
      <c r="H216" s="357" t="s">
        <v>1088</v>
      </c>
      <c r="I216" s="357"/>
      <c r="J216" s="357"/>
      <c r="K216" s="378"/>
    </row>
    <row r="217" spans="2:11" s="1" customFormat="1" ht="15" customHeight="1">
      <c r="B217" s="377"/>
      <c r="C217" s="305"/>
      <c r="D217" s="305"/>
      <c r="E217" s="305"/>
      <c r="F217" s="328">
        <v>3</v>
      </c>
      <c r="G217" s="366"/>
      <c r="H217" s="357" t="s">
        <v>1089</v>
      </c>
      <c r="I217" s="357"/>
      <c r="J217" s="357"/>
      <c r="K217" s="378"/>
    </row>
    <row r="218" spans="2:11" s="1" customFormat="1" ht="15" customHeight="1">
      <c r="B218" s="377"/>
      <c r="C218" s="305"/>
      <c r="D218" s="305"/>
      <c r="E218" s="305"/>
      <c r="F218" s="328">
        <v>4</v>
      </c>
      <c r="G218" s="366"/>
      <c r="H218" s="357" t="s">
        <v>1090</v>
      </c>
      <c r="I218" s="357"/>
      <c r="J218" s="357"/>
      <c r="K218" s="378"/>
    </row>
    <row r="219" spans="2:11" s="1" customFormat="1" ht="12.75" customHeight="1">
      <c r="B219" s="379"/>
      <c r="C219" s="380"/>
      <c r="D219" s="380"/>
      <c r="E219" s="380"/>
      <c r="F219" s="380"/>
      <c r="G219" s="380"/>
      <c r="H219" s="380"/>
      <c r="I219" s="380"/>
      <c r="J219" s="380"/>
      <c r="K219" s="381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Home-PC\Home</dc:creator>
  <cp:keywords/>
  <dc:description/>
  <cp:lastModifiedBy>Home-PC\Home</cp:lastModifiedBy>
  <dcterms:created xsi:type="dcterms:W3CDTF">2024-04-11T06:26:25Z</dcterms:created>
  <dcterms:modified xsi:type="dcterms:W3CDTF">2024-04-11T06:26:39Z</dcterms:modified>
  <cp:category/>
  <cp:version/>
  <cp:contentType/>
  <cp:contentStatus/>
</cp:coreProperties>
</file>