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1" sheetId="2" r:id="rId2"/>
    <sheet name="101.1" sheetId="3" r:id="rId3"/>
    <sheet name="101.2" sheetId="4" r:id="rId4"/>
  </sheets>
  <definedNames/>
  <calcPr fullCalcOnLoad="1"/>
</workbook>
</file>

<file path=xl/sharedStrings.xml><?xml version="1.0" encoding="utf-8"?>
<sst xmlns="http://schemas.openxmlformats.org/spreadsheetml/2006/main" count="477" uniqueCount="247">
  <si>
    <t>Soupis objektů s DPH</t>
  </si>
  <si>
    <t>Stavba:24029 - OPRAVA ŽIVIČNÉHO KRYTU V ULICI V. NOVÁKA, TRUTNOV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</si>
  <si>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</si>
  <si>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</si>
  <si>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</si>
  <si>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</si>
  <si>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</si>
  <si>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</si>
  <si>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</si>
  <si>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</si>
  <si>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</si>
  <si>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</si>
  <si>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</si>
  <si>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</si>
  <si>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</si>
  <si>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</si>
  <si>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</si>
  <si>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</si>
  <si>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24029</t>
  </si>
  <si>
    <t>OPRAVA ŽIVIČNÉHO KRYTU V ULICI V. NOVÁKA, TRUTNOV</t>
  </si>
  <si>
    <t>SO 001</t>
  </si>
  <si>
    <t>VŠEOBECNÉ POLOŽKY</t>
  </si>
  <si>
    <t>001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</si>
  <si>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</si>
  <si>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</si>
  <si>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</si>
  <si>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</si>
  <si>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</si>
  <si>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</si>
  <si>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</si>
  <si>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</si>
  <si>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</si>
  <si>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</si>
  <si>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</si>
  <si>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</si>
  <si>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</si>
  <si>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</si>
  <si>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</si>
  <si>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</si>
  <si>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</si>
  <si>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</si>
  <si>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</si>
  <si>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</si>
  <si>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</si>
  <si>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>A</t>
  </si>
  <si>
    <t>POMOC PRÁCE ZŘÍZ NEBO ZAJIŠŤ REGULACI A OCHRANU DOPRAVY
Cenová nabídka zahrnuje veškeré náklady spojené s omezením dopravy po celou dobu realizace.
Předpokládaná etapizace: 1. fáze - uzavření mezikřižovatkového úseku ulic Šárka - Libušinka po dobu realizace rekonstrukce vodovodu a kanalizace. Návrh DIO zajišťuje objízdné trasy tohoto úseku. 
Předpokládaná doba uzavírky 2 měsíce.</t>
  </si>
  <si>
    <t xml:space="preserve">KPL       </t>
  </si>
  <si>
    <t>1=1,000 [A]</t>
  </si>
  <si>
    <t>B</t>
  </si>
  <si>
    <t>POMOC PRÁCE ZŘÍZ NEBO ZAJIŠŤ REGULACI A OCHRANU DOPRAVY
2. fáze - omezení dopravy v úseku Lomní - Libušinka, předpoklad rekonstrukce chodníku za provozu, uzavírka úseku po dobu pokládky asfaltového krytu.</t>
  </si>
  <si>
    <t>1kpl=1,000 [A]</t>
  </si>
  <si>
    <t>02910</t>
  </si>
  <si>
    <t>OSTATNÍ POŽADAVKY - ZEMĚMĚŘIČSKÁ MĚŘENÍ
VYTYČENÍ INŽENÝRSKÝCH SÍTÍ</t>
  </si>
  <si>
    <t>OSTATNÍ POŽADAVKY - ZEMĚMĚŘIČSKÁ MĚŘENÍ
MĚŘENÍ BĚHEM VÝSTAVBY</t>
  </si>
  <si>
    <t>02943</t>
  </si>
  <si>
    <t/>
  </si>
  <si>
    <t>OSTATNÍ POŽADAVKY - VYPRACOVÁNÍ RDS</t>
  </si>
  <si>
    <t>02944</t>
  </si>
  <si>
    <t>OSTAT POŽADAVKY - DOKUMENTACE SKUTEČ PROVEDENÍ V DIGIT FORMĚ</t>
  </si>
  <si>
    <t>02946</t>
  </si>
  <si>
    <t>OSTAT POŽADAVKY - FOTODOKUMENTACE</t>
  </si>
  <si>
    <t>C e l k e m</t>
  </si>
  <si>
    <t>SO 101</t>
  </si>
  <si>
    <t>OPRAVA KOMUNIKACE</t>
  </si>
  <si>
    <t>101.1</t>
  </si>
  <si>
    <t>014101</t>
  </si>
  <si>
    <t>POPLATKY ZA SKLÁDKU
ZEMINA</t>
  </si>
  <si>
    <t xml:space="preserve">M3        </t>
  </si>
  <si>
    <t>z pol.č.17120: 10,64m3=10,640 [A]
z trativodu: 70,00*0,2m2=14,000 [B]
Celkem: A+B=24,640 [C]</t>
  </si>
  <si>
    <t>014101.R</t>
  </si>
  <si>
    <t>POPLATKY ZA RECYKLACI</t>
  </si>
  <si>
    <t>drn z pol.č.11130: 95,0m2*0,15=14,250 [A]</t>
  </si>
  <si>
    <t>014102.R</t>
  </si>
  <si>
    <t>POPLATKY ZA RECYKLACI
BETON</t>
  </si>
  <si>
    <t xml:space="preserve">T         </t>
  </si>
  <si>
    <t>z pol.č.11318: 32,64m3*2,0t/m3=65,280 [A]
z pol.č.11352: 623,0m*0,1t/m=62,300 [B]
z pol.č.96687: 6ks*0,3t/ks=1,800 [C]
Celkem: A+B+C=129,380 [D]</t>
  </si>
  <si>
    <t>POPLATKY ZA RECYKLACI
KAMENIVO</t>
  </si>
  <si>
    <t>z pol.č.11332: 480,22m3*1,9t/m3=912,418 [A]</t>
  </si>
  <si>
    <t>C</t>
  </si>
  <si>
    <t>POPLATKY ZA RECYKLACI
ASFALT</t>
  </si>
  <si>
    <t>z pol.č.11313: 21,99m3*2,4t/m3=52,776 [A]
z pol.č.11372E: 115,49m3*2,4t/m3=277,176 [B]
Celkem: A+B=329,952 [C]</t>
  </si>
  <si>
    <t>014211</t>
  </si>
  <si>
    <t>POPLATKY ZA ZEMNÍK - ORNICE</t>
  </si>
  <si>
    <t>dle pol.č.12573: 27,25m3=27,250 [A]</t>
  </si>
  <si>
    <t>Zemní práce</t>
  </si>
  <si>
    <t>11130</t>
  </si>
  <si>
    <t>SEJMUTÍ DRNU</t>
  </si>
  <si>
    <t xml:space="preserve">M2        </t>
  </si>
  <si>
    <t>ze situace, tl.150mm: 95,0m2=95,000 [A]</t>
  </si>
  <si>
    <t>11313</t>
  </si>
  <si>
    <t>ODSTRANĚNÍ KRYTU ZPEVNĚNÝCH PLOCH S ASFALTOVÝM POJIVEM</t>
  </si>
  <si>
    <t>ze situace
chodník: 367,0m2*0,05=18,350 [A]
vozovka: 52,0m2*0,07=3,640 [B]
Celkem: A+B=21,990 [C]</t>
  </si>
  <si>
    <t>11317</t>
  </si>
  <si>
    <t>ODSTRAN KRYTU ZPEVNĚNÝCH PLOCH Z DLAŽEB KOSTEK
VČ ODOVOZU NA MÍSTO URČENÉ INVESTOREM</t>
  </si>
  <si>
    <t>ze situace
vozovka: 19,0m2*0,10=1,900 [A]
odvod.proužek: 290,00*0,25*0,10=7,250 [B]
odpočet z pol.č.11317.A: -7,15m3=-7,150 [C]
Celkem: A+B+C=2,000 [D]</t>
  </si>
  <si>
    <t>ODSTRAN KRYTU ZPEVNĚNÝCH PLOCH Z DLAŽEB KOSTEK
VČ OČIŠTĚNÍ S VYUŽITÍM VYBOURANÉHO MATERIÁLU V RÁMCI STAVBY</t>
  </si>
  <si>
    <t>dle pol.č.58222.R: 71,5m2*0,10=7,150 [A]</t>
  </si>
  <si>
    <t>11318</t>
  </si>
  <si>
    <t>ODSTRANĚNÍ KRYTU ZPEVNĚNÝCH PLOCH Z DLAŽDIC</t>
  </si>
  <si>
    <t>ze situace
dlaždice : 372,0m2*0,05=18,600 [A]
zámková dlažba: 205,0m2*0,06=12,300 [B]
přídlažba: 87,00*0,20*0,10=1,740 [C]
Celkem: A+B+C=32,640 [D]</t>
  </si>
  <si>
    <t>11332</t>
  </si>
  <si>
    <t>ODSTRANĚNÍ PODKLADŮ ZPEVNĚNÝCH PLOCH Z KAMENIVA NESTMELENÉHO</t>
  </si>
  <si>
    <t>ze situace
chodník: (233,0m2+133,0m2+106,0m2+17,0m2)*0,25+(30,0m2+173,0m2)*0,24=170,970 [A]
vozovka: (23,0m2+31,0m2)*0,15+71,0m2*0,45+(594,0m2+154,0m2)*0,30+(20,0m2+33,0m2)*0,40+52,0m2*0,35+(20,0m2+7,0m2)*0,20=309,250 [B]
Celkem: A+B=480,220 [C]</t>
  </si>
  <si>
    <t>11352</t>
  </si>
  <si>
    <t>ODSTRANĚNÍ CHODNÍKOVÝCH A SILNIČNÍCH OBRUBNÍKŮ BETONOVÝCH</t>
  </si>
  <si>
    <t xml:space="preserve">M         </t>
  </si>
  <si>
    <t>ze situace
šíř. 150mm: 500,0m=500,000 [A]
šíř. 100mm: 123,0m=123,000 [B]
Celkem: A+B=623,000 [C]</t>
  </si>
  <si>
    <t>11372D</t>
  </si>
  <si>
    <t>FRÉZOVÁNÍ ZPEVNĚNÝCH PLOCH ASFALT DROBNÝCH OPRAV A PLOŠ ROZPADŮ DO 2000M2</t>
  </si>
  <si>
    <t>ze situace: 914,0m2*0,10+803,0m2*0,03=115,490 [A]</t>
  </si>
  <si>
    <t>12573</t>
  </si>
  <si>
    <t>VYKOPÁVKY ZE ZEMNÍKŮ A SKLÁDEK TŘ. I
ORNICE ZE ZEMNÍKU</t>
  </si>
  <si>
    <t>natěžení a dovoz ornice z pol.č.18230: 27,25m3=27,250 [A]</t>
  </si>
  <si>
    <t>13273</t>
  </si>
  <si>
    <t>HLOUBENÍ RÝH ŠÍŘ DO 2M PAŽ I NEPAŽ TŘ. I</t>
  </si>
  <si>
    <t>potrubí z pol.č.87433: 19,00*1,00*0,56=10,640 [A]</t>
  </si>
  <si>
    <t>17120</t>
  </si>
  <si>
    <t>ULOŽENÍ SYPANINY DO NÁSYPŮ A NA SKLÁDKY BEZ ZHUTNĚNÍ</t>
  </si>
  <si>
    <t>uložení výkopu na skládku z pol.č.13273: 10,64m3=10,640 [A]</t>
  </si>
  <si>
    <t>17581</t>
  </si>
  <si>
    <t>OBSYP POTRUBÍ A OBJEKTŮ Z NAKUPOVANÝCH MATERIÁLŮ</t>
  </si>
  <si>
    <t>potrubí z pol.č.87433: 19,00*(1,00*0,46-3,14*0,08*0,08)=8,358 [A]</t>
  </si>
  <si>
    <t>18110</t>
  </si>
  <si>
    <t>ÚPRAVA PLÁNĚ SE ZHUTNĚNÍM V HORNINĚ TŘ. I</t>
  </si>
  <si>
    <t>ze situace: 1745,0m2=1 745,000 [A]</t>
  </si>
  <si>
    <t>18230</t>
  </si>
  <si>
    <t>ROZPROSTŘENÍ ORNICE V ROVINĚ</t>
  </si>
  <si>
    <t>ze situace: 95,0m2*0,15+52,0m2*0,25=27,250 [A]</t>
  </si>
  <si>
    <t>18241</t>
  </si>
  <si>
    <t>ZALOŽENÍ TRÁVNÍKU RUČNÍM VÝSEVEM</t>
  </si>
  <si>
    <t>z pol.č.18230: 95,0m2+52,0m2=147,000 [A]</t>
  </si>
  <si>
    <t>Základy</t>
  </si>
  <si>
    <t>21263</t>
  </si>
  <si>
    <t>TRATIVODY KOMPLET  Z TRUB Z PLAST HM DN DO 150MM</t>
  </si>
  <si>
    <t>ze situace: 70,0m=70,000 [A]</t>
  </si>
  <si>
    <t>Vodorovné konstrukce</t>
  </si>
  <si>
    <t>45157</t>
  </si>
  <si>
    <t>PODKLADNÍ A VÝPLŇOVÉ VRSTVY Z KAMENIVA TĚŽENÉHO</t>
  </si>
  <si>
    <t>lože potrubí z pol.č.87433: 19,00*1,00*0,10=1,900 [A]</t>
  </si>
  <si>
    <t>Komunikace</t>
  </si>
  <si>
    <t>56143F</t>
  </si>
  <si>
    <t>SMĚSI Z KAMENIVA STMELENÉ CEMENTEM  SC C 5/6 TL. DO 150MM</t>
  </si>
  <si>
    <t>ze situace, nájezdová rampa: 71,5m2=71,500 [A]</t>
  </si>
  <si>
    <t>56144E</t>
  </si>
  <si>
    <t>SMĚSI Z KAMENIVA STMELENÉ CEMENTEM  SC C 3/4 TL. DO 200MM
TL. 180MM</t>
  </si>
  <si>
    <t>chodníkový přejezd, ze situace: 80,0m2=80,000 [A]</t>
  </si>
  <si>
    <t>56330</t>
  </si>
  <si>
    <t>VOZOVKOVÉ VRSTVY ZE ŠTĚRKODRTI</t>
  </si>
  <si>
    <t>ze situace
vozovka: 884,0m2*0,15+910,0m2*0,15=269,100 [A]
chodník: 763,0m2*0,20=152,600 [B]
Celkem: A+B=421,700 [C]</t>
  </si>
  <si>
    <t>56354</t>
  </si>
  <si>
    <t>VOZOVKOVÉ VRSTVY Z MECH ZPEV ZEMINY TL. DO 200MM</t>
  </si>
  <si>
    <t>572213</t>
  </si>
  <si>
    <t>SPOJOVACÍ POSTŘIK Z EMULZE DO 0,5KG/M2
0,3KG/M2</t>
  </si>
  <si>
    <t>pod ACO: 1651,0m2=1 651,000 [A]</t>
  </si>
  <si>
    <t>574A33</t>
  </si>
  <si>
    <t>ASFALTOVÝ BETON PRO OBRUSNÉ VRSTVY ACO 11 TL. 40MM</t>
  </si>
  <si>
    <t>vozovka, ze situace: 1651,0m2=1 651,000 [A]</t>
  </si>
  <si>
    <t>574E56</t>
  </si>
  <si>
    <t>ASFALTOVÝ BETON PRO PODKLADNÍ VRSTVY ACP 16+, 16S TL. 60MM
ACP 16+</t>
  </si>
  <si>
    <t>vozovka plná konstrukce, ze situace: 884,0m2=884,000 [A]</t>
  </si>
  <si>
    <t>58222.R</t>
  </si>
  <si>
    <t>DLÁŽDĚNÉ KRYTY Z DROBNÝCH KOSTEK DO LOŽE Z MC
BEZ DODÁVKY KOSTEK - POUZE POKLÁDKA A VNITROSTAVENIŠTNÍ PŘESUN</t>
  </si>
  <si>
    <t>z vybouraných kostek (viz pol.č.11318.A), nájezdové rampy, ze situace: 20,0m2+31,0m2+20,5m2=71,500 [A]</t>
  </si>
  <si>
    <t>582611</t>
  </si>
  <si>
    <t>KRYTY Z BETON DLAŽDIC SE ZÁMKEM ŠEDÝCH TL 60MM DO LOŽE Z KAM
TVAR "CIHLA"</t>
  </si>
  <si>
    <t>ze situace
chodník: 694,0m2=694,000 [A]
lemování varovného pásu: 33,0m2=33,000 [B]
Celkem: A+B=727,000 [C]</t>
  </si>
  <si>
    <t>582615</t>
  </si>
  <si>
    <t>KRYTY Z BETON DLAŽDIC SE ZÁMKEM BAREV TL 80MM DO LOŽE Z KAM
TVAR "CIHLA" ČERVENÁ</t>
  </si>
  <si>
    <t>ze situace
chodníkový přejezd: 39,0m2=39,000 [A]
lemování varovného pásu: 8,0m2=8,000 [B]
Celkem: A+B=47,000 [C]</t>
  </si>
  <si>
    <t>58261A</t>
  </si>
  <si>
    <t>KRYTY Z BETON DLAŽDIC SE ZÁMKEM BAREV RELIÉF TL 60MM DO LOŽE Z KAM
TVAR "CIHLA" ANTRACIT</t>
  </si>
  <si>
    <t>chodník, ze situace: 36,0m2=36,000 [A]</t>
  </si>
  <si>
    <t>58261B</t>
  </si>
  <si>
    <t>KRYTY Z BETON DLAŽDIC SE ZÁMKEM BAREV RELIÉF TL 80MM DO LOŽE Z KAM
TVAR "CIHLA" ANTRACIT</t>
  </si>
  <si>
    <t>chodníkový přejezd, ze situace: 10,0m2=10,000 [A]</t>
  </si>
  <si>
    <t>587206</t>
  </si>
  <si>
    <t>PŘEDLÁŽDĚNÍ KRYTU Z BETONOVÝCH DLAŽDIC SE ZÁMKEM</t>
  </si>
  <si>
    <t>ze situace: 6,0m2=6,000 [A]</t>
  </si>
  <si>
    <t xml:space="preserve">Potrubí    </t>
  </si>
  <si>
    <t>87433</t>
  </si>
  <si>
    <t>POTRUBÍ Z TRUB PLASTOVÝCH ODPADNÍCH DN DO 150MM</t>
  </si>
  <si>
    <t>přípojky UV: 19,0m=19,000 [A]</t>
  </si>
  <si>
    <t>89712</t>
  </si>
  <si>
    <t>VPUSŤ KANALIZAČNÍ ULIČNÍ KOMPLETNÍ Z BETONOVÝCH DÍLCŮ</t>
  </si>
  <si>
    <t xml:space="preserve">KUS       </t>
  </si>
  <si>
    <t>ze situace: 6ks=6,000 [A]</t>
  </si>
  <si>
    <t>89911K</t>
  </si>
  <si>
    <t>OCELOVÝ POKLOP D400</t>
  </si>
  <si>
    <t>kanakizační šachty: 8ks=8,000 [A]</t>
  </si>
  <si>
    <t>899124</t>
  </si>
  <si>
    <t>MŘÍŽE Z PRYŽE SAMOSTATNÉ</t>
  </si>
  <si>
    <t>pro UV: 4ks=4,000 [A]</t>
  </si>
  <si>
    <t>89921</t>
  </si>
  <si>
    <t>VÝŠKOVÁ ÚPRAVA POKLOPŮ</t>
  </si>
  <si>
    <t>poklopy kanalizačních šachet, ze situace: 9ks=9,000 [A]</t>
  </si>
  <si>
    <t>89922</t>
  </si>
  <si>
    <t>VÝŠKOVÁ ÚPRAVA MŘÍŽÍ</t>
  </si>
  <si>
    <t>UV: 4ks=4,000 [A]</t>
  </si>
  <si>
    <t>89923</t>
  </si>
  <si>
    <t>VÝŠKOVÁ ÚPRAVA KRYCÍCH HRNCŮ</t>
  </si>
  <si>
    <t>ze situace: 10ks=10,000 [A]</t>
  </si>
  <si>
    <t>899632</t>
  </si>
  <si>
    <t>ZKOUŠKA VODOTĚSNOSTI POTRUBÍ DN DO 150MM</t>
  </si>
  <si>
    <t>dle pol.č.87433: 19,0m=19,000 [A]</t>
  </si>
  <si>
    <t>89980</t>
  </si>
  <si>
    <t>TELEVIZNÍ PROHLÍDKA POTRUBÍ</t>
  </si>
  <si>
    <t>Potrubí</t>
  </si>
  <si>
    <t>Ostatní konstrukce a práce</t>
  </si>
  <si>
    <t>9</t>
  </si>
  <si>
    <t>917223</t>
  </si>
  <si>
    <t>SILNIČNÍ A CHODNÍKOVÉ OBRUBY Z BETONOVÝCH OBRUBNÍKŮ ŠÍŘ 100MM</t>
  </si>
  <si>
    <t>ze situace: 201,0m=201,000 [A]</t>
  </si>
  <si>
    <t>917224</t>
  </si>
  <si>
    <t>SILNIČNÍ A CHODNÍKOVÉ OBRUBY Z BETONOVÝCH OBRUBNÍKŮ ŠÍŘ 150MM</t>
  </si>
  <si>
    <t>ze situace: 399,0m=399,000 [A]</t>
  </si>
  <si>
    <t>SILNIČNÍ A CHODNÍKOVÉ OBRUBY Z BETONOVÝCH OBRUBNÍKŮ ŠÍŘ 150MM
NÁJEZDOVÝ</t>
  </si>
  <si>
    <t>ze situace: 98,0m=98,000 [A]</t>
  </si>
  <si>
    <t>917423</t>
  </si>
  <si>
    <t>CHODNÍKOVÉ OBRUBY Z KAMENNÝCH OBRUBNÍKŮ ŠÍŘ 100MM</t>
  </si>
  <si>
    <t>ze situace, nájezdové rampy: 64,0m=64,000 [A]</t>
  </si>
  <si>
    <t>919112</t>
  </si>
  <si>
    <t>ŘEZÁNÍ ASFALTOVÉHO KRYTU VOZOVEK TL DO 100MM</t>
  </si>
  <si>
    <t>ze situace: 40,0m=40,000 [A]</t>
  </si>
  <si>
    <t>96687</t>
  </si>
  <si>
    <t>VYBOURÁNÍ ULIČNÍCH VPUSTÍ KOMPLETNÍCH</t>
  </si>
  <si>
    <t>97617</t>
  </si>
  <si>
    <t>VYBOURÁNÍ DROBNÝCH PŘEDMĚTŮ KOVOVÝCH</t>
  </si>
  <si>
    <t>poklopy šachet: 8ks=8,000 [A]
mříže UV: 4ks=4,000 [B]
Celkem: A+B=12,000 [C]</t>
  </si>
  <si>
    <t>101.2</t>
  </si>
  <si>
    <t>DOPRAVNÍ ZNAČENÍ</t>
  </si>
  <si>
    <t>914131</t>
  </si>
  <si>
    <t>DOPRAVNÍ ZNAČKY ZÁKLADNÍ VELIKOSTI OCELOVÉ FÓLIE TŘ 2 - DODÁVKA A MONTÁŽ</t>
  </si>
  <si>
    <t>nové značky, ze situace: A7b: 2ks=2,000 [A], E3a: 1ks=1,000 [B], IP2: 2ks=2,000 [C], P4: 1ks=1,000 [D], P6: 3ks=3,000 [E], B24b: 1ks=1,000 [F], B24a: 1ks=1,000 [G], IP11c: 1ks=1,000 [H], P2: 1ks=1,000 [I], A12b: 1ks=1,000 [J], B28: 2ks=2,000 [K], B20a: 1ks=1,000 [L], IP4b: 1ks=1,000 [M], B2: 1ks=1,000 [N]
Celkem: A+B+C+D+E+F+G+H+I+J+K+L+M+N=19,000 [O]</t>
  </si>
  <si>
    <t>914133</t>
  </si>
  <si>
    <t>DOPRAVNÍ ZNAČKY ZÁKLADNÍ VELIKOSTI OCELOVÉ FÓLIE TŘ 2 - DEMONTÁŽ
VČ ODVOZU NA MÍSTO URČENÉ INVESTOREM</t>
  </si>
  <si>
    <t>ze situace: 12ks=12,000 [A]</t>
  </si>
  <si>
    <t>914921</t>
  </si>
  <si>
    <t>SLOUPKY A STOJKY DOPRAVNÍCH ZNAČEK Z OCEL TRUBEK DO PATKY - DODÁVKA A MONTÁŽ</t>
  </si>
  <si>
    <t>pro nové značky: 13ks=13,000 [A]</t>
  </si>
  <si>
    <t>914923</t>
  </si>
  <si>
    <t>SLOUPKY A STOJKY DZ Z OCEL TRUBEK DO PATKY DEMONTÁŽ
VČ ODVOZU NA MÍSTO URČENÉ INVESTOREM</t>
  </si>
  <si>
    <t>ze situace: 7ks=7,000 [A]</t>
  </si>
  <si>
    <t>915111</t>
  </si>
  <si>
    <t>VODOROVNÉ DOPRAVNÍ ZNAČENÍ BARVOU HLADKÉ - DODÁVKA A POKLÁDKA</t>
  </si>
  <si>
    <t>V4 0,125: 13,00*0,125=1,625 [A]
V10d 0,5/0,5/0,25: 68,00*0,25*2/3=11,333 [B]
V17: 17ks*0,2m2/ks=3,400 [C]
Celkem: A+B+C=16,358 [D]</t>
  </si>
  <si>
    <t>915221</t>
  </si>
  <si>
    <t>VODOR DOPRAV ZNAČ PLASTEM STRUKTURÁLNÍ NEHLUČNÉ - DOD A POKLÁDKA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</si>
</sst>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SUM(C11:C13)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SUM(E11:E13)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'001'!H28</f>
      </c>
      <c r="D11" s="13">
        <f>'001'!P28</f>
      </c>
      <c r="E11" s="13">
        <f>C11+D11</f>
      </c>
    </row>
    <row r="12" spans="1:5" ht="12.75" customHeight="1">
      <c r="A12" s="7" t="s">
        <v>64</v>
      </c>
      <c r="B12" s="7" t="s">
        <v>63</v>
      </c>
      <c r="C12" s="13">
        <f>'101.1'!H136</f>
      </c>
      <c r="D12" s="13">
        <f>'101.1'!P136</f>
      </c>
      <c r="E12" s="13">
        <f>C12+D12</f>
      </c>
    </row>
    <row r="13" spans="1:5" ht="12.75" customHeight="1">
      <c r="A13" s="7" t="s">
        <v>228</v>
      </c>
      <c r="B13" s="7" t="s">
        <v>229</v>
      </c>
      <c r="C13" s="13">
        <f>'101.2'!H26</f>
      </c>
      <c r="D13" s="13">
        <f>'101.2'!P26</f>
      </c>
      <c r="E13" s="13">
        <f>C13+D13</f>
      </c>
    </row>
  </sheetData>
  <sheetProtection formatColumns="0"/>
  <hyperlinks>
    <hyperlink ref="A11" location="#'001'!A1" tooltip="Odkaz na stranku objektu [001]" display="001"/>
    <hyperlink ref="A12" location="#'101.1'!A1" tooltip="Odkaz na stranku objektu [101.1]" display="101.1"/>
    <hyperlink ref="A13" location="#'101.2'!A1" tooltip="Odkaz na stranku objektu [101.2]" display="101.2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spans="1:16" ht="12.75">
      <c r="A14" s="7">
        <v>2</v>
      </c>
      <c r="B14" s="7" t="s">
        <v>43</v>
      </c>
      <c r="C14" s="7" t="s">
        <v>48</v>
      </c>
      <c r="D14" s="7" t="s">
        <v>49</v>
      </c>
      <c r="E14" s="7" t="s">
        <v>46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50</v>
      </c>
    </row>
    <row r="16" spans="1:16" ht="12.75">
      <c r="A16" s="7">
        <v>3</v>
      </c>
      <c r="B16" s="7" t="s">
        <v>51</v>
      </c>
      <c r="C16" s="7" t="s">
        <v>44</v>
      </c>
      <c r="D16" s="7" t="s">
        <v>52</v>
      </c>
      <c r="E16" s="7" t="s">
        <v>46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50</v>
      </c>
    </row>
    <row r="18" spans="1:16" ht="12.75">
      <c r="A18" s="7">
        <v>4</v>
      </c>
      <c r="B18" s="7" t="s">
        <v>51</v>
      </c>
      <c r="C18" s="7" t="s">
        <v>48</v>
      </c>
      <c r="D18" s="7" t="s">
        <v>53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47</v>
      </c>
    </row>
    <row r="20" spans="1:16" ht="12.75">
      <c r="A20" s="7">
        <v>5</v>
      </c>
      <c r="B20" s="7" t="s">
        <v>54</v>
      </c>
      <c r="C20" s="7" t="s">
        <v>55</v>
      </c>
      <c r="D20" s="7" t="s">
        <v>56</v>
      </c>
      <c r="E20" s="7" t="s">
        <v>46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50</v>
      </c>
    </row>
    <row r="22" spans="1:16" ht="12.75">
      <c r="A22" s="7">
        <v>6</v>
      </c>
      <c r="B22" s="7" t="s">
        <v>57</v>
      </c>
      <c r="C22" s="7" t="s">
        <v>55</v>
      </c>
      <c r="D22" s="7" t="s">
        <v>58</v>
      </c>
      <c r="E22" s="7" t="s">
        <v>46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50</v>
      </c>
    </row>
    <row r="24" spans="1:16" ht="12.75">
      <c r="A24" s="7">
        <v>7</v>
      </c>
      <c r="B24" s="7" t="s">
        <v>59</v>
      </c>
      <c r="C24" s="7" t="s">
        <v>55</v>
      </c>
      <c r="D24" s="7" t="s">
        <v>60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50</v>
      </c>
    </row>
    <row r="26" spans="1:16" ht="12.75" customHeight="1">
      <c r="A26" s="16"/>
      <c r="B26" s="16"/>
      <c r="C26" s="16" t="s">
        <v>42</v>
      </c>
      <c r="D26" s="16" t="s">
        <v>41</v>
      </c>
      <c r="E26" s="16"/>
      <c r="F26" s="16"/>
      <c r="G26" s="16"/>
      <c r="H26" s="16">
        <f>SUM(H12:H25)</f>
      </c>
      <c r="P26">
        <f>ROUND(SUM(P12:P25),2)</f>
      </c>
    </row>
    <row r="28" spans="1:16" ht="12.75" customHeight="1">
      <c r="A28" s="16"/>
      <c r="B28" s="16"/>
      <c r="C28" s="16"/>
      <c r="D28" s="16" t="s">
        <v>61</v>
      </c>
      <c r="E28" s="16"/>
      <c r="F28" s="16"/>
      <c r="G28" s="16"/>
      <c r="H28" s="16">
        <f>+H26</f>
      </c>
      <c r="P28">
        <f>+P26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62</v>
      </c>
      <c r="D5" s="5" t="s">
        <v>63</v>
      </c>
      <c r="E5" s="5"/>
    </row>
    <row r="6" spans="1:5" ht="12.75" customHeight="1">
      <c r="A6" t="s">
        <v>17</v>
      </c>
      <c r="C6" s="5" t="s">
        <v>64</v>
      </c>
      <c r="D6" s="5" t="s">
        <v>63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65</v>
      </c>
      <c r="C12" s="7" t="s">
        <v>55</v>
      </c>
      <c r="D12" s="7" t="s">
        <v>66</v>
      </c>
      <c r="E12" s="7" t="s">
        <v>67</v>
      </c>
      <c r="F12" s="10">
        <v>24.64</v>
      </c>
      <c r="G12" s="14"/>
      <c r="H12" s="13">
        <f>ROUND((G12*F12),2)</f>
      </c>
      <c r="O12">
        <f>rekapitulace!H8</f>
      </c>
      <c r="P12">
        <f>O12/100*H12</f>
      </c>
    </row>
    <row r="13" ht="178.5">
      <c r="D13" s="15" t="s">
        <v>68</v>
      </c>
    </row>
    <row r="14" spans="1:16" ht="12.75">
      <c r="A14" s="7">
        <v>2</v>
      </c>
      <c r="B14" s="7" t="s">
        <v>69</v>
      </c>
      <c r="C14" s="7" t="s">
        <v>55</v>
      </c>
      <c r="D14" s="7" t="s">
        <v>70</v>
      </c>
      <c r="E14" s="7" t="s">
        <v>67</v>
      </c>
      <c r="F14" s="10">
        <v>14.25</v>
      </c>
      <c r="G14" s="14"/>
      <c r="H14" s="13">
        <f>ROUND((G14*F14),2)</f>
      </c>
      <c r="O14">
        <f>rekapitulace!H8</f>
      </c>
      <c r="P14">
        <f>O14/100*H14</f>
      </c>
    </row>
    <row r="15" ht="76.5">
      <c r="D15" s="15" t="s">
        <v>71</v>
      </c>
    </row>
    <row r="16" spans="1:16" ht="12.75">
      <c r="A16" s="7">
        <v>3</v>
      </c>
      <c r="B16" s="7" t="s">
        <v>72</v>
      </c>
      <c r="C16" s="7" t="s">
        <v>44</v>
      </c>
      <c r="D16" s="7" t="s">
        <v>73</v>
      </c>
      <c r="E16" s="7" t="s">
        <v>74</v>
      </c>
      <c r="F16" s="10">
        <v>129.38</v>
      </c>
      <c r="G16" s="14"/>
      <c r="H16" s="13">
        <f>ROUND((G16*F16),2)</f>
      </c>
      <c r="O16">
        <f>rekapitulace!H8</f>
      </c>
      <c r="P16">
        <f>O16/100*H16</f>
      </c>
    </row>
    <row r="17" ht="306">
      <c r="D17" s="15" t="s">
        <v>75</v>
      </c>
    </row>
    <row r="18" spans="1:16" ht="12.75">
      <c r="A18" s="7">
        <v>4</v>
      </c>
      <c r="B18" s="7" t="s">
        <v>72</v>
      </c>
      <c r="C18" s="7" t="s">
        <v>48</v>
      </c>
      <c r="D18" s="7" t="s">
        <v>76</v>
      </c>
      <c r="E18" s="7" t="s">
        <v>74</v>
      </c>
      <c r="F18" s="10">
        <v>912.418</v>
      </c>
      <c r="G18" s="14"/>
      <c r="H18" s="13">
        <f>ROUND((G18*F18),2)</f>
      </c>
      <c r="O18">
        <f>rekapitulace!H8</f>
      </c>
      <c r="P18">
        <f>O18/100*H18</f>
      </c>
    </row>
    <row r="19" ht="89.25">
      <c r="D19" s="15" t="s">
        <v>77</v>
      </c>
    </row>
    <row r="20" spans="1:16" ht="12.75">
      <c r="A20" s="7">
        <v>5</v>
      </c>
      <c r="B20" s="7" t="s">
        <v>72</v>
      </c>
      <c r="C20" s="7" t="s">
        <v>78</v>
      </c>
      <c r="D20" s="7" t="s">
        <v>79</v>
      </c>
      <c r="E20" s="7" t="s">
        <v>74</v>
      </c>
      <c r="F20" s="10">
        <v>329.952</v>
      </c>
      <c r="G20" s="14"/>
      <c r="H20" s="13">
        <f>ROUND((G20*F20),2)</f>
      </c>
      <c r="O20">
        <f>rekapitulace!H8</f>
      </c>
      <c r="P20">
        <f>O20/100*H20</f>
      </c>
    </row>
    <row r="21" ht="216.75">
      <c r="D21" s="15" t="s">
        <v>80</v>
      </c>
    </row>
    <row r="22" spans="1:16" ht="12.75">
      <c r="A22" s="7">
        <v>6</v>
      </c>
      <c r="B22" s="7" t="s">
        <v>81</v>
      </c>
      <c r="C22" s="7" t="s">
        <v>55</v>
      </c>
      <c r="D22" s="7" t="s">
        <v>82</v>
      </c>
      <c r="E22" s="7" t="s">
        <v>67</v>
      </c>
      <c r="F22" s="10">
        <v>27.25</v>
      </c>
      <c r="G22" s="14"/>
      <c r="H22" s="13">
        <f>ROUND((G22*F22),2)</f>
      </c>
      <c r="O22">
        <f>rekapitulace!H8</f>
      </c>
      <c r="P22">
        <f>O22/100*H22</f>
      </c>
    </row>
    <row r="23" ht="76.5">
      <c r="D23" s="15" t="s">
        <v>83</v>
      </c>
    </row>
    <row r="24" spans="1:16" ht="12.75" customHeight="1">
      <c r="A24" s="16"/>
      <c r="B24" s="16"/>
      <c r="C24" s="16" t="s">
        <v>42</v>
      </c>
      <c r="D24" s="16" t="s">
        <v>41</v>
      </c>
      <c r="E24" s="16"/>
      <c r="F24" s="16"/>
      <c r="G24" s="16"/>
      <c r="H24" s="16">
        <f>SUM(H12:H23)</f>
      </c>
      <c r="P24">
        <f>ROUND(SUM(P12:P23),2)</f>
      </c>
    </row>
    <row r="26" spans="1:8" ht="12.75" customHeight="1">
      <c r="A26" s="9"/>
      <c r="B26" s="9"/>
      <c r="C26" s="9" t="s">
        <v>24</v>
      </c>
      <c r="D26" s="9" t="s">
        <v>84</v>
      </c>
      <c r="E26" s="9"/>
      <c r="F26" s="11"/>
      <c r="G26" s="9"/>
      <c r="H26" s="11"/>
    </row>
    <row r="27" spans="1:16" ht="12.75">
      <c r="A27" s="7">
        <v>7</v>
      </c>
      <c r="B27" s="7" t="s">
        <v>85</v>
      </c>
      <c r="C27" s="7" t="s">
        <v>55</v>
      </c>
      <c r="D27" s="7" t="s">
        <v>86</v>
      </c>
      <c r="E27" s="7" t="s">
        <v>87</v>
      </c>
      <c r="F27" s="10">
        <v>95</v>
      </c>
      <c r="G27" s="14"/>
      <c r="H27" s="13">
        <f>ROUND((G27*F27),2)</f>
      </c>
      <c r="O27">
        <f>rekapitulace!H8</f>
      </c>
      <c r="P27">
        <f>O27/100*H27</f>
      </c>
    </row>
    <row r="28" ht="63.75">
      <c r="D28" s="15" t="s">
        <v>88</v>
      </c>
    </row>
    <row r="29" spans="1:16" ht="12.75">
      <c r="A29" s="7">
        <v>8</v>
      </c>
      <c r="B29" s="7" t="s">
        <v>89</v>
      </c>
      <c r="C29" s="7" t="s">
        <v>55</v>
      </c>
      <c r="D29" s="7" t="s">
        <v>90</v>
      </c>
      <c r="E29" s="7" t="s">
        <v>67</v>
      </c>
      <c r="F29" s="10">
        <v>21.99</v>
      </c>
      <c r="G29" s="14"/>
      <c r="H29" s="13">
        <f>ROUND((G29*F29),2)</f>
      </c>
      <c r="O29">
        <f>rekapitulace!H8</f>
      </c>
      <c r="P29">
        <f>O29/100*H29</f>
      </c>
    </row>
    <row r="30" ht="165.75">
      <c r="D30" s="15" t="s">
        <v>91</v>
      </c>
    </row>
    <row r="31" spans="1:16" ht="12.75">
      <c r="A31" s="7">
        <v>9</v>
      </c>
      <c r="B31" s="7" t="s">
        <v>92</v>
      </c>
      <c r="C31" s="7" t="s">
        <v>55</v>
      </c>
      <c r="D31" s="7" t="s">
        <v>93</v>
      </c>
      <c r="E31" s="7" t="s">
        <v>67</v>
      </c>
      <c r="F31" s="10">
        <v>2</v>
      </c>
      <c r="G31" s="14"/>
      <c r="H31" s="13">
        <f>ROUND((G31*F31),2)</f>
      </c>
      <c r="O31">
        <f>rekapitulace!H8</f>
      </c>
      <c r="P31">
        <f>O31/100*H31</f>
      </c>
    </row>
    <row r="32" ht="242.25">
      <c r="D32" s="15" t="s">
        <v>94</v>
      </c>
    </row>
    <row r="33" spans="1:16" ht="12.75">
      <c r="A33" s="7">
        <v>10</v>
      </c>
      <c r="B33" s="7" t="s">
        <v>92</v>
      </c>
      <c r="C33" s="7" t="s">
        <v>44</v>
      </c>
      <c r="D33" s="7" t="s">
        <v>95</v>
      </c>
      <c r="E33" s="7" t="s">
        <v>67</v>
      </c>
      <c r="F33" s="10">
        <v>7.15</v>
      </c>
      <c r="G33" s="14"/>
      <c r="H33" s="13">
        <f>ROUND((G33*F33),2)</f>
      </c>
      <c r="O33">
        <f>rekapitulace!H8</f>
      </c>
      <c r="P33">
        <f>O33/100*H33</f>
      </c>
    </row>
    <row r="34" ht="76.5">
      <c r="D34" s="15" t="s">
        <v>96</v>
      </c>
    </row>
    <row r="35" spans="1:16" ht="12.75">
      <c r="A35" s="7">
        <v>11</v>
      </c>
      <c r="B35" s="7" t="s">
        <v>97</v>
      </c>
      <c r="C35" s="7" t="s">
        <v>55</v>
      </c>
      <c r="D35" s="7" t="s">
        <v>98</v>
      </c>
      <c r="E35" s="7" t="s">
        <v>67</v>
      </c>
      <c r="F35" s="10">
        <v>32.64</v>
      </c>
      <c r="G35" s="14"/>
      <c r="H35" s="13">
        <f>ROUND((G35*F35),2)</f>
      </c>
      <c r="O35">
        <f>rekapitulace!H8</f>
      </c>
      <c r="P35">
        <f>O35/100*H35</f>
      </c>
    </row>
    <row r="36" ht="229.5">
      <c r="D36" s="15" t="s">
        <v>99</v>
      </c>
    </row>
    <row r="37" spans="1:16" ht="12.75">
      <c r="A37" s="7">
        <v>12</v>
      </c>
      <c r="B37" s="7" t="s">
        <v>100</v>
      </c>
      <c r="C37" s="7" t="s">
        <v>55</v>
      </c>
      <c r="D37" s="7" t="s">
        <v>101</v>
      </c>
      <c r="E37" s="7" t="s">
        <v>67</v>
      </c>
      <c r="F37" s="10">
        <v>480.22</v>
      </c>
      <c r="G37" s="14"/>
      <c r="H37" s="13">
        <f>ROUND((G37*F37),2)</f>
      </c>
      <c r="O37">
        <f>rekapitulace!H8</f>
      </c>
      <c r="P37">
        <f>O37/100*H37</f>
      </c>
    </row>
    <row r="38" ht="395.25">
      <c r="D38" s="15" t="s">
        <v>102</v>
      </c>
    </row>
    <row r="39" spans="1:16" ht="12.75">
      <c r="A39" s="7">
        <v>13</v>
      </c>
      <c r="B39" s="7" t="s">
        <v>103</v>
      </c>
      <c r="C39" s="7" t="s">
        <v>55</v>
      </c>
      <c r="D39" s="7" t="s">
        <v>104</v>
      </c>
      <c r="E39" s="7" t="s">
        <v>105</v>
      </c>
      <c r="F39" s="10">
        <v>623</v>
      </c>
      <c r="G39" s="14"/>
      <c r="H39" s="13">
        <f>ROUND((G39*F39),2)</f>
      </c>
      <c r="O39">
        <f>rekapitulace!H8</f>
      </c>
      <c r="P39">
        <f>O39/100*H39</f>
      </c>
    </row>
    <row r="40" ht="191.25">
      <c r="D40" s="15" t="s">
        <v>106</v>
      </c>
    </row>
    <row r="41" spans="1:16" ht="12.75">
      <c r="A41" s="7">
        <v>14</v>
      </c>
      <c r="B41" s="7" t="s">
        <v>107</v>
      </c>
      <c r="C41" s="7" t="s">
        <v>55</v>
      </c>
      <c r="D41" s="7" t="s">
        <v>108</v>
      </c>
      <c r="E41" s="7" t="s">
        <v>67</v>
      </c>
      <c r="F41" s="10">
        <v>115.49</v>
      </c>
      <c r="G41" s="14"/>
      <c r="H41" s="13">
        <f>ROUND((G41*F41),2)</f>
      </c>
      <c r="O41">
        <f>rekapitulace!H8</f>
      </c>
      <c r="P41">
        <f>O41/100*H41</f>
      </c>
    </row>
    <row r="42" ht="89.25">
      <c r="D42" s="15" t="s">
        <v>109</v>
      </c>
    </row>
    <row r="43" spans="1:16" ht="12.75">
      <c r="A43" s="7">
        <v>15</v>
      </c>
      <c r="B43" s="7" t="s">
        <v>110</v>
      </c>
      <c r="C43" s="7" t="s">
        <v>44</v>
      </c>
      <c r="D43" s="7" t="s">
        <v>111</v>
      </c>
      <c r="E43" s="7" t="s">
        <v>67</v>
      </c>
      <c r="F43" s="10">
        <v>27.25</v>
      </c>
      <c r="G43" s="14"/>
      <c r="H43" s="13">
        <f>ROUND((G43*F43),2)</f>
      </c>
      <c r="O43">
        <f>rekapitulace!H8</f>
      </c>
      <c r="P43">
        <f>O43/100*H43</f>
      </c>
    </row>
    <row r="44" ht="102">
      <c r="D44" s="15" t="s">
        <v>112</v>
      </c>
    </row>
    <row r="45" spans="1:16" ht="12.75">
      <c r="A45" s="7">
        <v>16</v>
      </c>
      <c r="B45" s="7" t="s">
        <v>113</v>
      </c>
      <c r="C45" s="7" t="s">
        <v>55</v>
      </c>
      <c r="D45" s="7" t="s">
        <v>114</v>
      </c>
      <c r="E45" s="7" t="s">
        <v>67</v>
      </c>
      <c r="F45" s="10">
        <v>10.64</v>
      </c>
      <c r="G45" s="14"/>
      <c r="H45" s="13">
        <f>ROUND((G45*F45),2)</f>
      </c>
      <c r="O45">
        <f>rekapitulace!H8</f>
      </c>
      <c r="P45">
        <f>O45/100*H45</f>
      </c>
    </row>
    <row r="46" ht="76.5">
      <c r="D46" s="15" t="s">
        <v>115</v>
      </c>
    </row>
    <row r="47" spans="1:16" ht="12.75">
      <c r="A47" s="7">
        <v>17</v>
      </c>
      <c r="B47" s="7" t="s">
        <v>116</v>
      </c>
      <c r="C47" s="7" t="s">
        <v>55</v>
      </c>
      <c r="D47" s="7" t="s">
        <v>117</v>
      </c>
      <c r="E47" s="7" t="s">
        <v>67</v>
      </c>
      <c r="F47" s="10">
        <v>10.64</v>
      </c>
      <c r="G47" s="14"/>
      <c r="H47" s="13">
        <f>ROUND((G47*F47),2)</f>
      </c>
      <c r="O47">
        <f>rekapitulace!H8</f>
      </c>
      <c r="P47">
        <f>O47/100*H47</f>
      </c>
    </row>
    <row r="48" ht="102">
      <c r="D48" s="15" t="s">
        <v>118</v>
      </c>
    </row>
    <row r="49" spans="1:16" ht="12.75">
      <c r="A49" s="7">
        <v>18</v>
      </c>
      <c r="B49" s="7" t="s">
        <v>119</v>
      </c>
      <c r="C49" s="7" t="s">
        <v>55</v>
      </c>
      <c r="D49" s="7" t="s">
        <v>120</v>
      </c>
      <c r="E49" s="7" t="s">
        <v>67</v>
      </c>
      <c r="F49" s="10">
        <v>8.358</v>
      </c>
      <c r="G49" s="14"/>
      <c r="H49" s="13">
        <f>ROUND((G49*F49),2)</f>
      </c>
      <c r="O49">
        <f>rekapitulace!H8</f>
      </c>
      <c r="P49">
        <f>O49/100*H49</f>
      </c>
    </row>
    <row r="50" ht="102">
      <c r="D50" s="15" t="s">
        <v>121</v>
      </c>
    </row>
    <row r="51" spans="1:16" ht="12.75">
      <c r="A51" s="7">
        <v>19</v>
      </c>
      <c r="B51" s="7" t="s">
        <v>122</v>
      </c>
      <c r="C51" s="7" t="s">
        <v>55</v>
      </c>
      <c r="D51" s="7" t="s">
        <v>123</v>
      </c>
      <c r="E51" s="7" t="s">
        <v>87</v>
      </c>
      <c r="F51" s="10">
        <v>1745</v>
      </c>
      <c r="G51" s="14"/>
      <c r="H51" s="13">
        <f>ROUND((G51*F51),2)</f>
      </c>
      <c r="O51">
        <f>rekapitulace!H8</f>
      </c>
      <c r="P51">
        <f>O51/100*H51</f>
      </c>
    </row>
    <row r="52" ht="76.5">
      <c r="D52" s="15" t="s">
        <v>124</v>
      </c>
    </row>
    <row r="53" spans="1:16" ht="12.75">
      <c r="A53" s="7">
        <v>20</v>
      </c>
      <c r="B53" s="7" t="s">
        <v>125</v>
      </c>
      <c r="C53" s="7" t="s">
        <v>55</v>
      </c>
      <c r="D53" s="7" t="s">
        <v>126</v>
      </c>
      <c r="E53" s="7" t="s">
        <v>67</v>
      </c>
      <c r="F53" s="10">
        <v>27.25</v>
      </c>
      <c r="G53" s="14"/>
      <c r="H53" s="13">
        <f>ROUND((G53*F53),2)</f>
      </c>
      <c r="O53">
        <f>rekapitulace!H8</f>
      </c>
      <c r="P53">
        <f>O53/100*H53</f>
      </c>
    </row>
    <row r="54" ht="76.5">
      <c r="D54" s="15" t="s">
        <v>127</v>
      </c>
    </row>
    <row r="55" spans="1:16" ht="12.75">
      <c r="A55" s="7">
        <v>21</v>
      </c>
      <c r="B55" s="7" t="s">
        <v>128</v>
      </c>
      <c r="C55" s="7" t="s">
        <v>55</v>
      </c>
      <c r="D55" s="7" t="s">
        <v>129</v>
      </c>
      <c r="E55" s="7" t="s">
        <v>87</v>
      </c>
      <c r="F55" s="10">
        <v>147</v>
      </c>
      <c r="G55" s="14"/>
      <c r="H55" s="13">
        <f>ROUND((G55*F55),2)</f>
      </c>
      <c r="O55">
        <f>rekapitulace!H8</f>
      </c>
      <c r="P55">
        <f>O55/100*H55</f>
      </c>
    </row>
    <row r="56" ht="76.5">
      <c r="D56" s="15" t="s">
        <v>130</v>
      </c>
    </row>
    <row r="57" spans="1:16" ht="12.75" customHeight="1">
      <c r="A57" s="16"/>
      <c r="B57" s="16"/>
      <c r="C57" s="16" t="s">
        <v>24</v>
      </c>
      <c r="D57" s="16" t="s">
        <v>84</v>
      </c>
      <c r="E57" s="16"/>
      <c r="F57" s="16"/>
      <c r="G57" s="16"/>
      <c r="H57" s="16">
        <f>SUM(H27:H56)</f>
      </c>
      <c r="P57">
        <f>ROUND(SUM(P27:P56),2)</f>
      </c>
    </row>
    <row r="59" spans="1:8" ht="12.75" customHeight="1">
      <c r="A59" s="9"/>
      <c r="B59" s="9"/>
      <c r="C59" s="9" t="s">
        <v>34</v>
      </c>
      <c r="D59" s="9" t="s">
        <v>131</v>
      </c>
      <c r="E59" s="9"/>
      <c r="F59" s="11"/>
      <c r="G59" s="9"/>
      <c r="H59" s="11"/>
    </row>
    <row r="60" spans="1:16" ht="12.75">
      <c r="A60" s="7">
        <v>22</v>
      </c>
      <c r="B60" s="7" t="s">
        <v>132</v>
      </c>
      <c r="C60" s="7" t="s">
        <v>55</v>
      </c>
      <c r="D60" s="7" t="s">
        <v>133</v>
      </c>
      <c r="E60" s="7" t="s">
        <v>105</v>
      </c>
      <c r="F60" s="10">
        <v>70</v>
      </c>
      <c r="G60" s="14"/>
      <c r="H60" s="13">
        <f>ROUND((G60*F60),2)</f>
      </c>
      <c r="O60">
        <f>rekapitulace!H8</f>
      </c>
      <c r="P60">
        <f>O60/100*H60</f>
      </c>
    </row>
    <row r="61" ht="51">
      <c r="D61" s="15" t="s">
        <v>134</v>
      </c>
    </row>
    <row r="62" spans="1:16" ht="12.75" customHeight="1">
      <c r="A62" s="16"/>
      <c r="B62" s="16"/>
      <c r="C62" s="16" t="s">
        <v>34</v>
      </c>
      <c r="D62" s="16" t="s">
        <v>131</v>
      </c>
      <c r="E62" s="16"/>
      <c r="F62" s="16"/>
      <c r="G62" s="16"/>
      <c r="H62" s="16">
        <f>SUM(H60:H61)</f>
      </c>
      <c r="P62">
        <f>ROUND(SUM(P60:P61),2)</f>
      </c>
    </row>
    <row r="64" spans="1:8" ht="12.75" customHeight="1">
      <c r="A64" s="9"/>
      <c r="B64" s="9"/>
      <c r="C64" s="9" t="s">
        <v>36</v>
      </c>
      <c r="D64" s="9" t="s">
        <v>135</v>
      </c>
      <c r="E64" s="9"/>
      <c r="F64" s="11"/>
      <c r="G64" s="9"/>
      <c r="H64" s="11"/>
    </row>
    <row r="65" spans="1:16" ht="12.75">
      <c r="A65" s="7">
        <v>23</v>
      </c>
      <c r="B65" s="7" t="s">
        <v>136</v>
      </c>
      <c r="C65" s="7" t="s">
        <v>55</v>
      </c>
      <c r="D65" s="7" t="s">
        <v>137</v>
      </c>
      <c r="E65" s="7" t="s">
        <v>67</v>
      </c>
      <c r="F65" s="10">
        <v>1.9</v>
      </c>
      <c r="G65" s="14"/>
      <c r="H65" s="13">
        <f>ROUND((G65*F65),2)</f>
      </c>
      <c r="O65">
        <f>rekapitulace!H8</f>
      </c>
      <c r="P65">
        <f>O65/100*H65</f>
      </c>
    </row>
    <row r="66" ht="89.25">
      <c r="D66" s="15" t="s">
        <v>138</v>
      </c>
    </row>
    <row r="67" spans="1:16" ht="12.75" customHeight="1">
      <c r="A67" s="16"/>
      <c r="B67" s="16"/>
      <c r="C67" s="16" t="s">
        <v>36</v>
      </c>
      <c r="D67" s="16" t="s">
        <v>135</v>
      </c>
      <c r="E67" s="16"/>
      <c r="F67" s="16"/>
      <c r="G67" s="16"/>
      <c r="H67" s="16">
        <f>SUM(H65:H66)</f>
      </c>
      <c r="P67">
        <f>ROUND(SUM(P65:P66),2)</f>
      </c>
    </row>
    <row r="69" spans="1:8" ht="12.75" customHeight="1">
      <c r="A69" s="9"/>
      <c r="B69" s="9"/>
      <c r="C69" s="9" t="s">
        <v>37</v>
      </c>
      <c r="D69" s="9" t="s">
        <v>139</v>
      </c>
      <c r="E69" s="9"/>
      <c r="F69" s="11"/>
      <c r="G69" s="9"/>
      <c r="H69" s="11"/>
    </row>
    <row r="70" spans="1:16" ht="12.75">
      <c r="A70" s="7">
        <v>24</v>
      </c>
      <c r="B70" s="7" t="s">
        <v>140</v>
      </c>
      <c r="C70" s="7" t="s">
        <v>55</v>
      </c>
      <c r="D70" s="7" t="s">
        <v>141</v>
      </c>
      <c r="E70" s="7" t="s">
        <v>87</v>
      </c>
      <c r="F70" s="10">
        <v>71.5</v>
      </c>
      <c r="G70" s="14"/>
      <c r="H70" s="13">
        <f>ROUND((G70*F70),2)</f>
      </c>
      <c r="O70">
        <f>rekapitulace!H8</f>
      </c>
      <c r="P70">
        <f>O70/100*H70</f>
      </c>
    </row>
    <row r="71" ht="76.5">
      <c r="D71" s="15" t="s">
        <v>142</v>
      </c>
    </row>
    <row r="72" spans="1:16" ht="12.75">
      <c r="A72" s="7">
        <v>25</v>
      </c>
      <c r="B72" s="7" t="s">
        <v>143</v>
      </c>
      <c r="C72" s="7" t="s">
        <v>55</v>
      </c>
      <c r="D72" s="7" t="s">
        <v>144</v>
      </c>
      <c r="E72" s="7" t="s">
        <v>87</v>
      </c>
      <c r="F72" s="10">
        <v>80</v>
      </c>
      <c r="G72" s="14"/>
      <c r="H72" s="13">
        <f>ROUND((G72*F72),2)</f>
      </c>
      <c r="O72">
        <f>rekapitulace!H8</f>
      </c>
      <c r="P72">
        <f>O72/100*H72</f>
      </c>
    </row>
    <row r="73" ht="76.5">
      <c r="D73" s="15" t="s">
        <v>145</v>
      </c>
    </row>
    <row r="74" spans="1:16" ht="12.75">
      <c r="A74" s="7">
        <v>26</v>
      </c>
      <c r="B74" s="7" t="s">
        <v>146</v>
      </c>
      <c r="C74" s="7" t="s">
        <v>55</v>
      </c>
      <c r="D74" s="7" t="s">
        <v>147</v>
      </c>
      <c r="E74" s="7" t="s">
        <v>67</v>
      </c>
      <c r="F74" s="10">
        <v>421.7</v>
      </c>
      <c r="G74" s="14"/>
      <c r="H74" s="13">
        <f>ROUND((G74*F74),2)</f>
      </c>
      <c r="O74">
        <f>rekapitulace!H8</f>
      </c>
      <c r="P74">
        <f>O74/100*H74</f>
      </c>
    </row>
    <row r="75" ht="191.25">
      <c r="D75" s="15" t="s">
        <v>148</v>
      </c>
    </row>
    <row r="76" spans="1:16" ht="12.75">
      <c r="A76" s="7">
        <v>27</v>
      </c>
      <c r="B76" s="7" t="s">
        <v>149</v>
      </c>
      <c r="C76" s="7" t="s">
        <v>55</v>
      </c>
      <c r="D76" s="7" t="s">
        <v>150</v>
      </c>
      <c r="E76" s="7" t="s">
        <v>87</v>
      </c>
      <c r="F76" s="10">
        <v>71.5</v>
      </c>
      <c r="G76" s="14"/>
      <c r="H76" s="13">
        <f>ROUND((G76*F76),2)</f>
      </c>
      <c r="O76">
        <f>rekapitulace!H8</f>
      </c>
      <c r="P76">
        <f>O76/100*H76</f>
      </c>
    </row>
    <row r="77" ht="76.5">
      <c r="D77" s="15" t="s">
        <v>142</v>
      </c>
    </row>
    <row r="78" spans="1:16" ht="12.75">
      <c r="A78" s="7">
        <v>28</v>
      </c>
      <c r="B78" s="7" t="s">
        <v>151</v>
      </c>
      <c r="C78" s="7" t="s">
        <v>55</v>
      </c>
      <c r="D78" s="7" t="s">
        <v>152</v>
      </c>
      <c r="E78" s="7" t="s">
        <v>87</v>
      </c>
      <c r="F78" s="10">
        <v>1651</v>
      </c>
      <c r="G78" s="14"/>
      <c r="H78" s="13">
        <f>ROUND((G78*F78),2)</f>
      </c>
      <c r="O78">
        <f>rekapitulace!H8</f>
      </c>
      <c r="P78">
        <f>O78/100*H78</f>
      </c>
    </row>
    <row r="79" ht="63.75">
      <c r="D79" s="15" t="s">
        <v>153</v>
      </c>
    </row>
    <row r="80" spans="1:16" ht="12.75">
      <c r="A80" s="7">
        <v>29</v>
      </c>
      <c r="B80" s="7" t="s">
        <v>154</v>
      </c>
      <c r="C80" s="7" t="s">
        <v>55</v>
      </c>
      <c r="D80" s="7" t="s">
        <v>155</v>
      </c>
      <c r="E80" s="7" t="s">
        <v>87</v>
      </c>
      <c r="F80" s="10">
        <v>1651</v>
      </c>
      <c r="G80" s="14"/>
      <c r="H80" s="13">
        <f>ROUND((G80*F80),2)</f>
      </c>
      <c r="O80">
        <f>rekapitulace!H8</f>
      </c>
      <c r="P80">
        <f>O80/100*H80</f>
      </c>
    </row>
    <row r="81" ht="89.25">
      <c r="D81" s="15" t="s">
        <v>156</v>
      </c>
    </row>
    <row r="82" spans="1:16" ht="12.75">
      <c r="A82" s="7">
        <v>30</v>
      </c>
      <c r="B82" s="7" t="s">
        <v>157</v>
      </c>
      <c r="C82" s="7" t="s">
        <v>55</v>
      </c>
      <c r="D82" s="7" t="s">
        <v>158</v>
      </c>
      <c r="E82" s="7" t="s">
        <v>87</v>
      </c>
      <c r="F82" s="10">
        <v>884</v>
      </c>
      <c r="G82" s="14"/>
      <c r="H82" s="13">
        <f>ROUND((G82*F82),2)</f>
      </c>
      <c r="O82">
        <f>rekapitulace!H8</f>
      </c>
      <c r="P82">
        <f>O82/100*H82</f>
      </c>
    </row>
    <row r="83" ht="102">
      <c r="D83" s="15" t="s">
        <v>159</v>
      </c>
    </row>
    <row r="84" spans="1:16" ht="12.75">
      <c r="A84" s="7">
        <v>31</v>
      </c>
      <c r="B84" s="7" t="s">
        <v>160</v>
      </c>
      <c r="C84" s="7" t="s">
        <v>55</v>
      </c>
      <c r="D84" s="7" t="s">
        <v>161</v>
      </c>
      <c r="E84" s="7" t="s">
        <v>87</v>
      </c>
      <c r="F84" s="10">
        <v>71.5</v>
      </c>
      <c r="G84" s="14"/>
      <c r="H84" s="13">
        <f>ROUND((G84*F84),2)</f>
      </c>
      <c r="O84">
        <f>rekapitulace!H8</f>
      </c>
      <c r="P84">
        <f>O84/100*H84</f>
      </c>
    </row>
    <row r="85" ht="165.75">
      <c r="D85" s="15" t="s">
        <v>162</v>
      </c>
    </row>
    <row r="86" spans="1:16" ht="12.75">
      <c r="A86" s="7">
        <v>32</v>
      </c>
      <c r="B86" s="7" t="s">
        <v>163</v>
      </c>
      <c r="C86" s="7" t="s">
        <v>55</v>
      </c>
      <c r="D86" s="7" t="s">
        <v>164</v>
      </c>
      <c r="E86" s="7" t="s">
        <v>87</v>
      </c>
      <c r="F86" s="10">
        <v>727</v>
      </c>
      <c r="G86" s="14"/>
      <c r="H86" s="13">
        <f>ROUND((G86*F86),2)</f>
      </c>
      <c r="O86">
        <f>rekapitulace!H8</f>
      </c>
      <c r="P86">
        <f>O86/100*H86</f>
      </c>
    </row>
    <row r="87" ht="178.5">
      <c r="D87" s="15" t="s">
        <v>165</v>
      </c>
    </row>
    <row r="88" spans="1:16" ht="12.75">
      <c r="A88" s="7">
        <v>33</v>
      </c>
      <c r="B88" s="7" t="s">
        <v>166</v>
      </c>
      <c r="C88" s="7" t="s">
        <v>55</v>
      </c>
      <c r="D88" s="7" t="s">
        <v>167</v>
      </c>
      <c r="E88" s="7" t="s">
        <v>87</v>
      </c>
      <c r="F88" s="10">
        <v>47</v>
      </c>
      <c r="G88" s="14"/>
      <c r="H88" s="13">
        <f>ROUND((G88*F88),2)</f>
      </c>
      <c r="O88">
        <f>rekapitulace!H8</f>
      </c>
      <c r="P88">
        <f>O88/100*H88</f>
      </c>
    </row>
    <row r="89" ht="178.5">
      <c r="D89" s="15" t="s">
        <v>168</v>
      </c>
    </row>
    <row r="90" spans="1:16" ht="12.75">
      <c r="A90" s="7">
        <v>34</v>
      </c>
      <c r="B90" s="7" t="s">
        <v>169</v>
      </c>
      <c r="C90" s="7" t="s">
        <v>55</v>
      </c>
      <c r="D90" s="7" t="s">
        <v>170</v>
      </c>
      <c r="E90" s="7" t="s">
        <v>87</v>
      </c>
      <c r="F90" s="10">
        <v>36</v>
      </c>
      <c r="G90" s="14"/>
      <c r="H90" s="13">
        <f>ROUND((G90*F90),2)</f>
      </c>
      <c r="O90">
        <f>rekapitulace!H8</f>
      </c>
      <c r="P90">
        <f>O90/100*H90</f>
      </c>
    </row>
    <row r="91" ht="63.75">
      <c r="D91" s="15" t="s">
        <v>171</v>
      </c>
    </row>
    <row r="92" spans="1:16" ht="12.75">
      <c r="A92" s="7">
        <v>35</v>
      </c>
      <c r="B92" s="7" t="s">
        <v>172</v>
      </c>
      <c r="C92" s="7" t="s">
        <v>55</v>
      </c>
      <c r="D92" s="7" t="s">
        <v>173</v>
      </c>
      <c r="E92" s="7" t="s">
        <v>87</v>
      </c>
      <c r="F92" s="10">
        <v>10</v>
      </c>
      <c r="G92" s="14"/>
      <c r="H92" s="13">
        <f>ROUND((G92*F92),2)</f>
      </c>
      <c r="O92">
        <f>rekapitulace!H8</f>
      </c>
      <c r="P92">
        <f>O92/100*H92</f>
      </c>
    </row>
    <row r="93" ht="76.5">
      <c r="D93" s="15" t="s">
        <v>174</v>
      </c>
    </row>
    <row r="94" spans="1:16" ht="12.75">
      <c r="A94" s="7">
        <v>36</v>
      </c>
      <c r="B94" s="7" t="s">
        <v>175</v>
      </c>
      <c r="C94" s="7" t="s">
        <v>55</v>
      </c>
      <c r="D94" s="7" t="s">
        <v>176</v>
      </c>
      <c r="E94" s="7" t="s">
        <v>87</v>
      </c>
      <c r="F94" s="10">
        <v>6</v>
      </c>
      <c r="G94" s="14"/>
      <c r="H94" s="13">
        <f>ROUND((G94*F94),2)</f>
      </c>
      <c r="O94">
        <f>rekapitulace!H8</f>
      </c>
      <c r="P94">
        <f>O94/100*H94</f>
      </c>
    </row>
    <row r="95" ht="51">
      <c r="D95" s="15" t="s">
        <v>177</v>
      </c>
    </row>
    <row r="96" spans="1:16" ht="12.75" customHeight="1">
      <c r="A96" s="16"/>
      <c r="B96" s="16"/>
      <c r="C96" s="16" t="s">
        <v>37</v>
      </c>
      <c r="D96" s="16" t="s">
        <v>139</v>
      </c>
      <c r="E96" s="16"/>
      <c r="F96" s="16"/>
      <c r="G96" s="16"/>
      <c r="H96" s="16">
        <f>SUM(H70:H95)</f>
      </c>
      <c r="P96">
        <f>ROUND(SUM(P70:P95),2)</f>
      </c>
    </row>
    <row r="98" spans="1:8" ht="12.75" customHeight="1">
      <c r="A98" s="9"/>
      <c r="B98" s="9"/>
      <c r="C98" s="9" t="s">
        <v>40</v>
      </c>
      <c r="D98" s="9" t="s">
        <v>178</v>
      </c>
      <c r="E98" s="9"/>
      <c r="F98" s="11"/>
      <c r="G98" s="9"/>
      <c r="H98" s="11"/>
    </row>
    <row r="99" spans="1:16" ht="12.75">
      <c r="A99" s="7">
        <v>37</v>
      </c>
      <c r="B99" s="7" t="s">
        <v>179</v>
      </c>
      <c r="C99" s="7" t="s">
        <v>55</v>
      </c>
      <c r="D99" s="7" t="s">
        <v>180</v>
      </c>
      <c r="E99" s="7" t="s">
        <v>105</v>
      </c>
      <c r="F99" s="10">
        <v>19</v>
      </c>
      <c r="G99" s="14"/>
      <c r="H99" s="13">
        <f>ROUND((G99*F99),2)</f>
      </c>
      <c r="O99">
        <f>rekapitulace!H8</f>
      </c>
      <c r="P99">
        <f>O99/100*H99</f>
      </c>
    </row>
    <row r="100" ht="51">
      <c r="D100" s="15" t="s">
        <v>181</v>
      </c>
    </row>
    <row r="101" spans="1:16" ht="12.75">
      <c r="A101" s="7">
        <v>38</v>
      </c>
      <c r="B101" s="7" t="s">
        <v>182</v>
      </c>
      <c r="C101" s="7" t="s">
        <v>55</v>
      </c>
      <c r="D101" s="7" t="s">
        <v>183</v>
      </c>
      <c r="E101" s="7" t="s">
        <v>184</v>
      </c>
      <c r="F101" s="10">
        <v>6</v>
      </c>
      <c r="G101" s="14"/>
      <c r="H101" s="13">
        <f>ROUND((G101*F101),2)</f>
      </c>
      <c r="O101">
        <f>rekapitulace!H8</f>
      </c>
      <c r="P101">
        <f>O101/100*H101</f>
      </c>
    </row>
    <row r="102" ht="51">
      <c r="D102" s="15" t="s">
        <v>185</v>
      </c>
    </row>
    <row r="103" spans="1:16" ht="12.75">
      <c r="A103" s="7">
        <v>39</v>
      </c>
      <c r="B103" s="7" t="s">
        <v>186</v>
      </c>
      <c r="C103" s="7" t="s">
        <v>55</v>
      </c>
      <c r="D103" s="7" t="s">
        <v>187</v>
      </c>
      <c r="E103" s="7" t="s">
        <v>184</v>
      </c>
      <c r="F103" s="10">
        <v>8</v>
      </c>
      <c r="G103" s="14"/>
      <c r="H103" s="13">
        <f>ROUND((G103*F103),2)</f>
      </c>
      <c r="O103">
        <f>rekapitulace!H8</f>
      </c>
      <c r="P103">
        <f>O103/100*H103</f>
      </c>
    </row>
    <row r="104" ht="51">
      <c r="D104" s="15" t="s">
        <v>188</v>
      </c>
    </row>
    <row r="105" spans="1:16" ht="12.75">
      <c r="A105" s="7">
        <v>40</v>
      </c>
      <c r="B105" s="7" t="s">
        <v>189</v>
      </c>
      <c r="C105" s="7" t="s">
        <v>55</v>
      </c>
      <c r="D105" s="7" t="s">
        <v>190</v>
      </c>
      <c r="E105" s="7" t="s">
        <v>184</v>
      </c>
      <c r="F105" s="10">
        <v>4</v>
      </c>
      <c r="G105" s="14"/>
      <c r="H105" s="13">
        <f>ROUND((G105*F105),2)</f>
      </c>
      <c r="O105">
        <f>rekapitulace!H8</f>
      </c>
      <c r="P105">
        <f>O105/100*H105</f>
      </c>
    </row>
    <row r="106" ht="38.25">
      <c r="D106" s="15" t="s">
        <v>191</v>
      </c>
    </row>
    <row r="107" spans="1:16" ht="12.75">
      <c r="A107" s="7">
        <v>41</v>
      </c>
      <c r="B107" s="7" t="s">
        <v>192</v>
      </c>
      <c r="C107" s="7" t="s">
        <v>55</v>
      </c>
      <c r="D107" s="7" t="s">
        <v>193</v>
      </c>
      <c r="E107" s="7" t="s">
        <v>184</v>
      </c>
      <c r="F107" s="10">
        <v>9</v>
      </c>
      <c r="G107" s="14"/>
      <c r="H107" s="13">
        <f>ROUND((G107*F107),2)</f>
      </c>
      <c r="O107">
        <f>rekapitulace!H8</f>
      </c>
      <c r="P107">
        <f>O107/100*H107</f>
      </c>
    </row>
    <row r="108" ht="102">
      <c r="D108" s="15" t="s">
        <v>194</v>
      </c>
    </row>
    <row r="109" spans="1:16" ht="12.75">
      <c r="A109" s="7">
        <v>42</v>
      </c>
      <c r="B109" s="7" t="s">
        <v>195</v>
      </c>
      <c r="C109" s="7" t="s">
        <v>55</v>
      </c>
      <c r="D109" s="7" t="s">
        <v>196</v>
      </c>
      <c r="E109" s="7" t="s">
        <v>184</v>
      </c>
      <c r="F109" s="10">
        <v>4</v>
      </c>
      <c r="G109" s="14"/>
      <c r="H109" s="13">
        <f>ROUND((G109*F109),2)</f>
      </c>
      <c r="O109">
        <f>rekapitulace!H8</f>
      </c>
      <c r="P109">
        <f>O109/100*H109</f>
      </c>
    </row>
    <row r="110" ht="38.25">
      <c r="D110" s="15" t="s">
        <v>197</v>
      </c>
    </row>
    <row r="111" spans="1:16" ht="12.75">
      <c r="A111" s="7">
        <v>43</v>
      </c>
      <c r="B111" s="7" t="s">
        <v>198</v>
      </c>
      <c r="C111" s="7" t="s">
        <v>55</v>
      </c>
      <c r="D111" s="7" t="s">
        <v>199</v>
      </c>
      <c r="E111" s="7" t="s">
        <v>184</v>
      </c>
      <c r="F111" s="10">
        <v>10</v>
      </c>
      <c r="G111" s="14"/>
      <c r="H111" s="13">
        <f>ROUND((G111*F111),2)</f>
      </c>
      <c r="O111">
        <f>rekapitulace!H8</f>
      </c>
      <c r="P111">
        <f>O111/100*H111</f>
      </c>
    </row>
    <row r="112" ht="51">
      <c r="D112" s="15" t="s">
        <v>200</v>
      </c>
    </row>
    <row r="113" spans="1:16" ht="12.75">
      <c r="A113" s="7">
        <v>44</v>
      </c>
      <c r="B113" s="7" t="s">
        <v>201</v>
      </c>
      <c r="C113" s="7" t="s">
        <v>55</v>
      </c>
      <c r="D113" s="7" t="s">
        <v>202</v>
      </c>
      <c r="E113" s="7" t="s">
        <v>105</v>
      </c>
      <c r="F113" s="10">
        <v>19</v>
      </c>
      <c r="G113" s="14"/>
      <c r="H113" s="13">
        <f>ROUND((G113*F113),2)</f>
      </c>
      <c r="O113">
        <f>rekapitulace!H8</f>
      </c>
      <c r="P113">
        <f>O113/100*H113</f>
      </c>
    </row>
    <row r="114" ht="63.75">
      <c r="D114" s="15" t="s">
        <v>203</v>
      </c>
    </row>
    <row r="115" spans="1:16" ht="12.75">
      <c r="A115" s="7">
        <v>45</v>
      </c>
      <c r="B115" s="7" t="s">
        <v>204</v>
      </c>
      <c r="C115" s="7" t="s">
        <v>55</v>
      </c>
      <c r="D115" s="7" t="s">
        <v>205</v>
      </c>
      <c r="E115" s="7" t="s">
        <v>105</v>
      </c>
      <c r="F115" s="10">
        <v>19</v>
      </c>
      <c r="G115" s="14"/>
      <c r="H115" s="13">
        <f>ROUND((G115*F115),2)</f>
      </c>
      <c r="O115">
        <f>rekapitulace!H8</f>
      </c>
      <c r="P115">
        <f>O115/100*H115</f>
      </c>
    </row>
    <row r="116" ht="63.75">
      <c r="D116" s="15" t="s">
        <v>203</v>
      </c>
    </row>
    <row r="117" spans="1:16" ht="12.75" customHeight="1">
      <c r="A117" s="16"/>
      <c r="B117" s="16"/>
      <c r="C117" s="16" t="s">
        <v>40</v>
      </c>
      <c r="D117" s="16" t="s">
        <v>206</v>
      </c>
      <c r="E117" s="16"/>
      <c r="F117" s="16"/>
      <c r="G117" s="16"/>
      <c r="H117" s="16">
        <f>SUM(H99:H116)</f>
      </c>
      <c r="P117">
        <f>ROUND(SUM(P99:P116),2)</f>
      </c>
    </row>
    <row r="119" spans="1:8" ht="12.75" customHeight="1">
      <c r="A119" s="9"/>
      <c r="B119" s="9"/>
      <c r="C119" s="9" t="s">
        <v>208</v>
      </c>
      <c r="D119" s="9" t="s">
        <v>207</v>
      </c>
      <c r="E119" s="9"/>
      <c r="F119" s="11"/>
      <c r="G119" s="9"/>
      <c r="H119" s="11"/>
    </row>
    <row r="120" spans="1:16" ht="12.75">
      <c r="A120" s="7">
        <v>46</v>
      </c>
      <c r="B120" s="7" t="s">
        <v>209</v>
      </c>
      <c r="C120" s="7" t="s">
        <v>55</v>
      </c>
      <c r="D120" s="7" t="s">
        <v>210</v>
      </c>
      <c r="E120" s="7" t="s">
        <v>105</v>
      </c>
      <c r="F120" s="10">
        <v>201</v>
      </c>
      <c r="G120" s="14"/>
      <c r="H120" s="13">
        <f>ROUND((G120*F120),2)</f>
      </c>
      <c r="O120">
        <f>rekapitulace!H8</f>
      </c>
      <c r="P120">
        <f>O120/100*H120</f>
      </c>
    </row>
    <row r="121" ht="63.75">
      <c r="D121" s="15" t="s">
        <v>211</v>
      </c>
    </row>
    <row r="122" spans="1:16" ht="12.75">
      <c r="A122" s="7">
        <v>47</v>
      </c>
      <c r="B122" s="7" t="s">
        <v>212</v>
      </c>
      <c r="C122" s="7" t="s">
        <v>55</v>
      </c>
      <c r="D122" s="7" t="s">
        <v>213</v>
      </c>
      <c r="E122" s="7" t="s">
        <v>105</v>
      </c>
      <c r="F122" s="10">
        <v>399</v>
      </c>
      <c r="G122" s="14"/>
      <c r="H122" s="13">
        <f>ROUND((G122*F122),2)</f>
      </c>
      <c r="O122">
        <f>rekapitulace!H8</f>
      </c>
      <c r="P122">
        <f>O122/100*H122</f>
      </c>
    </row>
    <row r="123" ht="63.75">
      <c r="D123" s="15" t="s">
        <v>214</v>
      </c>
    </row>
    <row r="124" spans="1:16" ht="12.75">
      <c r="A124" s="7">
        <v>48</v>
      </c>
      <c r="B124" s="7" t="s">
        <v>212</v>
      </c>
      <c r="C124" s="7" t="s">
        <v>44</v>
      </c>
      <c r="D124" s="7" t="s">
        <v>215</v>
      </c>
      <c r="E124" s="7" t="s">
        <v>105</v>
      </c>
      <c r="F124" s="10">
        <v>98</v>
      </c>
      <c r="G124" s="14"/>
      <c r="H124" s="13">
        <f>ROUND((G124*F124),2)</f>
      </c>
      <c r="O124">
        <f>rekapitulace!H8</f>
      </c>
      <c r="P124">
        <f>O124/100*H124</f>
      </c>
    </row>
    <row r="125" ht="51">
      <c r="D125" s="15" t="s">
        <v>216</v>
      </c>
    </row>
    <row r="126" spans="1:16" ht="12.75">
      <c r="A126" s="7">
        <v>49</v>
      </c>
      <c r="B126" s="7" t="s">
        <v>217</v>
      </c>
      <c r="C126" s="7" t="s">
        <v>55</v>
      </c>
      <c r="D126" s="7" t="s">
        <v>218</v>
      </c>
      <c r="E126" s="7" t="s">
        <v>105</v>
      </c>
      <c r="F126" s="10">
        <v>64</v>
      </c>
      <c r="G126" s="14"/>
      <c r="H126" s="13">
        <f>ROUND((G126*F126),2)</f>
      </c>
      <c r="O126">
        <f>rekapitulace!H8</f>
      </c>
      <c r="P126">
        <f>O126/100*H126</f>
      </c>
    </row>
    <row r="127" ht="76.5">
      <c r="D127" s="15" t="s">
        <v>219</v>
      </c>
    </row>
    <row r="128" spans="1:16" ht="12.75">
      <c r="A128" s="7">
        <v>50</v>
      </c>
      <c r="B128" s="7" t="s">
        <v>220</v>
      </c>
      <c r="C128" s="7" t="s">
        <v>55</v>
      </c>
      <c r="D128" s="7" t="s">
        <v>221</v>
      </c>
      <c r="E128" s="7" t="s">
        <v>105</v>
      </c>
      <c r="F128" s="10">
        <v>40</v>
      </c>
      <c r="G128" s="14"/>
      <c r="H128" s="13">
        <f>ROUND((G128*F128),2)</f>
      </c>
      <c r="O128">
        <f>rekapitulace!H8</f>
      </c>
      <c r="P128">
        <f>O128/100*H128</f>
      </c>
    </row>
    <row r="129" ht="51">
      <c r="D129" s="15" t="s">
        <v>222</v>
      </c>
    </row>
    <row r="130" spans="1:16" ht="12.75">
      <c r="A130" s="7">
        <v>51</v>
      </c>
      <c r="B130" s="7" t="s">
        <v>223</v>
      </c>
      <c r="C130" s="7" t="s">
        <v>55</v>
      </c>
      <c r="D130" s="7" t="s">
        <v>224</v>
      </c>
      <c r="E130" s="7" t="s">
        <v>184</v>
      </c>
      <c r="F130" s="10">
        <v>6</v>
      </c>
      <c r="G130" s="14"/>
      <c r="H130" s="13">
        <f>ROUND((G130*F130),2)</f>
      </c>
      <c r="O130">
        <f>rekapitulace!H8</f>
      </c>
      <c r="P130">
        <f>O130/100*H130</f>
      </c>
    </row>
    <row r="131" ht="51">
      <c r="D131" s="15" t="s">
        <v>185</v>
      </c>
    </row>
    <row r="132" spans="1:16" ht="12.75">
      <c r="A132" s="7">
        <v>52</v>
      </c>
      <c r="B132" s="7" t="s">
        <v>225</v>
      </c>
      <c r="C132" s="7" t="s">
        <v>55</v>
      </c>
      <c r="D132" s="7" t="s">
        <v>226</v>
      </c>
      <c r="E132" s="7" t="s">
        <v>184</v>
      </c>
      <c r="F132" s="10">
        <v>12</v>
      </c>
      <c r="G132" s="14"/>
      <c r="H132" s="13">
        <f>ROUND((G132*F132),2)</f>
      </c>
      <c r="O132">
        <f>rekapitulace!H8</f>
      </c>
      <c r="P132">
        <f>O132/100*H132</f>
      </c>
    </row>
    <row r="133" ht="127.5">
      <c r="D133" s="15" t="s">
        <v>227</v>
      </c>
    </row>
    <row r="134" spans="1:16" ht="12.75" customHeight="1">
      <c r="A134" s="16"/>
      <c r="B134" s="16"/>
      <c r="C134" s="16" t="s">
        <v>208</v>
      </c>
      <c r="D134" s="16" t="s">
        <v>207</v>
      </c>
      <c r="E134" s="16"/>
      <c r="F134" s="16"/>
      <c r="G134" s="16"/>
      <c r="H134" s="16">
        <f>SUM(H120:H133)</f>
      </c>
      <c r="P134">
        <f>ROUND(SUM(P120:P133),2)</f>
      </c>
    </row>
    <row r="136" spans="1:16" ht="12.75" customHeight="1">
      <c r="A136" s="16"/>
      <c r="B136" s="16"/>
      <c r="C136" s="16"/>
      <c r="D136" s="16" t="s">
        <v>61</v>
      </c>
      <c r="E136" s="16"/>
      <c r="F136" s="16"/>
      <c r="G136" s="16"/>
      <c r="H136" s="16">
        <f>+H24+H57+H62+H67+H96+H117+H134</f>
      </c>
      <c r="P136">
        <f>+P24+P57+P62+P67+P96+P117+P134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62</v>
      </c>
      <c r="D5" s="5" t="s">
        <v>63</v>
      </c>
      <c r="E5" s="5"/>
    </row>
    <row r="6" spans="1:5" ht="12.75" customHeight="1">
      <c r="A6" t="s">
        <v>17</v>
      </c>
      <c r="C6" s="5" t="s">
        <v>228</v>
      </c>
      <c r="D6" s="5" t="s">
        <v>229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208</v>
      </c>
      <c r="D11" s="9" t="s">
        <v>207</v>
      </c>
      <c r="E11" s="9"/>
      <c r="F11" s="11"/>
      <c r="G11" s="9"/>
      <c r="H11" s="11"/>
    </row>
    <row r="12" spans="1:16" ht="12.75">
      <c r="A12" s="7">
        <v>1</v>
      </c>
      <c r="B12" s="7" t="s">
        <v>230</v>
      </c>
      <c r="C12" s="7" t="s">
        <v>55</v>
      </c>
      <c r="D12" s="7" t="s">
        <v>231</v>
      </c>
      <c r="E12" s="7" t="s">
        <v>184</v>
      </c>
      <c r="F12" s="10">
        <v>19</v>
      </c>
      <c r="G12" s="14"/>
      <c r="H12" s="13">
        <f>ROUND((G12*F12),2)</f>
      </c>
      <c r="O12">
        <f>rekapitulace!H8</f>
      </c>
      <c r="P12">
        <f>O12/100*H12</f>
      </c>
    </row>
    <row r="13" ht="409.5">
      <c r="D13" s="15" t="s">
        <v>232</v>
      </c>
    </row>
    <row r="14" spans="1:16" ht="12.75">
      <c r="A14" s="7">
        <v>2</v>
      </c>
      <c r="B14" s="7" t="s">
        <v>233</v>
      </c>
      <c r="C14" s="7" t="s">
        <v>55</v>
      </c>
      <c r="D14" s="7" t="s">
        <v>234</v>
      </c>
      <c r="E14" s="7" t="s">
        <v>184</v>
      </c>
      <c r="F14" s="10">
        <v>12</v>
      </c>
      <c r="G14" s="14"/>
      <c r="H14" s="13">
        <f>ROUND((G14*F14),2)</f>
      </c>
      <c r="O14">
        <f>rekapitulace!H8</f>
      </c>
      <c r="P14">
        <f>O14/100*H14</f>
      </c>
    </row>
    <row r="15" ht="51">
      <c r="D15" s="15" t="s">
        <v>235</v>
      </c>
    </row>
    <row r="16" spans="1:16" ht="12.75">
      <c r="A16" s="7">
        <v>3</v>
      </c>
      <c r="B16" s="7" t="s">
        <v>236</v>
      </c>
      <c r="C16" s="7" t="s">
        <v>55</v>
      </c>
      <c r="D16" s="7" t="s">
        <v>237</v>
      </c>
      <c r="E16" s="7" t="s">
        <v>184</v>
      </c>
      <c r="F16" s="10">
        <v>13</v>
      </c>
      <c r="G16" s="14"/>
      <c r="H16" s="13">
        <f>ROUND((G16*F16),2)</f>
      </c>
      <c r="O16">
        <f>rekapitulace!H8</f>
      </c>
      <c r="P16">
        <f>O16/100*H16</f>
      </c>
    </row>
    <row r="17" ht="51">
      <c r="D17" s="15" t="s">
        <v>238</v>
      </c>
    </row>
    <row r="18" spans="1:16" ht="12.75">
      <c r="A18" s="7">
        <v>4</v>
      </c>
      <c r="B18" s="7" t="s">
        <v>239</v>
      </c>
      <c r="C18" s="7" t="s">
        <v>55</v>
      </c>
      <c r="D18" s="7" t="s">
        <v>240</v>
      </c>
      <c r="E18" s="7" t="s">
        <v>184</v>
      </c>
      <c r="F18" s="10">
        <v>7</v>
      </c>
      <c r="G18" s="14"/>
      <c r="H18" s="13">
        <f>ROUND((G18*F18),2)</f>
      </c>
      <c r="O18">
        <f>rekapitulace!H8</f>
      </c>
      <c r="P18">
        <f>O18/100*H18</f>
      </c>
    </row>
    <row r="19" ht="51">
      <c r="D19" s="15" t="s">
        <v>241</v>
      </c>
    </row>
    <row r="20" spans="1:16" ht="12.75">
      <c r="A20" s="7">
        <v>5</v>
      </c>
      <c r="B20" s="7" t="s">
        <v>242</v>
      </c>
      <c r="C20" s="7" t="s">
        <v>55</v>
      </c>
      <c r="D20" s="7" t="s">
        <v>243</v>
      </c>
      <c r="E20" s="7" t="s">
        <v>87</v>
      </c>
      <c r="F20" s="10">
        <v>16.358</v>
      </c>
      <c r="G20" s="14"/>
      <c r="H20" s="13">
        <f>ROUND((G20*F20),2)</f>
      </c>
      <c r="O20">
        <f>rekapitulace!H8</f>
      </c>
      <c r="P20">
        <f>O20/100*H20</f>
      </c>
    </row>
    <row r="21" ht="229.5">
      <c r="D21" s="15" t="s">
        <v>244</v>
      </c>
    </row>
    <row r="22" spans="1:16" ht="12.75">
      <c r="A22" s="7">
        <v>6</v>
      </c>
      <c r="B22" s="7" t="s">
        <v>245</v>
      </c>
      <c r="C22" s="7" t="s">
        <v>55</v>
      </c>
      <c r="D22" s="7" t="s">
        <v>246</v>
      </c>
      <c r="E22" s="7" t="s">
        <v>87</v>
      </c>
      <c r="F22" s="10">
        <v>16.358</v>
      </c>
      <c r="G22" s="14"/>
      <c r="H22" s="13">
        <f>ROUND((G22*F22),2)</f>
      </c>
      <c r="O22">
        <f>rekapitulace!H8</f>
      </c>
      <c r="P22">
        <f>O22/100*H22</f>
      </c>
    </row>
    <row r="23" ht="229.5">
      <c r="D23" s="15" t="s">
        <v>244</v>
      </c>
    </row>
    <row r="24" spans="1:16" ht="12.75" customHeight="1">
      <c r="A24" s="16"/>
      <c r="B24" s="16"/>
      <c r="C24" s="16" t="s">
        <v>208</v>
      </c>
      <c r="D24" s="16" t="s">
        <v>207</v>
      </c>
      <c r="E24" s="16"/>
      <c r="F24" s="16"/>
      <c r="G24" s="16"/>
      <c r="H24" s="16">
        <f>SUM(H12:H23)</f>
      </c>
      <c r="P24">
        <f>ROUND(SUM(P12:P23),2)</f>
      </c>
    </row>
    <row r="26" spans="1:16" ht="12.75" customHeight="1">
      <c r="A26" s="16"/>
      <c r="B26" s="16"/>
      <c r="C26" s="16"/>
      <c r="D26" s="16" t="s">
        <v>61</v>
      </c>
      <c r="E26" s="16"/>
      <c r="F26" s="16"/>
      <c r="G26" s="16"/>
      <c r="H26" s="16">
        <f>+H24</f>
      </c>
      <c r="P26">
        <f>+P24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