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enka\Desktop\"/>
    </mc:Choice>
  </mc:AlternateContent>
  <bookViews>
    <workbookView xWindow="0" yWindow="0" windowWidth="0" windowHeight="0"/>
  </bookViews>
  <sheets>
    <sheet name="Rekapitulace stavby" sheetId="1" r:id="rId1"/>
    <sheet name="000 - Vedlejší rozpočtové..." sheetId="2" r:id="rId2"/>
    <sheet name="001 - Spodní stavba - zák..." sheetId="3" r:id="rId3"/>
    <sheet name="002 - Modulární kontejner..." sheetId="4" r:id="rId4"/>
    <sheet name="003 - Venkovní plochy" sheetId="5" r:id="rId5"/>
    <sheet name="004 - Hromosvod a uzemnění" sheetId="6" r:id="rId6"/>
    <sheet name="005-01 - Vodovod" sheetId="7" r:id="rId7"/>
    <sheet name="005-02 - Splašková kanali..." sheetId="8" r:id="rId8"/>
    <sheet name="005-03 - Dešťová kanalizace" sheetId="9" r:id="rId9"/>
    <sheet name="005-04 - Silnoproud" sheetId="10" r:id="rId10"/>
    <sheet name="006 - FVE" sheetId="11" r:id="rId11"/>
    <sheet name="007 - Demolice stávajícíc..." sheetId="12" r:id="rId12"/>
    <sheet name="Seznam figur" sheetId="13" r:id="rId13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'000 - Vedlejší rozpočtové...'!$C$117:$K$121</definedName>
    <definedName name="_xlnm.Print_Area" localSheetId="1">'000 - Vedlejší rozpočtové...'!$C$4:$J$76,'000 - Vedlejší rozpočtové...'!$C$82:$J$99,'000 - Vedlejší rozpočtové...'!$C$105:$K$121</definedName>
    <definedName name="_xlnm.Print_Titles" localSheetId="1">'000 - Vedlejší rozpočtové...'!$117:$117</definedName>
    <definedName name="_xlnm._FilterDatabase" localSheetId="2" hidden="1">'001 - Spodní stavba - zák...'!$C$121:$K$185</definedName>
    <definedName name="_xlnm.Print_Area" localSheetId="2">'001 - Spodní stavba - zák...'!$C$4:$J$76,'001 - Spodní stavba - zák...'!$C$82:$J$103,'001 - Spodní stavba - zák...'!$C$109:$K$185</definedName>
    <definedName name="_xlnm.Print_Titles" localSheetId="2">'001 - Spodní stavba - zák...'!$121:$121</definedName>
    <definedName name="_xlnm._FilterDatabase" localSheetId="3" hidden="1">'002 - Modulární kontejner...'!$C$123:$K$161</definedName>
    <definedName name="_xlnm.Print_Area" localSheetId="3">'002 - Modulární kontejner...'!$C$4:$J$76,'002 - Modulární kontejner...'!$C$82:$J$105,'002 - Modulární kontejner...'!$C$111:$K$161</definedName>
    <definedName name="_xlnm.Print_Titles" localSheetId="3">'002 - Modulární kontejner...'!$123:$123</definedName>
    <definedName name="_xlnm._FilterDatabase" localSheetId="4" hidden="1">'003 - Venkovní plochy'!$C$123:$K$176</definedName>
    <definedName name="_xlnm.Print_Area" localSheetId="4">'003 - Venkovní plochy'!$C$4:$J$76,'003 - Venkovní plochy'!$C$82:$J$105,'003 - Venkovní plochy'!$C$111:$K$176</definedName>
    <definedName name="_xlnm.Print_Titles" localSheetId="4">'003 - Venkovní plochy'!$123:$123</definedName>
    <definedName name="_xlnm._FilterDatabase" localSheetId="5" hidden="1">'004 - Hromosvod a uzemnění'!$C$119:$K$156</definedName>
    <definedName name="_xlnm.Print_Area" localSheetId="5">'004 - Hromosvod a uzemnění'!$C$4:$J$76,'004 - Hromosvod a uzemnění'!$C$82:$J$101,'004 - Hromosvod a uzemnění'!$C$107:$K$156</definedName>
    <definedName name="_xlnm.Print_Titles" localSheetId="5">'004 - Hromosvod a uzemnění'!$119:$119</definedName>
    <definedName name="_xlnm._FilterDatabase" localSheetId="6" hidden="1">'005-01 - Vodovod'!$C$126:$K$176</definedName>
    <definedName name="_xlnm.Print_Area" localSheetId="6">'005-01 - Vodovod'!$C$4:$J$76,'005-01 - Vodovod'!$C$82:$J$106,'005-01 - Vodovod'!$C$112:$K$176</definedName>
    <definedName name="_xlnm.Print_Titles" localSheetId="6">'005-01 - Vodovod'!$126:$126</definedName>
    <definedName name="_xlnm._FilterDatabase" localSheetId="7" hidden="1">'005-02 - Splašková kanali...'!$C$124:$K$203</definedName>
    <definedName name="_xlnm.Print_Area" localSheetId="7">'005-02 - Splašková kanali...'!$C$4:$J$76,'005-02 - Splašková kanali...'!$C$82:$J$104,'005-02 - Splašková kanali...'!$C$110:$K$203</definedName>
    <definedName name="_xlnm.Print_Titles" localSheetId="7">'005-02 - Splašková kanali...'!$124:$124</definedName>
    <definedName name="_xlnm._FilterDatabase" localSheetId="8" hidden="1">'005-03 - Dešťová kanalizace'!$C$124:$K$172</definedName>
    <definedName name="_xlnm.Print_Area" localSheetId="8">'005-03 - Dešťová kanalizace'!$C$4:$J$76,'005-03 - Dešťová kanalizace'!$C$82:$J$104,'005-03 - Dešťová kanalizace'!$C$110:$K$172</definedName>
    <definedName name="_xlnm.Print_Titles" localSheetId="8">'005-03 - Dešťová kanalizace'!$124:$124</definedName>
    <definedName name="_xlnm._FilterDatabase" localSheetId="9" hidden="1">'005-04 - Silnoproud'!$C$123:$K$190</definedName>
    <definedName name="_xlnm.Print_Area" localSheetId="9">'005-04 - Silnoproud'!$C$4:$J$76,'005-04 - Silnoproud'!$C$82:$J$103,'005-04 - Silnoproud'!$C$109:$K$190</definedName>
    <definedName name="_xlnm.Print_Titles" localSheetId="9">'005-04 - Silnoproud'!$123:$123</definedName>
    <definedName name="_xlnm._FilterDatabase" localSheetId="10" hidden="1">'006 - FVE'!$C$117:$K$122</definedName>
    <definedName name="_xlnm.Print_Area" localSheetId="10">'006 - FVE'!$C$4:$J$76,'006 - FVE'!$C$82:$J$99,'006 - FVE'!$C$105:$K$122</definedName>
    <definedName name="_xlnm.Print_Titles" localSheetId="10">'006 - FVE'!$117:$117</definedName>
    <definedName name="_xlnm._FilterDatabase" localSheetId="11" hidden="1">'007 - Demolice stávajícíc...'!$C$118:$K$140</definedName>
    <definedName name="_xlnm.Print_Area" localSheetId="11">'007 - Demolice stávajícíc...'!$C$4:$J$76,'007 - Demolice stávajícíc...'!$C$82:$J$100,'007 - Demolice stávajícíc...'!$C$106:$K$140</definedName>
    <definedName name="_xlnm.Print_Titles" localSheetId="11">'007 - Demolice stávajícíc...'!$118:$118</definedName>
    <definedName name="_xlnm.Print_Area" localSheetId="12">'Seznam figur'!$C$4:$G$209</definedName>
    <definedName name="_xlnm.Print_Titles" localSheetId="12">'Seznam figur'!$9:$9</definedName>
  </definedNames>
  <calcPr/>
</workbook>
</file>

<file path=xl/calcChain.xml><?xml version="1.0" encoding="utf-8"?>
<calcChain xmlns="http://schemas.openxmlformats.org/spreadsheetml/2006/main">
  <c i="13" l="1" r="D7"/>
  <c i="12" r="J37"/>
  <c r="J36"/>
  <c i="1" r="AY106"/>
  <c i="12" r="J35"/>
  <c i="1" r="AX106"/>
  <c i="12"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2"/>
  <c r="BH122"/>
  <c r="BG122"/>
  <c r="BF122"/>
  <c r="T122"/>
  <c r="T121"/>
  <c r="R122"/>
  <c r="R121"/>
  <c r="P122"/>
  <c r="P121"/>
  <c r="J116"/>
  <c r="J115"/>
  <c r="F115"/>
  <c r="F113"/>
  <c r="E111"/>
  <c r="J92"/>
  <c r="J91"/>
  <c r="F91"/>
  <c r="F89"/>
  <c r="E87"/>
  <c r="J18"/>
  <c r="E18"/>
  <c r="F92"/>
  <c r="J17"/>
  <c r="J12"/>
  <c r="J113"/>
  <c r="E7"/>
  <c r="E85"/>
  <c i="11" r="J37"/>
  <c r="J36"/>
  <c i="1" r="AY105"/>
  <c i="11" r="J35"/>
  <c i="1" r="AX105"/>
  <c i="11" r="BI121"/>
  <c r="BH121"/>
  <c r="BG121"/>
  <c r="BF121"/>
  <c r="T121"/>
  <c r="T120"/>
  <c r="T119"/>
  <c r="T118"/>
  <c r="R121"/>
  <c r="R120"/>
  <c r="R119"/>
  <c r="R118"/>
  <c r="P121"/>
  <c r="P120"/>
  <c r="P119"/>
  <c r="P118"/>
  <c i="1" r="AU105"/>
  <c i="11"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10" r="J39"/>
  <c r="J38"/>
  <c i="1" r="AY104"/>
  <c i="10" r="J37"/>
  <c i="1" r="AX104"/>
  <c i="10" r="BI190"/>
  <c r="BH190"/>
  <c r="BG190"/>
  <c r="BF190"/>
  <c r="T190"/>
  <c r="R190"/>
  <c r="P190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8"/>
  <c r="E116"/>
  <c r="F91"/>
  <c r="E89"/>
  <c r="J26"/>
  <c r="E26"/>
  <c r="J121"/>
  <c r="J25"/>
  <c r="J23"/>
  <c r="E23"/>
  <c r="J120"/>
  <c r="J22"/>
  <c r="J20"/>
  <c r="E20"/>
  <c r="F121"/>
  <c r="J19"/>
  <c r="J17"/>
  <c r="E17"/>
  <c r="F120"/>
  <c r="J16"/>
  <c r="J14"/>
  <c r="J118"/>
  <c r="E7"/>
  <c r="E112"/>
  <c i="9" r="J39"/>
  <c r="J38"/>
  <c i="1" r="AY103"/>
  <c i="9" r="J37"/>
  <c i="1" r="AX103"/>
  <c i="9" r="BI172"/>
  <c r="BH172"/>
  <c r="BG172"/>
  <c r="BF172"/>
  <c r="T172"/>
  <c r="T171"/>
  <c r="R172"/>
  <c r="R171"/>
  <c r="P172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J122"/>
  <c r="J121"/>
  <c r="F121"/>
  <c r="F119"/>
  <c r="E117"/>
  <c r="J94"/>
  <c r="J93"/>
  <c r="F93"/>
  <c r="F91"/>
  <c r="E89"/>
  <c r="J20"/>
  <c r="E20"/>
  <c r="F94"/>
  <c r="J19"/>
  <c r="J14"/>
  <c r="J119"/>
  <c r="E7"/>
  <c r="E85"/>
  <c i="8" r="J39"/>
  <c r="J38"/>
  <c i="1" r="AY102"/>
  <c i="8" r="J37"/>
  <c i="1" r="AX102"/>
  <c i="8" r="BI203"/>
  <c r="BH203"/>
  <c r="BG203"/>
  <c r="BF203"/>
  <c r="T203"/>
  <c r="T202"/>
  <c r="R203"/>
  <c r="R202"/>
  <c r="P203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2"/>
  <c r="BH172"/>
  <c r="BG172"/>
  <c r="BF172"/>
  <c r="T172"/>
  <c r="R172"/>
  <c r="P172"/>
  <c r="BI166"/>
  <c r="BH166"/>
  <c r="BG166"/>
  <c r="BF166"/>
  <c r="T166"/>
  <c r="R166"/>
  <c r="P166"/>
  <c r="BI160"/>
  <c r="BH160"/>
  <c r="BG160"/>
  <c r="BF160"/>
  <c r="T160"/>
  <c r="R160"/>
  <c r="P160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4"/>
  <c r="BH134"/>
  <c r="BG134"/>
  <c r="BF134"/>
  <c r="T134"/>
  <c r="R134"/>
  <c r="P134"/>
  <c r="BI128"/>
  <c r="BH128"/>
  <c r="BG128"/>
  <c r="BF128"/>
  <c r="T128"/>
  <c r="R128"/>
  <c r="P128"/>
  <c r="J122"/>
  <c r="J121"/>
  <c r="F121"/>
  <c r="F119"/>
  <c r="E117"/>
  <c r="J94"/>
  <c r="J93"/>
  <c r="F93"/>
  <c r="F91"/>
  <c r="E89"/>
  <c r="J20"/>
  <c r="E20"/>
  <c r="F122"/>
  <c r="J19"/>
  <c r="J14"/>
  <c r="J119"/>
  <c r="E7"/>
  <c r="E113"/>
  <c i="7" r="J39"/>
  <c r="J38"/>
  <c i="1" r="AY101"/>
  <c i="7" r="J37"/>
  <c i="1" r="AX101"/>
  <c i="7"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T169"/>
  <c r="R170"/>
  <c r="R169"/>
  <c r="P170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1"/>
  <c r="BH151"/>
  <c r="BG151"/>
  <c r="BF151"/>
  <c r="T151"/>
  <c r="T150"/>
  <c r="R151"/>
  <c r="R150"/>
  <c r="P151"/>
  <c r="P150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J124"/>
  <c r="J123"/>
  <c r="F123"/>
  <c r="F121"/>
  <c r="E119"/>
  <c r="J94"/>
  <c r="J93"/>
  <c r="F93"/>
  <c r="F91"/>
  <c r="E89"/>
  <c r="J20"/>
  <c r="E20"/>
  <c r="F94"/>
  <c r="J19"/>
  <c r="J14"/>
  <c r="J121"/>
  <c r="E7"/>
  <c r="E115"/>
  <c i="6" r="J37"/>
  <c r="J36"/>
  <c i="1" r="AY99"/>
  <c i="6" r="J35"/>
  <c i="1" r="AX99"/>
  <c i="6"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F114"/>
  <c r="E112"/>
  <c r="F89"/>
  <c r="E87"/>
  <c r="J24"/>
  <c r="E24"/>
  <c r="J92"/>
  <c r="J23"/>
  <c r="J21"/>
  <c r="E21"/>
  <c r="J91"/>
  <c r="J20"/>
  <c r="J18"/>
  <c r="E18"/>
  <c r="F117"/>
  <c r="J17"/>
  <c r="J15"/>
  <c r="E15"/>
  <c r="F116"/>
  <c r="J14"/>
  <c r="J12"/>
  <c r="J89"/>
  <c r="E7"/>
  <c r="E110"/>
  <c i="5" r="J37"/>
  <c r="J36"/>
  <c i="1" r="AY98"/>
  <c i="5" r="J35"/>
  <c i="1" r="AX98"/>
  <c i="5" r="BI175"/>
  <c r="BH175"/>
  <c r="BG175"/>
  <c r="BF175"/>
  <c r="T175"/>
  <c r="T174"/>
  <c r="R175"/>
  <c r="R174"/>
  <c r="P175"/>
  <c r="P174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7"/>
  <c r="BH157"/>
  <c r="BG157"/>
  <c r="BF157"/>
  <c r="T157"/>
  <c r="T156"/>
  <c r="R157"/>
  <c r="R156"/>
  <c r="P157"/>
  <c r="P156"/>
  <c r="BI152"/>
  <c r="BH152"/>
  <c r="BG152"/>
  <c r="BF152"/>
  <c r="T152"/>
  <c r="R152"/>
  <c r="P152"/>
  <c r="BI151"/>
  <c r="BH151"/>
  <c r="BG151"/>
  <c r="BF151"/>
  <c r="T151"/>
  <c r="R151"/>
  <c r="P151"/>
  <c r="BI143"/>
  <c r="BH143"/>
  <c r="BG143"/>
  <c r="BF143"/>
  <c r="T143"/>
  <c r="R143"/>
  <c r="P143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89"/>
  <c r="E7"/>
  <c r="E85"/>
  <c i="4" r="J37"/>
  <c r="J36"/>
  <c i="1" r="AY97"/>
  <c i="4" r="J35"/>
  <c i="1" r="AX97"/>
  <c i="4" r="BI161"/>
  <c r="BH161"/>
  <c r="BG161"/>
  <c r="BF161"/>
  <c r="T161"/>
  <c r="T160"/>
  <c r="R161"/>
  <c r="R160"/>
  <c r="P161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T132"/>
  <c r="R133"/>
  <c r="R132"/>
  <c r="P133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8"/>
  <c r="E116"/>
  <c r="F89"/>
  <c r="E87"/>
  <c r="J24"/>
  <c r="E24"/>
  <c r="J92"/>
  <c r="J23"/>
  <c r="J21"/>
  <c r="E21"/>
  <c r="J91"/>
  <c r="J20"/>
  <c r="J18"/>
  <c r="E18"/>
  <c r="F121"/>
  <c r="J17"/>
  <c r="J15"/>
  <c r="E15"/>
  <c r="F120"/>
  <c r="J14"/>
  <c r="J12"/>
  <c r="J118"/>
  <c r="E7"/>
  <c r="E114"/>
  <c i="3" r="J37"/>
  <c r="J36"/>
  <c i="1" r="AY96"/>
  <c i="3" r="J35"/>
  <c i="1" r="AX96"/>
  <c i="3" r="BI185"/>
  <c r="BH185"/>
  <c r="BG185"/>
  <c r="BF185"/>
  <c r="T185"/>
  <c r="T184"/>
  <c r="R185"/>
  <c r="R184"/>
  <c r="P185"/>
  <c r="P184"/>
  <c r="BI182"/>
  <c r="BH182"/>
  <c r="BG182"/>
  <c r="BF182"/>
  <c r="T182"/>
  <c r="T181"/>
  <c r="R182"/>
  <c r="R181"/>
  <c r="P182"/>
  <c r="P181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4"/>
  <c r="BH164"/>
  <c r="BG164"/>
  <c r="BF164"/>
  <c r="T164"/>
  <c r="R164"/>
  <c r="P164"/>
  <c r="BI156"/>
  <c r="BH156"/>
  <c r="BG156"/>
  <c r="BF156"/>
  <c r="T156"/>
  <c r="R156"/>
  <c r="P156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29"/>
  <c r="BH129"/>
  <c r="BG129"/>
  <c r="BF129"/>
  <c r="T129"/>
  <c r="R129"/>
  <c r="P129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89"/>
  <c r="E7"/>
  <c r="E112"/>
  <c i="2" r="J37"/>
  <c r="J36"/>
  <c i="1" r="AY95"/>
  <c i="2" r="J35"/>
  <c i="1" r="AX95"/>
  <c i="2" r="BI121"/>
  <c r="BH121"/>
  <c r="BG121"/>
  <c r="BF121"/>
  <c r="T121"/>
  <c r="T120"/>
  <c r="T119"/>
  <c r="T118"/>
  <c r="R121"/>
  <c r="R120"/>
  <c r="R119"/>
  <c r="R118"/>
  <c r="P121"/>
  <c r="P120"/>
  <c r="P119"/>
  <c r="P118"/>
  <c i="1" r="AU95"/>
  <c i="2"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1" r="L90"/>
  <c r="AM90"/>
  <c r="AM89"/>
  <c r="L89"/>
  <c r="AM87"/>
  <c r="L87"/>
  <c r="L85"/>
  <c r="L84"/>
  <c i="2" r="J121"/>
  <c r="F37"/>
  <c i="1" r="BD95"/>
  <c i="3" r="J171"/>
  <c r="BK149"/>
  <c r="BK185"/>
  <c r="J146"/>
  <c r="BK125"/>
  <c r="BK156"/>
  <c r="J174"/>
  <c r="J139"/>
  <c i="4" r="J155"/>
  <c r="BK146"/>
  <c r="BK133"/>
  <c r="J128"/>
  <c r="J156"/>
  <c r="J139"/>
  <c r="BK156"/>
  <c r="BK139"/>
  <c r="BK155"/>
  <c r="BK149"/>
  <c r="J142"/>
  <c r="J129"/>
  <c i="5" r="BK173"/>
  <c r="J165"/>
  <c r="J131"/>
  <c r="BK165"/>
  <c r="BK127"/>
  <c r="BK157"/>
  <c r="J136"/>
  <c r="J151"/>
  <c i="6" r="BK154"/>
  <c r="BK150"/>
  <c r="BK146"/>
  <c r="BK143"/>
  <c r="BK137"/>
  <c r="BK135"/>
  <c r="J134"/>
  <c r="BK133"/>
  <c r="J131"/>
  <c r="BK127"/>
  <c r="J122"/>
  <c r="J154"/>
  <c r="J152"/>
  <c r="J147"/>
  <c r="J143"/>
  <c r="BK138"/>
  <c r="J133"/>
  <c r="BK129"/>
  <c r="BK124"/>
  <c i="7" r="BK170"/>
  <c r="BK165"/>
  <c r="J160"/>
  <c r="BK151"/>
  <c r="BK142"/>
  <c r="BK167"/>
  <c r="J162"/>
  <c r="J151"/>
  <c r="F37"/>
  <c i="8" r="J188"/>
  <c r="BK172"/>
  <c r="J140"/>
  <c r="J199"/>
  <c r="BK185"/>
  <c r="BK180"/>
  <c r="J148"/>
  <c r="BK144"/>
  <c r="BK140"/>
  <c r="J195"/>
  <c r="BK181"/>
  <c r="BK160"/>
  <c i="9" r="J169"/>
  <c r="J154"/>
  <c r="J128"/>
  <c r="J166"/>
  <c r="BK142"/>
  <c r="BK144"/>
  <c r="BK172"/>
  <c r="BK158"/>
  <c i="10" r="J179"/>
  <c r="J164"/>
  <c r="J138"/>
  <c r="BK184"/>
  <c r="J170"/>
  <c r="J162"/>
  <c r="BK153"/>
  <c r="BK144"/>
  <c r="J134"/>
  <c r="BK130"/>
  <c r="J190"/>
  <c r="J184"/>
  <c r="J174"/>
  <c r="BK165"/>
  <c r="J157"/>
  <c r="J152"/>
  <c r="BK140"/>
  <c r="J182"/>
  <c r="BK171"/>
  <c r="J163"/>
  <c r="J154"/>
  <c r="BK139"/>
  <c r="J130"/>
  <c r="BK127"/>
  <c i="11" r="F37"/>
  <c i="1" r="BD105"/>
  <c i="11" r="F34"/>
  <c i="1" r="BA105"/>
  <c i="12" r="J133"/>
  <c r="BK138"/>
  <c r="J135"/>
  <c r="BK122"/>
  <c r="J129"/>
  <c i="2" r="F35"/>
  <c r="J34"/>
  <c i="1" r="AW95"/>
  <c i="3" r="BK146"/>
  <c r="BK174"/>
  <c r="BK141"/>
  <c r="BK182"/>
  <c r="BK129"/>
  <c r="J176"/>
  <c r="J149"/>
  <c i="4" r="BK158"/>
  <c r="J150"/>
  <c r="BK138"/>
  <c r="J158"/>
  <c r="BK152"/>
  <c r="J140"/>
  <c r="BK129"/>
  <c r="J143"/>
  <c r="BK130"/>
  <c r="BK161"/>
  <c r="J152"/>
  <c r="BK143"/>
  <c r="J131"/>
  <c r="J126"/>
  <c i="5" r="J143"/>
  <c r="BK167"/>
  <c r="BK134"/>
  <c r="J163"/>
  <c r="J138"/>
  <c r="BK152"/>
  <c i="6" r="J153"/>
  <c r="J148"/>
  <c r="J144"/>
  <c r="J139"/>
  <c r="J129"/>
  <c r="J124"/>
  <c r="J156"/>
  <c r="BK153"/>
  <c r="BK149"/>
  <c r="J145"/>
  <c r="BK139"/>
  <c r="BK134"/>
  <c r="BK130"/>
  <c r="J125"/>
  <c i="7" r="BK173"/>
  <c r="J166"/>
  <c r="J161"/>
  <c r="BK155"/>
  <c r="BK138"/>
  <c r="BK174"/>
  <c r="BK163"/>
  <c r="J156"/>
  <c r="BK130"/>
  <c r="J174"/>
  <c r="J165"/>
  <c r="BK161"/>
  <c r="BK158"/>
  <c r="BK146"/>
  <c r="J134"/>
  <c i="8" r="BK200"/>
  <c r="BK197"/>
  <c r="J191"/>
  <c r="BK179"/>
  <c r="BK150"/>
  <c r="BK134"/>
  <c r="J197"/>
  <c r="BK184"/>
  <c r="BK166"/>
  <c r="J150"/>
  <c r="J198"/>
  <c r="J184"/>
  <c r="J180"/>
  <c r="J134"/>
  <c i="9" r="BK166"/>
  <c r="J150"/>
  <c r="J172"/>
  <c r="BK164"/>
  <c r="J132"/>
  <c r="J142"/>
  <c r="BK170"/>
  <c r="J144"/>
  <c i="10" r="BK186"/>
  <c r="BK167"/>
  <c r="J142"/>
  <c r="BK134"/>
  <c r="J176"/>
  <c r="BK166"/>
  <c r="BK157"/>
  <c r="BK152"/>
  <c r="BK142"/>
  <c r="J131"/>
  <c r="BK126"/>
  <c r="J185"/>
  <c r="BK175"/>
  <c r="J166"/>
  <c r="BK162"/>
  <c r="J153"/>
  <c r="J139"/>
  <c r="J187"/>
  <c r="BK174"/>
  <c r="BK170"/>
  <c r="J160"/>
  <c r="J156"/>
  <c r="J150"/>
  <c r="BK138"/>
  <c r="BK132"/>
  <c r="BK128"/>
  <c i="12" r="J136"/>
  <c r="J128"/>
  <c r="BK136"/>
  <c r="BK132"/>
  <c r="J139"/>
  <c r="J122"/>
  <c r="BK135"/>
  <c i="2" r="F36"/>
  <c i="3" r="BK176"/>
  <c r="J156"/>
  <c r="J129"/>
  <c r="BK143"/>
  <c r="J185"/>
  <c r="J136"/>
  <c r="J182"/>
  <c r="BK136"/>
  <c i="4" r="J157"/>
  <c r="BK148"/>
  <c r="J136"/>
  <c r="BK126"/>
  <c r="J148"/>
  <c r="BK131"/>
  <c r="J149"/>
  <c r="BK140"/>
  <c r="J127"/>
  <c r="BK153"/>
  <c r="J146"/>
  <c r="J133"/>
  <c r="BK127"/>
  <c i="5" r="J167"/>
  <c r="BK151"/>
  <c r="J127"/>
  <c r="BK163"/>
  <c r="J173"/>
  <c r="BK143"/>
  <c r="BK175"/>
  <c r="BK138"/>
  <c i="6" r="J155"/>
  <c r="BK151"/>
  <c r="BK147"/>
  <c r="BK141"/>
  <c r="J138"/>
  <c r="J130"/>
  <c r="BK125"/>
  <c r="BK156"/>
  <c r="J150"/>
  <c r="J146"/>
  <c r="J141"/>
  <c r="J137"/>
  <c r="BK132"/>
  <c r="BK128"/>
  <c r="J123"/>
  <c i="7" r="J167"/>
  <c r="BK162"/>
  <c r="BK156"/>
  <c r="BK144"/>
  <c r="BK176"/>
  <c r="BK166"/>
  <c r="BK159"/>
  <c r="J142"/>
  <c r="J176"/>
  <c r="J170"/>
  <c r="J163"/>
  <c r="J159"/>
  <c r="J157"/>
  <c r="J130"/>
  <c i="8" r="J201"/>
  <c r="BK198"/>
  <c r="J194"/>
  <c r="J182"/>
  <c r="J144"/>
  <c r="BK201"/>
  <c r="BK188"/>
  <c r="J181"/>
  <c r="J160"/>
  <c r="J128"/>
  <c r="BK191"/>
  <c r="J172"/>
  <c r="BK148"/>
  <c i="9" r="J168"/>
  <c r="J140"/>
  <c r="J170"/>
  <c r="J158"/>
  <c r="J164"/>
  <c r="BK128"/>
  <c r="J163"/>
  <c r="BK136"/>
  <c i="10" r="BK172"/>
  <c r="BK158"/>
  <c r="J140"/>
  <c r="BK185"/>
  <c r="J171"/>
  <c r="J165"/>
  <c r="BK156"/>
  <c r="BK147"/>
  <c r="BK135"/>
  <c r="J132"/>
  <c r="J128"/>
  <c r="J186"/>
  <c r="BK176"/>
  <c r="BK173"/>
  <c r="BK164"/>
  <c r="BK160"/>
  <c r="BK150"/>
  <c r="J127"/>
  <c r="BK183"/>
  <c r="J173"/>
  <c r="J167"/>
  <c r="BK159"/>
  <c r="BK155"/>
  <c r="J147"/>
  <c r="J135"/>
  <c r="BK131"/>
  <c i="11" r="J121"/>
  <c r="F36"/>
  <c i="1" r="BC105"/>
  <c i="12" r="BK140"/>
  <c r="J134"/>
  <c r="BK139"/>
  <c r="BK133"/>
  <c r="BK128"/>
  <c r="BK134"/>
  <c r="J140"/>
  <c r="BK129"/>
  <c i="2" r="BK121"/>
  <c i="1" r="AS100"/>
  <c i="3" r="J164"/>
  <c r="J143"/>
  <c r="BK171"/>
  <c r="BK139"/>
  <c r="BK164"/>
  <c r="J125"/>
  <c r="J141"/>
  <c i="4" r="BK159"/>
  <c r="J153"/>
  <c r="J144"/>
  <c r="J130"/>
  <c r="BK157"/>
  <c r="BK142"/>
  <c r="J161"/>
  <c r="BK144"/>
  <c r="J138"/>
  <c r="J159"/>
  <c r="BK150"/>
  <c r="BK136"/>
  <c r="BK128"/>
  <c i="5" r="BK171"/>
  <c r="J134"/>
  <c r="J175"/>
  <c r="J157"/>
  <c r="BK131"/>
  <c r="J152"/>
  <c r="J171"/>
  <c r="BK136"/>
  <c i="6" r="BK152"/>
  <c r="J149"/>
  <c r="BK145"/>
  <c r="BK140"/>
  <c r="J132"/>
  <c r="J128"/>
  <c r="BK123"/>
  <c r="BK155"/>
  <c r="J151"/>
  <c r="BK148"/>
  <c r="BK144"/>
  <c r="J140"/>
  <c r="J135"/>
  <c r="BK131"/>
  <c r="J127"/>
  <c r="BK122"/>
  <c i="7" r="BK168"/>
  <c r="BK164"/>
  <c r="J158"/>
  <c r="J146"/>
  <c r="BK134"/>
  <c r="J164"/>
  <c r="BK157"/>
  <c r="J138"/>
  <c r="J173"/>
  <c r="J168"/>
  <c r="BK160"/>
  <c r="J155"/>
  <c r="J144"/>
  <c i="8" r="J203"/>
  <c r="BK199"/>
  <c r="BK195"/>
  <c r="J185"/>
  <c r="BK152"/>
  <c r="BK203"/>
  <c r="BK194"/>
  <c r="J179"/>
  <c r="J152"/>
  <c r="J200"/>
  <c r="BK182"/>
  <c r="J166"/>
  <c r="BK128"/>
  <c i="9" r="BK163"/>
  <c r="J136"/>
  <c r="BK168"/>
  <c r="BK150"/>
  <c r="BK154"/>
  <c r="BK132"/>
  <c r="BK169"/>
  <c r="BK140"/>
  <c i="10" r="BK182"/>
  <c r="BK154"/>
  <c r="BK190"/>
  <c r="J183"/>
  <c r="BK168"/>
  <c r="J159"/>
  <c r="J151"/>
  <c r="BK143"/>
  <c r="J133"/>
  <c r="BK129"/>
  <c r="BK187"/>
  <c r="BK179"/>
  <c r="J172"/>
  <c r="BK163"/>
  <c r="J155"/>
  <c r="J144"/>
  <c r="J126"/>
  <c r="J175"/>
  <c r="J168"/>
  <c r="J158"/>
  <c r="BK151"/>
  <c r="J143"/>
  <c r="BK133"/>
  <c r="J129"/>
  <c i="11" r="BK121"/>
  <c r="F35"/>
  <c i="1" r="BB105"/>
  <c i="12" r="BK137"/>
  <c r="J132"/>
  <c r="J137"/>
  <c r="BK130"/>
  <c r="J130"/>
  <c r="J138"/>
  <c i="3" l="1" r="R124"/>
  <c r="P145"/>
  <c r="BK173"/>
  <c r="J173"/>
  <c r="J100"/>
  <c i="4" r="R125"/>
  <c r="P135"/>
  <c r="P141"/>
  <c r="P147"/>
  <c r="P151"/>
  <c r="T154"/>
  <c i="5" r="BK126"/>
  <c r="J126"/>
  <c r="J98"/>
  <c r="R133"/>
  <c r="T150"/>
  <c r="T162"/>
  <c r="T161"/>
  <c i="6" r="T121"/>
  <c r="R126"/>
  <c r="R136"/>
  <c r="BK142"/>
  <c r="J142"/>
  <c r="J100"/>
  <c i="7" r="P129"/>
  <c r="P128"/>
  <c r="P154"/>
  <c r="R172"/>
  <c r="R171"/>
  <c i="8" r="P127"/>
  <c r="P159"/>
  <c r="T178"/>
  <c i="9" r="BK127"/>
  <c r="J127"/>
  <c r="J100"/>
  <c r="BK149"/>
  <c r="J149"/>
  <c r="J101"/>
  <c r="P162"/>
  <c i="3" r="BK124"/>
  <c r="J124"/>
  <c r="J98"/>
  <c r="T145"/>
  <c r="P173"/>
  <c i="4" r="P125"/>
  <c r="BK135"/>
  <c r="J135"/>
  <c r="J99"/>
  <c r="BK141"/>
  <c r="J141"/>
  <c r="J100"/>
  <c r="BK147"/>
  <c r="J147"/>
  <c r="J101"/>
  <c r="T151"/>
  <c r="P154"/>
  <c i="5" r="T126"/>
  <c r="P133"/>
  <c r="P150"/>
  <c r="R162"/>
  <c r="R161"/>
  <c i="6" r="BK121"/>
  <c r="J121"/>
  <c r="J97"/>
  <c r="BK126"/>
  <c r="J126"/>
  <c r="J98"/>
  <c r="P136"/>
  <c r="P142"/>
  <c i="7" r="BK129"/>
  <c r="J129"/>
  <c r="J100"/>
  <c r="BK154"/>
  <c r="J154"/>
  <c r="J102"/>
  <c r="BK172"/>
  <c r="J172"/>
  <c r="J105"/>
  <c i="8" r="BK127"/>
  <c r="J127"/>
  <c r="J100"/>
  <c r="T159"/>
  <c r="P178"/>
  <c i="9" r="R127"/>
  <c r="R149"/>
  <c r="T162"/>
  <c i="10" r="P125"/>
  <c r="T125"/>
  <c r="T141"/>
  <c r="BK169"/>
  <c r="J169"/>
  <c r="J102"/>
  <c r="R169"/>
  <c i="3" r="P124"/>
  <c r="P123"/>
  <c r="P122"/>
  <c i="1" r="AU96"/>
  <c i="3" r="R145"/>
  <c r="R173"/>
  <c i="4" r="BK125"/>
  <c r="J125"/>
  <c r="J97"/>
  <c r="T135"/>
  <c r="T141"/>
  <c r="R147"/>
  <c r="BK151"/>
  <c r="J151"/>
  <c r="J102"/>
  <c r="BK154"/>
  <c r="J154"/>
  <c r="J103"/>
  <c i="5" r="R126"/>
  <c r="T133"/>
  <c r="R150"/>
  <c r="BK162"/>
  <c r="J162"/>
  <c r="J103"/>
  <c i="6" r="R121"/>
  <c r="T126"/>
  <c r="T136"/>
  <c r="T142"/>
  <c i="7" r="T129"/>
  <c r="T128"/>
  <c r="T127"/>
  <c r="T154"/>
  <c r="T172"/>
  <c r="T171"/>
  <c i="8" r="T127"/>
  <c r="T126"/>
  <c r="T125"/>
  <c r="BK159"/>
  <c r="J159"/>
  <c r="J101"/>
  <c r="BK178"/>
  <c r="J178"/>
  <c r="J102"/>
  <c i="9" r="P127"/>
  <c r="P149"/>
  <c r="R162"/>
  <c i="10" r="BK125"/>
  <c r="J125"/>
  <c r="J99"/>
  <c r="R125"/>
  <c r="P141"/>
  <c r="BK161"/>
  <c r="J161"/>
  <c r="J101"/>
  <c r="R161"/>
  <c r="P169"/>
  <c i="12" r="BK127"/>
  <c r="J127"/>
  <c r="J99"/>
  <c i="3" r="T124"/>
  <c r="BK145"/>
  <c r="J145"/>
  <c r="J99"/>
  <c r="T173"/>
  <c i="4" r="T125"/>
  <c r="T124"/>
  <c r="R135"/>
  <c r="R141"/>
  <c r="T147"/>
  <c r="R151"/>
  <c r="R154"/>
  <c i="5" r="P126"/>
  <c r="P125"/>
  <c r="BK133"/>
  <c r="J133"/>
  <c r="J99"/>
  <c r="BK150"/>
  <c r="J150"/>
  <c r="J100"/>
  <c r="P162"/>
  <c r="P161"/>
  <c i="6" r="P121"/>
  <c r="P126"/>
  <c r="BK136"/>
  <c r="J136"/>
  <c r="J99"/>
  <c r="R142"/>
  <c i="7" r="R129"/>
  <c r="R128"/>
  <c r="R127"/>
  <c r="R154"/>
  <c r="P172"/>
  <c r="P171"/>
  <c i="8" r="R127"/>
  <c r="R159"/>
  <c r="R178"/>
  <c i="9" r="T127"/>
  <c r="T126"/>
  <c r="T125"/>
  <c r="T149"/>
  <c r="BK162"/>
  <c r="J162"/>
  <c r="J102"/>
  <c i="10" r="BK141"/>
  <c r="J141"/>
  <c r="J100"/>
  <c r="R141"/>
  <c r="P161"/>
  <c r="T161"/>
  <c r="T169"/>
  <c i="12" r="P127"/>
  <c r="P120"/>
  <c r="P119"/>
  <c i="1" r="AU106"/>
  <c i="12" r="R127"/>
  <c r="R120"/>
  <c r="R119"/>
  <c r="T127"/>
  <c r="T120"/>
  <c r="T119"/>
  <c i="3" r="BK181"/>
  <c r="J181"/>
  <c r="J101"/>
  <c i="7" r="BK150"/>
  <c r="J150"/>
  <c r="J101"/>
  <c r="BK169"/>
  <c r="J169"/>
  <c r="J103"/>
  <c i="3" r="BK184"/>
  <c r="J184"/>
  <c r="J102"/>
  <c i="4" r="BK160"/>
  <c r="J160"/>
  <c r="J104"/>
  <c i="11" r="BK120"/>
  <c r="J120"/>
  <c r="J98"/>
  <c i="2" r="BK120"/>
  <c r="J120"/>
  <c r="J98"/>
  <c i="4" r="BK132"/>
  <c r="J132"/>
  <c r="J98"/>
  <c i="8" r="BK202"/>
  <c r="J202"/>
  <c r="J103"/>
  <c i="5" r="BK156"/>
  <c r="J156"/>
  <c r="J101"/>
  <c r="BK174"/>
  <c r="J174"/>
  <c r="J104"/>
  <c i="9" r="BK171"/>
  <c r="J171"/>
  <c r="J103"/>
  <c i="12" r="BK121"/>
  <c r="J121"/>
  <c r="J98"/>
  <c r="J89"/>
  <c r="E109"/>
  <c r="BE130"/>
  <c r="BE132"/>
  <c r="BE133"/>
  <c r="BE135"/>
  <c r="BE138"/>
  <c r="BE139"/>
  <c r="BE134"/>
  <c r="BE136"/>
  <c r="F116"/>
  <c r="BE122"/>
  <c r="BE128"/>
  <c r="BE129"/>
  <c r="BE137"/>
  <c r="BE140"/>
  <c i="11" r="E85"/>
  <c r="J89"/>
  <c r="F92"/>
  <c r="BE121"/>
  <c i="10" r="E85"/>
  <c r="J91"/>
  <c r="F94"/>
  <c r="BE150"/>
  <c r="BE152"/>
  <c r="BE171"/>
  <c r="BE176"/>
  <c r="BE179"/>
  <c r="BE185"/>
  <c r="J93"/>
  <c r="BE126"/>
  <c r="BE131"/>
  <c r="BE134"/>
  <c r="BE135"/>
  <c r="BE143"/>
  <c r="BE153"/>
  <c r="BE156"/>
  <c r="BE157"/>
  <c r="BE158"/>
  <c r="BE163"/>
  <c r="BE166"/>
  <c r="BE167"/>
  <c r="BE170"/>
  <c r="BE182"/>
  <c r="F93"/>
  <c r="J94"/>
  <c r="BE127"/>
  <c r="BE128"/>
  <c r="BE129"/>
  <c r="BE130"/>
  <c r="BE132"/>
  <c r="BE133"/>
  <c r="BE139"/>
  <c r="BE144"/>
  <c r="BE147"/>
  <c r="BE151"/>
  <c r="BE154"/>
  <c r="BE162"/>
  <c r="BE164"/>
  <c r="BE172"/>
  <c r="BE174"/>
  <c r="BE186"/>
  <c r="BE190"/>
  <c r="BE138"/>
  <c r="BE140"/>
  <c r="BE142"/>
  <c r="BE155"/>
  <c r="BE159"/>
  <c r="BE160"/>
  <c r="BE165"/>
  <c r="BE168"/>
  <c r="BE173"/>
  <c r="BE175"/>
  <c r="BE183"/>
  <c r="BE184"/>
  <c r="BE187"/>
  <c i="9" r="E113"/>
  <c r="F122"/>
  <c r="BE150"/>
  <c r="BE168"/>
  <c r="BE170"/>
  <c r="BE172"/>
  <c r="J91"/>
  <c r="BE136"/>
  <c r="BE128"/>
  <c r="BE144"/>
  <c r="BE163"/>
  <c r="BE169"/>
  <c r="BE132"/>
  <c r="BE140"/>
  <c r="BE142"/>
  <c r="BE154"/>
  <c r="BE158"/>
  <c r="BE164"/>
  <c r="BE166"/>
  <c i="7" r="BK128"/>
  <c r="J128"/>
  <c r="J99"/>
  <c i="8" r="E85"/>
  <c r="J91"/>
  <c r="F94"/>
  <c r="BE144"/>
  <c r="BE152"/>
  <c r="BE160"/>
  <c r="BE172"/>
  <c r="BE179"/>
  <c r="BE180"/>
  <c r="BE181"/>
  <c r="BE201"/>
  <c r="BE128"/>
  <c r="BE134"/>
  <c r="BE140"/>
  <c r="BE150"/>
  <c r="BE182"/>
  <c r="BE191"/>
  <c r="BE198"/>
  <c r="BE200"/>
  <c r="BE148"/>
  <c r="BE166"/>
  <c r="BE184"/>
  <c r="BE185"/>
  <c r="BE188"/>
  <c r="BE194"/>
  <c r="BE195"/>
  <c r="BE197"/>
  <c r="BE199"/>
  <c r="BE203"/>
  <c i="7" r="E85"/>
  <c r="F124"/>
  <c r="BE138"/>
  <c r="BE144"/>
  <c r="BE159"/>
  <c r="BE170"/>
  <c r="BE174"/>
  <c r="BE134"/>
  <c r="BE155"/>
  <c r="BE156"/>
  <c r="BE158"/>
  <c r="BE161"/>
  <c r="BE162"/>
  <c r="BE163"/>
  <c r="BE166"/>
  <c r="BE168"/>
  <c r="BE173"/>
  <c r="J91"/>
  <c r="BE130"/>
  <c r="BE142"/>
  <c r="BE146"/>
  <c r="BE151"/>
  <c r="BE157"/>
  <c r="BE160"/>
  <c r="BE164"/>
  <c r="BE165"/>
  <c r="BE167"/>
  <c r="BE176"/>
  <c i="1" r="BB101"/>
  <c i="5" r="BK161"/>
  <c r="J161"/>
  <c r="J102"/>
  <c i="6" r="E85"/>
  <c r="F91"/>
  <c r="F92"/>
  <c r="J114"/>
  <c r="J116"/>
  <c r="J117"/>
  <c r="BE122"/>
  <c r="BE123"/>
  <c r="BE125"/>
  <c r="BE133"/>
  <c r="BE135"/>
  <c r="BE138"/>
  <c r="BE141"/>
  <c r="BE143"/>
  <c r="BE148"/>
  <c r="BE151"/>
  <c r="BE152"/>
  <c r="BE154"/>
  <c r="BE156"/>
  <c r="BE124"/>
  <c r="BE127"/>
  <c r="BE128"/>
  <c r="BE129"/>
  <c r="BE130"/>
  <c r="BE131"/>
  <c r="BE132"/>
  <c r="BE134"/>
  <c r="BE137"/>
  <c r="BE139"/>
  <c r="BE140"/>
  <c r="BE144"/>
  <c r="BE145"/>
  <c r="BE146"/>
  <c r="BE147"/>
  <c r="BE149"/>
  <c r="BE150"/>
  <c r="BE153"/>
  <c r="BE155"/>
  <c i="5" r="J118"/>
  <c r="BE157"/>
  <c r="BE163"/>
  <c r="F121"/>
  <c r="BE127"/>
  <c r="BE131"/>
  <c r="BE143"/>
  <c r="BE151"/>
  <c r="BE165"/>
  <c r="BE167"/>
  <c r="BE173"/>
  <c r="BE175"/>
  <c r="E114"/>
  <c r="BE136"/>
  <c r="BE138"/>
  <c r="BE171"/>
  <c r="BE134"/>
  <c r="BE152"/>
  <c i="4" r="E85"/>
  <c r="F91"/>
  <c r="BE129"/>
  <c r="BE130"/>
  <c r="BE138"/>
  <c r="BE144"/>
  <c r="BE146"/>
  <c r="BE148"/>
  <c r="BE158"/>
  <c r="F92"/>
  <c r="J120"/>
  <c r="J121"/>
  <c r="BE140"/>
  <c r="BE149"/>
  <c r="BE150"/>
  <c r="BE152"/>
  <c r="BE153"/>
  <c r="BE157"/>
  <c r="BE159"/>
  <c r="J89"/>
  <c r="BE126"/>
  <c r="BE127"/>
  <c r="BE131"/>
  <c r="BE133"/>
  <c r="BE136"/>
  <c r="BE143"/>
  <c r="BE155"/>
  <c r="BE128"/>
  <c r="BE139"/>
  <c r="BE142"/>
  <c r="BE156"/>
  <c r="BE161"/>
  <c i="3" r="BE125"/>
  <c r="BE141"/>
  <c r="BE143"/>
  <c r="BE164"/>
  <c r="E85"/>
  <c r="F119"/>
  <c r="BE146"/>
  <c r="BE171"/>
  <c r="BE174"/>
  <c r="J116"/>
  <c r="BE149"/>
  <c r="BE156"/>
  <c r="BE176"/>
  <c r="BE182"/>
  <c r="BE129"/>
  <c r="BE136"/>
  <c r="BE139"/>
  <c r="BE185"/>
  <c i="2" r="E85"/>
  <c r="J89"/>
  <c r="F92"/>
  <c r="BE121"/>
  <c i="1" r="BB95"/>
  <c r="BC95"/>
  <c i="2" r="J33"/>
  <c i="1" r="AV95"/>
  <c r="AT95"/>
  <c i="3" r="J34"/>
  <c i="1" r="AW96"/>
  <c i="3" r="F37"/>
  <c i="1" r="BD96"/>
  <c i="4" r="F36"/>
  <c i="1" r="BC97"/>
  <c i="5" r="F36"/>
  <c i="1" r="BC98"/>
  <c i="6" r="F36"/>
  <c i="1" r="BC99"/>
  <c i="7" r="J36"/>
  <c i="1" r="AW101"/>
  <c i="8" r="F37"/>
  <c i="1" r="BB102"/>
  <c i="9" r="F38"/>
  <c i="1" r="BC103"/>
  <c i="9" r="F39"/>
  <c i="1" r="BD103"/>
  <c i="10" r="F36"/>
  <c i="1" r="BA104"/>
  <c i="10" r="F39"/>
  <c i="1" r="BD104"/>
  <c i="3" r="F34"/>
  <c i="1" r="BA96"/>
  <c i="4" r="J34"/>
  <c i="1" r="AW97"/>
  <c i="4" r="F35"/>
  <c i="1" r="BB97"/>
  <c i="5" r="J34"/>
  <c i="1" r="AW98"/>
  <c i="6" r="F37"/>
  <c i="1" r="BD99"/>
  <c i="7" r="F36"/>
  <c i="1" r="BA101"/>
  <c i="8" r="J36"/>
  <c i="1" r="AW102"/>
  <c i="9" r="F37"/>
  <c i="1" r="BB103"/>
  <c i="10" r="J36"/>
  <c i="1" r="AW104"/>
  <c i="11" r="J34"/>
  <c i="1" r="AW105"/>
  <c i="12" r="F34"/>
  <c i="1" r="BA106"/>
  <c i="12" r="F37"/>
  <c i="1" r="BD106"/>
  <c r="AS94"/>
  <c i="3" r="F35"/>
  <c i="1" r="BB96"/>
  <c i="4" r="F34"/>
  <c i="1" r="BA97"/>
  <c i="5" r="F34"/>
  <c i="1" r="BA98"/>
  <c i="5" r="F37"/>
  <c i="1" r="BD98"/>
  <c i="6" r="J34"/>
  <c i="1" r="AW99"/>
  <c i="6" r="F35"/>
  <c i="1" r="BB99"/>
  <c i="7" r="F38"/>
  <c i="1" r="BC101"/>
  <c i="8" r="F39"/>
  <c i="1" r="BD102"/>
  <c i="9" r="F36"/>
  <c i="1" r="BA103"/>
  <c i="10" r="F38"/>
  <c i="1" r="BC104"/>
  <c i="11" r="J33"/>
  <c i="1" r="AV105"/>
  <c i="12" r="J34"/>
  <c i="1" r="AW106"/>
  <c i="12" r="F36"/>
  <c i="1" r="BC106"/>
  <c i="2" r="F34"/>
  <c i="1" r="BA95"/>
  <c i="3" r="F36"/>
  <c i="1" r="BC96"/>
  <c i="4" r="F37"/>
  <c i="1" r="BD97"/>
  <c i="5" r="F35"/>
  <c i="1" r="BB98"/>
  <c i="6" r="F34"/>
  <c i="1" r="BA99"/>
  <c i="7" r="F39"/>
  <c i="1" r="BD101"/>
  <c i="8" r="F38"/>
  <c i="1" r="BC102"/>
  <c i="8" r="F36"/>
  <c i="1" r="BA102"/>
  <c i="9" r="J36"/>
  <c i="1" r="AW103"/>
  <c i="10" r="F37"/>
  <c i="1" r="BB104"/>
  <c i="12" r="F35"/>
  <c i="1" r="BB106"/>
  <c i="10" l="1" r="T124"/>
  <c i="8" r="P126"/>
  <c r="P125"/>
  <c i="1" r="AU102"/>
  <c i="5" r="P124"/>
  <c i="1" r="AU98"/>
  <c i="8" r="R126"/>
  <c r="R125"/>
  <c i="3" r="T123"/>
  <c r="T122"/>
  <c i="9" r="P126"/>
  <c r="P125"/>
  <c i="1" r="AU103"/>
  <c i="6" r="R120"/>
  <c i="5" r="R125"/>
  <c r="R124"/>
  <c i="10" r="P124"/>
  <c i="1" r="AU104"/>
  <c i="5" r="T125"/>
  <c r="T124"/>
  <c i="4" r="P124"/>
  <c i="1" r="AU97"/>
  <c i="6" r="T120"/>
  <c r="P120"/>
  <c i="1" r="AU99"/>
  <c i="10" r="R124"/>
  <c i="9" r="R126"/>
  <c r="R125"/>
  <c i="7" r="P127"/>
  <c i="1" r="AU101"/>
  <c i="4" r="R124"/>
  <c i="3" r="R123"/>
  <c r="R122"/>
  <c r="BK123"/>
  <c r="J123"/>
  <c r="J97"/>
  <c i="5" r="BK125"/>
  <c r="J125"/>
  <c r="J97"/>
  <c i="6" r="BK120"/>
  <c r="J120"/>
  <c r="J96"/>
  <c i="7" r="BK171"/>
  <c r="J171"/>
  <c r="J104"/>
  <c i="2" r="BK119"/>
  <c r="J119"/>
  <c r="J97"/>
  <c i="4" r="BK124"/>
  <c r="J124"/>
  <c i="12" r="BK120"/>
  <c r="J120"/>
  <c r="J97"/>
  <c i="8" r="BK126"/>
  <c r="J126"/>
  <c r="J99"/>
  <c i="9" r="BK126"/>
  <c r="J126"/>
  <c r="J99"/>
  <c i="11" r="BK119"/>
  <c r="J119"/>
  <c r="J97"/>
  <c i="10" r="BK124"/>
  <c r="J124"/>
  <c i="7" r="BK127"/>
  <c r="J127"/>
  <c i="5" r="BK124"/>
  <c r="J124"/>
  <c r="J96"/>
  <c i="4" r="J30"/>
  <c i="1" r="AG97"/>
  <c i="3" r="F33"/>
  <c i="1" r="AZ96"/>
  <c i="6" r="J33"/>
  <c i="1" r="AV99"/>
  <c r="AT99"/>
  <c i="7" r="J32"/>
  <c i="1" r="AG101"/>
  <c i="8" r="F35"/>
  <c i="1" r="AZ102"/>
  <c i="10" r="F35"/>
  <c i="1" r="AZ104"/>
  <c i="2" r="F33"/>
  <c i="1" r="AZ95"/>
  <c i="4" r="F33"/>
  <c i="1" r="AZ97"/>
  <c i="5" r="F33"/>
  <c i="1" r="AZ98"/>
  <c i="7" r="J35"/>
  <c i="1" r="AV101"/>
  <c r="AT101"/>
  <c i="9" r="F35"/>
  <c i="1" r="AZ103"/>
  <c r="BA100"/>
  <c r="AW100"/>
  <c i="11" r="F33"/>
  <c i="1" r="AZ105"/>
  <c i="12" r="J33"/>
  <c i="1" r="AV106"/>
  <c r="AT106"/>
  <c i="10" r="J32"/>
  <c i="1" r="AG104"/>
  <c i="4" r="J33"/>
  <c i="1" r="AV97"/>
  <c r="AT97"/>
  <c r="AN97"/>
  <c i="5" r="J33"/>
  <c i="1" r="AV98"/>
  <c r="AT98"/>
  <c i="7" r="F35"/>
  <c i="1" r="AZ101"/>
  <c i="9" r="J35"/>
  <c i="1" r="AV103"/>
  <c r="AT103"/>
  <c r="BB100"/>
  <c r="BC100"/>
  <c r="AY100"/>
  <c r="AT105"/>
  <c i="12" r="F33"/>
  <c i="1" r="AZ106"/>
  <c i="3" r="J33"/>
  <c i="1" r="AV96"/>
  <c r="AT96"/>
  <c i="6" r="F33"/>
  <c i="1" r="AZ99"/>
  <c i="8" r="J35"/>
  <c i="1" r="AV102"/>
  <c r="AT102"/>
  <c r="BD100"/>
  <c i="10" r="J35"/>
  <c i="1" r="AV104"/>
  <c r="AT104"/>
  <c r="AN104"/>
  <c i="2" l="1" r="BK118"/>
  <c r="J118"/>
  <c r="J96"/>
  <c i="3" r="BK122"/>
  <c r="J122"/>
  <c r="J96"/>
  <c i="4" r="J96"/>
  <c i="12" r="BK119"/>
  <c r="J119"/>
  <c r="J96"/>
  <c i="8" r="BK125"/>
  <c r="J125"/>
  <c i="10" r="J98"/>
  <c i="9" r="BK125"/>
  <c r="J125"/>
  <c i="11" r="BK118"/>
  <c r="J118"/>
  <c i="10" r="J41"/>
  <c i="1" r="AN101"/>
  <c i="7" r="J98"/>
  <c r="J41"/>
  <c i="4" r="J39"/>
  <c i="1" r="AU100"/>
  <c r="AU94"/>
  <c i="6" r="J30"/>
  <c i="1" r="AG99"/>
  <c i="9" r="J32"/>
  <c i="1" r="AG103"/>
  <c r="BA94"/>
  <c r="W30"/>
  <c r="BB94"/>
  <c r="W31"/>
  <c i="8" r="J32"/>
  <c i="1" r="AG102"/>
  <c i="11" r="J30"/>
  <c i="1" r="AG105"/>
  <c i="5" r="J30"/>
  <c i="1" r="AG98"/>
  <c r="AZ100"/>
  <c r="AV100"/>
  <c r="AT100"/>
  <c r="BD94"/>
  <c r="W33"/>
  <c r="AX100"/>
  <c r="BC94"/>
  <c r="W32"/>
  <c i="9" l="1" r="J41"/>
  <c i="8" r="J41"/>
  <c i="6" r="J39"/>
  <c i="8" r="J98"/>
  <c i="9" r="J98"/>
  <c i="11" r="J39"/>
  <c r="J96"/>
  <c i="5" r="J39"/>
  <c i="1" r="AN98"/>
  <c r="AN99"/>
  <c r="AN103"/>
  <c r="AN105"/>
  <c r="AN102"/>
  <c i="2" r="J30"/>
  <c r="J39"/>
  <c i="1" r="AG100"/>
  <c r="AX94"/>
  <c r="AZ94"/>
  <c r="AV94"/>
  <c r="AK29"/>
  <c i="12" r="J30"/>
  <c i="1" r="AG106"/>
  <c i="3" r="J30"/>
  <c i="1" r="AG96"/>
  <c r="AW94"/>
  <c r="AK30"/>
  <c r="AY94"/>
  <c l="1" r="AG95"/>
  <c r="AN95"/>
  <c i="12" r="J39"/>
  <c i="3" r="J39"/>
  <c i="1" r="AN106"/>
  <c r="AN96"/>
  <c r="AN100"/>
  <c r="W29"/>
  <c r="AT94"/>
  <c l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<sst xmlns="http://schemas.openxmlformats.org/spreadsheetml/2006/main">
  <si>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</si>
  <si>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</si>
  <si>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</si>
  <si>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</si>
  <si>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{fed9d379-1610-44aa-8cf8-6d7faee47fd3}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</si>
  <si>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</si>
  <si>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</si>
  <si>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</si>
  <si>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</si>
  <si>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</si>
  <si>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</si>
  <si>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</si>
  <si>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</si>
  <si>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</si>
  <si>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2244a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</si>
  <si>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</si>
  <si>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</si>
  <si>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Zázemí sportovního areálu Libeč - aktualizace a doplnění 02/2024</t>
  </si>
  <si>
    <t>KSO:</t>
  </si>
  <si>
    <t>CC-CZ:</t>
  </si>
  <si>
    <t>Místo:</t>
  </si>
  <si>
    <t>Libeč</t>
  </si>
  <si>
    <t>Datum:</t>
  </si>
  <si>
    <t>7. 2. 2024</t>
  </si>
  <si>
    <t>Zadavatel:</t>
  </si>
  <si>
    <t>IČ:</t>
  </si>
  <si>
    <t>Město Trutnov</t>
  </si>
  <si>
    <t>DIČ:</t>
  </si>
  <si>
    <t>Uchazeč:</t>
  </si>
  <si>
    <t>Vyplň údaj</t>
  </si>
  <si>
    <t>Projektant:</t>
  </si>
  <si>
    <t>SOLLERTIA, ing. Vladislav jána</t>
  </si>
  <si>
    <t>True</t>
  </si>
  <si>
    <t>Zpracovatel:</t>
  </si>
  <si>
    <t>Ing. Lenka Kasperová</t>
  </si>
  <si>
    <t>Poznámka:</t>
  </si>
  <si>
    <t xml:space="preserve">Soupis prací byl zpracován na základě projektu pro územní a  stavení řízení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</si>
  <si>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</si>
  <si>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</si>
  <si>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</si>
  <si>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</si>
  <si>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</si>
  <si>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</si>
  <si>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</si>
  <si>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</si>
  <si>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</si>
  <si>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</si>
  <si>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</si>
  <si>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</si>
  <si>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</si>
  <si>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</si>
  <si>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</si>
  <si>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</si>
  <si>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</si>
  <si>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</si>
  <si>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</si>
  <si>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</si>
  <si>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</si>
  <si>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</si>
  <si>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</si>
  <si>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</si>
  <si>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</si>
  <si>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</si>
  <si>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</si>
  <si>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</si>
  <si>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</si>
  <si>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</si>
  <si>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</si>
  <si>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</si>
  <si>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</si>
  <si>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</si>
  <si>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</si>
  <si>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</si>
  <si>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</si>
  <si>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</si>
  <si>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</si>
  <si>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</si>
  <si>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</si>
  <si>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</si>
  <si>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</si>
  <si>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</si>
  <si>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</si>
  <si>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000</t>
  </si>
  <si>
    <t>Vedlejší rozpočtové náklady</t>
  </si>
  <si>
    <t>VON</t>
  </si>
  <si>
    <t>1</t>
  </si>
  <si>
    <t>{82cb1fc2-57a8-4d15-b7e0-0be4aeca6d47}</t>
  </si>
  <si>
    <t>2</t>
  </si>
  <si>
    <t>001</t>
  </si>
  <si>
    <t>Spodní stavba - základové patky</t>
  </si>
  <si>
    <t>STA</t>
  </si>
  <si>
    <t>{ac735f60-eeea-4e67-9031-d039bb24b95b}</t>
  </si>
  <si>
    <t>002</t>
  </si>
  <si>
    <t>Modulární kontejnerová horní stavba</t>
  </si>
  <si>
    <t>{c0242e03-c8ca-4b59-a8da-8cb7f1b282d4}</t>
  </si>
  <si>
    <t>003</t>
  </si>
  <si>
    <t>Venkovní plochy</t>
  </si>
  <si>
    <t>{9c529c9c-68ef-4726-bcb4-1d3ae761271a}</t>
  </si>
  <si>
    <t>004</t>
  </si>
  <si>
    <t>Hromosvod a uzemnění</t>
  </si>
  <si>
    <t>{c15a061d-8f1f-478e-8205-49b8fd67ef1f}</t>
  </si>
  <si>
    <t>005</t>
  </si>
  <si>
    <t>Venkovní rozvody inženýrských sítí</t>
  </si>
  <si>
    <t>{6f01ca1b-f1e6-4e3a-ad7b-d428a5b89f26}</t>
  </si>
  <si>
    <t>005-01</t>
  </si>
  <si>
    <t>Vodovod</t>
  </si>
  <si>
    <t>Soupis</t>
  </si>
  <si>
    <t>{b191bd30-e8f5-40a7-b1f6-3f176afd23d9}</t>
  </si>
  <si>
    <t>005-02</t>
  </si>
  <si>
    <t>Splašková kanalizace</t>
  </si>
  <si>
    <t>{bcbdd536-23c1-4a26-86cf-1fadb7658a5a}</t>
  </si>
  <si>
    <t>005-03</t>
  </si>
  <si>
    <t>Dešťová kanalizace</t>
  </si>
  <si>
    <t>{5dc98915-34fd-46be-9fe2-5d1adc1223e3}</t>
  </si>
  <si>
    <t>005-04</t>
  </si>
  <si>
    <t>Silnoproud</t>
  </si>
  <si>
    <t>{027af475-5fb5-45b0-a9c7-3b0fb73f06b5}</t>
  </si>
  <si>
    <t>006</t>
  </si>
  <si>
    <t>FVE</t>
  </si>
  <si>
    <t>{50a809f4-0427-4688-8dcf-34475e3e1351}</t>
  </si>
  <si>
    <t>007</t>
  </si>
  <si>
    <t>Demolice stávajících šaten</t>
  </si>
  <si>
    <t>{82a8d6a2-d11f-47a1-9ef9-6245c26804f4}</t>
  </si>
  <si>
    <t>KRYCÍ LIST SOUPISU PRACÍ</t>
  </si>
  <si>
    <t>Objekt:</t>
  </si>
  <si>
    <t>000 -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</si>
  <si>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</si>
  <si>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</si>
  <si>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</si>
  <si>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</si>
  <si>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</si>
  <si>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</si>
  <si>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</si>
  <si>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</si>
  <si>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</si>
  <si>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</si>
  <si>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</si>
  <si>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</si>
  <si>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</si>
  <si>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</si>
  <si>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</si>
  <si>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</si>
  <si>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</si>
  <si>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</si>
  <si>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</si>
  <si>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</si>
  <si>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</si>
  <si>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</si>
  <si>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</si>
  <si>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VRN3</t>
  </si>
  <si>
    <t>Zařízení staveniště</t>
  </si>
  <si>
    <t>K</t>
  </si>
  <si>
    <t>030001000</t>
  </si>
  <si>
    <t>kpl</t>
  </si>
  <si>
    <t>CS ÚRS 2024 01</t>
  </si>
  <si>
    <t>1024</t>
  </si>
  <si>
    <t>-554461878</t>
  </si>
  <si>
    <t>odvoz</t>
  </si>
  <si>
    <t>45,38</t>
  </si>
  <si>
    <t>šachty</t>
  </si>
  <si>
    <t>V1</t>
  </si>
  <si>
    <t>234,4</t>
  </si>
  <si>
    <t>001 - Spodní stavba - základové patky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</si>
  <si>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</si>
  <si>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</si>
  <si>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</si>
  <si>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</si>
  <si>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</si>
  <si>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998 - Přesun hmot</t>
  </si>
  <si>
    <t>HSV</t>
  </si>
  <si>
    <t>Práce a dodávky HSV</t>
  </si>
  <si>
    <t>Zemní práce</t>
  </si>
  <si>
    <t>121151113</t>
  </si>
  <si>
    <t>Sejmutí ornice plochy do 500 m2 tl vrstvy do 200 mm strojně</t>
  </si>
  <si>
    <t>m2</t>
  </si>
  <si>
    <t>4</t>
  </si>
  <si>
    <t>1163899073</t>
  </si>
  <si>
    <t>VV</t>
  </si>
  <si>
    <t>25*6,2+6,2*7</t>
  </si>
  <si>
    <t>6*6</t>
  </si>
  <si>
    <t>Součet</t>
  </si>
  <si>
    <t>133251102</t>
  </si>
  <si>
    <t>Hloubení šachet nezapažených v hornině třídy těžitelnosti I skupiny 3 objem do 50 m3</t>
  </si>
  <si>
    <t>m3</t>
  </si>
  <si>
    <t>1876485774</t>
  </si>
  <si>
    <t>27*0,75*0,75*1,5</t>
  </si>
  <si>
    <t>11*0,9*0,9*1,5</t>
  </si>
  <si>
    <t>1,6*0,75*1,5</t>
  </si>
  <si>
    <t>8*0,75*0,75*1,4</t>
  </si>
  <si>
    <t>0,9*0,9*1,4</t>
  </si>
  <si>
    <t>3</t>
  </si>
  <si>
    <t>162751114</t>
  </si>
  <si>
    <t>Vodorovné přemístění přes 6 000 do 7000 m výkopku/sypaniny z horniny třídy těžitelnosti I skupiny 1 až 3</t>
  </si>
  <si>
    <t>1133401600</t>
  </si>
  <si>
    <t>171201231</t>
  </si>
  <si>
    <t>Poplatek za uložení zeminy a kamení na recyklační skládce (skládkovné) kód odpadu 17 05 04</t>
  </si>
  <si>
    <t>t</t>
  </si>
  <si>
    <t>487835587</t>
  </si>
  <si>
    <t>odvoz*1,8</t>
  </si>
  <si>
    <t>171251201</t>
  </si>
  <si>
    <t>Uložení sypaniny na skládky nebo meziskládky</t>
  </si>
  <si>
    <t>1187564898</t>
  </si>
  <si>
    <t>6</t>
  </si>
  <si>
    <t>181912112</t>
  </si>
  <si>
    <t>Úprava pláně v hornině třídy těžitelnosti I skupiny 3 se zhutněním ručně</t>
  </si>
  <si>
    <t>-29998807</t>
  </si>
  <si>
    <t>Zakládání</t>
  </si>
  <si>
    <t>7</t>
  </si>
  <si>
    <t>272361821</t>
  </si>
  <si>
    <t>Výztuž základových kleneb betonářskou ocelí 10 505 (R)</t>
  </si>
  <si>
    <t>785280792</t>
  </si>
  <si>
    <t>"pr 16"</t>
  </si>
  <si>
    <t>48*4*1*0,0001578*1,15</t>
  </si>
  <si>
    <t>8</t>
  </si>
  <si>
    <t>275321411</t>
  </si>
  <si>
    <t>Základové patky ze ŽB bez zvýšených nároků na prostředí tř. C 20/25</t>
  </si>
  <si>
    <t>835434025</t>
  </si>
  <si>
    <t>27*0,75*0,75*0,75</t>
  </si>
  <si>
    <t>11*0,9*0,9*0,75</t>
  </si>
  <si>
    <t>1,6*0,75*0,75</t>
  </si>
  <si>
    <t>8*0,75*0,75*0,75</t>
  </si>
  <si>
    <t>0,9*0,9*0,75</t>
  </si>
  <si>
    <t>9</t>
  </si>
  <si>
    <t>275362021</t>
  </si>
  <si>
    <t>Výztuž základových patek svařovanými sítěmi Kari</t>
  </si>
  <si>
    <t>776402513</t>
  </si>
  <si>
    <t>"KARI síť 100/100-6"</t>
  </si>
  <si>
    <t>27*0,75*0,75*0,00444*1,15</t>
  </si>
  <si>
    <t>11*0,9*0,9*0,00444*1,15</t>
  </si>
  <si>
    <t>1,6*0,75*0,00444*1,15</t>
  </si>
  <si>
    <t>8*0,75*0,75*0,00444*1,15</t>
  </si>
  <si>
    <t>0,9*0,9*0,00444*1,15</t>
  </si>
  <si>
    <t>10</t>
  </si>
  <si>
    <t>279113145</t>
  </si>
  <si>
    <t>Základová zeď tl přes 300 do 400 mm z tvárnic ztraceného bednění včetně výplně z betonu tř. C 20/25</t>
  </si>
  <si>
    <t>-1232944459</t>
  </si>
  <si>
    <t>27*0,4*0,75</t>
  </si>
  <si>
    <t>11*0,4*0,75</t>
  </si>
  <si>
    <t>0,4*0,75</t>
  </si>
  <si>
    <t>8*0,4*0,75</t>
  </si>
  <si>
    <t>11</t>
  </si>
  <si>
    <t>2799001</t>
  </si>
  <si>
    <t>Kompl. dod. + mtž. ocelová plotna 300/300/10 mm</t>
  </si>
  <si>
    <t>ks</t>
  </si>
  <si>
    <t>1652456786</t>
  </si>
  <si>
    <t>P</t>
  </si>
  <si>
    <t>Poznámka k položce:_x000d_
cena zahrnuje kompletní provedení dle popisu v PD vč. dodávky potřebného materiálu</t>
  </si>
  <si>
    <t>Komunikace pozemní</t>
  </si>
  <si>
    <t>564861011</t>
  </si>
  <si>
    <t>Podklad ze štěrkodrtě ŠD plochy do 100 m2 tl 200 mm</t>
  </si>
  <si>
    <t>-612934221</t>
  </si>
  <si>
    <t>13</t>
  </si>
  <si>
    <t>564932111</t>
  </si>
  <si>
    <t>Podklad z mechanicky zpevněného kameniva MZK tl 100 mm</t>
  </si>
  <si>
    <t>1941280463</t>
  </si>
  <si>
    <t>"dle skladby V1"</t>
  </si>
  <si>
    <t>Ostatní konstrukce a práce, bourání</t>
  </si>
  <si>
    <t>14</t>
  </si>
  <si>
    <t>919726122</t>
  </si>
  <si>
    <t>Geotextilie pro ochranu, separaci a filtraci netkaná měrná hm přes 200 do 300 g/m2</t>
  </si>
  <si>
    <t>159976740</t>
  </si>
  <si>
    <t>998</t>
  </si>
  <si>
    <t>Přesun hmot</t>
  </si>
  <si>
    <t>15</t>
  </si>
  <si>
    <t>998011001R</t>
  </si>
  <si>
    <t xml:space="preserve">Přesun hmot </t>
  </si>
  <si>
    <t>379591859</t>
  </si>
  <si>
    <t>002 - Modulární kontejnerová horní stavba</t>
  </si>
  <si>
    <t xml:space="preserve"> </t>
  </si>
  <si>
    <t>B1 - Moduly - konstrukce</t>
  </si>
  <si>
    <t>T1 - Výplně otvorů</t>
  </si>
  <si>
    <t>T2 - Topení, vytápění, odvětrání</t>
  </si>
  <si>
    <t>T3 - Zdravotechnika, instalace</t>
  </si>
  <si>
    <t>T4 - Podlahové krytiny, obklady</t>
  </si>
  <si>
    <t>T5 - Gastro provoz</t>
  </si>
  <si>
    <t>T6 - Elektroinstalace</t>
  </si>
  <si>
    <t>OST - Ostatní</t>
  </si>
  <si>
    <t>B1</t>
  </si>
  <si>
    <t>Moduly - konstrukce</t>
  </si>
  <si>
    <t>M</t>
  </si>
  <si>
    <t>01</t>
  </si>
  <si>
    <t>Dodávka modulů dle specifikace v PD hrubá stavba, včetné požární ochrany objektu</t>
  </si>
  <si>
    <t>02</t>
  </si>
  <si>
    <t>Dodávka skladových modulů dle specifikace v PD hrubá stavba včetné požární ochrany objektu</t>
  </si>
  <si>
    <t>Transport modulární stavby z výroby na místo</t>
  </si>
  <si>
    <t>Usazení modulů jeřábem včetně</t>
  </si>
  <si>
    <t>03</t>
  </si>
  <si>
    <t>Napojení modulů na přípojky</t>
  </si>
  <si>
    <t>04</t>
  </si>
  <si>
    <t>Kompletace modulární stavby včetně stavebního úklidu</t>
  </si>
  <si>
    <t>T1</t>
  </si>
  <si>
    <t>Výplně otvorů</t>
  </si>
  <si>
    <t>0.1</t>
  </si>
  <si>
    <t>okna a vstupní dveře</t>
  </si>
  <si>
    <t>Poznámka k položce:_x000d_
okna a vstupní dveře dle popisu v PD</t>
  </si>
  <si>
    <t>T2</t>
  </si>
  <si>
    <t>Topení, vytápění, odvětrání</t>
  </si>
  <si>
    <t>02.1</t>
  </si>
  <si>
    <t>tepelné čerpadlo do 12kW výkonu, včetně osazení, zprovoznění napojení, dle PD</t>
  </si>
  <si>
    <t>24</t>
  </si>
  <si>
    <t>Poznámka k položce:_x000d_
tepelné čerpadlo do 12kW výkonu, včetně osazení, zprovoznění napojení, dle PD</t>
  </si>
  <si>
    <t>02.2</t>
  </si>
  <si>
    <t>ústřední vytápění, včetně prostupů, rozvodů, osazení těles, regulace systému dle PD</t>
  </si>
  <si>
    <t>26</t>
  </si>
  <si>
    <t>02.3</t>
  </si>
  <si>
    <t>interiérová kamna, včetně kouřovadu po fasádě a vyústění nad střechu</t>
  </si>
  <si>
    <t>28</t>
  </si>
  <si>
    <t>02.4</t>
  </si>
  <si>
    <t>ventilace, nástěné ventilátory dle PD</t>
  </si>
  <si>
    <t>30</t>
  </si>
  <si>
    <t>T3</t>
  </si>
  <si>
    <t>Zdravotechnika, instalace</t>
  </si>
  <si>
    <t>03.1</t>
  </si>
  <si>
    <t>Rozvody vody</t>
  </si>
  <si>
    <t>32</t>
  </si>
  <si>
    <t>03.2</t>
  </si>
  <si>
    <t>Rozvody kanalizace</t>
  </si>
  <si>
    <t>34</t>
  </si>
  <si>
    <t>03.3</t>
  </si>
  <si>
    <t>Zařizovací předměty</t>
  </si>
  <si>
    <t>36</t>
  </si>
  <si>
    <t>Poznámka k položce:_x000d_
WC, pisoáry, sprchové kouty, umyvalda dle PD</t>
  </si>
  <si>
    <t>03.7</t>
  </si>
  <si>
    <t>Ohřívač vody s akumulační nádrží v místnosti 102</t>
  </si>
  <si>
    <t>44</t>
  </si>
  <si>
    <t>T4</t>
  </si>
  <si>
    <t>Podlahové krytiny, obklady</t>
  </si>
  <si>
    <t>16</t>
  </si>
  <si>
    <t>04.1</t>
  </si>
  <si>
    <t xml:space="preserve">Keramická dlažba, šedá  referenčné imitace betonu 300x300, max 600x600, R9, včetně penetrace, lepení, spárování, soklové lišty</t>
  </si>
  <si>
    <t>46</t>
  </si>
  <si>
    <t>17</t>
  </si>
  <si>
    <t>04.2</t>
  </si>
  <si>
    <t>Heterogenní vinylové podlahové krytiny lepené, včetně okopových lišt</t>
  </si>
  <si>
    <t>48</t>
  </si>
  <si>
    <t>18</t>
  </si>
  <si>
    <t>04.3</t>
  </si>
  <si>
    <t>Keramické obklady v sanitárních místnostech dle PD, bílé s max 15% jednobarevným designem velikost max. 200x300 mm, včetně penetrace, lepení spárování zakončovacích lišt</t>
  </si>
  <si>
    <t>50</t>
  </si>
  <si>
    <t>T5</t>
  </si>
  <si>
    <t>Gastro provoz</t>
  </si>
  <si>
    <t>19</t>
  </si>
  <si>
    <t>05.1</t>
  </si>
  <si>
    <t>Viz legenda zařízení bufet klubovny</t>
  </si>
  <si>
    <t>52</t>
  </si>
  <si>
    <t>20</t>
  </si>
  <si>
    <t>05.2</t>
  </si>
  <si>
    <t>Klimatizace (venkovní a vnitřní jednotky)</t>
  </si>
  <si>
    <t>54</t>
  </si>
  <si>
    <t>T6</t>
  </si>
  <si>
    <t>Elektroinstalace</t>
  </si>
  <si>
    <t>06.1</t>
  </si>
  <si>
    <t>Rozvody elektroinstalace-silnoproud dle PD, včetně centrálního rozvaděče</t>
  </si>
  <si>
    <t>56</t>
  </si>
  <si>
    <t>22</t>
  </si>
  <si>
    <t>06.2</t>
  </si>
  <si>
    <t>Rozvody elektroinstalace-slaboproud dle PD</t>
  </si>
  <si>
    <t>58</t>
  </si>
  <si>
    <t>23</t>
  </si>
  <si>
    <t>06.3</t>
  </si>
  <si>
    <t>Osvětlení interiér, exteriér</t>
  </si>
  <si>
    <t>60</t>
  </si>
  <si>
    <t>06.4</t>
  </si>
  <si>
    <t>Zásuvky</t>
  </si>
  <si>
    <t>62</t>
  </si>
  <si>
    <t>25</t>
  </si>
  <si>
    <t>06.5</t>
  </si>
  <si>
    <t>Vypínače</t>
  </si>
  <si>
    <t>64</t>
  </si>
  <si>
    <t>OST</t>
  </si>
  <si>
    <t>Ostatní</t>
  </si>
  <si>
    <t>Přenosný hasící přístroj práškový dle PBŘ</t>
  </si>
  <si>
    <t>512</t>
  </si>
  <si>
    <t>1605483840</t>
  </si>
  <si>
    <t>terasa</t>
  </si>
  <si>
    <t>97,8</t>
  </si>
  <si>
    <t>V2</t>
  </si>
  <si>
    <t>413,2</t>
  </si>
  <si>
    <t>VV0001</t>
  </si>
  <si>
    <t>Nový výkaz (1)</t>
  </si>
  <si>
    <t>172,043</t>
  </si>
  <si>
    <t>003 - Venkovní plochy</t>
  </si>
  <si>
    <t xml:space="preserve">    6 - Úpravy povrchů, podlahy a osazování výplní</t>
  </si>
  <si>
    <t>PSV - Práce a dodávky PSV</t>
  </si>
  <si>
    <t xml:space="preserve">    762 - Konstrukce tesařské</t>
  </si>
  <si>
    <t>-1170613204</t>
  </si>
  <si>
    <t>-1345625178</t>
  </si>
  <si>
    <t>V1+V2</t>
  </si>
  <si>
    <t>-425341890</t>
  </si>
  <si>
    <t>564871011</t>
  </si>
  <si>
    <t>Podklad ze štěrkodrtě ŠD plochy do 100 m2 tl 250 mm</t>
  </si>
  <si>
    <t>972424434</t>
  </si>
  <si>
    <t>1705490348</t>
  </si>
  <si>
    <t xml:space="preserve">"dřevěná terasa"  </t>
  </si>
  <si>
    <t>564952111</t>
  </si>
  <si>
    <t>Podklad z mechanicky zpevněného kameniva MZK tl 150 mm</t>
  </si>
  <si>
    <t>-2144668805</t>
  </si>
  <si>
    <t>"dle skladby V2"</t>
  </si>
  <si>
    <t>745,4</t>
  </si>
  <si>
    <t>"odpočet objekt a terasa"</t>
  </si>
  <si>
    <t>-terasa</t>
  </si>
  <si>
    <t>-234,4</t>
  </si>
  <si>
    <t>Úpravy povrchů, podlahy a osazování výplní</t>
  </si>
  <si>
    <t>637121113</t>
  </si>
  <si>
    <t>Okapový chodník z kačírku tl 200 mm s udusáním</t>
  </si>
  <si>
    <t>-1892012187</t>
  </si>
  <si>
    <t>637311131R</t>
  </si>
  <si>
    <t>Ohraničení plochy z betonových záhonových obrubníků lože beton</t>
  </si>
  <si>
    <t>m</t>
  </si>
  <si>
    <t>-500857949</t>
  </si>
  <si>
    <t>"Množství určené pomocí aplikace Výměry.</t>
  </si>
  <si>
    <t>"(18,873+10,780+7,499+15,718+12,503+6,562+12,171+27,485+2,994+1,653+0,629+1,324+14,535+23,318+6,832+1,726+6,076+1,365)</t>
  </si>
  <si>
    <t>1069941586</t>
  </si>
  <si>
    <t xml:space="preserve">"okapový chodník"  161,6</t>
  </si>
  <si>
    <t>PSV</t>
  </si>
  <si>
    <t>Práce a dodávky PSV</t>
  </si>
  <si>
    <t>762</t>
  </si>
  <si>
    <t>Konstrukce tesařské</t>
  </si>
  <si>
    <t>762951017</t>
  </si>
  <si>
    <t>Montáž podkladního roštu terasy z volně položených dřevoplastových nebo Al profilů osové vzdálenosti podpěr přes 300 do 500 mm</t>
  </si>
  <si>
    <t>1473142744</t>
  </si>
  <si>
    <t>60791137</t>
  </si>
  <si>
    <t>profil podkladový dřevoplastový pro terasová dřevoplastová prkna 50x30mm</t>
  </si>
  <si>
    <t>-1797834225</t>
  </si>
  <si>
    <t>terasa*4</t>
  </si>
  <si>
    <t>762952044</t>
  </si>
  <si>
    <t>Montáž teras z prken š do 140 mm z dřevoplastu skrytým spojem na podkladní dřevoplastový rošt</t>
  </si>
  <si>
    <t>-1653439431</t>
  </si>
  <si>
    <t>"terasa a rampa"</t>
  </si>
  <si>
    <t>607911131</t>
  </si>
  <si>
    <t>prkno terasové dřevoplastové tl 22mm</t>
  </si>
  <si>
    <t>-96042231</t>
  </si>
  <si>
    <t>terasa*1,1</t>
  </si>
  <si>
    <t>998762201</t>
  </si>
  <si>
    <t>Přesun hmot procentní pro kce tesařské v objektech v do 6 m</t>
  </si>
  <si>
    <t>%</t>
  </si>
  <si>
    <t>1423433961</t>
  </si>
  <si>
    <t>Kompl. dod. + mtž. ochranná konstrukce u brány</t>
  </si>
  <si>
    <t>-413766891</t>
  </si>
  <si>
    <t>Poznámka k položce:_x000d_
cena zahrnuje kompletní provedení vč. dodávky potřebného materiálu:_x000d_
_x000d_
- ocelová konstrkuce se sítí dl. cca 28 m v. cca 6,5 m_x000d_
- základová konstrukce vč. zemních prací</t>
  </si>
  <si>
    <t>004 - Hromosvod a uzemnění</t>
  </si>
  <si>
    <t>D1 - 46-M - Zemní a pomocné stavební práce při elektromontážích</t>
  </si>
  <si>
    <t>D2 - 800-741 - Elektroinstalace - silnoproud</t>
  </si>
  <si>
    <t>D3 - Ostatní a vedlejší náklady</t>
  </si>
  <si>
    <t>D4 - Materiály</t>
  </si>
  <si>
    <t>D1</t>
  </si>
  <si>
    <t>46-M - Zemní a pomocné stavební práce při elektromontážích</t>
  </si>
  <si>
    <t>460010024</t>
  </si>
  <si>
    <t>Vytyčení trasy vedení kabelového podzemního v zastavěném prostoru</t>
  </si>
  <si>
    <t>km</t>
  </si>
  <si>
    <t>460161292</t>
  </si>
  <si>
    <t>Hloubení kabelových rýh ručně š 50 cm hl 100 cm v hornině tř I skupiny 3</t>
  </si>
  <si>
    <t>460241111</t>
  </si>
  <si>
    <t>Příplatek za ztížení vykopávky při elektromontážích v blízkosti podzemního vedení</t>
  </si>
  <si>
    <t>460431312</t>
  </si>
  <si>
    <t>Zásyp kabelových rýh ručně se zhutněním š 50 cm hl 100 cm z horniny tř I skupiny 3</t>
  </si>
  <si>
    <t>D2</t>
  </si>
  <si>
    <t>800-741 - Elektroinstalace - silnoproud</t>
  </si>
  <si>
    <t>741410021</t>
  </si>
  <si>
    <t>Montáž vodič uzemňovací pásek průřezu do 120 mm2 v městské zástavbě v zemi</t>
  </si>
  <si>
    <t>741410041</t>
  </si>
  <si>
    <t>Montáž vodič uzemňovací drát nebo lano D do 10 mm v městské zástavbě</t>
  </si>
  <si>
    <t>741420001</t>
  </si>
  <si>
    <t>Montáž drát nebo lano hromosvodné svodové D do 10 mm s podpěrou</t>
  </si>
  <si>
    <t>741420021</t>
  </si>
  <si>
    <t>Montáž svorka hromosvodná se 2 šrouby</t>
  </si>
  <si>
    <t>741420022</t>
  </si>
  <si>
    <t>Montáž svorka hromosvodná se 3 a více šrouby</t>
  </si>
  <si>
    <t>741420083</t>
  </si>
  <si>
    <t>Montáž vedení hromosvodné-štítek k označení svodu</t>
  </si>
  <si>
    <t>741420121</t>
  </si>
  <si>
    <t>Montáž izolační tyče oddáleného vedení</t>
  </si>
  <si>
    <t>741430004</t>
  </si>
  <si>
    <t>Montáž tyč jímací délky do 3 m na střešní hřeben</t>
  </si>
  <si>
    <t>741810002</t>
  </si>
  <si>
    <t>Celková prohlídka elektrického rozvodu a zařízení přes 100 000 do 500 000,- Kč</t>
  </si>
  <si>
    <t>D3</t>
  </si>
  <si>
    <t>Ostatní a vedlejší náklady</t>
  </si>
  <si>
    <t>00001</t>
  </si>
  <si>
    <t>Uzemnění - ochrana proti korozi</t>
  </si>
  <si>
    <t>00002</t>
  </si>
  <si>
    <t>Náklady na dopravu</t>
  </si>
  <si>
    <t>00003</t>
  </si>
  <si>
    <t>00004</t>
  </si>
  <si>
    <t>Koordinace prací s investorem a dodavatelem stavby</t>
  </si>
  <si>
    <t>00005</t>
  </si>
  <si>
    <t>Úklid pracoviště</t>
  </si>
  <si>
    <t>D4</t>
  </si>
  <si>
    <t>Materiály</t>
  </si>
  <si>
    <t>01400</t>
  </si>
  <si>
    <t>FeZn 30x4mm</t>
  </si>
  <si>
    <t>1958768824</t>
  </si>
  <si>
    <t>01402</t>
  </si>
  <si>
    <t>FeZn R=10mm s PVC izolací</t>
  </si>
  <si>
    <t>-2056666974</t>
  </si>
  <si>
    <t>01405</t>
  </si>
  <si>
    <t>Drát AlMgSi-0,5 d=8mm</t>
  </si>
  <si>
    <t>-13504403</t>
  </si>
  <si>
    <t>01413</t>
  </si>
  <si>
    <t>Jímací tyč JT1,0 s betonovým podstavcem 3 kg + plastová podložka + svorka</t>
  </si>
  <si>
    <t>-1074120556</t>
  </si>
  <si>
    <t>01414</t>
  </si>
  <si>
    <t>Jímací tyč JT2,0 s betonovým podstavcem 16 kg + plastová podložka + svorka</t>
  </si>
  <si>
    <t>-1680983960</t>
  </si>
  <si>
    <t>01414.1</t>
  </si>
  <si>
    <t>Jímací tyč JT3,0 s betonovým podstavcem 25 kg + plastová podložka + svorka</t>
  </si>
  <si>
    <t>-588427427</t>
  </si>
  <si>
    <t>01420</t>
  </si>
  <si>
    <t>Izolační tyč 0,8m, d=32mm, vč. svorek a úchytů (jímací tyč - nerezový komín)</t>
  </si>
  <si>
    <t>1585323855</t>
  </si>
  <si>
    <t>01423</t>
  </si>
  <si>
    <t>Svorka připojovací SP - nerez</t>
  </si>
  <si>
    <t>-807047119</t>
  </si>
  <si>
    <t>27</t>
  </si>
  <si>
    <t>01424</t>
  </si>
  <si>
    <t>Svorka zkušební SZ - nerez</t>
  </si>
  <si>
    <t>-186934584</t>
  </si>
  <si>
    <t>01425</t>
  </si>
  <si>
    <t>Svorka okapová SO - nerez</t>
  </si>
  <si>
    <t>-2111348944</t>
  </si>
  <si>
    <t>29</t>
  </si>
  <si>
    <t>01437</t>
  </si>
  <si>
    <t>Svorka SR 02 s páskem - FeZn</t>
  </si>
  <si>
    <t>-547201671</t>
  </si>
  <si>
    <t>01438</t>
  </si>
  <si>
    <t>Svorka SR 03 s drátem - FeZn</t>
  </si>
  <si>
    <t>-26857923</t>
  </si>
  <si>
    <t>31</t>
  </si>
  <si>
    <t>01488</t>
  </si>
  <si>
    <t>Označovací štítek</t>
  </si>
  <si>
    <t>-1693816980</t>
  </si>
  <si>
    <t>Pol1</t>
  </si>
  <si>
    <t>Prořez 5%</t>
  </si>
  <si>
    <t>1429780602</t>
  </si>
  <si>
    <t>lože</t>
  </si>
  <si>
    <t>15,575</t>
  </si>
  <si>
    <t>rýha</t>
  </si>
  <si>
    <t>52,2</t>
  </si>
  <si>
    <t>3,375</t>
  </si>
  <si>
    <t>zásyp</t>
  </si>
  <si>
    <t>40</t>
  </si>
  <si>
    <t>005 - Venkovní rozvody inženýrských sítí</t>
  </si>
  <si>
    <t>Soupis:</t>
  </si>
  <si>
    <t>005-01 - Vodovod</t>
  </si>
  <si>
    <t xml:space="preserve">    4 - Vodorovné konstrukce</t>
  </si>
  <si>
    <t xml:space="preserve">    8 - Trubní vedení</t>
  </si>
  <si>
    <t xml:space="preserve">    722 - Zdravotechnika - vnitřní vodovod</t>
  </si>
  <si>
    <t>132251101</t>
  </si>
  <si>
    <t>Hloubení rýh nezapažených š do 800 mm v hornině třídy těžitelnosti I skupiny 3 objem do 20 m3 strojně</t>
  </si>
  <si>
    <t>1391328162</t>
  </si>
  <si>
    <t>"vodovodní přípojka"</t>
  </si>
  <si>
    <t>43,5*0,8*1,5</t>
  </si>
  <si>
    <t>-709525792</t>
  </si>
  <si>
    <t>"pro napojení na stávjící vodovd"</t>
  </si>
  <si>
    <t>1,5*1,5*1,5</t>
  </si>
  <si>
    <t>-17094055</t>
  </si>
  <si>
    <t>šachty+rýha</t>
  </si>
  <si>
    <t>-zásyp</t>
  </si>
  <si>
    <t>-1206457273</t>
  </si>
  <si>
    <t>758104742</t>
  </si>
  <si>
    <t>174151101</t>
  </si>
  <si>
    <t>Zásyp jam, šachet rýh nebo kolem objektů sypaninou se zhutněním</t>
  </si>
  <si>
    <t>-31077418</t>
  </si>
  <si>
    <t>rýha-lože</t>
  </si>
  <si>
    <t>Vodorovné konstrukce</t>
  </si>
  <si>
    <t>451573111</t>
  </si>
  <si>
    <t>Lože pod potrubí otevřený výkop ze štěrkopísku</t>
  </si>
  <si>
    <t>-14840341</t>
  </si>
  <si>
    <t>43,5*(0,8*0,45-pi*(0,025)^2)</t>
  </si>
  <si>
    <t>Trubní vedení</t>
  </si>
  <si>
    <t>850245921R</t>
  </si>
  <si>
    <t>Výřez nebo výsek na potrubí z trub litinových tlakových DN 50 pro vsazení odbočky</t>
  </si>
  <si>
    <t>kus</t>
  </si>
  <si>
    <t>-822439465</t>
  </si>
  <si>
    <t>857243131R</t>
  </si>
  <si>
    <t xml:space="preserve">Montáž litinových tvarovek odbočných </t>
  </si>
  <si>
    <t>-653321787</t>
  </si>
  <si>
    <t>55253503</t>
  </si>
  <si>
    <t>tvarovka přírubová litinová s přírubovou odbočkou,práškový epoxid tl 250µm T-kus DN 65/40</t>
  </si>
  <si>
    <t>-29581368</t>
  </si>
  <si>
    <t>871181141</t>
  </si>
  <si>
    <t>Montáž potrubí z PE100 SDR 11 otevřený výkop svařovaných na tupo D 50 x 4,6 mm</t>
  </si>
  <si>
    <t>1678368058</t>
  </si>
  <si>
    <t>28613112</t>
  </si>
  <si>
    <t>trubka vodovodní PE100 RC PN 16 SDR11 50x4,6mm</t>
  </si>
  <si>
    <t>648358482</t>
  </si>
  <si>
    <t>891181112</t>
  </si>
  <si>
    <t>Montáž vodovodních šoupátek otevřený výkop DN 40</t>
  </si>
  <si>
    <t>-1625210658</t>
  </si>
  <si>
    <t>42221300</t>
  </si>
  <si>
    <t>šoupátko pitná voda litina GGG 50 krátká stavební dl PN10/16 DN 40x140mm</t>
  </si>
  <si>
    <t>1104733511</t>
  </si>
  <si>
    <t>42291072</t>
  </si>
  <si>
    <t>souprava zemní pro šoupátka DN 40-50mm Rd 1,5m</t>
  </si>
  <si>
    <t>878122962</t>
  </si>
  <si>
    <t>892233122</t>
  </si>
  <si>
    <t>Proplach a dezinfekce vodovodního potrubí DN od 40 do 70</t>
  </si>
  <si>
    <t>2036082692</t>
  </si>
  <si>
    <t>892241111</t>
  </si>
  <si>
    <t>Tlaková zkouška vodou potrubí DN do 80</t>
  </si>
  <si>
    <t>-441134419</t>
  </si>
  <si>
    <t>892372111</t>
  </si>
  <si>
    <t>Zabezpečení konců potrubí DN do 300 při tlakových zkouškách vodou</t>
  </si>
  <si>
    <t>1990342599</t>
  </si>
  <si>
    <t>899721111</t>
  </si>
  <si>
    <t>Signalizační vodič DN do 150 mm na potrubí</t>
  </si>
  <si>
    <t>362620647</t>
  </si>
  <si>
    <t>899722112</t>
  </si>
  <si>
    <t>Krytí potrubí z plastů výstražnou fólií z PVC 25 cm</t>
  </si>
  <si>
    <t>-710136776</t>
  </si>
  <si>
    <t>8999005</t>
  </si>
  <si>
    <t xml:space="preserve">Kompl. dod. + mtž. napojení na rozvody  v buňkách</t>
  </si>
  <si>
    <t>-1453428982</t>
  </si>
  <si>
    <t>998276101</t>
  </si>
  <si>
    <t>Přesun hmot pro trubní vedení z trub z plastických hmot otevřený výkop</t>
  </si>
  <si>
    <t>-867533235</t>
  </si>
  <si>
    <t>722</t>
  </si>
  <si>
    <t>Zdravotechnika - vnitřní vodovod</t>
  </si>
  <si>
    <t>722270104</t>
  </si>
  <si>
    <t>Sestava vodoměrová závitová G 6/4"</t>
  </si>
  <si>
    <t>soubor</t>
  </si>
  <si>
    <t>-183319519</t>
  </si>
  <si>
    <t>7229001</t>
  </si>
  <si>
    <t>Kompl. dod. + mtž. zateplení potrubí nad terénem</t>
  </si>
  <si>
    <t>-1090288188</t>
  </si>
  <si>
    <t>Poznámka k položce:_x000d_
izolační pás ze syntetického kaučuku tl. 50 mm samolepící s Al. povrchovou úpravou s výztužnou mřížkou_x000d_
topný kabel vykázán v části elektro</t>
  </si>
  <si>
    <t>998722201</t>
  </si>
  <si>
    <t>Přesun hmot procentní pro vnitřní vodovod v objektech v do 6 m</t>
  </si>
  <si>
    <t>-451718153</t>
  </si>
  <si>
    <t>jáma</t>
  </si>
  <si>
    <t>173,725</t>
  </si>
  <si>
    <t>6,748</t>
  </si>
  <si>
    <t>32,358</t>
  </si>
  <si>
    <t>14,608</t>
  </si>
  <si>
    <t>šachta</t>
  </si>
  <si>
    <t>13,552</t>
  </si>
  <si>
    <t>169,527</t>
  </si>
  <si>
    <t>005-02 - Splašková kanalizace</t>
  </si>
  <si>
    <t>533086108</t>
  </si>
  <si>
    <t>"PVC 160"</t>
  </si>
  <si>
    <t>13*0,8*1,1</t>
  </si>
  <si>
    <t>"PE 50"</t>
  </si>
  <si>
    <t>3,6*0,8*1,1</t>
  </si>
  <si>
    <t>131251102</t>
  </si>
  <si>
    <t>Hloubení jam nezapažených v hornině třídy těžitelnosti I skupiny 3 objem do 50 m3 strojně</t>
  </si>
  <si>
    <t>40661607</t>
  </si>
  <si>
    <t>"pro septik"</t>
  </si>
  <si>
    <t>5*5*3,7</t>
  </si>
  <si>
    <t>"pro zemní filtr"</t>
  </si>
  <si>
    <t>9,5*4,5*1,9</t>
  </si>
  <si>
    <t>133251101</t>
  </si>
  <si>
    <t>Hloubení šachet nezapažených v hornině třídy těžitelnosti I skupiny 3 objem do 20 m3</t>
  </si>
  <si>
    <t>-192297649</t>
  </si>
  <si>
    <t>"pro čerpací šachtu"</t>
  </si>
  <si>
    <t>2,2*2,2*2,8</t>
  </si>
  <si>
    <t>1396996902</t>
  </si>
  <si>
    <t>jáma+rýha+šachta</t>
  </si>
  <si>
    <t>-2030309214</t>
  </si>
  <si>
    <t>212064833</t>
  </si>
  <si>
    <t>800166588</t>
  </si>
  <si>
    <t>-(8*3*0,9+0,6*0,6*1)</t>
  </si>
  <si>
    <t>-pi*(0,65)^2*2,75</t>
  </si>
  <si>
    <t>1969877985</t>
  </si>
  <si>
    <t>13*(0,8*0,55-pi*(0,08)^2)</t>
  </si>
  <si>
    <t>3,6*(0,8*0,45-pi*(0,025)^2)</t>
  </si>
  <si>
    <t>452321151</t>
  </si>
  <si>
    <t>Podkladní desky ze ŽB bez zvýšených nároků na prostředí tř. C 20/25 otevřený výkop</t>
  </si>
  <si>
    <t>-501514446</t>
  </si>
  <si>
    <t>"pod septik"</t>
  </si>
  <si>
    <t>pi*(1,6)^2*0,2</t>
  </si>
  <si>
    <t>"pod čerpací šachtu"</t>
  </si>
  <si>
    <t>pi*(0,7)^2*0,15</t>
  </si>
  <si>
    <t>452368211</t>
  </si>
  <si>
    <t>Výztuž podkladních desek nebo bloků nebo pražců otevřený výkop ze svařovaných sítí Kari</t>
  </si>
  <si>
    <t>-529245978</t>
  </si>
  <si>
    <t>pi*(1,6)^2*0,00444*1,15</t>
  </si>
  <si>
    <t>pi*(0,7)^2*0,00444*1,15</t>
  </si>
  <si>
    <t>871184201</t>
  </si>
  <si>
    <t>Montáž kanalizačního potrubí z PE SDR11 otevřený výkop sklon do 20 % svařovaných na tupo D 40x3,7 mm</t>
  </si>
  <si>
    <t>1274765382</t>
  </si>
  <si>
    <t>286133821</t>
  </si>
  <si>
    <t>potrubí kanalizační tlakové PE100 SDR11 návin se signalizační vrstvou 40x3,7mm</t>
  </si>
  <si>
    <t>-1433715457</t>
  </si>
  <si>
    <t>871313123</t>
  </si>
  <si>
    <t>Montáž kanalizačního potrubí hladkého plnostěnného SN 12 z PVC-U DN 160</t>
  </si>
  <si>
    <t>-1717144031</t>
  </si>
  <si>
    <t>28611260</t>
  </si>
  <si>
    <t>trubka kanalizační PVC-U plnostěnná jednovrstvá DN 160x3000mm SN12</t>
  </si>
  <si>
    <t>-1363683300</t>
  </si>
  <si>
    <t>13*1,03 'Přepočtené koeficientem množství</t>
  </si>
  <si>
    <t>-853714525</t>
  </si>
  <si>
    <t>894302251</t>
  </si>
  <si>
    <t>Strop šachet ze ŽB bez zvýšených nároků na prostředí tř. C 20/25</t>
  </si>
  <si>
    <t>-1943454255</t>
  </si>
  <si>
    <t>" septik"</t>
  </si>
  <si>
    <t>894608211</t>
  </si>
  <si>
    <t>Výztuž šachet ze svařovaných sítí typu Kari</t>
  </si>
  <si>
    <t>432892196</t>
  </si>
  <si>
    <t>"strop septiku"</t>
  </si>
  <si>
    <t>899620141</t>
  </si>
  <si>
    <t>Obetonování plastové šachty z polypropylenu betonem prostým tř. C 20/25 otevřený výkop</t>
  </si>
  <si>
    <t>1780591298</t>
  </si>
  <si>
    <t>"obetonování septiku"</t>
  </si>
  <si>
    <t>7,2</t>
  </si>
  <si>
    <t>-1652502746</t>
  </si>
  <si>
    <t>-64453786</t>
  </si>
  <si>
    <t>13+3,6</t>
  </si>
  <si>
    <t>8999001</t>
  </si>
  <si>
    <t>Kompl. dod. + mtž. septik</t>
  </si>
  <si>
    <t>1999385856</t>
  </si>
  <si>
    <t>8999002</t>
  </si>
  <si>
    <t>Kompl. dod. + mtž. zemní filtr</t>
  </si>
  <si>
    <t>1394811352</t>
  </si>
  <si>
    <t>8999003</t>
  </si>
  <si>
    <t>Kompl. dod. + mtž. čerpací šachta vč. vystrojení</t>
  </si>
  <si>
    <t>1859211141</t>
  </si>
  <si>
    <t>8999004</t>
  </si>
  <si>
    <t>Kompl. dod. + mtž. napojení na stávající kanalizaci</t>
  </si>
  <si>
    <t>1452294172</t>
  </si>
  <si>
    <t>1964032457</t>
  </si>
  <si>
    <t>-276894417</t>
  </si>
  <si>
    <t>19,2</t>
  </si>
  <si>
    <t>20,788</t>
  </si>
  <si>
    <t>24,969</t>
  </si>
  <si>
    <t>34,992</t>
  </si>
  <si>
    <t>29,223</t>
  </si>
  <si>
    <t>005-03 - Dešťová kanalizace</t>
  </si>
  <si>
    <t>-2086786552</t>
  </si>
  <si>
    <t>"pro akumulační nádrž"</t>
  </si>
  <si>
    <t>4*4*1,2</t>
  </si>
  <si>
    <t>297376981</t>
  </si>
  <si>
    <t>"PVC 125"</t>
  </si>
  <si>
    <t>48,6*0,8*0,9</t>
  </si>
  <si>
    <t>429999424</t>
  </si>
  <si>
    <t>jáma+rýha</t>
  </si>
  <si>
    <t>582718861</t>
  </si>
  <si>
    <t>-914492454</t>
  </si>
  <si>
    <t>-565455484</t>
  </si>
  <si>
    <t>-pi*(1,1)^2*1,1</t>
  </si>
  <si>
    <t>-513811315</t>
  </si>
  <si>
    <t>48,6*(0,8*0,55-pi*(0,0625)^2)</t>
  </si>
  <si>
    <t>45868823</t>
  </si>
  <si>
    <t>"pod akumulační nádrž"</t>
  </si>
  <si>
    <t>pi*(1,1)^2*0,15</t>
  </si>
  <si>
    <t>-1408267893</t>
  </si>
  <si>
    <t>pi*(1,1)^2*0,00444*1,15</t>
  </si>
  <si>
    <t>871313121R</t>
  </si>
  <si>
    <t>Montáž kanalizačního potrubí hladkého plnostěnného SN 4 z PVC DN 125</t>
  </si>
  <si>
    <t>849362005</t>
  </si>
  <si>
    <t>28611129</t>
  </si>
  <si>
    <t>trubka kanalizační PVC DN 125x5000mm SN4</t>
  </si>
  <si>
    <t>CS ÚRS 2023 02</t>
  </si>
  <si>
    <t>482150450</t>
  </si>
  <si>
    <t>48,6*1,03 'Přepočtené koeficientem množství</t>
  </si>
  <si>
    <t>865310703</t>
  </si>
  <si>
    <t>48,6</t>
  </si>
  <si>
    <t>526814225</t>
  </si>
  <si>
    <t>8999006</t>
  </si>
  <si>
    <t>Kompl. dod. + mtž. napojení na stávající dešťovou kanalizaci</t>
  </si>
  <si>
    <t>850681490</t>
  </si>
  <si>
    <t>899999007</t>
  </si>
  <si>
    <t>Kompl. dod. + mtž. akumulační nádrž na dešťovou vodu</t>
  </si>
  <si>
    <t>-1835870734</t>
  </si>
  <si>
    <t>-1038000603</t>
  </si>
  <si>
    <t>005-04 - Silnoproud</t>
  </si>
  <si>
    <t>460131112</t>
  </si>
  <si>
    <t>Hloubení nezapažených jam při elektromontážích ručně v hornině tř I skupiny 2</t>
  </si>
  <si>
    <t>460161162</t>
  </si>
  <si>
    <t>Hloubení kabelových rýh ručně š 35 cm hl 70 cm v hornině tř I skupiny 3</t>
  </si>
  <si>
    <t>460242211</t>
  </si>
  <si>
    <t>Provizorní zajištění kabelů ve výkopech při jejich křížení</t>
  </si>
  <si>
    <t>460242221</t>
  </si>
  <si>
    <t>Provizorní zajištění kabelů ve výkopech při jejich souběhu</t>
  </si>
  <si>
    <t>460431172</t>
  </si>
  <si>
    <t>Zásyp kabelových rýh ručně se zhutněním š 35 cm hl 70 cm z horniny tř I skupiny 3</t>
  </si>
  <si>
    <t>460641113</t>
  </si>
  <si>
    <t>Základové konstrukce při elektromontážích z monolitického betonu tř. C 16/20</t>
  </si>
  <si>
    <t>460671112</t>
  </si>
  <si>
    <t>Výstražná fólie pro krytí kabelů šířky 25 cm</t>
  </si>
  <si>
    <t>460791212</t>
  </si>
  <si>
    <t>Montáž trubek ochranných plastových ohebných do 50 mm uložených do rýhy</t>
  </si>
  <si>
    <t>10+55+55</t>
  </si>
  <si>
    <t>469973116</t>
  </si>
  <si>
    <t>Poplatek za uložení na skládce (skládkovné) stavebního odpadu směsného kód odpadu 17 09 04</t>
  </si>
  <si>
    <t>469981111</t>
  </si>
  <si>
    <t>Přesun hmot pro pomocné stavební práce při elektromotážích</t>
  </si>
  <si>
    <t>469981211</t>
  </si>
  <si>
    <t>Příplatek k přesunu hmot pro pomocné stavební práce při elektromotážích ZKD 1000 m</t>
  </si>
  <si>
    <t>741110143</t>
  </si>
  <si>
    <t>Montáž trubka pancéřová kovová tuhá závitová D přes 29 do 42 mm uložená pevně</t>
  </si>
  <si>
    <t>741112021</t>
  </si>
  <si>
    <t>Montáž krabice nástěnná plastová čtyřhranná do 100x100 mm</t>
  </si>
  <si>
    <t>741122122</t>
  </si>
  <si>
    <t>Montáž kabel Cu plný kulatý žíla 3x1,5 až 6 mm2 zatažený v trubkách (např. CYKY)</t>
  </si>
  <si>
    <t>55+55</t>
  </si>
  <si>
    <t>741122133</t>
  </si>
  <si>
    <t>Montáž kabel Cu plný kulatý žíla 4x10 mm2 zatažený v trubkách (např. CYKY)</t>
  </si>
  <si>
    <t>741122134</t>
  </si>
  <si>
    <t>Montáž kabel Cu plný kulatý žíla 4x16 až 25 mm2 zatažený v trubkách (např. CYKY)</t>
  </si>
  <si>
    <t>741124603</t>
  </si>
  <si>
    <t>Montáž kabel Cu topný volné délky uložený na konstrukci</t>
  </si>
  <si>
    <t>38</t>
  </si>
  <si>
    <t>741130005</t>
  </si>
  <si>
    <t>Ukončení vodič izolovaný do 2,5 mm2 v rozváděči nebo na přístroji</t>
  </si>
  <si>
    <t>741130005.1</t>
  </si>
  <si>
    <t>Ukončení vodič izolovaný do 10 mm2 v rozváděči nebo na přístroji</t>
  </si>
  <si>
    <t>42</t>
  </si>
  <si>
    <t>741130006</t>
  </si>
  <si>
    <t>Ukončení vodič izolovaný do 16 mm2 v rozváděči nebo na přístroji</t>
  </si>
  <si>
    <t>741210002</t>
  </si>
  <si>
    <t>Montáž rozvodnice oceloplechová nebo plastová běžná do 50 kg</t>
  </si>
  <si>
    <t>741320161</t>
  </si>
  <si>
    <t>Montáž jistič třípólový nn do 25 A bez krytu</t>
  </si>
  <si>
    <t>Montáž svorka hromosvodná se 3 šrouby</t>
  </si>
  <si>
    <t>Zatažení a zapojení nové přípojky NN do pojistkové skříně SP</t>
  </si>
  <si>
    <t>Zaměření skutečného provedení přípojky NN</t>
  </si>
  <si>
    <t>Dokumentace skutečného provedení stavby</t>
  </si>
  <si>
    <t>33</t>
  </si>
  <si>
    <t>00006</t>
  </si>
  <si>
    <t>66</t>
  </si>
  <si>
    <t>00007</t>
  </si>
  <si>
    <t>68</t>
  </si>
  <si>
    <t>35</t>
  </si>
  <si>
    <t>00008</t>
  </si>
  <si>
    <t>Komplexní zkoušky, vč. vypracování harmonogramu</t>
  </si>
  <si>
    <t>70</t>
  </si>
  <si>
    <t>00330</t>
  </si>
  <si>
    <t>Krabice čtyřhranná, vel.100x100mm, IP54</t>
  </si>
  <si>
    <t>-1394954118</t>
  </si>
  <si>
    <t>37</t>
  </si>
  <si>
    <t>00925</t>
  </si>
  <si>
    <t>Jistič třífázový 25B/3</t>
  </si>
  <si>
    <t>459010657</t>
  </si>
  <si>
    <t>01403</t>
  </si>
  <si>
    <t>1898254027</t>
  </si>
  <si>
    <t>39</t>
  </si>
  <si>
    <t>01403.1</t>
  </si>
  <si>
    <t>Topný kabel 2m na potrubí s příložným termostatem</t>
  </si>
  <si>
    <t>1258901016</t>
  </si>
  <si>
    <t>01404</t>
  </si>
  <si>
    <t>476444602</t>
  </si>
  <si>
    <t>41</t>
  </si>
  <si>
    <t>01431</t>
  </si>
  <si>
    <t>Svorka SR03</t>
  </si>
  <si>
    <t>343810062</t>
  </si>
  <si>
    <t>3980</t>
  </si>
  <si>
    <t>CYKY-J 3x2,5mm2</t>
  </si>
  <si>
    <t>-1190392565</t>
  </si>
  <si>
    <t>43</t>
  </si>
  <si>
    <t>03994</t>
  </si>
  <si>
    <t>CYKY-J 4x10mm2</t>
  </si>
  <si>
    <t>1159087723</t>
  </si>
  <si>
    <t>03995</t>
  </si>
  <si>
    <t>CYKY-J 4x16mm2</t>
  </si>
  <si>
    <t>1801336441</t>
  </si>
  <si>
    <t>45</t>
  </si>
  <si>
    <t>48007</t>
  </si>
  <si>
    <t>Elektroměrový rozvaděč v plastovém pilíři - ER222/NKP7P</t>
  </si>
  <si>
    <t>-152220686</t>
  </si>
  <si>
    <t>90001</t>
  </si>
  <si>
    <t>Fólie z polyetylenu šíře 220mm</t>
  </si>
  <si>
    <t>703726213</t>
  </si>
  <si>
    <t>47</t>
  </si>
  <si>
    <t>90011</t>
  </si>
  <si>
    <t>Trubka pancéřová bez závitu, pr=40mm, žár. zinek</t>
  </si>
  <si>
    <t>438061743</t>
  </si>
  <si>
    <t>90012</t>
  </si>
  <si>
    <t>Upevňovací pásek trubky na betonový sloup, nerez</t>
  </si>
  <si>
    <t>1912852085</t>
  </si>
  <si>
    <t>49</t>
  </si>
  <si>
    <t>90021</t>
  </si>
  <si>
    <t>Chránička ohebná korugovaná HDPE40</t>
  </si>
  <si>
    <t>-1039339784</t>
  </si>
  <si>
    <t>9099</t>
  </si>
  <si>
    <t>-780824135</t>
  </si>
  <si>
    <t>006 - FVE</t>
  </si>
  <si>
    <t xml:space="preserve">    741 - Elektroinstalace - silnoproud</t>
  </si>
  <si>
    <t>741</t>
  </si>
  <si>
    <t>Elektroinstalace - silnoproud</t>
  </si>
  <si>
    <t>741721011R</t>
  </si>
  <si>
    <t>Fotovoltaické panely</t>
  </si>
  <si>
    <t>-1193047151</t>
  </si>
  <si>
    <t>Poznámka k položce:_x000d_
cena zahrnuje kompletní provedení vč. dodávky potřebného materiálu</t>
  </si>
  <si>
    <t>007 - Demolice stávajících šaten</t>
  </si>
  <si>
    <t xml:space="preserve">    997 - Přesun sutě</t>
  </si>
  <si>
    <t>981011312</t>
  </si>
  <si>
    <t>Demolice budov zděných na MVC podíl konstrukcí přes 10 do 15 % postupným rozebíráním</t>
  </si>
  <si>
    <t>-1279968435</t>
  </si>
  <si>
    <t>9,5*7,39*3</t>
  </si>
  <si>
    <t>2,1*3,3*3</t>
  </si>
  <si>
    <t>7,1*7,3*2,5</t>
  </si>
  <si>
    <t>997</t>
  </si>
  <si>
    <t>Přesun sutě</t>
  </si>
  <si>
    <t>997006012</t>
  </si>
  <si>
    <t>Ruční třídění stavebního odpadu</t>
  </si>
  <si>
    <t>1204313438</t>
  </si>
  <si>
    <t>997006512</t>
  </si>
  <si>
    <t>Vodorovné doprava suti s naložením a složením na skládku přes 100 m do 1 km</t>
  </si>
  <si>
    <t>1143463268</t>
  </si>
  <si>
    <t>997006519</t>
  </si>
  <si>
    <t>Příplatek k vodorovnému přemístění suti na skládku ZKD 1 km přes 1 km</t>
  </si>
  <si>
    <t>2007425553</t>
  </si>
  <si>
    <t>90,245*7 'Přepočtené koeficientem množství</t>
  </si>
  <si>
    <t>997006551</t>
  </si>
  <si>
    <t>Hrubé urovnání suti na skládce bez zhutnění</t>
  </si>
  <si>
    <t>-2059705741</t>
  </si>
  <si>
    <t>997013601</t>
  </si>
  <si>
    <t>Poplatek za uložení na skládce (skládkovné) stavebního odpadu betonového kód odpadu 17 01 01</t>
  </si>
  <si>
    <t>198334233</t>
  </si>
  <si>
    <t>997013603</t>
  </si>
  <si>
    <t>Poplatek za uložení na skládce (skládkovné) stavebního odpadu cihelného kód odpadu 17 01 02</t>
  </si>
  <si>
    <t>516516868</t>
  </si>
  <si>
    <t>997013631</t>
  </si>
  <si>
    <t>1328012000</t>
  </si>
  <si>
    <t>997013645</t>
  </si>
  <si>
    <t>Poplatek za uložení na skládce (skládkovné) odpadu asfaltového bez dehtu kód odpadu 17 03 02</t>
  </si>
  <si>
    <t>-1123482050</t>
  </si>
  <si>
    <t>997013804</t>
  </si>
  <si>
    <t>Poplatek za uložení na skládce (skládkovné) stavebního odpadu ze skla kód odpadu 17 02 02</t>
  </si>
  <si>
    <t>-1095119632</t>
  </si>
  <si>
    <t>997013811</t>
  </si>
  <si>
    <t>Poplatek za uložení na skládce (skládkovné) stavebního odpadu dřevěného kód odpadu 17 02 01</t>
  </si>
  <si>
    <t>547895489</t>
  </si>
  <si>
    <t>997013814R</t>
  </si>
  <si>
    <t xml:space="preserve">Poplatek za uložení na skládce (skládkovné) stavebního odpadu  - elektroodpad</t>
  </si>
  <si>
    <t>767603017</t>
  </si>
  <si>
    <t>997013814R1</t>
  </si>
  <si>
    <t xml:space="preserve">Poplatek za uložení na skládce (skládkovné) stavebního odpadu  - ocel</t>
  </si>
  <si>
    <t>-1503378452</t>
  </si>
  <si>
    <t>SEZNAM FIGUR</t>
  </si>
  <si>
    <t>Výměra</t>
  </si>
  <si>
    <t>Použití figury:</t>
  </si>
  <si>
    <t>005/ 005-01</t>
  </si>
  <si>
    <t>005/ 005-02</t>
  </si>
  <si>
    <t>005/ 005-03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</si>
</sst>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0000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38" fillId="3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36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41</v>
      </c>
      <c r="E29" s="3"/>
      <c r="F29" s="31" t="s">
        <v>42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43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44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45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46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47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48</v>
      </c>
      <c r="U35" s="49"/>
      <c r="V35" s="49"/>
      <c r="W35" s="49"/>
      <c r="X35" s="51" t="s">
        <v>49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50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51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52</v>
      </c>
      <c r="AI60" s="40"/>
      <c r="AJ60" s="40"/>
      <c r="AK60" s="40"/>
      <c r="AL60" s="40"/>
      <c r="AM60" s="57" t="s">
        <v>53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55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52</v>
      </c>
      <c r="AI75" s="40"/>
      <c r="AJ75" s="40"/>
      <c r="AK75" s="40"/>
      <c r="AL75" s="40"/>
      <c r="AM75" s="57" t="s">
        <v>53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2244a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Zázemí sportovního areálu Libeč - aktualizace a doplnění 02/2024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Libeč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7. 2. 2024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25.6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Trutnov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SOLLERTIA, ing. Vladislav jána</v>
      </c>
      <c r="AN89" s="4"/>
      <c r="AO89" s="4"/>
      <c r="AP89" s="4"/>
      <c r="AQ89" s="37"/>
      <c r="AR89" s="38"/>
      <c r="AS89" s="70" t="s">
        <v>57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Ing. Lenka Kasperová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58</v>
      </c>
      <c r="D92" s="79"/>
      <c r="E92" s="79"/>
      <c r="F92" s="79"/>
      <c r="G92" s="79"/>
      <c r="H92" s="80"/>
      <c r="I92" s="81" t="s">
        <v>59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60</v>
      </c>
      <c r="AH92" s="79"/>
      <c r="AI92" s="79"/>
      <c r="AJ92" s="79"/>
      <c r="AK92" s="79"/>
      <c r="AL92" s="79"/>
      <c r="AM92" s="79"/>
      <c r="AN92" s="81" t="s">
        <v>61</v>
      </c>
      <c r="AO92" s="79"/>
      <c r="AP92" s="83"/>
      <c r="AQ92" s="84" t="s">
        <v>62</v>
      </c>
      <c r="AR92" s="38"/>
      <c r="AS92" s="85" t="s">
        <v>63</v>
      </c>
      <c r="AT92" s="86" t="s">
        <v>64</v>
      </c>
      <c r="AU92" s="86" t="s">
        <v>65</v>
      </c>
      <c r="AV92" s="86" t="s">
        <v>66</v>
      </c>
      <c r="AW92" s="86" t="s">
        <v>67</v>
      </c>
      <c r="AX92" s="86" t="s">
        <v>68</v>
      </c>
      <c r="AY92" s="86" t="s">
        <v>69</v>
      </c>
      <c r="AZ92" s="86" t="s">
        <v>70</v>
      </c>
      <c r="BA92" s="86" t="s">
        <v>71</v>
      </c>
      <c r="BB92" s="86" t="s">
        <v>72</v>
      </c>
      <c r="BC92" s="86" t="s">
        <v>73</v>
      </c>
      <c r="BD92" s="87" t="s">
        <v>74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75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ROUND(AG95+SUM(AG96:AG100)+AG105+AG106,2)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ROUND(AS95+SUM(AS96:AS100)+AS105+AS106,2)</f>
        <v>0</v>
      </c>
      <c r="AT94" s="98">
        <f>ROUND(SUM(AV94:AW94),2)</f>
        <v>0</v>
      </c>
      <c r="AU94" s="99">
        <f>ROUND(AU95+SUM(AU96:AU100)+AU105+AU106,5)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ROUND(AZ95+SUM(AZ96:AZ100)+AZ105+AZ106,2)</f>
        <v>0</v>
      </c>
      <c r="BA94" s="98">
        <f>ROUND(BA95+SUM(BA96:BA100)+BA105+BA106,2)</f>
        <v>0</v>
      </c>
      <c r="BB94" s="98">
        <f>ROUND(BB95+SUM(BB96:BB100)+BB105+BB106,2)</f>
        <v>0</v>
      </c>
      <c r="BC94" s="98">
        <f>ROUND(BC95+SUM(BC96:BC100)+BC105+BC106,2)</f>
        <v>0</v>
      </c>
      <c r="BD94" s="100">
        <f>ROUND(BD95+SUM(BD96:BD100)+BD105+BD106,2)</f>
        <v>0</v>
      </c>
      <c r="BE94" s="6"/>
      <c r="BS94" s="101" t="s">
        <v>76</v>
      </c>
      <c r="BT94" s="101" t="s">
        <v>77</v>
      </c>
      <c r="BU94" s="102" t="s">
        <v>78</v>
      </c>
      <c r="BV94" s="101" t="s">
        <v>79</v>
      </c>
      <c r="BW94" s="101" t="s">
        <v>4</v>
      </c>
      <c r="BX94" s="101" t="s">
        <v>80</v>
      </c>
      <c r="CL94" s="101" t="s">
        <v>1</v>
      </c>
    </row>
    <row r="95" s="7" customFormat="1" ht="16.5" customHeight="1">
      <c r="A95" s="103" t="s">
        <v>81</v>
      </c>
      <c r="B95" s="104"/>
      <c r="C95" s="105"/>
      <c r="D95" s="106" t="s">
        <v>82</v>
      </c>
      <c r="E95" s="106"/>
      <c r="F95" s="106"/>
      <c r="G95" s="106"/>
      <c r="H95" s="106"/>
      <c r="I95" s="107"/>
      <c r="J95" s="106" t="s">
        <v>83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'000 - Vedlejší rozpočtové...'!J30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84</v>
      </c>
      <c r="AR95" s="104"/>
      <c r="AS95" s="110">
        <v>0</v>
      </c>
      <c r="AT95" s="111">
        <f>ROUND(SUM(AV95:AW95),2)</f>
        <v>0</v>
      </c>
      <c r="AU95" s="112">
        <f>'000 - Vedlejší rozpočtové...'!P118</f>
        <v>0</v>
      </c>
      <c r="AV95" s="111">
        <f>'000 - Vedlejší rozpočtové...'!J33</f>
        <v>0</v>
      </c>
      <c r="AW95" s="111">
        <f>'000 - Vedlejší rozpočtové...'!J34</f>
        <v>0</v>
      </c>
      <c r="AX95" s="111">
        <f>'000 - Vedlejší rozpočtové...'!J35</f>
        <v>0</v>
      </c>
      <c r="AY95" s="111">
        <f>'000 - Vedlejší rozpočtové...'!J36</f>
        <v>0</v>
      </c>
      <c r="AZ95" s="111">
        <f>'000 - Vedlejší rozpočtové...'!F33</f>
        <v>0</v>
      </c>
      <c r="BA95" s="111">
        <f>'000 - Vedlejší rozpočtové...'!F34</f>
        <v>0</v>
      </c>
      <c r="BB95" s="111">
        <f>'000 - Vedlejší rozpočtové...'!F35</f>
        <v>0</v>
      </c>
      <c r="BC95" s="111">
        <f>'000 - Vedlejší rozpočtové...'!F36</f>
        <v>0</v>
      </c>
      <c r="BD95" s="113">
        <f>'000 - Vedlejší rozpočtové...'!F37</f>
        <v>0</v>
      </c>
      <c r="BE95" s="7"/>
      <c r="BT95" s="114" t="s">
        <v>85</v>
      </c>
      <c r="BV95" s="114" t="s">
        <v>79</v>
      </c>
      <c r="BW95" s="114" t="s">
        <v>86</v>
      </c>
      <c r="BX95" s="114" t="s">
        <v>4</v>
      </c>
      <c r="CL95" s="114" t="s">
        <v>1</v>
      </c>
      <c r="CM95" s="114" t="s">
        <v>87</v>
      </c>
    </row>
    <row r="96" s="7" customFormat="1" ht="16.5" customHeight="1">
      <c r="A96" s="103" t="s">
        <v>81</v>
      </c>
      <c r="B96" s="104"/>
      <c r="C96" s="105"/>
      <c r="D96" s="106" t="s">
        <v>88</v>
      </c>
      <c r="E96" s="106"/>
      <c r="F96" s="106"/>
      <c r="G96" s="106"/>
      <c r="H96" s="106"/>
      <c r="I96" s="107"/>
      <c r="J96" s="106" t="s">
        <v>89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'001 - Spodní stavba - zák...'!J30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90</v>
      </c>
      <c r="AR96" s="104"/>
      <c r="AS96" s="110">
        <v>0</v>
      </c>
      <c r="AT96" s="111">
        <f>ROUND(SUM(AV96:AW96),2)</f>
        <v>0</v>
      </c>
      <c r="AU96" s="112">
        <f>'001 - Spodní stavba - zák...'!P122</f>
        <v>0</v>
      </c>
      <c r="AV96" s="111">
        <f>'001 - Spodní stavba - zák...'!J33</f>
        <v>0</v>
      </c>
      <c r="AW96" s="111">
        <f>'001 - Spodní stavba - zák...'!J34</f>
        <v>0</v>
      </c>
      <c r="AX96" s="111">
        <f>'001 - Spodní stavba - zák...'!J35</f>
        <v>0</v>
      </c>
      <c r="AY96" s="111">
        <f>'001 - Spodní stavba - zák...'!J36</f>
        <v>0</v>
      </c>
      <c r="AZ96" s="111">
        <f>'001 - Spodní stavba - zák...'!F33</f>
        <v>0</v>
      </c>
      <c r="BA96" s="111">
        <f>'001 - Spodní stavba - zák...'!F34</f>
        <v>0</v>
      </c>
      <c r="BB96" s="111">
        <f>'001 - Spodní stavba - zák...'!F35</f>
        <v>0</v>
      </c>
      <c r="BC96" s="111">
        <f>'001 - Spodní stavba - zák...'!F36</f>
        <v>0</v>
      </c>
      <c r="BD96" s="113">
        <f>'001 - Spodní stavba - zák...'!F37</f>
        <v>0</v>
      </c>
      <c r="BE96" s="7"/>
      <c r="BT96" s="114" t="s">
        <v>85</v>
      </c>
      <c r="BV96" s="114" t="s">
        <v>79</v>
      </c>
      <c r="BW96" s="114" t="s">
        <v>91</v>
      </c>
      <c r="BX96" s="114" t="s">
        <v>4</v>
      </c>
      <c r="CL96" s="114" t="s">
        <v>1</v>
      </c>
      <c r="CM96" s="114" t="s">
        <v>87</v>
      </c>
    </row>
    <row r="97" s="7" customFormat="1" ht="16.5" customHeight="1">
      <c r="A97" s="103" t="s">
        <v>81</v>
      </c>
      <c r="B97" s="104"/>
      <c r="C97" s="105"/>
      <c r="D97" s="106" t="s">
        <v>92</v>
      </c>
      <c r="E97" s="106"/>
      <c r="F97" s="106"/>
      <c r="G97" s="106"/>
      <c r="H97" s="106"/>
      <c r="I97" s="107"/>
      <c r="J97" s="106" t="s">
        <v>93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'002 - Modulární kontejner...'!J30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90</v>
      </c>
      <c r="AR97" s="104"/>
      <c r="AS97" s="110">
        <v>0</v>
      </c>
      <c r="AT97" s="111">
        <f>ROUND(SUM(AV97:AW97),2)</f>
        <v>0</v>
      </c>
      <c r="AU97" s="112">
        <f>'002 - Modulární kontejner...'!P124</f>
        <v>0</v>
      </c>
      <c r="AV97" s="111">
        <f>'002 - Modulární kontejner...'!J33</f>
        <v>0</v>
      </c>
      <c r="AW97" s="111">
        <f>'002 - Modulární kontejner...'!J34</f>
        <v>0</v>
      </c>
      <c r="AX97" s="111">
        <f>'002 - Modulární kontejner...'!J35</f>
        <v>0</v>
      </c>
      <c r="AY97" s="111">
        <f>'002 - Modulární kontejner...'!J36</f>
        <v>0</v>
      </c>
      <c r="AZ97" s="111">
        <f>'002 - Modulární kontejner...'!F33</f>
        <v>0</v>
      </c>
      <c r="BA97" s="111">
        <f>'002 - Modulární kontejner...'!F34</f>
        <v>0</v>
      </c>
      <c r="BB97" s="111">
        <f>'002 - Modulární kontejner...'!F35</f>
        <v>0</v>
      </c>
      <c r="BC97" s="111">
        <f>'002 - Modulární kontejner...'!F36</f>
        <v>0</v>
      </c>
      <c r="BD97" s="113">
        <f>'002 - Modulární kontejner...'!F37</f>
        <v>0</v>
      </c>
      <c r="BE97" s="7"/>
      <c r="BT97" s="114" t="s">
        <v>85</v>
      </c>
      <c r="BV97" s="114" t="s">
        <v>79</v>
      </c>
      <c r="BW97" s="114" t="s">
        <v>94</v>
      </c>
      <c r="BX97" s="114" t="s">
        <v>4</v>
      </c>
      <c r="CL97" s="114" t="s">
        <v>1</v>
      </c>
      <c r="CM97" s="114" t="s">
        <v>87</v>
      </c>
    </row>
    <row r="98" s="7" customFormat="1" ht="16.5" customHeight="1">
      <c r="A98" s="103" t="s">
        <v>81</v>
      </c>
      <c r="B98" s="104"/>
      <c r="C98" s="105"/>
      <c r="D98" s="106" t="s">
        <v>95</v>
      </c>
      <c r="E98" s="106"/>
      <c r="F98" s="106"/>
      <c r="G98" s="106"/>
      <c r="H98" s="106"/>
      <c r="I98" s="107"/>
      <c r="J98" s="106" t="s">
        <v>96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8">
        <f>'003 - Venkovní plochy'!J30</f>
        <v>0</v>
      </c>
      <c r="AH98" s="107"/>
      <c r="AI98" s="107"/>
      <c r="AJ98" s="107"/>
      <c r="AK98" s="107"/>
      <c r="AL98" s="107"/>
      <c r="AM98" s="107"/>
      <c r="AN98" s="108">
        <f>SUM(AG98,AT98)</f>
        <v>0</v>
      </c>
      <c r="AO98" s="107"/>
      <c r="AP98" s="107"/>
      <c r="AQ98" s="109" t="s">
        <v>90</v>
      </c>
      <c r="AR98" s="104"/>
      <c r="AS98" s="110">
        <v>0</v>
      </c>
      <c r="AT98" s="111">
        <f>ROUND(SUM(AV98:AW98),2)</f>
        <v>0</v>
      </c>
      <c r="AU98" s="112">
        <f>'003 - Venkovní plochy'!P124</f>
        <v>0</v>
      </c>
      <c r="AV98" s="111">
        <f>'003 - Venkovní plochy'!J33</f>
        <v>0</v>
      </c>
      <c r="AW98" s="111">
        <f>'003 - Venkovní plochy'!J34</f>
        <v>0</v>
      </c>
      <c r="AX98" s="111">
        <f>'003 - Venkovní plochy'!J35</f>
        <v>0</v>
      </c>
      <c r="AY98" s="111">
        <f>'003 - Venkovní plochy'!J36</f>
        <v>0</v>
      </c>
      <c r="AZ98" s="111">
        <f>'003 - Venkovní plochy'!F33</f>
        <v>0</v>
      </c>
      <c r="BA98" s="111">
        <f>'003 - Venkovní plochy'!F34</f>
        <v>0</v>
      </c>
      <c r="BB98" s="111">
        <f>'003 - Venkovní plochy'!F35</f>
        <v>0</v>
      </c>
      <c r="BC98" s="111">
        <f>'003 - Venkovní plochy'!F36</f>
        <v>0</v>
      </c>
      <c r="BD98" s="113">
        <f>'003 - Venkovní plochy'!F37</f>
        <v>0</v>
      </c>
      <c r="BE98" s="7"/>
      <c r="BT98" s="114" t="s">
        <v>85</v>
      </c>
      <c r="BV98" s="114" t="s">
        <v>79</v>
      </c>
      <c r="BW98" s="114" t="s">
        <v>97</v>
      </c>
      <c r="BX98" s="114" t="s">
        <v>4</v>
      </c>
      <c r="CL98" s="114" t="s">
        <v>1</v>
      </c>
      <c r="CM98" s="114" t="s">
        <v>87</v>
      </c>
    </row>
    <row r="99" s="7" customFormat="1" ht="16.5" customHeight="1">
      <c r="A99" s="103" t="s">
        <v>81</v>
      </c>
      <c r="B99" s="104"/>
      <c r="C99" s="105"/>
      <c r="D99" s="106" t="s">
        <v>98</v>
      </c>
      <c r="E99" s="106"/>
      <c r="F99" s="106"/>
      <c r="G99" s="106"/>
      <c r="H99" s="106"/>
      <c r="I99" s="107"/>
      <c r="J99" s="106" t="s">
        <v>99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8">
        <f>'004 - Hromosvod a uzemnění'!J30</f>
        <v>0</v>
      </c>
      <c r="AH99" s="107"/>
      <c r="AI99" s="107"/>
      <c r="AJ99" s="107"/>
      <c r="AK99" s="107"/>
      <c r="AL99" s="107"/>
      <c r="AM99" s="107"/>
      <c r="AN99" s="108">
        <f>SUM(AG99,AT99)</f>
        <v>0</v>
      </c>
      <c r="AO99" s="107"/>
      <c r="AP99" s="107"/>
      <c r="AQ99" s="109" t="s">
        <v>90</v>
      </c>
      <c r="AR99" s="104"/>
      <c r="AS99" s="110">
        <v>0</v>
      </c>
      <c r="AT99" s="111">
        <f>ROUND(SUM(AV99:AW99),2)</f>
        <v>0</v>
      </c>
      <c r="AU99" s="112">
        <f>'004 - Hromosvod a uzemnění'!P120</f>
        <v>0</v>
      </c>
      <c r="AV99" s="111">
        <f>'004 - Hromosvod a uzemnění'!J33</f>
        <v>0</v>
      </c>
      <c r="AW99" s="111">
        <f>'004 - Hromosvod a uzemnění'!J34</f>
        <v>0</v>
      </c>
      <c r="AX99" s="111">
        <f>'004 - Hromosvod a uzemnění'!J35</f>
        <v>0</v>
      </c>
      <c r="AY99" s="111">
        <f>'004 - Hromosvod a uzemnění'!J36</f>
        <v>0</v>
      </c>
      <c r="AZ99" s="111">
        <f>'004 - Hromosvod a uzemnění'!F33</f>
        <v>0</v>
      </c>
      <c r="BA99" s="111">
        <f>'004 - Hromosvod a uzemnění'!F34</f>
        <v>0</v>
      </c>
      <c r="BB99" s="111">
        <f>'004 - Hromosvod a uzemnění'!F35</f>
        <v>0</v>
      </c>
      <c r="BC99" s="111">
        <f>'004 - Hromosvod a uzemnění'!F36</f>
        <v>0</v>
      </c>
      <c r="BD99" s="113">
        <f>'004 - Hromosvod a uzemnění'!F37</f>
        <v>0</v>
      </c>
      <c r="BE99" s="7"/>
      <c r="BT99" s="114" t="s">
        <v>85</v>
      </c>
      <c r="BV99" s="114" t="s">
        <v>79</v>
      </c>
      <c r="BW99" s="114" t="s">
        <v>100</v>
      </c>
      <c r="BX99" s="114" t="s">
        <v>4</v>
      </c>
      <c r="CL99" s="114" t="s">
        <v>1</v>
      </c>
      <c r="CM99" s="114" t="s">
        <v>87</v>
      </c>
    </row>
    <row r="100" s="7" customFormat="1" ht="16.5" customHeight="1">
      <c r="A100" s="7"/>
      <c r="B100" s="104"/>
      <c r="C100" s="105"/>
      <c r="D100" s="106" t="s">
        <v>101</v>
      </c>
      <c r="E100" s="106"/>
      <c r="F100" s="106"/>
      <c r="G100" s="106"/>
      <c r="H100" s="106"/>
      <c r="I100" s="107"/>
      <c r="J100" s="106" t="s">
        <v>102</v>
      </c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15">
        <f>ROUND(SUM(AG101:AG104),2)</f>
        <v>0</v>
      </c>
      <c r="AH100" s="107"/>
      <c r="AI100" s="107"/>
      <c r="AJ100" s="107"/>
      <c r="AK100" s="107"/>
      <c r="AL100" s="107"/>
      <c r="AM100" s="107"/>
      <c r="AN100" s="108">
        <f>SUM(AG100,AT100)</f>
        <v>0</v>
      </c>
      <c r="AO100" s="107"/>
      <c r="AP100" s="107"/>
      <c r="AQ100" s="109" t="s">
        <v>90</v>
      </c>
      <c r="AR100" s="104"/>
      <c r="AS100" s="110">
        <f>ROUND(SUM(AS101:AS104),2)</f>
        <v>0</v>
      </c>
      <c r="AT100" s="111">
        <f>ROUND(SUM(AV100:AW100),2)</f>
        <v>0</v>
      </c>
      <c r="AU100" s="112">
        <f>ROUND(SUM(AU101:AU104),5)</f>
        <v>0</v>
      </c>
      <c r="AV100" s="111">
        <f>ROUND(AZ100*L29,2)</f>
        <v>0</v>
      </c>
      <c r="AW100" s="111">
        <f>ROUND(BA100*L30,2)</f>
        <v>0</v>
      </c>
      <c r="AX100" s="111">
        <f>ROUND(BB100*L29,2)</f>
        <v>0</v>
      </c>
      <c r="AY100" s="111">
        <f>ROUND(BC100*L30,2)</f>
        <v>0</v>
      </c>
      <c r="AZ100" s="111">
        <f>ROUND(SUM(AZ101:AZ104),2)</f>
        <v>0</v>
      </c>
      <c r="BA100" s="111">
        <f>ROUND(SUM(BA101:BA104),2)</f>
        <v>0</v>
      </c>
      <c r="BB100" s="111">
        <f>ROUND(SUM(BB101:BB104),2)</f>
        <v>0</v>
      </c>
      <c r="BC100" s="111">
        <f>ROUND(SUM(BC101:BC104),2)</f>
        <v>0</v>
      </c>
      <c r="BD100" s="113">
        <f>ROUND(SUM(BD101:BD104),2)</f>
        <v>0</v>
      </c>
      <c r="BE100" s="7"/>
      <c r="BS100" s="114" t="s">
        <v>76</v>
      </c>
      <c r="BT100" s="114" t="s">
        <v>85</v>
      </c>
      <c r="BU100" s="114" t="s">
        <v>78</v>
      </c>
      <c r="BV100" s="114" t="s">
        <v>79</v>
      </c>
      <c r="BW100" s="114" t="s">
        <v>103</v>
      </c>
      <c r="BX100" s="114" t="s">
        <v>4</v>
      </c>
      <c r="CL100" s="114" t="s">
        <v>1</v>
      </c>
      <c r="CM100" s="114" t="s">
        <v>87</v>
      </c>
    </row>
    <row r="101" s="4" customFormat="1" ht="16.5" customHeight="1">
      <c r="A101" s="103" t="s">
        <v>81</v>
      </c>
      <c r="B101" s="63"/>
      <c r="C101" s="10"/>
      <c r="D101" s="10"/>
      <c r="E101" s="116" t="s">
        <v>104</v>
      </c>
      <c r="F101" s="116"/>
      <c r="G101" s="116"/>
      <c r="H101" s="116"/>
      <c r="I101" s="116"/>
      <c r="J101" s="10"/>
      <c r="K101" s="116" t="s">
        <v>105</v>
      </c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7">
        <f>'005-01 - Vodovod'!J32</f>
        <v>0</v>
      </c>
      <c r="AH101" s="10"/>
      <c r="AI101" s="10"/>
      <c r="AJ101" s="10"/>
      <c r="AK101" s="10"/>
      <c r="AL101" s="10"/>
      <c r="AM101" s="10"/>
      <c r="AN101" s="117">
        <f>SUM(AG101,AT101)</f>
        <v>0</v>
      </c>
      <c r="AO101" s="10"/>
      <c r="AP101" s="10"/>
      <c r="AQ101" s="118" t="s">
        <v>106</v>
      </c>
      <c r="AR101" s="63"/>
      <c r="AS101" s="119">
        <v>0</v>
      </c>
      <c r="AT101" s="120">
        <f>ROUND(SUM(AV101:AW101),2)</f>
        <v>0</v>
      </c>
      <c r="AU101" s="121">
        <f>'005-01 - Vodovod'!P127</f>
        <v>0</v>
      </c>
      <c r="AV101" s="120">
        <f>'005-01 - Vodovod'!J35</f>
        <v>0</v>
      </c>
      <c r="AW101" s="120">
        <f>'005-01 - Vodovod'!J36</f>
        <v>0</v>
      </c>
      <c r="AX101" s="120">
        <f>'005-01 - Vodovod'!J37</f>
        <v>0</v>
      </c>
      <c r="AY101" s="120">
        <f>'005-01 - Vodovod'!J38</f>
        <v>0</v>
      </c>
      <c r="AZ101" s="120">
        <f>'005-01 - Vodovod'!F35</f>
        <v>0</v>
      </c>
      <c r="BA101" s="120">
        <f>'005-01 - Vodovod'!F36</f>
        <v>0</v>
      </c>
      <c r="BB101" s="120">
        <f>'005-01 - Vodovod'!F37</f>
        <v>0</v>
      </c>
      <c r="BC101" s="120">
        <f>'005-01 - Vodovod'!F38</f>
        <v>0</v>
      </c>
      <c r="BD101" s="122">
        <f>'005-01 - Vodovod'!F39</f>
        <v>0</v>
      </c>
      <c r="BE101" s="4"/>
      <c r="BT101" s="26" t="s">
        <v>87</v>
      </c>
      <c r="BV101" s="26" t="s">
        <v>79</v>
      </c>
      <c r="BW101" s="26" t="s">
        <v>107</v>
      </c>
      <c r="BX101" s="26" t="s">
        <v>103</v>
      </c>
      <c r="CL101" s="26" t="s">
        <v>1</v>
      </c>
    </row>
    <row r="102" s="4" customFormat="1" ht="16.5" customHeight="1">
      <c r="A102" s="103" t="s">
        <v>81</v>
      </c>
      <c r="B102" s="63"/>
      <c r="C102" s="10"/>
      <c r="D102" s="10"/>
      <c r="E102" s="116" t="s">
        <v>108</v>
      </c>
      <c r="F102" s="116"/>
      <c r="G102" s="116"/>
      <c r="H102" s="116"/>
      <c r="I102" s="116"/>
      <c r="J102" s="10"/>
      <c r="K102" s="116" t="s">
        <v>109</v>
      </c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7">
        <f>'005-02 - Splašková kanali...'!J32</f>
        <v>0</v>
      </c>
      <c r="AH102" s="10"/>
      <c r="AI102" s="10"/>
      <c r="AJ102" s="10"/>
      <c r="AK102" s="10"/>
      <c r="AL102" s="10"/>
      <c r="AM102" s="10"/>
      <c r="AN102" s="117">
        <f>SUM(AG102,AT102)</f>
        <v>0</v>
      </c>
      <c r="AO102" s="10"/>
      <c r="AP102" s="10"/>
      <c r="AQ102" s="118" t="s">
        <v>106</v>
      </c>
      <c r="AR102" s="63"/>
      <c r="AS102" s="119">
        <v>0</v>
      </c>
      <c r="AT102" s="120">
        <f>ROUND(SUM(AV102:AW102),2)</f>
        <v>0</v>
      </c>
      <c r="AU102" s="121">
        <f>'005-02 - Splašková kanali...'!P125</f>
        <v>0</v>
      </c>
      <c r="AV102" s="120">
        <f>'005-02 - Splašková kanali...'!J35</f>
        <v>0</v>
      </c>
      <c r="AW102" s="120">
        <f>'005-02 - Splašková kanali...'!J36</f>
        <v>0</v>
      </c>
      <c r="AX102" s="120">
        <f>'005-02 - Splašková kanali...'!J37</f>
        <v>0</v>
      </c>
      <c r="AY102" s="120">
        <f>'005-02 - Splašková kanali...'!J38</f>
        <v>0</v>
      </c>
      <c r="AZ102" s="120">
        <f>'005-02 - Splašková kanali...'!F35</f>
        <v>0</v>
      </c>
      <c r="BA102" s="120">
        <f>'005-02 - Splašková kanali...'!F36</f>
        <v>0</v>
      </c>
      <c r="BB102" s="120">
        <f>'005-02 - Splašková kanali...'!F37</f>
        <v>0</v>
      </c>
      <c r="BC102" s="120">
        <f>'005-02 - Splašková kanali...'!F38</f>
        <v>0</v>
      </c>
      <c r="BD102" s="122">
        <f>'005-02 - Splašková kanali...'!F39</f>
        <v>0</v>
      </c>
      <c r="BE102" s="4"/>
      <c r="BT102" s="26" t="s">
        <v>87</v>
      </c>
      <c r="BV102" s="26" t="s">
        <v>79</v>
      </c>
      <c r="BW102" s="26" t="s">
        <v>110</v>
      </c>
      <c r="BX102" s="26" t="s">
        <v>103</v>
      </c>
      <c r="CL102" s="26" t="s">
        <v>1</v>
      </c>
    </row>
    <row r="103" s="4" customFormat="1" ht="16.5" customHeight="1">
      <c r="A103" s="103" t="s">
        <v>81</v>
      </c>
      <c r="B103" s="63"/>
      <c r="C103" s="10"/>
      <c r="D103" s="10"/>
      <c r="E103" s="116" t="s">
        <v>111</v>
      </c>
      <c r="F103" s="116"/>
      <c r="G103" s="116"/>
      <c r="H103" s="116"/>
      <c r="I103" s="116"/>
      <c r="J103" s="10"/>
      <c r="K103" s="116" t="s">
        <v>112</v>
      </c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7">
        <f>'005-03 - Dešťová kanalizace'!J32</f>
        <v>0</v>
      </c>
      <c r="AH103" s="10"/>
      <c r="AI103" s="10"/>
      <c r="AJ103" s="10"/>
      <c r="AK103" s="10"/>
      <c r="AL103" s="10"/>
      <c r="AM103" s="10"/>
      <c r="AN103" s="117">
        <f>SUM(AG103,AT103)</f>
        <v>0</v>
      </c>
      <c r="AO103" s="10"/>
      <c r="AP103" s="10"/>
      <c r="AQ103" s="118" t="s">
        <v>106</v>
      </c>
      <c r="AR103" s="63"/>
      <c r="AS103" s="119">
        <v>0</v>
      </c>
      <c r="AT103" s="120">
        <f>ROUND(SUM(AV103:AW103),2)</f>
        <v>0</v>
      </c>
      <c r="AU103" s="121">
        <f>'005-03 - Dešťová kanalizace'!P125</f>
        <v>0</v>
      </c>
      <c r="AV103" s="120">
        <f>'005-03 - Dešťová kanalizace'!J35</f>
        <v>0</v>
      </c>
      <c r="AW103" s="120">
        <f>'005-03 - Dešťová kanalizace'!J36</f>
        <v>0</v>
      </c>
      <c r="AX103" s="120">
        <f>'005-03 - Dešťová kanalizace'!J37</f>
        <v>0</v>
      </c>
      <c r="AY103" s="120">
        <f>'005-03 - Dešťová kanalizace'!J38</f>
        <v>0</v>
      </c>
      <c r="AZ103" s="120">
        <f>'005-03 - Dešťová kanalizace'!F35</f>
        <v>0</v>
      </c>
      <c r="BA103" s="120">
        <f>'005-03 - Dešťová kanalizace'!F36</f>
        <v>0</v>
      </c>
      <c r="BB103" s="120">
        <f>'005-03 - Dešťová kanalizace'!F37</f>
        <v>0</v>
      </c>
      <c r="BC103" s="120">
        <f>'005-03 - Dešťová kanalizace'!F38</f>
        <v>0</v>
      </c>
      <c r="BD103" s="122">
        <f>'005-03 - Dešťová kanalizace'!F39</f>
        <v>0</v>
      </c>
      <c r="BE103" s="4"/>
      <c r="BT103" s="26" t="s">
        <v>87</v>
      </c>
      <c r="BV103" s="26" t="s">
        <v>79</v>
      </c>
      <c r="BW103" s="26" t="s">
        <v>113</v>
      </c>
      <c r="BX103" s="26" t="s">
        <v>103</v>
      </c>
      <c r="CL103" s="26" t="s">
        <v>1</v>
      </c>
    </row>
    <row r="104" s="4" customFormat="1" ht="16.5" customHeight="1">
      <c r="A104" s="103" t="s">
        <v>81</v>
      </c>
      <c r="B104" s="63"/>
      <c r="C104" s="10"/>
      <c r="D104" s="10"/>
      <c r="E104" s="116" t="s">
        <v>114</v>
      </c>
      <c r="F104" s="116"/>
      <c r="G104" s="116"/>
      <c r="H104" s="116"/>
      <c r="I104" s="116"/>
      <c r="J104" s="10"/>
      <c r="K104" s="116" t="s">
        <v>115</v>
      </c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7">
        <f>'005-04 - Silnoproud'!J32</f>
        <v>0</v>
      </c>
      <c r="AH104" s="10"/>
      <c r="AI104" s="10"/>
      <c r="AJ104" s="10"/>
      <c r="AK104" s="10"/>
      <c r="AL104" s="10"/>
      <c r="AM104" s="10"/>
      <c r="AN104" s="117">
        <f>SUM(AG104,AT104)</f>
        <v>0</v>
      </c>
      <c r="AO104" s="10"/>
      <c r="AP104" s="10"/>
      <c r="AQ104" s="118" t="s">
        <v>106</v>
      </c>
      <c r="AR104" s="63"/>
      <c r="AS104" s="119">
        <v>0</v>
      </c>
      <c r="AT104" s="120">
        <f>ROUND(SUM(AV104:AW104),2)</f>
        <v>0</v>
      </c>
      <c r="AU104" s="121">
        <f>'005-04 - Silnoproud'!P124</f>
        <v>0</v>
      </c>
      <c r="AV104" s="120">
        <f>'005-04 - Silnoproud'!J35</f>
        <v>0</v>
      </c>
      <c r="AW104" s="120">
        <f>'005-04 - Silnoproud'!J36</f>
        <v>0</v>
      </c>
      <c r="AX104" s="120">
        <f>'005-04 - Silnoproud'!J37</f>
        <v>0</v>
      </c>
      <c r="AY104" s="120">
        <f>'005-04 - Silnoproud'!J38</f>
        <v>0</v>
      </c>
      <c r="AZ104" s="120">
        <f>'005-04 - Silnoproud'!F35</f>
        <v>0</v>
      </c>
      <c r="BA104" s="120">
        <f>'005-04 - Silnoproud'!F36</f>
        <v>0</v>
      </c>
      <c r="BB104" s="120">
        <f>'005-04 - Silnoproud'!F37</f>
        <v>0</v>
      </c>
      <c r="BC104" s="120">
        <f>'005-04 - Silnoproud'!F38</f>
        <v>0</v>
      </c>
      <c r="BD104" s="122">
        <f>'005-04 - Silnoproud'!F39</f>
        <v>0</v>
      </c>
      <c r="BE104" s="4"/>
      <c r="BT104" s="26" t="s">
        <v>87</v>
      </c>
      <c r="BV104" s="26" t="s">
        <v>79</v>
      </c>
      <c r="BW104" s="26" t="s">
        <v>116</v>
      </c>
      <c r="BX104" s="26" t="s">
        <v>103</v>
      </c>
      <c r="CL104" s="26" t="s">
        <v>1</v>
      </c>
    </row>
    <row r="105" s="7" customFormat="1" ht="16.5" customHeight="1">
      <c r="A105" s="103" t="s">
        <v>81</v>
      </c>
      <c r="B105" s="104"/>
      <c r="C105" s="105"/>
      <c r="D105" s="106" t="s">
        <v>117</v>
      </c>
      <c r="E105" s="106"/>
      <c r="F105" s="106"/>
      <c r="G105" s="106"/>
      <c r="H105" s="106"/>
      <c r="I105" s="107"/>
      <c r="J105" s="106" t="s">
        <v>118</v>
      </c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8">
        <f>'006 - FVE'!J30</f>
        <v>0</v>
      </c>
      <c r="AH105" s="107"/>
      <c r="AI105" s="107"/>
      <c r="AJ105" s="107"/>
      <c r="AK105" s="107"/>
      <c r="AL105" s="107"/>
      <c r="AM105" s="107"/>
      <c r="AN105" s="108">
        <f>SUM(AG105,AT105)</f>
        <v>0</v>
      </c>
      <c r="AO105" s="107"/>
      <c r="AP105" s="107"/>
      <c r="AQ105" s="109" t="s">
        <v>90</v>
      </c>
      <c r="AR105" s="104"/>
      <c r="AS105" s="110">
        <v>0</v>
      </c>
      <c r="AT105" s="111">
        <f>ROUND(SUM(AV105:AW105),2)</f>
        <v>0</v>
      </c>
      <c r="AU105" s="112">
        <f>'006 - FVE'!P118</f>
        <v>0</v>
      </c>
      <c r="AV105" s="111">
        <f>'006 - FVE'!J33</f>
        <v>0</v>
      </c>
      <c r="AW105" s="111">
        <f>'006 - FVE'!J34</f>
        <v>0</v>
      </c>
      <c r="AX105" s="111">
        <f>'006 - FVE'!J35</f>
        <v>0</v>
      </c>
      <c r="AY105" s="111">
        <f>'006 - FVE'!J36</f>
        <v>0</v>
      </c>
      <c r="AZ105" s="111">
        <f>'006 - FVE'!F33</f>
        <v>0</v>
      </c>
      <c r="BA105" s="111">
        <f>'006 - FVE'!F34</f>
        <v>0</v>
      </c>
      <c r="BB105" s="111">
        <f>'006 - FVE'!F35</f>
        <v>0</v>
      </c>
      <c r="BC105" s="111">
        <f>'006 - FVE'!F36</f>
        <v>0</v>
      </c>
      <c r="BD105" s="113">
        <f>'006 - FVE'!F37</f>
        <v>0</v>
      </c>
      <c r="BE105" s="7"/>
      <c r="BT105" s="114" t="s">
        <v>85</v>
      </c>
      <c r="BV105" s="114" t="s">
        <v>79</v>
      </c>
      <c r="BW105" s="114" t="s">
        <v>119</v>
      </c>
      <c r="BX105" s="114" t="s">
        <v>4</v>
      </c>
      <c r="CL105" s="114" t="s">
        <v>1</v>
      </c>
      <c r="CM105" s="114" t="s">
        <v>87</v>
      </c>
    </row>
    <row r="106" s="7" customFormat="1" ht="16.5" customHeight="1">
      <c r="A106" s="103" t="s">
        <v>81</v>
      </c>
      <c r="B106" s="104"/>
      <c r="C106" s="105"/>
      <c r="D106" s="106" t="s">
        <v>120</v>
      </c>
      <c r="E106" s="106"/>
      <c r="F106" s="106"/>
      <c r="G106" s="106"/>
      <c r="H106" s="106"/>
      <c r="I106" s="107"/>
      <c r="J106" s="106" t="s">
        <v>121</v>
      </c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8">
        <f>'007 - Demolice stávajícíc...'!J30</f>
        <v>0</v>
      </c>
      <c r="AH106" s="107"/>
      <c r="AI106" s="107"/>
      <c r="AJ106" s="107"/>
      <c r="AK106" s="107"/>
      <c r="AL106" s="107"/>
      <c r="AM106" s="107"/>
      <c r="AN106" s="108">
        <f>SUM(AG106,AT106)</f>
        <v>0</v>
      </c>
      <c r="AO106" s="107"/>
      <c r="AP106" s="107"/>
      <c r="AQ106" s="109" t="s">
        <v>90</v>
      </c>
      <c r="AR106" s="104"/>
      <c r="AS106" s="123">
        <v>0</v>
      </c>
      <c r="AT106" s="124">
        <f>ROUND(SUM(AV106:AW106),2)</f>
        <v>0</v>
      </c>
      <c r="AU106" s="125">
        <f>'007 - Demolice stávajícíc...'!P119</f>
        <v>0</v>
      </c>
      <c r="AV106" s="124">
        <f>'007 - Demolice stávajícíc...'!J33</f>
        <v>0</v>
      </c>
      <c r="AW106" s="124">
        <f>'007 - Demolice stávajícíc...'!J34</f>
        <v>0</v>
      </c>
      <c r="AX106" s="124">
        <f>'007 - Demolice stávajícíc...'!J35</f>
        <v>0</v>
      </c>
      <c r="AY106" s="124">
        <f>'007 - Demolice stávajícíc...'!J36</f>
        <v>0</v>
      </c>
      <c r="AZ106" s="124">
        <f>'007 - Demolice stávajícíc...'!F33</f>
        <v>0</v>
      </c>
      <c r="BA106" s="124">
        <f>'007 - Demolice stávajícíc...'!F34</f>
        <v>0</v>
      </c>
      <c r="BB106" s="124">
        <f>'007 - Demolice stávajícíc...'!F35</f>
        <v>0</v>
      </c>
      <c r="BC106" s="124">
        <f>'007 - Demolice stávajícíc...'!F36</f>
        <v>0</v>
      </c>
      <c r="BD106" s="126">
        <f>'007 - Demolice stávajícíc...'!F37</f>
        <v>0</v>
      </c>
      <c r="BE106" s="7"/>
      <c r="BT106" s="114" t="s">
        <v>85</v>
      </c>
      <c r="BV106" s="114" t="s">
        <v>79</v>
      </c>
      <c r="BW106" s="114" t="s">
        <v>122</v>
      </c>
      <c r="BX106" s="114" t="s">
        <v>4</v>
      </c>
      <c r="CL106" s="114" t="s">
        <v>1</v>
      </c>
      <c r="CM106" s="114" t="s">
        <v>87</v>
      </c>
    </row>
    <row r="107" s="2" customFormat="1" ht="30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8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="2" customFormat="1" ht="6.96" customHeight="1">
      <c r="A108" s="37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38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</sheetData>
  <mergeCells count="86">
    <mergeCell ref="C92:G92"/>
    <mergeCell ref="D100:H100"/>
    <mergeCell ref="D99:H99"/>
    <mergeCell ref="D98:H98"/>
    <mergeCell ref="D97:H97"/>
    <mergeCell ref="D95:H95"/>
    <mergeCell ref="D96:H96"/>
    <mergeCell ref="E104:I104"/>
    <mergeCell ref="E103:I103"/>
    <mergeCell ref="E102:I102"/>
    <mergeCell ref="E101:I101"/>
    <mergeCell ref="I92:AF92"/>
    <mergeCell ref="J100:AF100"/>
    <mergeCell ref="J99:AF99"/>
    <mergeCell ref="J97:AF97"/>
    <mergeCell ref="J96:AF96"/>
    <mergeCell ref="J98:AF98"/>
    <mergeCell ref="J95:AF95"/>
    <mergeCell ref="K103:AF103"/>
    <mergeCell ref="K104:AF104"/>
    <mergeCell ref="K101:AF101"/>
    <mergeCell ref="K102:AF102"/>
    <mergeCell ref="L85:AO85"/>
    <mergeCell ref="D105:H105"/>
    <mergeCell ref="J105:AF105"/>
    <mergeCell ref="D106:H106"/>
    <mergeCell ref="J106:AF106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96:AM96"/>
    <mergeCell ref="AG100:AM100"/>
    <mergeCell ref="AG102:AM102"/>
    <mergeCell ref="AG99:AM99"/>
    <mergeCell ref="AG92:AM92"/>
    <mergeCell ref="AG98:AM98"/>
    <mergeCell ref="AG103:AM103"/>
    <mergeCell ref="AG97:AM97"/>
    <mergeCell ref="AG95:AM95"/>
    <mergeCell ref="AG104:AM104"/>
    <mergeCell ref="AG101:AM101"/>
    <mergeCell ref="AM87:AN87"/>
    <mergeCell ref="AM90:AP90"/>
    <mergeCell ref="AM89:AP89"/>
    <mergeCell ref="AN101:AP101"/>
    <mergeCell ref="AN100:AP100"/>
    <mergeCell ref="AN102:AP102"/>
    <mergeCell ref="AN92:AP92"/>
    <mergeCell ref="AN99:AP99"/>
    <mergeCell ref="AN98:AP98"/>
    <mergeCell ref="AN97:AP97"/>
    <mergeCell ref="AN103:AP103"/>
    <mergeCell ref="AN104:AP104"/>
    <mergeCell ref="AN95:AP95"/>
    <mergeCell ref="AN96:AP96"/>
    <mergeCell ref="AS89:AT91"/>
    <mergeCell ref="AN105:AP105"/>
    <mergeCell ref="AG105:AM105"/>
    <mergeCell ref="AN106:AP106"/>
    <mergeCell ref="AG106:AM106"/>
    <mergeCell ref="AN94:AP94"/>
  </mergeCells>
  <hyperlinks>
    <hyperlink ref="A95" location="'000 - Vedlejší rozpočtové...'!C2" display="/"/>
    <hyperlink ref="A96" location="'001 - Spodní stavba - zák...'!C2" display="/"/>
    <hyperlink ref="A97" location="'002 - Modulární kontejner...'!C2" display="/"/>
    <hyperlink ref="A98" location="'003 - Venkovní plochy'!C2" display="/"/>
    <hyperlink ref="A99" location="'004 - Hromosvod a uzemnění'!C2" display="/"/>
    <hyperlink ref="A101" location="'005-01 - Vodovod'!C2" display="/"/>
    <hyperlink ref="A102" location="'005-02 - Splašková kanali...'!C2" display="/"/>
    <hyperlink ref="A103" location="'005-03 - Dešťová kanalizace'!C2" display="/"/>
    <hyperlink ref="A104" location="'005-04 - Silnoproud'!C2" display="/"/>
    <hyperlink ref="A105" location="'006 - FVE'!C2" display="/"/>
    <hyperlink ref="A106" location="'007 - Demolice stávající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123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Zázemí sportovního areálu Libeč - aktualizace a doplnění 02/2024</v>
      </c>
      <c r="F7" s="31"/>
      <c r="G7" s="31"/>
      <c r="H7" s="31"/>
      <c r="L7" s="21"/>
    </row>
    <row r="8" s="1" customFormat="1" ht="12" customHeight="1">
      <c r="B8" s="21"/>
      <c r="D8" s="31" t="s">
        <v>124</v>
      </c>
      <c r="L8" s="21"/>
    </row>
    <row r="9" s="2" customFormat="1" ht="16.5" customHeight="1">
      <c r="A9" s="37"/>
      <c r="B9" s="38"/>
      <c r="C9" s="37"/>
      <c r="D9" s="37"/>
      <c r="E9" s="128" t="s">
        <v>541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542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764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268</v>
      </c>
      <c r="G14" s="37"/>
      <c r="H14" s="37"/>
      <c r="I14" s="31" t="s">
        <v>22</v>
      </c>
      <c r="J14" s="68" t="str">
        <f>'Rekapitulace stavby'!AN8</f>
        <v>7. 2. 2024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tr">
        <f>IF('Rekapitulace stavby'!AN10="","",'Rekapitulace stavby'!AN10)</f>
        <v/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>Město Trutnov</v>
      </c>
      <c r="F17" s="37"/>
      <c r="G17" s="37"/>
      <c r="H17" s="37"/>
      <c r="I17" s="31" t="s">
        <v>27</v>
      </c>
      <c r="J17" s="26" t="str">
        <f>IF('Rekapitulace stavby'!AN11="","",'Rekapitulace stavby'!AN11)</f>
        <v/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tr">
        <f>IF('Rekapitulace stavby'!AN16="","",'Rekapitulace stavby'!AN16)</f>
        <v/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tr">
        <f>IF('Rekapitulace stavby'!E17="","",'Rekapitulace stavby'!E17)</f>
        <v>SOLLERTIA, ing. Vladislav jána</v>
      </c>
      <c r="F23" s="37"/>
      <c r="G23" s="37"/>
      <c r="H23" s="37"/>
      <c r="I23" s="31" t="s">
        <v>27</v>
      </c>
      <c r="J23" s="26" t="str">
        <f>IF('Rekapitulace stavby'!AN17="","",'Rekapitulace stavby'!AN17)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>Ing. Lenka Kasperová</v>
      </c>
      <c r="F26" s="37"/>
      <c r="G26" s="37"/>
      <c r="H26" s="37"/>
      <c r="I26" s="31" t="s">
        <v>27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95">
        <f>ROUND(J124,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31" t="s">
        <v>42</v>
      </c>
      <c r="F35" s="134">
        <f>ROUND((SUM(BE124:BE190)),  2)</f>
        <v>0</v>
      </c>
      <c r="G35" s="37"/>
      <c r="H35" s="37"/>
      <c r="I35" s="135">
        <v>0.20999999999999999</v>
      </c>
      <c r="J35" s="134">
        <f>ROUND(((SUM(BE124:BE190))*I35),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43</v>
      </c>
      <c r="F36" s="134">
        <f>ROUND((SUM(BF124:BF190)),  2)</f>
        <v>0</v>
      </c>
      <c r="G36" s="37"/>
      <c r="H36" s="37"/>
      <c r="I36" s="135">
        <v>0.12</v>
      </c>
      <c r="J36" s="134">
        <f>ROUND(((SUM(BF124:BF190))*I36),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4">
        <f>ROUND((SUM(BG124:BG190)),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4">
        <f>ROUND((SUM(BH124:BH190)),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46</v>
      </c>
      <c r="F39" s="134">
        <f>ROUND((SUM(BI124:BI190)),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47</v>
      </c>
      <c r="E41" s="80"/>
      <c r="F41" s="80"/>
      <c r="G41" s="138" t="s">
        <v>48</v>
      </c>
      <c r="H41" s="139" t="s">
        <v>49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Zázemí sportovního areálu Libeč - aktualizace a doplnění 02/2024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124</v>
      </c>
      <c r="L86" s="21"/>
    </row>
    <row r="87" s="2" customFormat="1" ht="16.5" customHeight="1">
      <c r="A87" s="37"/>
      <c r="B87" s="38"/>
      <c r="C87" s="37"/>
      <c r="D87" s="37"/>
      <c r="E87" s="128" t="s">
        <v>541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542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005-04 - Silnoproud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 </v>
      </c>
      <c r="G91" s="37"/>
      <c r="H91" s="37"/>
      <c r="I91" s="31" t="s">
        <v>22</v>
      </c>
      <c r="J91" s="68" t="str">
        <f>IF(J14="","",J14)</f>
        <v>7. 2. 2024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24</v>
      </c>
      <c r="D93" s="37"/>
      <c r="E93" s="37"/>
      <c r="F93" s="26" t="str">
        <f>E17</f>
        <v>Město Trutnov</v>
      </c>
      <c r="G93" s="37"/>
      <c r="H93" s="37"/>
      <c r="I93" s="31" t="s">
        <v>30</v>
      </c>
      <c r="J93" s="35" t="str">
        <f>E23</f>
        <v>SOLLERTIA, ing. Vladislav jána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Ing. Lenka Kasperová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J124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441</v>
      </c>
      <c r="E99" s="149"/>
      <c r="F99" s="149"/>
      <c r="G99" s="149"/>
      <c r="H99" s="149"/>
      <c r="I99" s="149"/>
      <c r="J99" s="150">
        <f>J125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7"/>
      <c r="C100" s="9"/>
      <c r="D100" s="148" t="s">
        <v>442</v>
      </c>
      <c r="E100" s="149"/>
      <c r="F100" s="149"/>
      <c r="G100" s="149"/>
      <c r="H100" s="149"/>
      <c r="I100" s="149"/>
      <c r="J100" s="150">
        <f>J141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7"/>
      <c r="C101" s="9"/>
      <c r="D101" s="148" t="s">
        <v>443</v>
      </c>
      <c r="E101" s="149"/>
      <c r="F101" s="149"/>
      <c r="G101" s="149"/>
      <c r="H101" s="149"/>
      <c r="I101" s="149"/>
      <c r="J101" s="150">
        <f>J161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7"/>
      <c r="C102" s="9"/>
      <c r="D102" s="148" t="s">
        <v>444</v>
      </c>
      <c r="E102" s="149"/>
      <c r="F102" s="149"/>
      <c r="G102" s="149"/>
      <c r="H102" s="149"/>
      <c r="I102" s="149"/>
      <c r="J102" s="150">
        <f>J169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133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8" t="str">
        <f>E7</f>
        <v>Zázemí sportovního areálu Libeč - aktualizace a doplnění 02/2024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1"/>
      <c r="C113" s="31" t="s">
        <v>124</v>
      </c>
      <c r="L113" s="21"/>
    </row>
    <row r="114" s="2" customFormat="1" ht="16.5" customHeight="1">
      <c r="A114" s="37"/>
      <c r="B114" s="38"/>
      <c r="C114" s="37"/>
      <c r="D114" s="37"/>
      <c r="E114" s="128" t="s">
        <v>541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542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E11</f>
        <v>005-04 - Silnoproud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F14</f>
        <v xml:space="preserve"> </v>
      </c>
      <c r="G118" s="37"/>
      <c r="H118" s="37"/>
      <c r="I118" s="31" t="s">
        <v>22</v>
      </c>
      <c r="J118" s="68" t="str">
        <f>IF(J14="","",J14)</f>
        <v>7. 2. 2024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24</v>
      </c>
      <c r="D120" s="37"/>
      <c r="E120" s="37"/>
      <c r="F120" s="26" t="str">
        <f>E17</f>
        <v>Město Trutnov</v>
      </c>
      <c r="G120" s="37"/>
      <c r="H120" s="37"/>
      <c r="I120" s="31" t="s">
        <v>30</v>
      </c>
      <c r="J120" s="35" t="str">
        <f>E23</f>
        <v>SOLLERTIA, ing. Vladislav jána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7"/>
      <c r="E121" s="37"/>
      <c r="F121" s="26" t="str">
        <f>IF(E20="","",E20)</f>
        <v>Vyplň údaj</v>
      </c>
      <c r="G121" s="37"/>
      <c r="H121" s="37"/>
      <c r="I121" s="31" t="s">
        <v>33</v>
      </c>
      <c r="J121" s="35" t="str">
        <f>E26</f>
        <v>Ing. Lenka Kasperová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134</v>
      </c>
      <c r="D123" s="158" t="s">
        <v>62</v>
      </c>
      <c r="E123" s="158" t="s">
        <v>58</v>
      </c>
      <c r="F123" s="158" t="s">
        <v>59</v>
      </c>
      <c r="G123" s="158" t="s">
        <v>135</v>
      </c>
      <c r="H123" s="158" t="s">
        <v>136</v>
      </c>
      <c r="I123" s="158" t="s">
        <v>137</v>
      </c>
      <c r="J123" s="158" t="s">
        <v>128</v>
      </c>
      <c r="K123" s="159" t="s">
        <v>138</v>
      </c>
      <c r="L123" s="160"/>
      <c r="M123" s="85" t="s">
        <v>1</v>
      </c>
      <c r="N123" s="86" t="s">
        <v>41</v>
      </c>
      <c r="O123" s="86" t="s">
        <v>139</v>
      </c>
      <c r="P123" s="86" t="s">
        <v>140</v>
      </c>
      <c r="Q123" s="86" t="s">
        <v>141</v>
      </c>
      <c r="R123" s="86" t="s">
        <v>142</v>
      </c>
      <c r="S123" s="86" t="s">
        <v>143</v>
      </c>
      <c r="T123" s="87" t="s">
        <v>144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2" t="s">
        <v>145</v>
      </c>
      <c r="D124" s="37"/>
      <c r="E124" s="37"/>
      <c r="F124" s="37"/>
      <c r="G124" s="37"/>
      <c r="H124" s="37"/>
      <c r="I124" s="37"/>
      <c r="J124" s="161">
        <f>BK124</f>
        <v>0</v>
      </c>
      <c r="K124" s="37"/>
      <c r="L124" s="38"/>
      <c r="M124" s="88"/>
      <c r="N124" s="72"/>
      <c r="O124" s="89"/>
      <c r="P124" s="162">
        <f>P125+P141+P161+P169</f>
        <v>0</v>
      </c>
      <c r="Q124" s="89"/>
      <c r="R124" s="162">
        <f>R125+R141+R161+R169</f>
        <v>1.2913211020000002</v>
      </c>
      <c r="S124" s="89"/>
      <c r="T124" s="163">
        <f>T125+T141+T161+T169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76</v>
      </c>
      <c r="AU124" s="18" t="s">
        <v>130</v>
      </c>
      <c r="BK124" s="164">
        <f>BK125+BK141+BK161+BK169</f>
        <v>0</v>
      </c>
    </row>
    <row r="125" s="12" customFormat="1" ht="25.92" customHeight="1">
      <c r="A125" s="12"/>
      <c r="B125" s="165"/>
      <c r="C125" s="12"/>
      <c r="D125" s="166" t="s">
        <v>76</v>
      </c>
      <c r="E125" s="167" t="s">
        <v>445</v>
      </c>
      <c r="F125" s="167" t="s">
        <v>446</v>
      </c>
      <c r="G125" s="12"/>
      <c r="H125" s="12"/>
      <c r="I125" s="168"/>
      <c r="J125" s="169">
        <f>BK125</f>
        <v>0</v>
      </c>
      <c r="K125" s="12"/>
      <c r="L125" s="165"/>
      <c r="M125" s="170"/>
      <c r="N125" s="171"/>
      <c r="O125" s="171"/>
      <c r="P125" s="172">
        <f>SUM(P126:P140)</f>
        <v>0</v>
      </c>
      <c r="Q125" s="171"/>
      <c r="R125" s="172">
        <f>SUM(R126:R140)</f>
        <v>1.2913211020000002</v>
      </c>
      <c r="S125" s="171"/>
      <c r="T125" s="173">
        <f>SUM(T126:T140)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85</v>
      </c>
      <c r="AT125" s="174" t="s">
        <v>76</v>
      </c>
      <c r="AU125" s="174" t="s">
        <v>77</v>
      </c>
      <c r="AY125" s="166" t="s">
        <v>148</v>
      </c>
      <c r="BK125" s="175">
        <f>SUM(BK126:BK140)</f>
        <v>0</v>
      </c>
    </row>
    <row r="126" s="2" customFormat="1" ht="24.15" customHeight="1">
      <c r="A126" s="37"/>
      <c r="B126" s="178"/>
      <c r="C126" s="179" t="s">
        <v>85</v>
      </c>
      <c r="D126" s="179" t="s">
        <v>151</v>
      </c>
      <c r="E126" s="180" t="s">
        <v>447</v>
      </c>
      <c r="F126" s="181" t="s">
        <v>448</v>
      </c>
      <c r="G126" s="182" t="s">
        <v>449</v>
      </c>
      <c r="H126" s="183">
        <v>0.050000000000000003</v>
      </c>
      <c r="I126" s="184"/>
      <c r="J126" s="185">
        <f>ROUND(I126*H126,2)</f>
        <v>0</v>
      </c>
      <c r="K126" s="181" t="s">
        <v>154</v>
      </c>
      <c r="L126" s="38"/>
      <c r="M126" s="194" t="s">
        <v>1</v>
      </c>
      <c r="N126" s="195" t="s">
        <v>42</v>
      </c>
      <c r="O126" s="76"/>
      <c r="P126" s="196">
        <f>O126*H126</f>
        <v>0</v>
      </c>
      <c r="Q126" s="196">
        <v>0.0088000000000000005</v>
      </c>
      <c r="R126" s="196">
        <f>Q126*H126</f>
        <v>0.00044000000000000007</v>
      </c>
      <c r="S126" s="196">
        <v>0</v>
      </c>
      <c r="T126" s="19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1" t="s">
        <v>175</v>
      </c>
      <c r="AT126" s="191" t="s">
        <v>151</v>
      </c>
      <c r="AU126" s="191" t="s">
        <v>85</v>
      </c>
      <c r="AY126" s="18" t="s">
        <v>148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8" t="s">
        <v>85</v>
      </c>
      <c r="BK126" s="192">
        <f>ROUND(I126*H126,2)</f>
        <v>0</v>
      </c>
      <c r="BL126" s="18" t="s">
        <v>175</v>
      </c>
      <c r="BM126" s="191" t="s">
        <v>87</v>
      </c>
    </row>
    <row r="127" s="2" customFormat="1" ht="24.15" customHeight="1">
      <c r="A127" s="37"/>
      <c r="B127" s="178"/>
      <c r="C127" s="179" t="s">
        <v>87</v>
      </c>
      <c r="D127" s="179" t="s">
        <v>151</v>
      </c>
      <c r="E127" s="180" t="s">
        <v>765</v>
      </c>
      <c r="F127" s="181" t="s">
        <v>766</v>
      </c>
      <c r="G127" s="182" t="s">
        <v>243</v>
      </c>
      <c r="H127" s="183">
        <v>1</v>
      </c>
      <c r="I127" s="184"/>
      <c r="J127" s="185">
        <f>ROUND(I127*H127,2)</f>
        <v>0</v>
      </c>
      <c r="K127" s="181" t="s">
        <v>154</v>
      </c>
      <c r="L127" s="38"/>
      <c r="M127" s="194" t="s">
        <v>1</v>
      </c>
      <c r="N127" s="195" t="s">
        <v>42</v>
      </c>
      <c r="O127" s="76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1" t="s">
        <v>175</v>
      </c>
      <c r="AT127" s="191" t="s">
        <v>151</v>
      </c>
      <c r="AU127" s="191" t="s">
        <v>85</v>
      </c>
      <c r="AY127" s="18" t="s">
        <v>148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8" t="s">
        <v>85</v>
      </c>
      <c r="BK127" s="192">
        <f>ROUND(I127*H127,2)</f>
        <v>0</v>
      </c>
      <c r="BL127" s="18" t="s">
        <v>175</v>
      </c>
      <c r="BM127" s="191" t="s">
        <v>175</v>
      </c>
    </row>
    <row r="128" s="2" customFormat="1" ht="24.15" customHeight="1">
      <c r="A128" s="37"/>
      <c r="B128" s="178"/>
      <c r="C128" s="179" t="s">
        <v>190</v>
      </c>
      <c r="D128" s="179" t="s">
        <v>151</v>
      </c>
      <c r="E128" s="180" t="s">
        <v>767</v>
      </c>
      <c r="F128" s="181" t="s">
        <v>768</v>
      </c>
      <c r="G128" s="182" t="s">
        <v>408</v>
      </c>
      <c r="H128" s="183">
        <v>50</v>
      </c>
      <c r="I128" s="184"/>
      <c r="J128" s="185">
        <f>ROUND(I128*H128,2)</f>
        <v>0</v>
      </c>
      <c r="K128" s="181" t="s">
        <v>154</v>
      </c>
      <c r="L128" s="38"/>
      <c r="M128" s="194" t="s">
        <v>1</v>
      </c>
      <c r="N128" s="195" t="s">
        <v>42</v>
      </c>
      <c r="O128" s="76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1" t="s">
        <v>175</v>
      </c>
      <c r="AT128" s="191" t="s">
        <v>151</v>
      </c>
      <c r="AU128" s="191" t="s">
        <v>85</v>
      </c>
      <c r="AY128" s="18" t="s">
        <v>148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8" t="s">
        <v>85</v>
      </c>
      <c r="BK128" s="192">
        <f>ROUND(I128*H128,2)</f>
        <v>0</v>
      </c>
      <c r="BL128" s="18" t="s">
        <v>175</v>
      </c>
      <c r="BM128" s="191" t="s">
        <v>202</v>
      </c>
    </row>
    <row r="129" s="2" customFormat="1" ht="24.15" customHeight="1">
      <c r="A129" s="37"/>
      <c r="B129" s="178"/>
      <c r="C129" s="179" t="s">
        <v>175</v>
      </c>
      <c r="D129" s="179" t="s">
        <v>151</v>
      </c>
      <c r="E129" s="180" t="s">
        <v>452</v>
      </c>
      <c r="F129" s="181" t="s">
        <v>453</v>
      </c>
      <c r="G129" s="182" t="s">
        <v>183</v>
      </c>
      <c r="H129" s="183">
        <v>1</v>
      </c>
      <c r="I129" s="184"/>
      <c r="J129" s="185">
        <f>ROUND(I129*H129,2)</f>
        <v>0</v>
      </c>
      <c r="K129" s="181" t="s">
        <v>154</v>
      </c>
      <c r="L129" s="38"/>
      <c r="M129" s="194" t="s">
        <v>1</v>
      </c>
      <c r="N129" s="195" t="s">
        <v>42</v>
      </c>
      <c r="O129" s="76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1" t="s">
        <v>175</v>
      </c>
      <c r="AT129" s="191" t="s">
        <v>151</v>
      </c>
      <c r="AU129" s="191" t="s">
        <v>85</v>
      </c>
      <c r="AY129" s="18" t="s">
        <v>148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8" t="s">
        <v>85</v>
      </c>
      <c r="BK129" s="192">
        <f>ROUND(I129*H129,2)</f>
        <v>0</v>
      </c>
      <c r="BL129" s="18" t="s">
        <v>175</v>
      </c>
      <c r="BM129" s="191" t="s">
        <v>213</v>
      </c>
    </row>
    <row r="130" s="2" customFormat="1" ht="21.75" customHeight="1">
      <c r="A130" s="37"/>
      <c r="B130" s="178"/>
      <c r="C130" s="179" t="s">
        <v>147</v>
      </c>
      <c r="D130" s="179" t="s">
        <v>151</v>
      </c>
      <c r="E130" s="180" t="s">
        <v>769</v>
      </c>
      <c r="F130" s="181" t="s">
        <v>770</v>
      </c>
      <c r="G130" s="182" t="s">
        <v>243</v>
      </c>
      <c r="H130" s="183">
        <v>3</v>
      </c>
      <c r="I130" s="184"/>
      <c r="J130" s="185">
        <f>ROUND(I130*H130,2)</f>
        <v>0</v>
      </c>
      <c r="K130" s="181" t="s">
        <v>154</v>
      </c>
      <c r="L130" s="38"/>
      <c r="M130" s="194" t="s">
        <v>1</v>
      </c>
      <c r="N130" s="195" t="s">
        <v>42</v>
      </c>
      <c r="O130" s="76"/>
      <c r="P130" s="196">
        <f>O130*H130</f>
        <v>0</v>
      </c>
      <c r="Q130" s="196">
        <v>0.0076</v>
      </c>
      <c r="R130" s="196">
        <f>Q130*H130</f>
        <v>0.022800000000000001</v>
      </c>
      <c r="S130" s="196">
        <v>0</v>
      </c>
      <c r="T130" s="19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1" t="s">
        <v>175</v>
      </c>
      <c r="AT130" s="191" t="s">
        <v>151</v>
      </c>
      <c r="AU130" s="191" t="s">
        <v>85</v>
      </c>
      <c r="AY130" s="18" t="s">
        <v>148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8" t="s">
        <v>85</v>
      </c>
      <c r="BK130" s="192">
        <f>ROUND(I130*H130,2)</f>
        <v>0</v>
      </c>
      <c r="BL130" s="18" t="s">
        <v>175</v>
      </c>
      <c r="BM130" s="191" t="s">
        <v>232</v>
      </c>
    </row>
    <row r="131" s="2" customFormat="1" ht="24.15" customHeight="1">
      <c r="A131" s="37"/>
      <c r="B131" s="178"/>
      <c r="C131" s="179" t="s">
        <v>202</v>
      </c>
      <c r="D131" s="179" t="s">
        <v>151</v>
      </c>
      <c r="E131" s="180" t="s">
        <v>771</v>
      </c>
      <c r="F131" s="181" t="s">
        <v>772</v>
      </c>
      <c r="G131" s="182" t="s">
        <v>408</v>
      </c>
      <c r="H131" s="183">
        <v>60</v>
      </c>
      <c r="I131" s="184"/>
      <c r="J131" s="185">
        <f>ROUND(I131*H131,2)</f>
        <v>0</v>
      </c>
      <c r="K131" s="181" t="s">
        <v>154</v>
      </c>
      <c r="L131" s="38"/>
      <c r="M131" s="194" t="s">
        <v>1</v>
      </c>
      <c r="N131" s="195" t="s">
        <v>42</v>
      </c>
      <c r="O131" s="76"/>
      <c r="P131" s="196">
        <f>O131*H131</f>
        <v>0</v>
      </c>
      <c r="Q131" s="196">
        <v>0.0019</v>
      </c>
      <c r="R131" s="196">
        <f>Q131*H131</f>
        <v>0.114</v>
      </c>
      <c r="S131" s="196">
        <v>0</v>
      </c>
      <c r="T131" s="19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1" t="s">
        <v>175</v>
      </c>
      <c r="AT131" s="191" t="s">
        <v>151</v>
      </c>
      <c r="AU131" s="191" t="s">
        <v>85</v>
      </c>
      <c r="AY131" s="18" t="s">
        <v>148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8" t="s">
        <v>85</v>
      </c>
      <c r="BK131" s="192">
        <f>ROUND(I131*H131,2)</f>
        <v>0</v>
      </c>
      <c r="BL131" s="18" t="s">
        <v>175</v>
      </c>
      <c r="BM131" s="191" t="s">
        <v>8</v>
      </c>
    </row>
    <row r="132" s="2" customFormat="1" ht="24.15" customHeight="1">
      <c r="A132" s="37"/>
      <c r="B132" s="178"/>
      <c r="C132" s="179" t="s">
        <v>207</v>
      </c>
      <c r="D132" s="179" t="s">
        <v>151</v>
      </c>
      <c r="E132" s="180" t="s">
        <v>773</v>
      </c>
      <c r="F132" s="181" t="s">
        <v>774</v>
      </c>
      <c r="G132" s="182" t="s">
        <v>408</v>
      </c>
      <c r="H132" s="183">
        <v>50</v>
      </c>
      <c r="I132" s="184"/>
      <c r="J132" s="185">
        <f>ROUND(I132*H132,2)</f>
        <v>0</v>
      </c>
      <c r="K132" s="181" t="s">
        <v>154</v>
      </c>
      <c r="L132" s="38"/>
      <c r="M132" s="194" t="s">
        <v>1</v>
      </c>
      <c r="N132" s="195" t="s">
        <v>42</v>
      </c>
      <c r="O132" s="76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1" t="s">
        <v>175</v>
      </c>
      <c r="AT132" s="191" t="s">
        <v>151</v>
      </c>
      <c r="AU132" s="191" t="s">
        <v>85</v>
      </c>
      <c r="AY132" s="18" t="s">
        <v>148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8" t="s">
        <v>85</v>
      </c>
      <c r="BK132" s="192">
        <f>ROUND(I132*H132,2)</f>
        <v>0</v>
      </c>
      <c r="BL132" s="18" t="s">
        <v>175</v>
      </c>
      <c r="BM132" s="191" t="s">
        <v>257</v>
      </c>
    </row>
    <row r="133" s="2" customFormat="1" ht="24.15" customHeight="1">
      <c r="A133" s="37"/>
      <c r="B133" s="178"/>
      <c r="C133" s="179" t="s">
        <v>213</v>
      </c>
      <c r="D133" s="179" t="s">
        <v>151</v>
      </c>
      <c r="E133" s="180" t="s">
        <v>775</v>
      </c>
      <c r="F133" s="181" t="s">
        <v>776</v>
      </c>
      <c r="G133" s="182" t="s">
        <v>183</v>
      </c>
      <c r="H133" s="183">
        <v>0.5</v>
      </c>
      <c r="I133" s="184"/>
      <c r="J133" s="185">
        <f>ROUND(I133*H133,2)</f>
        <v>0</v>
      </c>
      <c r="K133" s="181" t="s">
        <v>154</v>
      </c>
      <c r="L133" s="38"/>
      <c r="M133" s="194" t="s">
        <v>1</v>
      </c>
      <c r="N133" s="195" t="s">
        <v>42</v>
      </c>
      <c r="O133" s="76"/>
      <c r="P133" s="196">
        <f>O133*H133</f>
        <v>0</v>
      </c>
      <c r="Q133" s="196">
        <v>2.3010222040000001</v>
      </c>
      <c r="R133" s="196">
        <f>Q133*H133</f>
        <v>1.1505111020000001</v>
      </c>
      <c r="S133" s="196">
        <v>0</v>
      </c>
      <c r="T133" s="19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1" t="s">
        <v>175</v>
      </c>
      <c r="AT133" s="191" t="s">
        <v>151</v>
      </c>
      <c r="AU133" s="191" t="s">
        <v>85</v>
      </c>
      <c r="AY133" s="18" t="s">
        <v>148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8" t="s">
        <v>85</v>
      </c>
      <c r="BK133" s="192">
        <f>ROUND(I133*H133,2)</f>
        <v>0</v>
      </c>
      <c r="BL133" s="18" t="s">
        <v>175</v>
      </c>
      <c r="BM133" s="191" t="s">
        <v>327</v>
      </c>
    </row>
    <row r="134" s="2" customFormat="1" ht="16.5" customHeight="1">
      <c r="A134" s="37"/>
      <c r="B134" s="178"/>
      <c r="C134" s="179" t="s">
        <v>222</v>
      </c>
      <c r="D134" s="179" t="s">
        <v>151</v>
      </c>
      <c r="E134" s="180" t="s">
        <v>777</v>
      </c>
      <c r="F134" s="181" t="s">
        <v>778</v>
      </c>
      <c r="G134" s="182" t="s">
        <v>408</v>
      </c>
      <c r="H134" s="183">
        <v>50</v>
      </c>
      <c r="I134" s="184"/>
      <c r="J134" s="185">
        <f>ROUND(I134*H134,2)</f>
        <v>0</v>
      </c>
      <c r="K134" s="181" t="s">
        <v>154</v>
      </c>
      <c r="L134" s="38"/>
      <c r="M134" s="194" t="s">
        <v>1</v>
      </c>
      <c r="N134" s="195" t="s">
        <v>42</v>
      </c>
      <c r="O134" s="76"/>
      <c r="P134" s="196">
        <f>O134*H134</f>
        <v>0</v>
      </c>
      <c r="Q134" s="196">
        <v>7.1400000000000001E-05</v>
      </c>
      <c r="R134" s="196">
        <f>Q134*H134</f>
        <v>0.0035700000000000003</v>
      </c>
      <c r="S134" s="196">
        <v>0</v>
      </c>
      <c r="T134" s="19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1" t="s">
        <v>175</v>
      </c>
      <c r="AT134" s="191" t="s">
        <v>151</v>
      </c>
      <c r="AU134" s="191" t="s">
        <v>85</v>
      </c>
      <c r="AY134" s="18" t="s">
        <v>148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8" t="s">
        <v>85</v>
      </c>
      <c r="BK134" s="192">
        <f>ROUND(I134*H134,2)</f>
        <v>0</v>
      </c>
      <c r="BL134" s="18" t="s">
        <v>175</v>
      </c>
      <c r="BM134" s="191" t="s">
        <v>335</v>
      </c>
    </row>
    <row r="135" s="2" customFormat="1" ht="24.15" customHeight="1">
      <c r="A135" s="37"/>
      <c r="B135" s="178"/>
      <c r="C135" s="179" t="s">
        <v>232</v>
      </c>
      <c r="D135" s="179" t="s">
        <v>151</v>
      </c>
      <c r="E135" s="180" t="s">
        <v>779</v>
      </c>
      <c r="F135" s="181" t="s">
        <v>780</v>
      </c>
      <c r="G135" s="182" t="s">
        <v>408</v>
      </c>
      <c r="H135" s="183">
        <v>120</v>
      </c>
      <c r="I135" s="184"/>
      <c r="J135" s="185">
        <f>ROUND(I135*H135,2)</f>
        <v>0</v>
      </c>
      <c r="K135" s="181" t="s">
        <v>154</v>
      </c>
      <c r="L135" s="38"/>
      <c r="M135" s="194" t="s">
        <v>1</v>
      </c>
      <c r="N135" s="195" t="s">
        <v>42</v>
      </c>
      <c r="O135" s="76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1" t="s">
        <v>175</v>
      </c>
      <c r="AT135" s="191" t="s">
        <v>151</v>
      </c>
      <c r="AU135" s="191" t="s">
        <v>85</v>
      </c>
      <c r="AY135" s="18" t="s">
        <v>148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8" t="s">
        <v>85</v>
      </c>
      <c r="BK135" s="192">
        <f>ROUND(I135*H135,2)</f>
        <v>0</v>
      </c>
      <c r="BL135" s="18" t="s">
        <v>175</v>
      </c>
      <c r="BM135" s="191" t="s">
        <v>345</v>
      </c>
    </row>
    <row r="136" s="13" customFormat="1">
      <c r="A136" s="13"/>
      <c r="B136" s="198"/>
      <c r="C136" s="13"/>
      <c r="D136" s="199" t="s">
        <v>177</v>
      </c>
      <c r="E136" s="200" t="s">
        <v>1</v>
      </c>
      <c r="F136" s="201" t="s">
        <v>781</v>
      </c>
      <c r="G136" s="13"/>
      <c r="H136" s="202">
        <v>120</v>
      </c>
      <c r="I136" s="203"/>
      <c r="J136" s="13"/>
      <c r="K136" s="13"/>
      <c r="L136" s="198"/>
      <c r="M136" s="204"/>
      <c r="N136" s="205"/>
      <c r="O136" s="205"/>
      <c r="P136" s="205"/>
      <c r="Q136" s="205"/>
      <c r="R136" s="205"/>
      <c r="S136" s="205"/>
      <c r="T136" s="20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00" t="s">
        <v>177</v>
      </c>
      <c r="AU136" s="200" t="s">
        <v>85</v>
      </c>
      <c r="AV136" s="13" t="s">
        <v>87</v>
      </c>
      <c r="AW136" s="13" t="s">
        <v>32</v>
      </c>
      <c r="AX136" s="13" t="s">
        <v>77</v>
      </c>
      <c r="AY136" s="200" t="s">
        <v>148</v>
      </c>
    </row>
    <row r="137" s="14" customFormat="1">
      <c r="A137" s="14"/>
      <c r="B137" s="207"/>
      <c r="C137" s="14"/>
      <c r="D137" s="199" t="s">
        <v>177</v>
      </c>
      <c r="E137" s="208" t="s">
        <v>1</v>
      </c>
      <c r="F137" s="209" t="s">
        <v>180</v>
      </c>
      <c r="G137" s="14"/>
      <c r="H137" s="210">
        <v>120</v>
      </c>
      <c r="I137" s="211"/>
      <c r="J137" s="14"/>
      <c r="K137" s="14"/>
      <c r="L137" s="207"/>
      <c r="M137" s="212"/>
      <c r="N137" s="213"/>
      <c r="O137" s="213"/>
      <c r="P137" s="213"/>
      <c r="Q137" s="213"/>
      <c r="R137" s="213"/>
      <c r="S137" s="213"/>
      <c r="T137" s="2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8" t="s">
        <v>177</v>
      </c>
      <c r="AU137" s="208" t="s">
        <v>85</v>
      </c>
      <c r="AV137" s="14" t="s">
        <v>175</v>
      </c>
      <c r="AW137" s="14" t="s">
        <v>32</v>
      </c>
      <c r="AX137" s="14" t="s">
        <v>85</v>
      </c>
      <c r="AY137" s="208" t="s">
        <v>148</v>
      </c>
    </row>
    <row r="138" s="2" customFormat="1" ht="33" customHeight="1">
      <c r="A138" s="37"/>
      <c r="B138" s="178"/>
      <c r="C138" s="179" t="s">
        <v>240</v>
      </c>
      <c r="D138" s="179" t="s">
        <v>151</v>
      </c>
      <c r="E138" s="180" t="s">
        <v>782</v>
      </c>
      <c r="F138" s="181" t="s">
        <v>783</v>
      </c>
      <c r="G138" s="182" t="s">
        <v>183</v>
      </c>
      <c r="H138" s="183">
        <v>1</v>
      </c>
      <c r="I138" s="184"/>
      <c r="J138" s="185">
        <f>ROUND(I138*H138,2)</f>
        <v>0</v>
      </c>
      <c r="K138" s="181" t="s">
        <v>154</v>
      </c>
      <c r="L138" s="38"/>
      <c r="M138" s="194" t="s">
        <v>1</v>
      </c>
      <c r="N138" s="195" t="s">
        <v>42</v>
      </c>
      <c r="O138" s="76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1" t="s">
        <v>175</v>
      </c>
      <c r="AT138" s="191" t="s">
        <v>151</v>
      </c>
      <c r="AU138" s="191" t="s">
        <v>85</v>
      </c>
      <c r="AY138" s="18" t="s">
        <v>148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8" t="s">
        <v>85</v>
      </c>
      <c r="BK138" s="192">
        <f>ROUND(I138*H138,2)</f>
        <v>0</v>
      </c>
      <c r="BL138" s="18" t="s">
        <v>175</v>
      </c>
      <c r="BM138" s="191" t="s">
        <v>354</v>
      </c>
    </row>
    <row r="139" s="2" customFormat="1" ht="24.15" customHeight="1">
      <c r="A139" s="37"/>
      <c r="B139" s="178"/>
      <c r="C139" s="179" t="s">
        <v>8</v>
      </c>
      <c r="D139" s="179" t="s">
        <v>151</v>
      </c>
      <c r="E139" s="180" t="s">
        <v>784</v>
      </c>
      <c r="F139" s="181" t="s">
        <v>785</v>
      </c>
      <c r="G139" s="182" t="s">
        <v>183</v>
      </c>
      <c r="H139" s="183">
        <v>1</v>
      </c>
      <c r="I139" s="184"/>
      <c r="J139" s="185">
        <f>ROUND(I139*H139,2)</f>
        <v>0</v>
      </c>
      <c r="K139" s="181" t="s">
        <v>154</v>
      </c>
      <c r="L139" s="38"/>
      <c r="M139" s="194" t="s">
        <v>1</v>
      </c>
      <c r="N139" s="195" t="s">
        <v>42</v>
      </c>
      <c r="O139" s="76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1" t="s">
        <v>175</v>
      </c>
      <c r="AT139" s="191" t="s">
        <v>151</v>
      </c>
      <c r="AU139" s="191" t="s">
        <v>85</v>
      </c>
      <c r="AY139" s="18" t="s">
        <v>148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8" t="s">
        <v>85</v>
      </c>
      <c r="BK139" s="192">
        <f>ROUND(I139*H139,2)</f>
        <v>0</v>
      </c>
      <c r="BL139" s="18" t="s">
        <v>175</v>
      </c>
      <c r="BM139" s="191" t="s">
        <v>299</v>
      </c>
    </row>
    <row r="140" s="2" customFormat="1" ht="24.15" customHeight="1">
      <c r="A140" s="37"/>
      <c r="B140" s="178"/>
      <c r="C140" s="179" t="s">
        <v>251</v>
      </c>
      <c r="D140" s="179" t="s">
        <v>151</v>
      </c>
      <c r="E140" s="180" t="s">
        <v>786</v>
      </c>
      <c r="F140" s="181" t="s">
        <v>787</v>
      </c>
      <c r="G140" s="182" t="s">
        <v>183</v>
      </c>
      <c r="H140" s="183">
        <v>10</v>
      </c>
      <c r="I140" s="184"/>
      <c r="J140" s="185">
        <f>ROUND(I140*H140,2)</f>
        <v>0</v>
      </c>
      <c r="K140" s="181" t="s">
        <v>154</v>
      </c>
      <c r="L140" s="38"/>
      <c r="M140" s="194" t="s">
        <v>1</v>
      </c>
      <c r="N140" s="195" t="s">
        <v>42</v>
      </c>
      <c r="O140" s="76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1" t="s">
        <v>175</v>
      </c>
      <c r="AT140" s="191" t="s">
        <v>151</v>
      </c>
      <c r="AU140" s="191" t="s">
        <v>85</v>
      </c>
      <c r="AY140" s="18" t="s">
        <v>148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8" t="s">
        <v>85</v>
      </c>
      <c r="BK140" s="192">
        <f>ROUND(I140*H140,2)</f>
        <v>0</v>
      </c>
      <c r="BL140" s="18" t="s">
        <v>175</v>
      </c>
      <c r="BM140" s="191" t="s">
        <v>303</v>
      </c>
    </row>
    <row r="141" s="12" customFormat="1" ht="25.92" customHeight="1">
      <c r="A141" s="12"/>
      <c r="B141" s="165"/>
      <c r="C141" s="12"/>
      <c r="D141" s="166" t="s">
        <v>76</v>
      </c>
      <c r="E141" s="167" t="s">
        <v>456</v>
      </c>
      <c r="F141" s="167" t="s">
        <v>457</v>
      </c>
      <c r="G141" s="12"/>
      <c r="H141" s="12"/>
      <c r="I141" s="168"/>
      <c r="J141" s="169">
        <f>BK141</f>
        <v>0</v>
      </c>
      <c r="K141" s="12"/>
      <c r="L141" s="165"/>
      <c r="M141" s="170"/>
      <c r="N141" s="171"/>
      <c r="O141" s="171"/>
      <c r="P141" s="172">
        <f>SUM(P142:P160)</f>
        <v>0</v>
      </c>
      <c r="Q141" s="171"/>
      <c r="R141" s="172">
        <f>SUM(R142:R160)</f>
        <v>0</v>
      </c>
      <c r="S141" s="171"/>
      <c r="T141" s="173">
        <f>SUM(T142:T160)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6" t="s">
        <v>85</v>
      </c>
      <c r="AT141" s="174" t="s">
        <v>76</v>
      </c>
      <c r="AU141" s="174" t="s">
        <v>77</v>
      </c>
      <c r="AY141" s="166" t="s">
        <v>148</v>
      </c>
      <c r="BK141" s="175">
        <f>SUM(BK142:BK160)</f>
        <v>0</v>
      </c>
    </row>
    <row r="142" s="2" customFormat="1" ht="24.15" customHeight="1">
      <c r="A142" s="37"/>
      <c r="B142" s="178"/>
      <c r="C142" s="179" t="s">
        <v>257</v>
      </c>
      <c r="D142" s="179" t="s">
        <v>151</v>
      </c>
      <c r="E142" s="180" t="s">
        <v>788</v>
      </c>
      <c r="F142" s="181" t="s">
        <v>789</v>
      </c>
      <c r="G142" s="182" t="s">
        <v>408</v>
      </c>
      <c r="H142" s="183">
        <v>3</v>
      </c>
      <c r="I142" s="184"/>
      <c r="J142" s="185">
        <f>ROUND(I142*H142,2)</f>
        <v>0</v>
      </c>
      <c r="K142" s="181" t="s">
        <v>154</v>
      </c>
      <c r="L142" s="38"/>
      <c r="M142" s="194" t="s">
        <v>1</v>
      </c>
      <c r="N142" s="195" t="s">
        <v>42</v>
      </c>
      <c r="O142" s="76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1" t="s">
        <v>175</v>
      </c>
      <c r="AT142" s="191" t="s">
        <v>151</v>
      </c>
      <c r="AU142" s="191" t="s">
        <v>85</v>
      </c>
      <c r="AY142" s="18" t="s">
        <v>148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8" t="s">
        <v>85</v>
      </c>
      <c r="BK142" s="192">
        <f>ROUND(I142*H142,2)</f>
        <v>0</v>
      </c>
      <c r="BL142" s="18" t="s">
        <v>175</v>
      </c>
      <c r="BM142" s="191" t="s">
        <v>306</v>
      </c>
    </row>
    <row r="143" s="2" customFormat="1" ht="24.15" customHeight="1">
      <c r="A143" s="37"/>
      <c r="B143" s="178"/>
      <c r="C143" s="179" t="s">
        <v>263</v>
      </c>
      <c r="D143" s="179" t="s">
        <v>151</v>
      </c>
      <c r="E143" s="180" t="s">
        <v>790</v>
      </c>
      <c r="F143" s="181" t="s">
        <v>791</v>
      </c>
      <c r="G143" s="182" t="s">
        <v>243</v>
      </c>
      <c r="H143" s="183">
        <v>1</v>
      </c>
      <c r="I143" s="184"/>
      <c r="J143" s="185">
        <f>ROUND(I143*H143,2)</f>
        <v>0</v>
      </c>
      <c r="K143" s="181" t="s">
        <v>154</v>
      </c>
      <c r="L143" s="38"/>
      <c r="M143" s="194" t="s">
        <v>1</v>
      </c>
      <c r="N143" s="195" t="s">
        <v>42</v>
      </c>
      <c r="O143" s="76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1" t="s">
        <v>175</v>
      </c>
      <c r="AT143" s="191" t="s">
        <v>151</v>
      </c>
      <c r="AU143" s="191" t="s">
        <v>85</v>
      </c>
      <c r="AY143" s="18" t="s">
        <v>148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8" t="s">
        <v>85</v>
      </c>
      <c r="BK143" s="192">
        <f>ROUND(I143*H143,2)</f>
        <v>0</v>
      </c>
      <c r="BL143" s="18" t="s">
        <v>175</v>
      </c>
      <c r="BM143" s="191" t="s">
        <v>309</v>
      </c>
    </row>
    <row r="144" s="2" customFormat="1" ht="24.15" customHeight="1">
      <c r="A144" s="37"/>
      <c r="B144" s="178"/>
      <c r="C144" s="179" t="s">
        <v>327</v>
      </c>
      <c r="D144" s="179" t="s">
        <v>151</v>
      </c>
      <c r="E144" s="180" t="s">
        <v>792</v>
      </c>
      <c r="F144" s="181" t="s">
        <v>793</v>
      </c>
      <c r="G144" s="182" t="s">
        <v>408</v>
      </c>
      <c r="H144" s="183">
        <v>110</v>
      </c>
      <c r="I144" s="184"/>
      <c r="J144" s="185">
        <f>ROUND(I144*H144,2)</f>
        <v>0</v>
      </c>
      <c r="K144" s="181" t="s">
        <v>154</v>
      </c>
      <c r="L144" s="38"/>
      <c r="M144" s="194" t="s">
        <v>1</v>
      </c>
      <c r="N144" s="195" t="s">
        <v>42</v>
      </c>
      <c r="O144" s="76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1" t="s">
        <v>175</v>
      </c>
      <c r="AT144" s="191" t="s">
        <v>151</v>
      </c>
      <c r="AU144" s="191" t="s">
        <v>85</v>
      </c>
      <c r="AY144" s="18" t="s">
        <v>148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8" t="s">
        <v>85</v>
      </c>
      <c r="BK144" s="192">
        <f>ROUND(I144*H144,2)</f>
        <v>0</v>
      </c>
      <c r="BL144" s="18" t="s">
        <v>175</v>
      </c>
      <c r="BM144" s="191" t="s">
        <v>314</v>
      </c>
    </row>
    <row r="145" s="13" customFormat="1">
      <c r="A145" s="13"/>
      <c r="B145" s="198"/>
      <c r="C145" s="13"/>
      <c r="D145" s="199" t="s">
        <v>177</v>
      </c>
      <c r="E145" s="200" t="s">
        <v>1</v>
      </c>
      <c r="F145" s="201" t="s">
        <v>794</v>
      </c>
      <c r="G145" s="13"/>
      <c r="H145" s="202">
        <v>110</v>
      </c>
      <c r="I145" s="203"/>
      <c r="J145" s="13"/>
      <c r="K145" s="13"/>
      <c r="L145" s="198"/>
      <c r="M145" s="204"/>
      <c r="N145" s="205"/>
      <c r="O145" s="205"/>
      <c r="P145" s="205"/>
      <c r="Q145" s="205"/>
      <c r="R145" s="205"/>
      <c r="S145" s="205"/>
      <c r="T145" s="20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0" t="s">
        <v>177</v>
      </c>
      <c r="AU145" s="200" t="s">
        <v>85</v>
      </c>
      <c r="AV145" s="13" t="s">
        <v>87</v>
      </c>
      <c r="AW145" s="13" t="s">
        <v>32</v>
      </c>
      <c r="AX145" s="13" t="s">
        <v>77</v>
      </c>
      <c r="AY145" s="200" t="s">
        <v>148</v>
      </c>
    </row>
    <row r="146" s="14" customFormat="1">
      <c r="A146" s="14"/>
      <c r="B146" s="207"/>
      <c r="C146" s="14"/>
      <c r="D146" s="199" t="s">
        <v>177</v>
      </c>
      <c r="E146" s="208" t="s">
        <v>1</v>
      </c>
      <c r="F146" s="209" t="s">
        <v>180</v>
      </c>
      <c r="G146" s="14"/>
      <c r="H146" s="210">
        <v>110</v>
      </c>
      <c r="I146" s="211"/>
      <c r="J146" s="14"/>
      <c r="K146" s="14"/>
      <c r="L146" s="207"/>
      <c r="M146" s="212"/>
      <c r="N146" s="213"/>
      <c r="O146" s="213"/>
      <c r="P146" s="213"/>
      <c r="Q146" s="213"/>
      <c r="R146" s="213"/>
      <c r="S146" s="213"/>
      <c r="T146" s="2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8" t="s">
        <v>177</v>
      </c>
      <c r="AU146" s="208" t="s">
        <v>85</v>
      </c>
      <c r="AV146" s="14" t="s">
        <v>175</v>
      </c>
      <c r="AW146" s="14" t="s">
        <v>32</v>
      </c>
      <c r="AX146" s="14" t="s">
        <v>85</v>
      </c>
      <c r="AY146" s="208" t="s">
        <v>148</v>
      </c>
    </row>
    <row r="147" s="2" customFormat="1" ht="24.15" customHeight="1">
      <c r="A147" s="37"/>
      <c r="B147" s="178"/>
      <c r="C147" s="179" t="s">
        <v>331</v>
      </c>
      <c r="D147" s="179" t="s">
        <v>151</v>
      </c>
      <c r="E147" s="180" t="s">
        <v>795</v>
      </c>
      <c r="F147" s="181" t="s">
        <v>796</v>
      </c>
      <c r="G147" s="182" t="s">
        <v>408</v>
      </c>
      <c r="H147" s="183">
        <v>110</v>
      </c>
      <c r="I147" s="184"/>
      <c r="J147" s="185">
        <f>ROUND(I147*H147,2)</f>
        <v>0</v>
      </c>
      <c r="K147" s="181" t="s">
        <v>154</v>
      </c>
      <c r="L147" s="38"/>
      <c r="M147" s="194" t="s">
        <v>1</v>
      </c>
      <c r="N147" s="195" t="s">
        <v>42</v>
      </c>
      <c r="O147" s="76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1" t="s">
        <v>175</v>
      </c>
      <c r="AT147" s="191" t="s">
        <v>151</v>
      </c>
      <c r="AU147" s="191" t="s">
        <v>85</v>
      </c>
      <c r="AY147" s="18" t="s">
        <v>148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8" t="s">
        <v>85</v>
      </c>
      <c r="BK147" s="192">
        <f>ROUND(I147*H147,2)</f>
        <v>0</v>
      </c>
      <c r="BL147" s="18" t="s">
        <v>175</v>
      </c>
      <c r="BM147" s="191" t="s">
        <v>317</v>
      </c>
    </row>
    <row r="148" s="13" customFormat="1">
      <c r="A148" s="13"/>
      <c r="B148" s="198"/>
      <c r="C148" s="13"/>
      <c r="D148" s="199" t="s">
        <v>177</v>
      </c>
      <c r="E148" s="200" t="s">
        <v>1</v>
      </c>
      <c r="F148" s="201" t="s">
        <v>794</v>
      </c>
      <c r="G148" s="13"/>
      <c r="H148" s="202">
        <v>110</v>
      </c>
      <c r="I148" s="203"/>
      <c r="J148" s="13"/>
      <c r="K148" s="13"/>
      <c r="L148" s="198"/>
      <c r="M148" s="204"/>
      <c r="N148" s="205"/>
      <c r="O148" s="205"/>
      <c r="P148" s="205"/>
      <c r="Q148" s="205"/>
      <c r="R148" s="205"/>
      <c r="S148" s="205"/>
      <c r="T148" s="20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00" t="s">
        <v>177</v>
      </c>
      <c r="AU148" s="200" t="s">
        <v>85</v>
      </c>
      <c r="AV148" s="13" t="s">
        <v>87</v>
      </c>
      <c r="AW148" s="13" t="s">
        <v>32</v>
      </c>
      <c r="AX148" s="13" t="s">
        <v>77</v>
      </c>
      <c r="AY148" s="200" t="s">
        <v>148</v>
      </c>
    </row>
    <row r="149" s="14" customFormat="1">
      <c r="A149" s="14"/>
      <c r="B149" s="207"/>
      <c r="C149" s="14"/>
      <c r="D149" s="199" t="s">
        <v>177</v>
      </c>
      <c r="E149" s="208" t="s">
        <v>1</v>
      </c>
      <c r="F149" s="209" t="s">
        <v>180</v>
      </c>
      <c r="G149" s="14"/>
      <c r="H149" s="210">
        <v>110</v>
      </c>
      <c r="I149" s="211"/>
      <c r="J149" s="14"/>
      <c r="K149" s="14"/>
      <c r="L149" s="207"/>
      <c r="M149" s="212"/>
      <c r="N149" s="213"/>
      <c r="O149" s="213"/>
      <c r="P149" s="213"/>
      <c r="Q149" s="213"/>
      <c r="R149" s="213"/>
      <c r="S149" s="213"/>
      <c r="T149" s="2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8" t="s">
        <v>177</v>
      </c>
      <c r="AU149" s="208" t="s">
        <v>85</v>
      </c>
      <c r="AV149" s="14" t="s">
        <v>175</v>
      </c>
      <c r="AW149" s="14" t="s">
        <v>32</v>
      </c>
      <c r="AX149" s="14" t="s">
        <v>85</v>
      </c>
      <c r="AY149" s="208" t="s">
        <v>148</v>
      </c>
    </row>
    <row r="150" s="2" customFormat="1" ht="24.15" customHeight="1">
      <c r="A150" s="37"/>
      <c r="B150" s="178"/>
      <c r="C150" s="179" t="s">
        <v>335</v>
      </c>
      <c r="D150" s="179" t="s">
        <v>151</v>
      </c>
      <c r="E150" s="180" t="s">
        <v>797</v>
      </c>
      <c r="F150" s="181" t="s">
        <v>798</v>
      </c>
      <c r="G150" s="182" t="s">
        <v>408</v>
      </c>
      <c r="H150" s="183">
        <v>10</v>
      </c>
      <c r="I150" s="184"/>
      <c r="J150" s="185">
        <f>ROUND(I150*H150,2)</f>
        <v>0</v>
      </c>
      <c r="K150" s="181" t="s">
        <v>154</v>
      </c>
      <c r="L150" s="38"/>
      <c r="M150" s="194" t="s">
        <v>1</v>
      </c>
      <c r="N150" s="195" t="s">
        <v>42</v>
      </c>
      <c r="O150" s="76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1" t="s">
        <v>175</v>
      </c>
      <c r="AT150" s="191" t="s">
        <v>151</v>
      </c>
      <c r="AU150" s="191" t="s">
        <v>85</v>
      </c>
      <c r="AY150" s="18" t="s">
        <v>148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8" t="s">
        <v>85</v>
      </c>
      <c r="BK150" s="192">
        <f>ROUND(I150*H150,2)</f>
        <v>0</v>
      </c>
      <c r="BL150" s="18" t="s">
        <v>175</v>
      </c>
      <c r="BM150" s="191" t="s">
        <v>320</v>
      </c>
    </row>
    <row r="151" s="2" customFormat="1" ht="24.15" customHeight="1">
      <c r="A151" s="37"/>
      <c r="B151" s="178"/>
      <c r="C151" s="179" t="s">
        <v>341</v>
      </c>
      <c r="D151" s="179" t="s">
        <v>151</v>
      </c>
      <c r="E151" s="180" t="s">
        <v>799</v>
      </c>
      <c r="F151" s="181" t="s">
        <v>800</v>
      </c>
      <c r="G151" s="182" t="s">
        <v>408</v>
      </c>
      <c r="H151" s="183">
        <v>2</v>
      </c>
      <c r="I151" s="184"/>
      <c r="J151" s="185">
        <f>ROUND(I151*H151,2)</f>
        <v>0</v>
      </c>
      <c r="K151" s="181" t="s">
        <v>154</v>
      </c>
      <c r="L151" s="38"/>
      <c r="M151" s="194" t="s">
        <v>1</v>
      </c>
      <c r="N151" s="195" t="s">
        <v>42</v>
      </c>
      <c r="O151" s="76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1" t="s">
        <v>175</v>
      </c>
      <c r="AT151" s="191" t="s">
        <v>151</v>
      </c>
      <c r="AU151" s="191" t="s">
        <v>85</v>
      </c>
      <c r="AY151" s="18" t="s">
        <v>148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8" t="s">
        <v>85</v>
      </c>
      <c r="BK151" s="192">
        <f>ROUND(I151*H151,2)</f>
        <v>0</v>
      </c>
      <c r="BL151" s="18" t="s">
        <v>175</v>
      </c>
      <c r="BM151" s="191" t="s">
        <v>801</v>
      </c>
    </row>
    <row r="152" s="2" customFormat="1" ht="24.15" customHeight="1">
      <c r="A152" s="37"/>
      <c r="B152" s="178"/>
      <c r="C152" s="179" t="s">
        <v>345</v>
      </c>
      <c r="D152" s="179" t="s">
        <v>151</v>
      </c>
      <c r="E152" s="180" t="s">
        <v>802</v>
      </c>
      <c r="F152" s="181" t="s">
        <v>803</v>
      </c>
      <c r="G152" s="182" t="s">
        <v>243</v>
      </c>
      <c r="H152" s="183">
        <v>12</v>
      </c>
      <c r="I152" s="184"/>
      <c r="J152" s="185">
        <f>ROUND(I152*H152,2)</f>
        <v>0</v>
      </c>
      <c r="K152" s="181" t="s">
        <v>154</v>
      </c>
      <c r="L152" s="38"/>
      <c r="M152" s="194" t="s">
        <v>1</v>
      </c>
      <c r="N152" s="195" t="s">
        <v>42</v>
      </c>
      <c r="O152" s="76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1" t="s">
        <v>175</v>
      </c>
      <c r="AT152" s="191" t="s">
        <v>151</v>
      </c>
      <c r="AU152" s="191" t="s">
        <v>85</v>
      </c>
      <c r="AY152" s="18" t="s">
        <v>148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8" t="s">
        <v>85</v>
      </c>
      <c r="BK152" s="192">
        <f>ROUND(I152*H152,2)</f>
        <v>0</v>
      </c>
      <c r="BL152" s="18" t="s">
        <v>175</v>
      </c>
      <c r="BM152" s="191" t="s">
        <v>540</v>
      </c>
    </row>
    <row r="153" s="2" customFormat="1" ht="24.15" customHeight="1">
      <c r="A153" s="37"/>
      <c r="B153" s="178"/>
      <c r="C153" s="179" t="s">
        <v>7</v>
      </c>
      <c r="D153" s="179" t="s">
        <v>151</v>
      </c>
      <c r="E153" s="180" t="s">
        <v>804</v>
      </c>
      <c r="F153" s="181" t="s">
        <v>805</v>
      </c>
      <c r="G153" s="182" t="s">
        <v>243</v>
      </c>
      <c r="H153" s="183">
        <v>16</v>
      </c>
      <c r="I153" s="184"/>
      <c r="J153" s="185">
        <f>ROUND(I153*H153,2)</f>
        <v>0</v>
      </c>
      <c r="K153" s="181" t="s">
        <v>154</v>
      </c>
      <c r="L153" s="38"/>
      <c r="M153" s="194" t="s">
        <v>1</v>
      </c>
      <c r="N153" s="195" t="s">
        <v>42</v>
      </c>
      <c r="O153" s="76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1" t="s">
        <v>175</v>
      </c>
      <c r="AT153" s="191" t="s">
        <v>151</v>
      </c>
      <c r="AU153" s="191" t="s">
        <v>85</v>
      </c>
      <c r="AY153" s="18" t="s">
        <v>148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8" t="s">
        <v>85</v>
      </c>
      <c r="BK153" s="192">
        <f>ROUND(I153*H153,2)</f>
        <v>0</v>
      </c>
      <c r="BL153" s="18" t="s">
        <v>175</v>
      </c>
      <c r="BM153" s="191" t="s">
        <v>806</v>
      </c>
    </row>
    <row r="154" s="2" customFormat="1" ht="24.15" customHeight="1">
      <c r="A154" s="37"/>
      <c r="B154" s="178"/>
      <c r="C154" s="179" t="s">
        <v>354</v>
      </c>
      <c r="D154" s="179" t="s">
        <v>151</v>
      </c>
      <c r="E154" s="180" t="s">
        <v>807</v>
      </c>
      <c r="F154" s="181" t="s">
        <v>808</v>
      </c>
      <c r="G154" s="182" t="s">
        <v>243</v>
      </c>
      <c r="H154" s="183">
        <v>8</v>
      </c>
      <c r="I154" s="184"/>
      <c r="J154" s="185">
        <f>ROUND(I154*H154,2)</f>
        <v>0</v>
      </c>
      <c r="K154" s="181" t="s">
        <v>154</v>
      </c>
      <c r="L154" s="38"/>
      <c r="M154" s="194" t="s">
        <v>1</v>
      </c>
      <c r="N154" s="195" t="s">
        <v>42</v>
      </c>
      <c r="O154" s="76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1" t="s">
        <v>175</v>
      </c>
      <c r="AT154" s="191" t="s">
        <v>151</v>
      </c>
      <c r="AU154" s="191" t="s">
        <v>85</v>
      </c>
      <c r="AY154" s="18" t="s">
        <v>148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8" t="s">
        <v>85</v>
      </c>
      <c r="BK154" s="192">
        <f>ROUND(I154*H154,2)</f>
        <v>0</v>
      </c>
      <c r="BL154" s="18" t="s">
        <v>175</v>
      </c>
      <c r="BM154" s="191" t="s">
        <v>324</v>
      </c>
    </row>
    <row r="155" s="2" customFormat="1" ht="24.15" customHeight="1">
      <c r="A155" s="37"/>
      <c r="B155" s="178"/>
      <c r="C155" s="179" t="s">
        <v>358</v>
      </c>
      <c r="D155" s="179" t="s">
        <v>151</v>
      </c>
      <c r="E155" s="180" t="s">
        <v>809</v>
      </c>
      <c r="F155" s="181" t="s">
        <v>810</v>
      </c>
      <c r="G155" s="182" t="s">
        <v>243</v>
      </c>
      <c r="H155" s="183">
        <v>1</v>
      </c>
      <c r="I155" s="184"/>
      <c r="J155" s="185">
        <f>ROUND(I155*H155,2)</f>
        <v>0</v>
      </c>
      <c r="K155" s="181" t="s">
        <v>154</v>
      </c>
      <c r="L155" s="38"/>
      <c r="M155" s="194" t="s">
        <v>1</v>
      </c>
      <c r="N155" s="195" t="s">
        <v>42</v>
      </c>
      <c r="O155" s="76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1" t="s">
        <v>175</v>
      </c>
      <c r="AT155" s="191" t="s">
        <v>151</v>
      </c>
      <c r="AU155" s="191" t="s">
        <v>85</v>
      </c>
      <c r="AY155" s="18" t="s">
        <v>148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8" t="s">
        <v>85</v>
      </c>
      <c r="BK155" s="192">
        <f>ROUND(I155*H155,2)</f>
        <v>0</v>
      </c>
      <c r="BL155" s="18" t="s">
        <v>175</v>
      </c>
      <c r="BM155" s="191" t="s">
        <v>330</v>
      </c>
    </row>
    <row r="156" s="2" customFormat="1" ht="16.5" customHeight="1">
      <c r="A156" s="37"/>
      <c r="B156" s="178"/>
      <c r="C156" s="179" t="s">
        <v>299</v>
      </c>
      <c r="D156" s="179" t="s">
        <v>151</v>
      </c>
      <c r="E156" s="180" t="s">
        <v>811</v>
      </c>
      <c r="F156" s="181" t="s">
        <v>812</v>
      </c>
      <c r="G156" s="182" t="s">
        <v>243</v>
      </c>
      <c r="H156" s="183">
        <v>2</v>
      </c>
      <c r="I156" s="184"/>
      <c r="J156" s="185">
        <f>ROUND(I156*H156,2)</f>
        <v>0</v>
      </c>
      <c r="K156" s="181" t="s">
        <v>154</v>
      </c>
      <c r="L156" s="38"/>
      <c r="M156" s="194" t="s">
        <v>1</v>
      </c>
      <c r="N156" s="195" t="s">
        <v>42</v>
      </c>
      <c r="O156" s="76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1" t="s">
        <v>175</v>
      </c>
      <c r="AT156" s="191" t="s">
        <v>151</v>
      </c>
      <c r="AU156" s="191" t="s">
        <v>85</v>
      </c>
      <c r="AY156" s="18" t="s">
        <v>148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8" t="s">
        <v>85</v>
      </c>
      <c r="BK156" s="192">
        <f>ROUND(I156*H156,2)</f>
        <v>0</v>
      </c>
      <c r="BL156" s="18" t="s">
        <v>175</v>
      </c>
      <c r="BM156" s="191" t="s">
        <v>334</v>
      </c>
    </row>
    <row r="157" s="2" customFormat="1" ht="24.15" customHeight="1">
      <c r="A157" s="37"/>
      <c r="B157" s="178"/>
      <c r="C157" s="179" t="s">
        <v>365</v>
      </c>
      <c r="D157" s="179" t="s">
        <v>151</v>
      </c>
      <c r="E157" s="180" t="s">
        <v>458</v>
      </c>
      <c r="F157" s="181" t="s">
        <v>459</v>
      </c>
      <c r="G157" s="182" t="s">
        <v>408</v>
      </c>
      <c r="H157" s="183">
        <v>50</v>
      </c>
      <c r="I157" s="184"/>
      <c r="J157" s="185">
        <f>ROUND(I157*H157,2)</f>
        <v>0</v>
      </c>
      <c r="K157" s="181" t="s">
        <v>154</v>
      </c>
      <c r="L157" s="38"/>
      <c r="M157" s="194" t="s">
        <v>1</v>
      </c>
      <c r="N157" s="195" t="s">
        <v>42</v>
      </c>
      <c r="O157" s="76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1" t="s">
        <v>175</v>
      </c>
      <c r="AT157" s="191" t="s">
        <v>151</v>
      </c>
      <c r="AU157" s="191" t="s">
        <v>85</v>
      </c>
      <c r="AY157" s="18" t="s">
        <v>148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8" t="s">
        <v>85</v>
      </c>
      <c r="BK157" s="192">
        <f>ROUND(I157*H157,2)</f>
        <v>0</v>
      </c>
      <c r="BL157" s="18" t="s">
        <v>175</v>
      </c>
      <c r="BM157" s="191" t="s">
        <v>338</v>
      </c>
    </row>
    <row r="158" s="2" customFormat="1" ht="24.15" customHeight="1">
      <c r="A158" s="37"/>
      <c r="B158" s="178"/>
      <c r="C158" s="179" t="s">
        <v>303</v>
      </c>
      <c r="D158" s="179" t="s">
        <v>151</v>
      </c>
      <c r="E158" s="180" t="s">
        <v>460</v>
      </c>
      <c r="F158" s="181" t="s">
        <v>461</v>
      </c>
      <c r="G158" s="182" t="s">
        <v>408</v>
      </c>
      <c r="H158" s="183">
        <v>5</v>
      </c>
      <c r="I158" s="184"/>
      <c r="J158" s="185">
        <f>ROUND(I158*H158,2)</f>
        <v>0</v>
      </c>
      <c r="K158" s="181" t="s">
        <v>154</v>
      </c>
      <c r="L158" s="38"/>
      <c r="M158" s="194" t="s">
        <v>1</v>
      </c>
      <c r="N158" s="195" t="s">
        <v>42</v>
      </c>
      <c r="O158" s="76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1" t="s">
        <v>175</v>
      </c>
      <c r="AT158" s="191" t="s">
        <v>151</v>
      </c>
      <c r="AU158" s="191" t="s">
        <v>85</v>
      </c>
      <c r="AY158" s="18" t="s">
        <v>148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8" t="s">
        <v>85</v>
      </c>
      <c r="BK158" s="192">
        <f>ROUND(I158*H158,2)</f>
        <v>0</v>
      </c>
      <c r="BL158" s="18" t="s">
        <v>175</v>
      </c>
      <c r="BM158" s="191" t="s">
        <v>344</v>
      </c>
    </row>
    <row r="159" s="2" customFormat="1" ht="16.5" customHeight="1">
      <c r="A159" s="37"/>
      <c r="B159" s="178"/>
      <c r="C159" s="179" t="s">
        <v>513</v>
      </c>
      <c r="D159" s="179" t="s">
        <v>151</v>
      </c>
      <c r="E159" s="180" t="s">
        <v>466</v>
      </c>
      <c r="F159" s="181" t="s">
        <v>813</v>
      </c>
      <c r="G159" s="182" t="s">
        <v>243</v>
      </c>
      <c r="H159" s="183">
        <v>3</v>
      </c>
      <c r="I159" s="184"/>
      <c r="J159" s="185">
        <f>ROUND(I159*H159,2)</f>
        <v>0</v>
      </c>
      <c r="K159" s="181" t="s">
        <v>154</v>
      </c>
      <c r="L159" s="38"/>
      <c r="M159" s="194" t="s">
        <v>1</v>
      </c>
      <c r="N159" s="195" t="s">
        <v>42</v>
      </c>
      <c r="O159" s="76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1" t="s">
        <v>175</v>
      </c>
      <c r="AT159" s="191" t="s">
        <v>151</v>
      </c>
      <c r="AU159" s="191" t="s">
        <v>85</v>
      </c>
      <c r="AY159" s="18" t="s">
        <v>148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8" t="s">
        <v>85</v>
      </c>
      <c r="BK159" s="192">
        <f>ROUND(I159*H159,2)</f>
        <v>0</v>
      </c>
      <c r="BL159" s="18" t="s">
        <v>175</v>
      </c>
      <c r="BM159" s="191" t="s">
        <v>348</v>
      </c>
    </row>
    <row r="160" s="2" customFormat="1" ht="24.15" customHeight="1">
      <c r="A160" s="37"/>
      <c r="B160" s="178"/>
      <c r="C160" s="179" t="s">
        <v>306</v>
      </c>
      <c r="D160" s="179" t="s">
        <v>151</v>
      </c>
      <c r="E160" s="180" t="s">
        <v>474</v>
      </c>
      <c r="F160" s="181" t="s">
        <v>475</v>
      </c>
      <c r="G160" s="182" t="s">
        <v>243</v>
      </c>
      <c r="H160" s="183">
        <v>1</v>
      </c>
      <c r="I160" s="184"/>
      <c r="J160" s="185">
        <f>ROUND(I160*H160,2)</f>
        <v>0</v>
      </c>
      <c r="K160" s="181" t="s">
        <v>154</v>
      </c>
      <c r="L160" s="38"/>
      <c r="M160" s="194" t="s">
        <v>1</v>
      </c>
      <c r="N160" s="195" t="s">
        <v>42</v>
      </c>
      <c r="O160" s="76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1" t="s">
        <v>175</v>
      </c>
      <c r="AT160" s="191" t="s">
        <v>151</v>
      </c>
      <c r="AU160" s="191" t="s">
        <v>85</v>
      </c>
      <c r="AY160" s="18" t="s">
        <v>148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8" t="s">
        <v>85</v>
      </c>
      <c r="BK160" s="192">
        <f>ROUND(I160*H160,2)</f>
        <v>0</v>
      </c>
      <c r="BL160" s="18" t="s">
        <v>175</v>
      </c>
      <c r="BM160" s="191" t="s">
        <v>353</v>
      </c>
    </row>
    <row r="161" s="12" customFormat="1" ht="25.92" customHeight="1">
      <c r="A161" s="12"/>
      <c r="B161" s="165"/>
      <c r="C161" s="12"/>
      <c r="D161" s="166" t="s">
        <v>76</v>
      </c>
      <c r="E161" s="167" t="s">
        <v>476</v>
      </c>
      <c r="F161" s="167" t="s">
        <v>477</v>
      </c>
      <c r="G161" s="12"/>
      <c r="H161" s="12"/>
      <c r="I161" s="168"/>
      <c r="J161" s="169">
        <f>BK161</f>
        <v>0</v>
      </c>
      <c r="K161" s="12"/>
      <c r="L161" s="165"/>
      <c r="M161" s="170"/>
      <c r="N161" s="171"/>
      <c r="O161" s="171"/>
      <c r="P161" s="172">
        <f>SUM(P162:P168)</f>
        <v>0</v>
      </c>
      <c r="Q161" s="171"/>
      <c r="R161" s="172">
        <f>SUM(R162:R168)</f>
        <v>0</v>
      </c>
      <c r="S161" s="171"/>
      <c r="T161" s="173">
        <f>SUM(T162:T168)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6" t="s">
        <v>85</v>
      </c>
      <c r="AT161" s="174" t="s">
        <v>76</v>
      </c>
      <c r="AU161" s="174" t="s">
        <v>77</v>
      </c>
      <c r="AY161" s="166" t="s">
        <v>148</v>
      </c>
      <c r="BK161" s="175">
        <f>SUM(BK162:BK168)</f>
        <v>0</v>
      </c>
    </row>
    <row r="162" s="2" customFormat="1" ht="24.15" customHeight="1">
      <c r="A162" s="37"/>
      <c r="B162" s="178"/>
      <c r="C162" s="179" t="s">
        <v>520</v>
      </c>
      <c r="D162" s="179" t="s">
        <v>151</v>
      </c>
      <c r="E162" s="180" t="s">
        <v>478</v>
      </c>
      <c r="F162" s="181" t="s">
        <v>814</v>
      </c>
      <c r="G162" s="182" t="s">
        <v>243</v>
      </c>
      <c r="H162" s="183">
        <v>1</v>
      </c>
      <c r="I162" s="184"/>
      <c r="J162" s="185">
        <f>ROUND(I162*H162,2)</f>
        <v>0</v>
      </c>
      <c r="K162" s="181" t="s">
        <v>1</v>
      </c>
      <c r="L162" s="38"/>
      <c r="M162" s="194" t="s">
        <v>1</v>
      </c>
      <c r="N162" s="195" t="s">
        <v>42</v>
      </c>
      <c r="O162" s="76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1" t="s">
        <v>175</v>
      </c>
      <c r="AT162" s="191" t="s">
        <v>151</v>
      </c>
      <c r="AU162" s="191" t="s">
        <v>85</v>
      </c>
      <c r="AY162" s="18" t="s">
        <v>148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8" t="s">
        <v>85</v>
      </c>
      <c r="BK162" s="192">
        <f>ROUND(I162*H162,2)</f>
        <v>0</v>
      </c>
      <c r="BL162" s="18" t="s">
        <v>175</v>
      </c>
      <c r="BM162" s="191" t="s">
        <v>357</v>
      </c>
    </row>
    <row r="163" s="2" customFormat="1" ht="16.5" customHeight="1">
      <c r="A163" s="37"/>
      <c r="B163" s="178"/>
      <c r="C163" s="179" t="s">
        <v>309</v>
      </c>
      <c r="D163" s="179" t="s">
        <v>151</v>
      </c>
      <c r="E163" s="180" t="s">
        <v>482</v>
      </c>
      <c r="F163" s="181" t="s">
        <v>815</v>
      </c>
      <c r="G163" s="182" t="s">
        <v>243</v>
      </c>
      <c r="H163" s="183">
        <v>1</v>
      </c>
      <c r="I163" s="184"/>
      <c r="J163" s="185">
        <f>ROUND(I163*H163,2)</f>
        <v>0</v>
      </c>
      <c r="K163" s="181" t="s">
        <v>1</v>
      </c>
      <c r="L163" s="38"/>
      <c r="M163" s="194" t="s">
        <v>1</v>
      </c>
      <c r="N163" s="195" t="s">
        <v>42</v>
      </c>
      <c r="O163" s="76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1" t="s">
        <v>175</v>
      </c>
      <c r="AT163" s="191" t="s">
        <v>151</v>
      </c>
      <c r="AU163" s="191" t="s">
        <v>85</v>
      </c>
      <c r="AY163" s="18" t="s">
        <v>148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8" t="s">
        <v>85</v>
      </c>
      <c r="BK163" s="192">
        <f>ROUND(I163*H163,2)</f>
        <v>0</v>
      </c>
      <c r="BL163" s="18" t="s">
        <v>175</v>
      </c>
      <c r="BM163" s="191" t="s">
        <v>361</v>
      </c>
    </row>
    <row r="164" s="2" customFormat="1" ht="16.5" customHeight="1">
      <c r="A164" s="37"/>
      <c r="B164" s="178"/>
      <c r="C164" s="179" t="s">
        <v>527</v>
      </c>
      <c r="D164" s="179" t="s">
        <v>151</v>
      </c>
      <c r="E164" s="180" t="s">
        <v>483</v>
      </c>
      <c r="F164" s="181" t="s">
        <v>816</v>
      </c>
      <c r="G164" s="182" t="s">
        <v>243</v>
      </c>
      <c r="H164" s="183">
        <v>1</v>
      </c>
      <c r="I164" s="184"/>
      <c r="J164" s="185">
        <f>ROUND(I164*H164,2)</f>
        <v>0</v>
      </c>
      <c r="K164" s="181" t="s">
        <v>154</v>
      </c>
      <c r="L164" s="38"/>
      <c r="M164" s="194" t="s">
        <v>1</v>
      </c>
      <c r="N164" s="195" t="s">
        <v>42</v>
      </c>
      <c r="O164" s="76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1" t="s">
        <v>175</v>
      </c>
      <c r="AT164" s="191" t="s">
        <v>151</v>
      </c>
      <c r="AU164" s="191" t="s">
        <v>85</v>
      </c>
      <c r="AY164" s="18" t="s">
        <v>148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8" t="s">
        <v>85</v>
      </c>
      <c r="BK164" s="192">
        <f>ROUND(I164*H164,2)</f>
        <v>0</v>
      </c>
      <c r="BL164" s="18" t="s">
        <v>175</v>
      </c>
      <c r="BM164" s="191" t="s">
        <v>364</v>
      </c>
    </row>
    <row r="165" s="2" customFormat="1" ht="16.5" customHeight="1">
      <c r="A165" s="37"/>
      <c r="B165" s="178"/>
      <c r="C165" s="179" t="s">
        <v>314</v>
      </c>
      <c r="D165" s="179" t="s">
        <v>151</v>
      </c>
      <c r="E165" s="180" t="s">
        <v>485</v>
      </c>
      <c r="F165" s="181" t="s">
        <v>150</v>
      </c>
      <c r="G165" s="182" t="s">
        <v>243</v>
      </c>
      <c r="H165" s="183">
        <v>1</v>
      </c>
      <c r="I165" s="184"/>
      <c r="J165" s="185">
        <f>ROUND(I165*H165,2)</f>
        <v>0</v>
      </c>
      <c r="K165" s="181" t="s">
        <v>154</v>
      </c>
      <c r="L165" s="38"/>
      <c r="M165" s="194" t="s">
        <v>1</v>
      </c>
      <c r="N165" s="195" t="s">
        <v>42</v>
      </c>
      <c r="O165" s="76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1" t="s">
        <v>175</v>
      </c>
      <c r="AT165" s="191" t="s">
        <v>151</v>
      </c>
      <c r="AU165" s="191" t="s">
        <v>85</v>
      </c>
      <c r="AY165" s="18" t="s">
        <v>148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8" t="s">
        <v>85</v>
      </c>
      <c r="BK165" s="192">
        <f>ROUND(I165*H165,2)</f>
        <v>0</v>
      </c>
      <c r="BL165" s="18" t="s">
        <v>175</v>
      </c>
      <c r="BM165" s="191" t="s">
        <v>368</v>
      </c>
    </row>
    <row r="166" s="2" customFormat="1" ht="16.5" customHeight="1">
      <c r="A166" s="37"/>
      <c r="B166" s="178"/>
      <c r="C166" s="179" t="s">
        <v>817</v>
      </c>
      <c r="D166" s="179" t="s">
        <v>151</v>
      </c>
      <c r="E166" s="180" t="s">
        <v>818</v>
      </c>
      <c r="F166" s="181" t="s">
        <v>481</v>
      </c>
      <c r="G166" s="182" t="s">
        <v>243</v>
      </c>
      <c r="H166" s="183">
        <v>1</v>
      </c>
      <c r="I166" s="184"/>
      <c r="J166" s="185">
        <f>ROUND(I166*H166,2)</f>
        <v>0</v>
      </c>
      <c r="K166" s="181" t="s">
        <v>1</v>
      </c>
      <c r="L166" s="38"/>
      <c r="M166" s="194" t="s">
        <v>1</v>
      </c>
      <c r="N166" s="195" t="s">
        <v>42</v>
      </c>
      <c r="O166" s="76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1" t="s">
        <v>175</v>
      </c>
      <c r="AT166" s="191" t="s">
        <v>151</v>
      </c>
      <c r="AU166" s="191" t="s">
        <v>85</v>
      </c>
      <c r="AY166" s="18" t="s">
        <v>148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8" t="s">
        <v>85</v>
      </c>
      <c r="BK166" s="192">
        <f>ROUND(I166*H166,2)</f>
        <v>0</v>
      </c>
      <c r="BL166" s="18" t="s">
        <v>175</v>
      </c>
      <c r="BM166" s="191" t="s">
        <v>819</v>
      </c>
    </row>
    <row r="167" s="2" customFormat="1" ht="21.75" customHeight="1">
      <c r="A167" s="37"/>
      <c r="B167" s="178"/>
      <c r="C167" s="179" t="s">
        <v>317</v>
      </c>
      <c r="D167" s="179" t="s">
        <v>151</v>
      </c>
      <c r="E167" s="180" t="s">
        <v>820</v>
      </c>
      <c r="F167" s="181" t="s">
        <v>484</v>
      </c>
      <c r="G167" s="182" t="s">
        <v>243</v>
      </c>
      <c r="H167" s="183">
        <v>1</v>
      </c>
      <c r="I167" s="184"/>
      <c r="J167" s="185">
        <f>ROUND(I167*H167,2)</f>
        <v>0</v>
      </c>
      <c r="K167" s="181" t="s">
        <v>1</v>
      </c>
      <c r="L167" s="38"/>
      <c r="M167" s="194" t="s">
        <v>1</v>
      </c>
      <c r="N167" s="195" t="s">
        <v>42</v>
      </c>
      <c r="O167" s="76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1" t="s">
        <v>175</v>
      </c>
      <c r="AT167" s="191" t="s">
        <v>151</v>
      </c>
      <c r="AU167" s="191" t="s">
        <v>85</v>
      </c>
      <c r="AY167" s="18" t="s">
        <v>148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8" t="s">
        <v>85</v>
      </c>
      <c r="BK167" s="192">
        <f>ROUND(I167*H167,2)</f>
        <v>0</v>
      </c>
      <c r="BL167" s="18" t="s">
        <v>175</v>
      </c>
      <c r="BM167" s="191" t="s">
        <v>821</v>
      </c>
    </row>
    <row r="168" s="2" customFormat="1" ht="21.75" customHeight="1">
      <c r="A168" s="37"/>
      <c r="B168" s="178"/>
      <c r="C168" s="179" t="s">
        <v>822</v>
      </c>
      <c r="D168" s="179" t="s">
        <v>151</v>
      </c>
      <c r="E168" s="180" t="s">
        <v>823</v>
      </c>
      <c r="F168" s="181" t="s">
        <v>824</v>
      </c>
      <c r="G168" s="182" t="s">
        <v>243</v>
      </c>
      <c r="H168" s="183">
        <v>1</v>
      </c>
      <c r="I168" s="184"/>
      <c r="J168" s="185">
        <f>ROUND(I168*H168,2)</f>
        <v>0</v>
      </c>
      <c r="K168" s="181" t="s">
        <v>1</v>
      </c>
      <c r="L168" s="38"/>
      <c r="M168" s="194" t="s">
        <v>1</v>
      </c>
      <c r="N168" s="195" t="s">
        <v>42</v>
      </c>
      <c r="O168" s="76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1" t="s">
        <v>175</v>
      </c>
      <c r="AT168" s="191" t="s">
        <v>151</v>
      </c>
      <c r="AU168" s="191" t="s">
        <v>85</v>
      </c>
      <c r="AY168" s="18" t="s">
        <v>148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8" t="s">
        <v>85</v>
      </c>
      <c r="BK168" s="192">
        <f>ROUND(I168*H168,2)</f>
        <v>0</v>
      </c>
      <c r="BL168" s="18" t="s">
        <v>175</v>
      </c>
      <c r="BM168" s="191" t="s">
        <v>825</v>
      </c>
    </row>
    <row r="169" s="12" customFormat="1" ht="25.92" customHeight="1">
      <c r="A169" s="12"/>
      <c r="B169" s="165"/>
      <c r="C169" s="12"/>
      <c r="D169" s="166" t="s">
        <v>76</v>
      </c>
      <c r="E169" s="167" t="s">
        <v>487</v>
      </c>
      <c r="F169" s="167" t="s">
        <v>488</v>
      </c>
      <c r="G169" s="12"/>
      <c r="H169" s="12"/>
      <c r="I169" s="168"/>
      <c r="J169" s="169">
        <f>BK169</f>
        <v>0</v>
      </c>
      <c r="K169" s="12"/>
      <c r="L169" s="165"/>
      <c r="M169" s="170"/>
      <c r="N169" s="171"/>
      <c r="O169" s="171"/>
      <c r="P169" s="172">
        <f>SUM(P170:P190)</f>
        <v>0</v>
      </c>
      <c r="Q169" s="171"/>
      <c r="R169" s="172">
        <f>SUM(R170:R190)</f>
        <v>0</v>
      </c>
      <c r="S169" s="171"/>
      <c r="T169" s="173">
        <f>SUM(T170:T190)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6" t="s">
        <v>85</v>
      </c>
      <c r="AT169" s="174" t="s">
        <v>76</v>
      </c>
      <c r="AU169" s="174" t="s">
        <v>77</v>
      </c>
      <c r="AY169" s="166" t="s">
        <v>148</v>
      </c>
      <c r="BK169" s="175">
        <f>SUM(BK170:BK190)</f>
        <v>0</v>
      </c>
    </row>
    <row r="170" s="2" customFormat="1" ht="16.5" customHeight="1">
      <c r="A170" s="37"/>
      <c r="B170" s="178"/>
      <c r="C170" s="226" t="s">
        <v>320</v>
      </c>
      <c r="D170" s="226" t="s">
        <v>279</v>
      </c>
      <c r="E170" s="227" t="s">
        <v>826</v>
      </c>
      <c r="F170" s="228" t="s">
        <v>827</v>
      </c>
      <c r="G170" s="229" t="s">
        <v>243</v>
      </c>
      <c r="H170" s="230">
        <v>1</v>
      </c>
      <c r="I170" s="231"/>
      <c r="J170" s="232">
        <f>ROUND(I170*H170,2)</f>
        <v>0</v>
      </c>
      <c r="K170" s="228" t="s">
        <v>1</v>
      </c>
      <c r="L170" s="233"/>
      <c r="M170" s="234" t="s">
        <v>1</v>
      </c>
      <c r="N170" s="235" t="s">
        <v>42</v>
      </c>
      <c r="O170" s="76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1" t="s">
        <v>213</v>
      </c>
      <c r="AT170" s="191" t="s">
        <v>279</v>
      </c>
      <c r="AU170" s="191" t="s">
        <v>85</v>
      </c>
      <c r="AY170" s="18" t="s">
        <v>148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8" t="s">
        <v>85</v>
      </c>
      <c r="BK170" s="192">
        <f>ROUND(I170*H170,2)</f>
        <v>0</v>
      </c>
      <c r="BL170" s="18" t="s">
        <v>175</v>
      </c>
      <c r="BM170" s="191" t="s">
        <v>828</v>
      </c>
    </row>
    <row r="171" s="2" customFormat="1" ht="16.5" customHeight="1">
      <c r="A171" s="37"/>
      <c r="B171" s="178"/>
      <c r="C171" s="226" t="s">
        <v>829</v>
      </c>
      <c r="D171" s="226" t="s">
        <v>279</v>
      </c>
      <c r="E171" s="227" t="s">
        <v>830</v>
      </c>
      <c r="F171" s="228" t="s">
        <v>831</v>
      </c>
      <c r="G171" s="229" t="s">
        <v>243</v>
      </c>
      <c r="H171" s="230">
        <v>2</v>
      </c>
      <c r="I171" s="231"/>
      <c r="J171" s="232">
        <f>ROUND(I171*H171,2)</f>
        <v>0</v>
      </c>
      <c r="K171" s="228" t="s">
        <v>1</v>
      </c>
      <c r="L171" s="233"/>
      <c r="M171" s="234" t="s">
        <v>1</v>
      </c>
      <c r="N171" s="235" t="s">
        <v>42</v>
      </c>
      <c r="O171" s="76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1" t="s">
        <v>213</v>
      </c>
      <c r="AT171" s="191" t="s">
        <v>279</v>
      </c>
      <c r="AU171" s="191" t="s">
        <v>85</v>
      </c>
      <c r="AY171" s="18" t="s">
        <v>148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8" t="s">
        <v>85</v>
      </c>
      <c r="BK171" s="192">
        <f>ROUND(I171*H171,2)</f>
        <v>0</v>
      </c>
      <c r="BL171" s="18" t="s">
        <v>175</v>
      </c>
      <c r="BM171" s="191" t="s">
        <v>832</v>
      </c>
    </row>
    <row r="172" s="2" customFormat="1" ht="16.5" customHeight="1">
      <c r="A172" s="37"/>
      <c r="B172" s="178"/>
      <c r="C172" s="226" t="s">
        <v>801</v>
      </c>
      <c r="D172" s="226" t="s">
        <v>279</v>
      </c>
      <c r="E172" s="227" t="s">
        <v>833</v>
      </c>
      <c r="F172" s="228" t="s">
        <v>490</v>
      </c>
      <c r="G172" s="229" t="s">
        <v>408</v>
      </c>
      <c r="H172" s="230">
        <v>50</v>
      </c>
      <c r="I172" s="231"/>
      <c r="J172" s="232">
        <f>ROUND(I172*H172,2)</f>
        <v>0</v>
      </c>
      <c r="K172" s="228" t="s">
        <v>1</v>
      </c>
      <c r="L172" s="233"/>
      <c r="M172" s="234" t="s">
        <v>1</v>
      </c>
      <c r="N172" s="235" t="s">
        <v>42</v>
      </c>
      <c r="O172" s="76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1" t="s">
        <v>213</v>
      </c>
      <c r="AT172" s="191" t="s">
        <v>279</v>
      </c>
      <c r="AU172" s="191" t="s">
        <v>85</v>
      </c>
      <c r="AY172" s="18" t="s">
        <v>148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8" t="s">
        <v>85</v>
      </c>
      <c r="BK172" s="192">
        <f>ROUND(I172*H172,2)</f>
        <v>0</v>
      </c>
      <c r="BL172" s="18" t="s">
        <v>175</v>
      </c>
      <c r="BM172" s="191" t="s">
        <v>834</v>
      </c>
    </row>
    <row r="173" s="2" customFormat="1" ht="21.75" customHeight="1">
      <c r="A173" s="37"/>
      <c r="B173" s="178"/>
      <c r="C173" s="226" t="s">
        <v>835</v>
      </c>
      <c r="D173" s="226" t="s">
        <v>279</v>
      </c>
      <c r="E173" s="227" t="s">
        <v>836</v>
      </c>
      <c r="F173" s="228" t="s">
        <v>837</v>
      </c>
      <c r="G173" s="229" t="s">
        <v>243</v>
      </c>
      <c r="H173" s="230">
        <v>1</v>
      </c>
      <c r="I173" s="231"/>
      <c r="J173" s="232">
        <f>ROUND(I173*H173,2)</f>
        <v>0</v>
      </c>
      <c r="K173" s="228" t="s">
        <v>1</v>
      </c>
      <c r="L173" s="233"/>
      <c r="M173" s="234" t="s">
        <v>1</v>
      </c>
      <c r="N173" s="235" t="s">
        <v>42</v>
      </c>
      <c r="O173" s="76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1" t="s">
        <v>213</v>
      </c>
      <c r="AT173" s="191" t="s">
        <v>279</v>
      </c>
      <c r="AU173" s="191" t="s">
        <v>85</v>
      </c>
      <c r="AY173" s="18" t="s">
        <v>148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8" t="s">
        <v>85</v>
      </c>
      <c r="BK173" s="192">
        <f>ROUND(I173*H173,2)</f>
        <v>0</v>
      </c>
      <c r="BL173" s="18" t="s">
        <v>175</v>
      </c>
      <c r="BM173" s="191" t="s">
        <v>838</v>
      </c>
    </row>
    <row r="174" s="2" customFormat="1" ht="16.5" customHeight="1">
      <c r="A174" s="37"/>
      <c r="B174" s="178"/>
      <c r="C174" s="226" t="s">
        <v>540</v>
      </c>
      <c r="D174" s="226" t="s">
        <v>279</v>
      </c>
      <c r="E174" s="227" t="s">
        <v>839</v>
      </c>
      <c r="F174" s="228" t="s">
        <v>493</v>
      </c>
      <c r="G174" s="229" t="s">
        <v>408</v>
      </c>
      <c r="H174" s="230">
        <v>5</v>
      </c>
      <c r="I174" s="231"/>
      <c r="J174" s="232">
        <f>ROUND(I174*H174,2)</f>
        <v>0</v>
      </c>
      <c r="K174" s="228" t="s">
        <v>1</v>
      </c>
      <c r="L174" s="233"/>
      <c r="M174" s="234" t="s">
        <v>1</v>
      </c>
      <c r="N174" s="235" t="s">
        <v>42</v>
      </c>
      <c r="O174" s="76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1" t="s">
        <v>213</v>
      </c>
      <c r="AT174" s="191" t="s">
        <v>279</v>
      </c>
      <c r="AU174" s="191" t="s">
        <v>85</v>
      </c>
      <c r="AY174" s="18" t="s">
        <v>148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8" t="s">
        <v>85</v>
      </c>
      <c r="BK174" s="192">
        <f>ROUND(I174*H174,2)</f>
        <v>0</v>
      </c>
      <c r="BL174" s="18" t="s">
        <v>175</v>
      </c>
      <c r="BM174" s="191" t="s">
        <v>840</v>
      </c>
    </row>
    <row r="175" s="2" customFormat="1" ht="16.5" customHeight="1">
      <c r="A175" s="37"/>
      <c r="B175" s="178"/>
      <c r="C175" s="226" t="s">
        <v>841</v>
      </c>
      <c r="D175" s="226" t="s">
        <v>279</v>
      </c>
      <c r="E175" s="227" t="s">
        <v>842</v>
      </c>
      <c r="F175" s="228" t="s">
        <v>843</v>
      </c>
      <c r="G175" s="229" t="s">
        <v>243</v>
      </c>
      <c r="H175" s="230">
        <v>3</v>
      </c>
      <c r="I175" s="231"/>
      <c r="J175" s="232">
        <f>ROUND(I175*H175,2)</f>
        <v>0</v>
      </c>
      <c r="K175" s="228" t="s">
        <v>1</v>
      </c>
      <c r="L175" s="233"/>
      <c r="M175" s="234" t="s">
        <v>1</v>
      </c>
      <c r="N175" s="235" t="s">
        <v>42</v>
      </c>
      <c r="O175" s="76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1" t="s">
        <v>213</v>
      </c>
      <c r="AT175" s="191" t="s">
        <v>279</v>
      </c>
      <c r="AU175" s="191" t="s">
        <v>85</v>
      </c>
      <c r="AY175" s="18" t="s">
        <v>148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8" t="s">
        <v>85</v>
      </c>
      <c r="BK175" s="192">
        <f>ROUND(I175*H175,2)</f>
        <v>0</v>
      </c>
      <c r="BL175" s="18" t="s">
        <v>175</v>
      </c>
      <c r="BM175" s="191" t="s">
        <v>844</v>
      </c>
    </row>
    <row r="176" s="2" customFormat="1" ht="16.5" customHeight="1">
      <c r="A176" s="37"/>
      <c r="B176" s="178"/>
      <c r="C176" s="226" t="s">
        <v>806</v>
      </c>
      <c r="D176" s="226" t="s">
        <v>279</v>
      </c>
      <c r="E176" s="227" t="s">
        <v>845</v>
      </c>
      <c r="F176" s="228" t="s">
        <v>846</v>
      </c>
      <c r="G176" s="229" t="s">
        <v>408</v>
      </c>
      <c r="H176" s="230">
        <v>110</v>
      </c>
      <c r="I176" s="231"/>
      <c r="J176" s="232">
        <f>ROUND(I176*H176,2)</f>
        <v>0</v>
      </c>
      <c r="K176" s="228" t="s">
        <v>1</v>
      </c>
      <c r="L176" s="233"/>
      <c r="M176" s="234" t="s">
        <v>1</v>
      </c>
      <c r="N176" s="235" t="s">
        <v>42</v>
      </c>
      <c r="O176" s="76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1" t="s">
        <v>213</v>
      </c>
      <c r="AT176" s="191" t="s">
        <v>279</v>
      </c>
      <c r="AU176" s="191" t="s">
        <v>85</v>
      </c>
      <c r="AY176" s="18" t="s">
        <v>148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8" t="s">
        <v>85</v>
      </c>
      <c r="BK176" s="192">
        <f>ROUND(I176*H176,2)</f>
        <v>0</v>
      </c>
      <c r="BL176" s="18" t="s">
        <v>175</v>
      </c>
      <c r="BM176" s="191" t="s">
        <v>847</v>
      </c>
    </row>
    <row r="177" s="13" customFormat="1">
      <c r="A177" s="13"/>
      <c r="B177" s="198"/>
      <c r="C177" s="13"/>
      <c r="D177" s="199" t="s">
        <v>177</v>
      </c>
      <c r="E177" s="200" t="s">
        <v>1</v>
      </c>
      <c r="F177" s="201" t="s">
        <v>794</v>
      </c>
      <c r="G177" s="13"/>
      <c r="H177" s="202">
        <v>110</v>
      </c>
      <c r="I177" s="203"/>
      <c r="J177" s="13"/>
      <c r="K177" s="13"/>
      <c r="L177" s="198"/>
      <c r="M177" s="204"/>
      <c r="N177" s="205"/>
      <c r="O177" s="205"/>
      <c r="P177" s="205"/>
      <c r="Q177" s="205"/>
      <c r="R177" s="205"/>
      <c r="S177" s="205"/>
      <c r="T177" s="20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00" t="s">
        <v>177</v>
      </c>
      <c r="AU177" s="200" t="s">
        <v>85</v>
      </c>
      <c r="AV177" s="13" t="s">
        <v>87</v>
      </c>
      <c r="AW177" s="13" t="s">
        <v>32</v>
      </c>
      <c r="AX177" s="13" t="s">
        <v>77</v>
      </c>
      <c r="AY177" s="200" t="s">
        <v>148</v>
      </c>
    </row>
    <row r="178" s="14" customFormat="1">
      <c r="A178" s="14"/>
      <c r="B178" s="207"/>
      <c r="C178" s="14"/>
      <c r="D178" s="199" t="s">
        <v>177</v>
      </c>
      <c r="E178" s="208" t="s">
        <v>1</v>
      </c>
      <c r="F178" s="209" t="s">
        <v>180</v>
      </c>
      <c r="G178" s="14"/>
      <c r="H178" s="210">
        <v>110</v>
      </c>
      <c r="I178" s="211"/>
      <c r="J178" s="14"/>
      <c r="K178" s="14"/>
      <c r="L178" s="207"/>
      <c r="M178" s="212"/>
      <c r="N178" s="213"/>
      <c r="O178" s="213"/>
      <c r="P178" s="213"/>
      <c r="Q178" s="213"/>
      <c r="R178" s="213"/>
      <c r="S178" s="213"/>
      <c r="T178" s="2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8" t="s">
        <v>177</v>
      </c>
      <c r="AU178" s="208" t="s">
        <v>85</v>
      </c>
      <c r="AV178" s="14" t="s">
        <v>175</v>
      </c>
      <c r="AW178" s="14" t="s">
        <v>32</v>
      </c>
      <c r="AX178" s="14" t="s">
        <v>85</v>
      </c>
      <c r="AY178" s="208" t="s">
        <v>148</v>
      </c>
    </row>
    <row r="179" s="2" customFormat="1" ht="16.5" customHeight="1">
      <c r="A179" s="37"/>
      <c r="B179" s="178"/>
      <c r="C179" s="226" t="s">
        <v>848</v>
      </c>
      <c r="D179" s="226" t="s">
        <v>279</v>
      </c>
      <c r="E179" s="227" t="s">
        <v>849</v>
      </c>
      <c r="F179" s="228" t="s">
        <v>850</v>
      </c>
      <c r="G179" s="229" t="s">
        <v>408</v>
      </c>
      <c r="H179" s="230">
        <v>110</v>
      </c>
      <c r="I179" s="231"/>
      <c r="J179" s="232">
        <f>ROUND(I179*H179,2)</f>
        <v>0</v>
      </c>
      <c r="K179" s="228" t="s">
        <v>1</v>
      </c>
      <c r="L179" s="233"/>
      <c r="M179" s="234" t="s">
        <v>1</v>
      </c>
      <c r="N179" s="235" t="s">
        <v>42</v>
      </c>
      <c r="O179" s="76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1" t="s">
        <v>213</v>
      </c>
      <c r="AT179" s="191" t="s">
        <v>279</v>
      </c>
      <c r="AU179" s="191" t="s">
        <v>85</v>
      </c>
      <c r="AY179" s="18" t="s">
        <v>148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8" t="s">
        <v>85</v>
      </c>
      <c r="BK179" s="192">
        <f>ROUND(I179*H179,2)</f>
        <v>0</v>
      </c>
      <c r="BL179" s="18" t="s">
        <v>175</v>
      </c>
      <c r="BM179" s="191" t="s">
        <v>851</v>
      </c>
    </row>
    <row r="180" s="13" customFormat="1">
      <c r="A180" s="13"/>
      <c r="B180" s="198"/>
      <c r="C180" s="13"/>
      <c r="D180" s="199" t="s">
        <v>177</v>
      </c>
      <c r="E180" s="200" t="s">
        <v>1</v>
      </c>
      <c r="F180" s="201" t="s">
        <v>794</v>
      </c>
      <c r="G180" s="13"/>
      <c r="H180" s="202">
        <v>110</v>
      </c>
      <c r="I180" s="203"/>
      <c r="J180" s="13"/>
      <c r="K180" s="13"/>
      <c r="L180" s="198"/>
      <c r="M180" s="204"/>
      <c r="N180" s="205"/>
      <c r="O180" s="205"/>
      <c r="P180" s="205"/>
      <c r="Q180" s="205"/>
      <c r="R180" s="205"/>
      <c r="S180" s="205"/>
      <c r="T180" s="20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00" t="s">
        <v>177</v>
      </c>
      <c r="AU180" s="200" t="s">
        <v>85</v>
      </c>
      <c r="AV180" s="13" t="s">
        <v>87</v>
      </c>
      <c r="AW180" s="13" t="s">
        <v>32</v>
      </c>
      <c r="AX180" s="13" t="s">
        <v>77</v>
      </c>
      <c r="AY180" s="200" t="s">
        <v>148</v>
      </c>
    </row>
    <row r="181" s="14" customFormat="1">
      <c r="A181" s="14"/>
      <c r="B181" s="207"/>
      <c r="C181" s="14"/>
      <c r="D181" s="199" t="s">
        <v>177</v>
      </c>
      <c r="E181" s="208" t="s">
        <v>1</v>
      </c>
      <c r="F181" s="209" t="s">
        <v>180</v>
      </c>
      <c r="G181" s="14"/>
      <c r="H181" s="210">
        <v>110</v>
      </c>
      <c r="I181" s="211"/>
      <c r="J181" s="14"/>
      <c r="K181" s="14"/>
      <c r="L181" s="207"/>
      <c r="M181" s="212"/>
      <c r="N181" s="213"/>
      <c r="O181" s="213"/>
      <c r="P181" s="213"/>
      <c r="Q181" s="213"/>
      <c r="R181" s="213"/>
      <c r="S181" s="213"/>
      <c r="T181" s="2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8" t="s">
        <v>177</v>
      </c>
      <c r="AU181" s="208" t="s">
        <v>85</v>
      </c>
      <c r="AV181" s="14" t="s">
        <v>175</v>
      </c>
      <c r="AW181" s="14" t="s">
        <v>32</v>
      </c>
      <c r="AX181" s="14" t="s">
        <v>85</v>
      </c>
      <c r="AY181" s="208" t="s">
        <v>148</v>
      </c>
    </row>
    <row r="182" s="2" customFormat="1" ht="16.5" customHeight="1">
      <c r="A182" s="37"/>
      <c r="B182" s="178"/>
      <c r="C182" s="226" t="s">
        <v>324</v>
      </c>
      <c r="D182" s="226" t="s">
        <v>279</v>
      </c>
      <c r="E182" s="227" t="s">
        <v>852</v>
      </c>
      <c r="F182" s="228" t="s">
        <v>853</v>
      </c>
      <c r="G182" s="229" t="s">
        <v>408</v>
      </c>
      <c r="H182" s="230">
        <v>10</v>
      </c>
      <c r="I182" s="231"/>
      <c r="J182" s="232">
        <f>ROUND(I182*H182,2)</f>
        <v>0</v>
      </c>
      <c r="K182" s="228" t="s">
        <v>1</v>
      </c>
      <c r="L182" s="233"/>
      <c r="M182" s="234" t="s">
        <v>1</v>
      </c>
      <c r="N182" s="235" t="s">
        <v>42</v>
      </c>
      <c r="O182" s="76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1" t="s">
        <v>213</v>
      </c>
      <c r="AT182" s="191" t="s">
        <v>279</v>
      </c>
      <c r="AU182" s="191" t="s">
        <v>85</v>
      </c>
      <c r="AY182" s="18" t="s">
        <v>148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8" t="s">
        <v>85</v>
      </c>
      <c r="BK182" s="192">
        <f>ROUND(I182*H182,2)</f>
        <v>0</v>
      </c>
      <c r="BL182" s="18" t="s">
        <v>175</v>
      </c>
      <c r="BM182" s="191" t="s">
        <v>854</v>
      </c>
    </row>
    <row r="183" s="2" customFormat="1" ht="24.15" customHeight="1">
      <c r="A183" s="37"/>
      <c r="B183" s="178"/>
      <c r="C183" s="226" t="s">
        <v>855</v>
      </c>
      <c r="D183" s="226" t="s">
        <v>279</v>
      </c>
      <c r="E183" s="227" t="s">
        <v>856</v>
      </c>
      <c r="F183" s="228" t="s">
        <v>857</v>
      </c>
      <c r="G183" s="229" t="s">
        <v>243</v>
      </c>
      <c r="H183" s="230">
        <v>1</v>
      </c>
      <c r="I183" s="231"/>
      <c r="J183" s="232">
        <f>ROUND(I183*H183,2)</f>
        <v>0</v>
      </c>
      <c r="K183" s="228" t="s">
        <v>1</v>
      </c>
      <c r="L183" s="233"/>
      <c r="M183" s="234" t="s">
        <v>1</v>
      </c>
      <c r="N183" s="235" t="s">
        <v>42</v>
      </c>
      <c r="O183" s="76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1" t="s">
        <v>213</v>
      </c>
      <c r="AT183" s="191" t="s">
        <v>279</v>
      </c>
      <c r="AU183" s="191" t="s">
        <v>85</v>
      </c>
      <c r="AY183" s="18" t="s">
        <v>148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8" t="s">
        <v>85</v>
      </c>
      <c r="BK183" s="192">
        <f>ROUND(I183*H183,2)</f>
        <v>0</v>
      </c>
      <c r="BL183" s="18" t="s">
        <v>175</v>
      </c>
      <c r="BM183" s="191" t="s">
        <v>858</v>
      </c>
    </row>
    <row r="184" s="2" customFormat="1" ht="16.5" customHeight="1">
      <c r="A184" s="37"/>
      <c r="B184" s="178"/>
      <c r="C184" s="226" t="s">
        <v>330</v>
      </c>
      <c r="D184" s="226" t="s">
        <v>279</v>
      </c>
      <c r="E184" s="227" t="s">
        <v>859</v>
      </c>
      <c r="F184" s="228" t="s">
        <v>860</v>
      </c>
      <c r="G184" s="229" t="s">
        <v>408</v>
      </c>
      <c r="H184" s="230">
        <v>50</v>
      </c>
      <c r="I184" s="231"/>
      <c r="J184" s="232">
        <f>ROUND(I184*H184,2)</f>
        <v>0</v>
      </c>
      <c r="K184" s="228" t="s">
        <v>1</v>
      </c>
      <c r="L184" s="233"/>
      <c r="M184" s="234" t="s">
        <v>1</v>
      </c>
      <c r="N184" s="235" t="s">
        <v>42</v>
      </c>
      <c r="O184" s="76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1" t="s">
        <v>213</v>
      </c>
      <c r="AT184" s="191" t="s">
        <v>279</v>
      </c>
      <c r="AU184" s="191" t="s">
        <v>85</v>
      </c>
      <c r="AY184" s="18" t="s">
        <v>148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8" t="s">
        <v>85</v>
      </c>
      <c r="BK184" s="192">
        <f>ROUND(I184*H184,2)</f>
        <v>0</v>
      </c>
      <c r="BL184" s="18" t="s">
        <v>175</v>
      </c>
      <c r="BM184" s="191" t="s">
        <v>861</v>
      </c>
    </row>
    <row r="185" s="2" customFormat="1" ht="21.75" customHeight="1">
      <c r="A185" s="37"/>
      <c r="B185" s="178"/>
      <c r="C185" s="226" t="s">
        <v>862</v>
      </c>
      <c r="D185" s="226" t="s">
        <v>279</v>
      </c>
      <c r="E185" s="227" t="s">
        <v>863</v>
      </c>
      <c r="F185" s="228" t="s">
        <v>864</v>
      </c>
      <c r="G185" s="229" t="s">
        <v>408</v>
      </c>
      <c r="H185" s="230">
        <v>3</v>
      </c>
      <c r="I185" s="231"/>
      <c r="J185" s="232">
        <f>ROUND(I185*H185,2)</f>
        <v>0</v>
      </c>
      <c r="K185" s="228" t="s">
        <v>1</v>
      </c>
      <c r="L185" s="233"/>
      <c r="M185" s="234" t="s">
        <v>1</v>
      </c>
      <c r="N185" s="235" t="s">
        <v>42</v>
      </c>
      <c r="O185" s="76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1" t="s">
        <v>213</v>
      </c>
      <c r="AT185" s="191" t="s">
        <v>279</v>
      </c>
      <c r="AU185" s="191" t="s">
        <v>85</v>
      </c>
      <c r="AY185" s="18" t="s">
        <v>148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8" t="s">
        <v>85</v>
      </c>
      <c r="BK185" s="192">
        <f>ROUND(I185*H185,2)</f>
        <v>0</v>
      </c>
      <c r="BL185" s="18" t="s">
        <v>175</v>
      </c>
      <c r="BM185" s="191" t="s">
        <v>865</v>
      </c>
    </row>
    <row r="186" s="2" customFormat="1" ht="21.75" customHeight="1">
      <c r="A186" s="37"/>
      <c r="B186" s="178"/>
      <c r="C186" s="226" t="s">
        <v>334</v>
      </c>
      <c r="D186" s="226" t="s">
        <v>279</v>
      </c>
      <c r="E186" s="227" t="s">
        <v>866</v>
      </c>
      <c r="F186" s="228" t="s">
        <v>867</v>
      </c>
      <c r="G186" s="229" t="s">
        <v>243</v>
      </c>
      <c r="H186" s="230">
        <v>4</v>
      </c>
      <c r="I186" s="231"/>
      <c r="J186" s="232">
        <f>ROUND(I186*H186,2)</f>
        <v>0</v>
      </c>
      <c r="K186" s="228" t="s">
        <v>1</v>
      </c>
      <c r="L186" s="233"/>
      <c r="M186" s="234" t="s">
        <v>1</v>
      </c>
      <c r="N186" s="235" t="s">
        <v>42</v>
      </c>
      <c r="O186" s="76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1" t="s">
        <v>213</v>
      </c>
      <c r="AT186" s="191" t="s">
        <v>279</v>
      </c>
      <c r="AU186" s="191" t="s">
        <v>85</v>
      </c>
      <c r="AY186" s="18" t="s">
        <v>148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8" t="s">
        <v>85</v>
      </c>
      <c r="BK186" s="192">
        <f>ROUND(I186*H186,2)</f>
        <v>0</v>
      </c>
      <c r="BL186" s="18" t="s">
        <v>175</v>
      </c>
      <c r="BM186" s="191" t="s">
        <v>868</v>
      </c>
    </row>
    <row r="187" s="2" customFormat="1" ht="16.5" customHeight="1">
      <c r="A187" s="37"/>
      <c r="B187" s="178"/>
      <c r="C187" s="226" t="s">
        <v>869</v>
      </c>
      <c r="D187" s="226" t="s">
        <v>279</v>
      </c>
      <c r="E187" s="227" t="s">
        <v>870</v>
      </c>
      <c r="F187" s="228" t="s">
        <v>871</v>
      </c>
      <c r="G187" s="229" t="s">
        <v>408</v>
      </c>
      <c r="H187" s="230">
        <v>120</v>
      </c>
      <c r="I187" s="231"/>
      <c r="J187" s="232">
        <f>ROUND(I187*H187,2)</f>
        <v>0</v>
      </c>
      <c r="K187" s="228" t="s">
        <v>1</v>
      </c>
      <c r="L187" s="233"/>
      <c r="M187" s="234" t="s">
        <v>1</v>
      </c>
      <c r="N187" s="235" t="s">
        <v>42</v>
      </c>
      <c r="O187" s="76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1" t="s">
        <v>213</v>
      </c>
      <c r="AT187" s="191" t="s">
        <v>279</v>
      </c>
      <c r="AU187" s="191" t="s">
        <v>85</v>
      </c>
      <c r="AY187" s="18" t="s">
        <v>148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8" t="s">
        <v>85</v>
      </c>
      <c r="BK187" s="192">
        <f>ROUND(I187*H187,2)</f>
        <v>0</v>
      </c>
      <c r="BL187" s="18" t="s">
        <v>175</v>
      </c>
      <c r="BM187" s="191" t="s">
        <v>872</v>
      </c>
    </row>
    <row r="188" s="13" customFormat="1">
      <c r="A188" s="13"/>
      <c r="B188" s="198"/>
      <c r="C188" s="13"/>
      <c r="D188" s="199" t="s">
        <v>177</v>
      </c>
      <c r="E188" s="200" t="s">
        <v>1</v>
      </c>
      <c r="F188" s="201" t="s">
        <v>781</v>
      </c>
      <c r="G188" s="13"/>
      <c r="H188" s="202">
        <v>120</v>
      </c>
      <c r="I188" s="203"/>
      <c r="J188" s="13"/>
      <c r="K188" s="13"/>
      <c r="L188" s="198"/>
      <c r="M188" s="204"/>
      <c r="N188" s="205"/>
      <c r="O188" s="205"/>
      <c r="P188" s="205"/>
      <c r="Q188" s="205"/>
      <c r="R188" s="205"/>
      <c r="S188" s="205"/>
      <c r="T188" s="20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00" t="s">
        <v>177</v>
      </c>
      <c r="AU188" s="200" t="s">
        <v>85</v>
      </c>
      <c r="AV188" s="13" t="s">
        <v>87</v>
      </c>
      <c r="AW188" s="13" t="s">
        <v>32</v>
      </c>
      <c r="AX188" s="13" t="s">
        <v>77</v>
      </c>
      <c r="AY188" s="200" t="s">
        <v>148</v>
      </c>
    </row>
    <row r="189" s="14" customFormat="1">
      <c r="A189" s="14"/>
      <c r="B189" s="207"/>
      <c r="C189" s="14"/>
      <c r="D189" s="199" t="s">
        <v>177</v>
      </c>
      <c r="E189" s="208" t="s">
        <v>1</v>
      </c>
      <c r="F189" s="209" t="s">
        <v>180</v>
      </c>
      <c r="G189" s="14"/>
      <c r="H189" s="210">
        <v>120</v>
      </c>
      <c r="I189" s="211"/>
      <c r="J189" s="14"/>
      <c r="K189" s="14"/>
      <c r="L189" s="207"/>
      <c r="M189" s="212"/>
      <c r="N189" s="213"/>
      <c r="O189" s="213"/>
      <c r="P189" s="213"/>
      <c r="Q189" s="213"/>
      <c r="R189" s="213"/>
      <c r="S189" s="213"/>
      <c r="T189" s="2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8" t="s">
        <v>177</v>
      </c>
      <c r="AU189" s="208" t="s">
        <v>85</v>
      </c>
      <c r="AV189" s="14" t="s">
        <v>175</v>
      </c>
      <c r="AW189" s="14" t="s">
        <v>32</v>
      </c>
      <c r="AX189" s="14" t="s">
        <v>85</v>
      </c>
      <c r="AY189" s="208" t="s">
        <v>148</v>
      </c>
    </row>
    <row r="190" s="2" customFormat="1" ht="16.5" customHeight="1">
      <c r="A190" s="37"/>
      <c r="B190" s="178"/>
      <c r="C190" s="226" t="s">
        <v>338</v>
      </c>
      <c r="D190" s="226" t="s">
        <v>279</v>
      </c>
      <c r="E190" s="227" t="s">
        <v>873</v>
      </c>
      <c r="F190" s="228" t="s">
        <v>532</v>
      </c>
      <c r="G190" s="229" t="s">
        <v>153</v>
      </c>
      <c r="H190" s="230">
        <v>1</v>
      </c>
      <c r="I190" s="231"/>
      <c r="J190" s="232">
        <f>ROUND(I190*H190,2)</f>
        <v>0</v>
      </c>
      <c r="K190" s="228" t="s">
        <v>1</v>
      </c>
      <c r="L190" s="233"/>
      <c r="M190" s="240" t="s">
        <v>1</v>
      </c>
      <c r="N190" s="241" t="s">
        <v>42</v>
      </c>
      <c r="O190" s="188"/>
      <c r="P190" s="189">
        <f>O190*H190</f>
        <v>0</v>
      </c>
      <c r="Q190" s="189">
        <v>0</v>
      </c>
      <c r="R190" s="189">
        <f>Q190*H190</f>
        <v>0</v>
      </c>
      <c r="S190" s="189">
        <v>0</v>
      </c>
      <c r="T190" s="190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1" t="s">
        <v>213</v>
      </c>
      <c r="AT190" s="191" t="s">
        <v>279</v>
      </c>
      <c r="AU190" s="191" t="s">
        <v>85</v>
      </c>
      <c r="AY190" s="18" t="s">
        <v>148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8" t="s">
        <v>85</v>
      </c>
      <c r="BK190" s="192">
        <f>ROUND(I190*H190,2)</f>
        <v>0</v>
      </c>
      <c r="BL190" s="18" t="s">
        <v>175</v>
      </c>
      <c r="BM190" s="191" t="s">
        <v>874</v>
      </c>
    </row>
    <row r="191" s="2" customFormat="1" ht="6.96" customHeight="1">
      <c r="A191" s="37"/>
      <c r="B191" s="59"/>
      <c r="C191" s="60"/>
      <c r="D191" s="60"/>
      <c r="E191" s="60"/>
      <c r="F191" s="60"/>
      <c r="G191" s="60"/>
      <c r="H191" s="60"/>
      <c r="I191" s="60"/>
      <c r="J191" s="60"/>
      <c r="K191" s="60"/>
      <c r="L191" s="38"/>
      <c r="M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</row>
  </sheetData>
  <autoFilter ref="C123:K19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123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Zázemí sportovního areálu Libeč - aktualizace a doplnění 02/2024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124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875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7. 2. 2024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37</v>
      </c>
      <c r="E30" s="37"/>
      <c r="F30" s="37"/>
      <c r="G30" s="37"/>
      <c r="H30" s="37"/>
      <c r="I30" s="37"/>
      <c r="J30" s="95">
        <f>ROUND(J118,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41</v>
      </c>
      <c r="E33" s="31" t="s">
        <v>42</v>
      </c>
      <c r="F33" s="134">
        <f>ROUND((SUM(BE118:BE122)),  2)</f>
        <v>0</v>
      </c>
      <c r="G33" s="37"/>
      <c r="H33" s="37"/>
      <c r="I33" s="135">
        <v>0.20999999999999999</v>
      </c>
      <c r="J33" s="134">
        <f>ROUND(((SUM(BE118:BE122))*I33),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4">
        <f>ROUND((SUM(BF118:BF122)),  2)</f>
        <v>0</v>
      </c>
      <c r="G34" s="37"/>
      <c r="H34" s="37"/>
      <c r="I34" s="135">
        <v>0.12</v>
      </c>
      <c r="J34" s="134">
        <f>ROUND(((SUM(BF118:BF122))*I34),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4">
        <f>ROUND((SUM(BG118:BG122)),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4">
        <f>ROUND((SUM(BH118:BH122)), 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ROUND((SUM(BI118:BI122)),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47</v>
      </c>
      <c r="E39" s="80"/>
      <c r="F39" s="80"/>
      <c r="G39" s="138" t="s">
        <v>48</v>
      </c>
      <c r="H39" s="139" t="s">
        <v>49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Zázemí sportovního areálu Libeč - aktualizace a doplnění 02/2024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006 - FVE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Libeč</v>
      </c>
      <c r="G89" s="37"/>
      <c r="H89" s="37"/>
      <c r="I89" s="31" t="s">
        <v>22</v>
      </c>
      <c r="J89" s="68" t="str">
        <f>IF(J12="","",J12)</f>
        <v>7. 2. 2024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Město Trutnov</v>
      </c>
      <c r="G91" s="37"/>
      <c r="H91" s="37"/>
      <c r="I91" s="31" t="s">
        <v>30</v>
      </c>
      <c r="J91" s="35" t="str">
        <f>E21</f>
        <v>SOLLERTIA, ing. Vladislav jána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Ing. Lenka Kasperová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127</v>
      </c>
      <c r="D94" s="136"/>
      <c r="E94" s="136"/>
      <c r="F94" s="136"/>
      <c r="G94" s="136"/>
      <c r="H94" s="136"/>
      <c r="I94" s="136"/>
      <c r="J94" s="145" t="s">
        <v>128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129</v>
      </c>
      <c r="D96" s="37"/>
      <c r="E96" s="37"/>
      <c r="F96" s="37"/>
      <c r="G96" s="37"/>
      <c r="H96" s="37"/>
      <c r="I96" s="37"/>
      <c r="J96" s="95">
        <f>J118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130</v>
      </c>
    </row>
    <row r="97" s="9" customFormat="1" ht="24.96" customHeight="1">
      <c r="A97" s="9"/>
      <c r="B97" s="147"/>
      <c r="C97" s="9"/>
      <c r="D97" s="148" t="s">
        <v>383</v>
      </c>
      <c r="E97" s="149"/>
      <c r="F97" s="149"/>
      <c r="G97" s="149"/>
      <c r="H97" s="149"/>
      <c r="I97" s="149"/>
      <c r="J97" s="150">
        <f>J119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876</v>
      </c>
      <c r="E98" s="153"/>
      <c r="F98" s="153"/>
      <c r="G98" s="153"/>
      <c r="H98" s="153"/>
      <c r="I98" s="153"/>
      <c r="J98" s="154">
        <f>J120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133</v>
      </c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7"/>
      <c r="D108" s="37"/>
      <c r="E108" s="128" t="str">
        <f>E7</f>
        <v>Zázemí sportovního areálu Libeč - aktualizace a doplnění 02/2024</v>
      </c>
      <c r="F108" s="31"/>
      <c r="G108" s="31"/>
      <c r="H108" s="31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124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66" t="str">
        <f>E9</f>
        <v>006 - FVE</v>
      </c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7"/>
      <c r="E112" s="37"/>
      <c r="F112" s="26" t="str">
        <f>F12</f>
        <v>Libeč</v>
      </c>
      <c r="G112" s="37"/>
      <c r="H112" s="37"/>
      <c r="I112" s="31" t="s">
        <v>22</v>
      </c>
      <c r="J112" s="68" t="str">
        <f>IF(J12="","",J12)</f>
        <v>7. 2. 2024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5.65" customHeight="1">
      <c r="A114" s="37"/>
      <c r="B114" s="38"/>
      <c r="C114" s="31" t="s">
        <v>24</v>
      </c>
      <c r="D114" s="37"/>
      <c r="E114" s="37"/>
      <c r="F114" s="26" t="str">
        <f>E15</f>
        <v>Město Trutnov</v>
      </c>
      <c r="G114" s="37"/>
      <c r="H114" s="37"/>
      <c r="I114" s="31" t="s">
        <v>30</v>
      </c>
      <c r="J114" s="35" t="str">
        <f>E21</f>
        <v>SOLLERTIA, ing. Vladislav jána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7"/>
      <c r="E115" s="37"/>
      <c r="F115" s="26" t="str">
        <f>IF(E18="","",E18)</f>
        <v>Vyplň údaj</v>
      </c>
      <c r="G115" s="37"/>
      <c r="H115" s="37"/>
      <c r="I115" s="31" t="s">
        <v>33</v>
      </c>
      <c r="J115" s="35" t="str">
        <f>E24</f>
        <v>Ing. Lenka Kasperová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55"/>
      <c r="B117" s="156"/>
      <c r="C117" s="157" t="s">
        <v>134</v>
      </c>
      <c r="D117" s="158" t="s">
        <v>62</v>
      </c>
      <c r="E117" s="158" t="s">
        <v>58</v>
      </c>
      <c r="F117" s="158" t="s">
        <v>59</v>
      </c>
      <c r="G117" s="158" t="s">
        <v>135</v>
      </c>
      <c r="H117" s="158" t="s">
        <v>136</v>
      </c>
      <c r="I117" s="158" t="s">
        <v>137</v>
      </c>
      <c r="J117" s="158" t="s">
        <v>128</v>
      </c>
      <c r="K117" s="159" t="s">
        <v>138</v>
      </c>
      <c r="L117" s="160"/>
      <c r="M117" s="85" t="s">
        <v>1</v>
      </c>
      <c r="N117" s="86" t="s">
        <v>41</v>
      </c>
      <c r="O117" s="86" t="s">
        <v>139</v>
      </c>
      <c r="P117" s="86" t="s">
        <v>140</v>
      </c>
      <c r="Q117" s="86" t="s">
        <v>141</v>
      </c>
      <c r="R117" s="86" t="s">
        <v>142</v>
      </c>
      <c r="S117" s="86" t="s">
        <v>143</v>
      </c>
      <c r="T117" s="87" t="s">
        <v>144</v>
      </c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</row>
    <row r="118" s="2" customFormat="1" ht="22.8" customHeight="1">
      <c r="A118" s="37"/>
      <c r="B118" s="38"/>
      <c r="C118" s="92" t="s">
        <v>145</v>
      </c>
      <c r="D118" s="37"/>
      <c r="E118" s="37"/>
      <c r="F118" s="37"/>
      <c r="G118" s="37"/>
      <c r="H118" s="37"/>
      <c r="I118" s="37"/>
      <c r="J118" s="161">
        <f>BK118</f>
        <v>0</v>
      </c>
      <c r="K118" s="37"/>
      <c r="L118" s="38"/>
      <c r="M118" s="88"/>
      <c r="N118" s="72"/>
      <c r="O118" s="89"/>
      <c r="P118" s="162">
        <f>P119</f>
        <v>0</v>
      </c>
      <c r="Q118" s="89"/>
      <c r="R118" s="162">
        <f>R119</f>
        <v>0</v>
      </c>
      <c r="S118" s="89"/>
      <c r="T118" s="163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76</v>
      </c>
      <c r="AU118" s="18" t="s">
        <v>130</v>
      </c>
      <c r="BK118" s="164">
        <f>BK119</f>
        <v>0</v>
      </c>
    </row>
    <row r="119" s="12" customFormat="1" ht="25.92" customHeight="1">
      <c r="A119" s="12"/>
      <c r="B119" s="165"/>
      <c r="C119" s="12"/>
      <c r="D119" s="166" t="s">
        <v>76</v>
      </c>
      <c r="E119" s="167" t="s">
        <v>414</v>
      </c>
      <c r="F119" s="167" t="s">
        <v>415</v>
      </c>
      <c r="G119" s="12"/>
      <c r="H119" s="12"/>
      <c r="I119" s="168"/>
      <c r="J119" s="169">
        <f>BK119</f>
        <v>0</v>
      </c>
      <c r="K119" s="12"/>
      <c r="L119" s="165"/>
      <c r="M119" s="170"/>
      <c r="N119" s="171"/>
      <c r="O119" s="171"/>
      <c r="P119" s="172">
        <f>P120</f>
        <v>0</v>
      </c>
      <c r="Q119" s="171"/>
      <c r="R119" s="172">
        <f>R120</f>
        <v>0</v>
      </c>
      <c r="S119" s="171"/>
      <c r="T119" s="17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6" t="s">
        <v>87</v>
      </c>
      <c r="AT119" s="174" t="s">
        <v>76</v>
      </c>
      <c r="AU119" s="174" t="s">
        <v>77</v>
      </c>
      <c r="AY119" s="166" t="s">
        <v>148</v>
      </c>
      <c r="BK119" s="175">
        <f>BK120</f>
        <v>0</v>
      </c>
    </row>
    <row r="120" s="12" customFormat="1" ht="22.8" customHeight="1">
      <c r="A120" s="12"/>
      <c r="B120" s="165"/>
      <c r="C120" s="12"/>
      <c r="D120" s="166" t="s">
        <v>76</v>
      </c>
      <c r="E120" s="176" t="s">
        <v>877</v>
      </c>
      <c r="F120" s="176" t="s">
        <v>878</v>
      </c>
      <c r="G120" s="12"/>
      <c r="H120" s="12"/>
      <c r="I120" s="168"/>
      <c r="J120" s="177">
        <f>BK120</f>
        <v>0</v>
      </c>
      <c r="K120" s="12"/>
      <c r="L120" s="165"/>
      <c r="M120" s="170"/>
      <c r="N120" s="171"/>
      <c r="O120" s="171"/>
      <c r="P120" s="172">
        <f>SUM(P121:P122)</f>
        <v>0</v>
      </c>
      <c r="Q120" s="171"/>
      <c r="R120" s="172">
        <f>SUM(R121:R122)</f>
        <v>0</v>
      </c>
      <c r="S120" s="171"/>
      <c r="T120" s="173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6" t="s">
        <v>87</v>
      </c>
      <c r="AT120" s="174" t="s">
        <v>76</v>
      </c>
      <c r="AU120" s="174" t="s">
        <v>85</v>
      </c>
      <c r="AY120" s="166" t="s">
        <v>148</v>
      </c>
      <c r="BK120" s="175">
        <f>SUM(BK121:BK122)</f>
        <v>0</v>
      </c>
    </row>
    <row r="121" s="2" customFormat="1" ht="16.5" customHeight="1">
      <c r="A121" s="37"/>
      <c r="B121" s="178"/>
      <c r="C121" s="179" t="s">
        <v>85</v>
      </c>
      <c r="D121" s="179" t="s">
        <v>151</v>
      </c>
      <c r="E121" s="180" t="s">
        <v>879</v>
      </c>
      <c r="F121" s="181" t="s">
        <v>880</v>
      </c>
      <c r="G121" s="182" t="s">
        <v>153</v>
      </c>
      <c r="H121" s="183">
        <v>1</v>
      </c>
      <c r="I121" s="184"/>
      <c r="J121" s="185">
        <f>ROUND(I121*H121,2)</f>
        <v>0</v>
      </c>
      <c r="K121" s="181" t="s">
        <v>1</v>
      </c>
      <c r="L121" s="38"/>
      <c r="M121" s="194" t="s">
        <v>1</v>
      </c>
      <c r="N121" s="195" t="s">
        <v>42</v>
      </c>
      <c r="O121" s="76"/>
      <c r="P121" s="196">
        <f>O121*H121</f>
        <v>0</v>
      </c>
      <c r="Q121" s="196">
        <v>0</v>
      </c>
      <c r="R121" s="196">
        <f>Q121*H121</f>
        <v>0</v>
      </c>
      <c r="S121" s="196">
        <v>0</v>
      </c>
      <c r="T121" s="197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1" t="s">
        <v>327</v>
      </c>
      <c r="AT121" s="191" t="s">
        <v>151</v>
      </c>
      <c r="AU121" s="191" t="s">
        <v>87</v>
      </c>
      <c r="AY121" s="18" t="s">
        <v>148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8" t="s">
        <v>85</v>
      </c>
      <c r="BK121" s="192">
        <f>ROUND(I121*H121,2)</f>
        <v>0</v>
      </c>
      <c r="BL121" s="18" t="s">
        <v>327</v>
      </c>
      <c r="BM121" s="191" t="s">
        <v>881</v>
      </c>
    </row>
    <row r="122" s="2" customFormat="1">
      <c r="A122" s="37"/>
      <c r="B122" s="38"/>
      <c r="C122" s="37"/>
      <c r="D122" s="199" t="s">
        <v>245</v>
      </c>
      <c r="E122" s="37"/>
      <c r="F122" s="222" t="s">
        <v>882</v>
      </c>
      <c r="G122" s="37"/>
      <c r="H122" s="37"/>
      <c r="I122" s="223"/>
      <c r="J122" s="37"/>
      <c r="K122" s="37"/>
      <c r="L122" s="38"/>
      <c r="M122" s="237"/>
      <c r="N122" s="238"/>
      <c r="O122" s="188"/>
      <c r="P122" s="188"/>
      <c r="Q122" s="188"/>
      <c r="R122" s="188"/>
      <c r="S122" s="188"/>
      <c r="T122" s="239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245</v>
      </c>
      <c r="AU122" s="18" t="s">
        <v>87</v>
      </c>
    </row>
    <row r="123" s="2" customFormat="1" ht="6.96" customHeight="1">
      <c r="A123" s="37"/>
      <c r="B123" s="59"/>
      <c r="C123" s="60"/>
      <c r="D123" s="60"/>
      <c r="E123" s="60"/>
      <c r="F123" s="60"/>
      <c r="G123" s="60"/>
      <c r="H123" s="60"/>
      <c r="I123" s="60"/>
      <c r="J123" s="60"/>
      <c r="K123" s="60"/>
      <c r="L123" s="38"/>
      <c r="M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</sheetData>
  <autoFilter ref="C117:K12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123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Zázemí sportovního areálu Libeč - aktualizace a doplnění 02/2024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124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883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7. 2. 2024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37</v>
      </c>
      <c r="E30" s="37"/>
      <c r="F30" s="37"/>
      <c r="G30" s="37"/>
      <c r="H30" s="37"/>
      <c r="I30" s="37"/>
      <c r="J30" s="95">
        <f>ROUND(J119,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41</v>
      </c>
      <c r="E33" s="31" t="s">
        <v>42</v>
      </c>
      <c r="F33" s="134">
        <f>ROUND((SUM(BE119:BE140)),  2)</f>
        <v>0</v>
      </c>
      <c r="G33" s="37"/>
      <c r="H33" s="37"/>
      <c r="I33" s="135">
        <v>0.20999999999999999</v>
      </c>
      <c r="J33" s="134">
        <f>ROUND(((SUM(BE119:BE140))*I33),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4">
        <f>ROUND((SUM(BF119:BF140)),  2)</f>
        <v>0</v>
      </c>
      <c r="G34" s="37"/>
      <c r="H34" s="37"/>
      <c r="I34" s="135">
        <v>0.12</v>
      </c>
      <c r="J34" s="134">
        <f>ROUND(((SUM(BF119:BF140))*I34),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4">
        <f>ROUND((SUM(BG119:BG140)),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4">
        <f>ROUND((SUM(BH119:BH140)), 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ROUND((SUM(BI119:BI140)),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47</v>
      </c>
      <c r="E39" s="80"/>
      <c r="F39" s="80"/>
      <c r="G39" s="138" t="s">
        <v>48</v>
      </c>
      <c r="H39" s="139" t="s">
        <v>49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Zázemí sportovního areálu Libeč - aktualizace a doplnění 02/2024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007 - Demolice stávajících šaten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Libeč</v>
      </c>
      <c r="G89" s="37"/>
      <c r="H89" s="37"/>
      <c r="I89" s="31" t="s">
        <v>22</v>
      </c>
      <c r="J89" s="68" t="str">
        <f>IF(J12="","",J12)</f>
        <v>7. 2. 2024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Město Trutnov</v>
      </c>
      <c r="G91" s="37"/>
      <c r="H91" s="37"/>
      <c r="I91" s="31" t="s">
        <v>30</v>
      </c>
      <c r="J91" s="35" t="str">
        <f>E21</f>
        <v>SOLLERTIA, ing. Vladislav jána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Ing. Lenka Kasperová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127</v>
      </c>
      <c r="D94" s="136"/>
      <c r="E94" s="136"/>
      <c r="F94" s="136"/>
      <c r="G94" s="136"/>
      <c r="H94" s="136"/>
      <c r="I94" s="136"/>
      <c r="J94" s="145" t="s">
        <v>128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129</v>
      </c>
      <c r="D96" s="37"/>
      <c r="E96" s="37"/>
      <c r="F96" s="37"/>
      <c r="G96" s="37"/>
      <c r="H96" s="37"/>
      <c r="I96" s="37"/>
      <c r="J96" s="95">
        <f>J119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130</v>
      </c>
    </row>
    <row r="97" s="9" customFormat="1" ht="24.96" customHeight="1">
      <c r="A97" s="9"/>
      <c r="B97" s="147"/>
      <c r="C97" s="9"/>
      <c r="D97" s="148" t="s">
        <v>163</v>
      </c>
      <c r="E97" s="149"/>
      <c r="F97" s="149"/>
      <c r="G97" s="149"/>
      <c r="H97" s="149"/>
      <c r="I97" s="149"/>
      <c r="J97" s="150">
        <f>J120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167</v>
      </c>
      <c r="E98" s="153"/>
      <c r="F98" s="153"/>
      <c r="G98" s="153"/>
      <c r="H98" s="153"/>
      <c r="I98" s="153"/>
      <c r="J98" s="154">
        <f>J121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884</v>
      </c>
      <c r="E99" s="153"/>
      <c r="F99" s="153"/>
      <c r="G99" s="153"/>
      <c r="H99" s="153"/>
      <c r="I99" s="153"/>
      <c r="J99" s="154">
        <f>J127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133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7"/>
      <c r="D109" s="37"/>
      <c r="E109" s="128" t="str">
        <f>E7</f>
        <v>Zázemí sportovního areálu Libeč - aktualizace a doplnění 02/2024</v>
      </c>
      <c r="F109" s="31"/>
      <c r="G109" s="31"/>
      <c r="H109" s="31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124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66" t="str">
        <f>E9</f>
        <v>007 - Demolice stávajících šaten</v>
      </c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7"/>
      <c r="E113" s="37"/>
      <c r="F113" s="26" t="str">
        <f>F12</f>
        <v>Libeč</v>
      </c>
      <c r="G113" s="37"/>
      <c r="H113" s="37"/>
      <c r="I113" s="31" t="s">
        <v>22</v>
      </c>
      <c r="J113" s="68" t="str">
        <f>IF(J12="","",J12)</f>
        <v>7. 2. 2024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5.65" customHeight="1">
      <c r="A115" s="37"/>
      <c r="B115" s="38"/>
      <c r="C115" s="31" t="s">
        <v>24</v>
      </c>
      <c r="D115" s="37"/>
      <c r="E115" s="37"/>
      <c r="F115" s="26" t="str">
        <f>E15</f>
        <v>Město Trutnov</v>
      </c>
      <c r="G115" s="37"/>
      <c r="H115" s="37"/>
      <c r="I115" s="31" t="s">
        <v>30</v>
      </c>
      <c r="J115" s="35" t="str">
        <f>E21</f>
        <v>SOLLERTIA, ing. Vladislav jána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28</v>
      </c>
      <c r="D116" s="37"/>
      <c r="E116" s="37"/>
      <c r="F116" s="26" t="str">
        <f>IF(E18="","",E18)</f>
        <v>Vyplň údaj</v>
      </c>
      <c r="G116" s="37"/>
      <c r="H116" s="37"/>
      <c r="I116" s="31" t="s">
        <v>33</v>
      </c>
      <c r="J116" s="35" t="str">
        <f>E24</f>
        <v>Ing. Lenka Kasperová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55"/>
      <c r="B118" s="156"/>
      <c r="C118" s="157" t="s">
        <v>134</v>
      </c>
      <c r="D118" s="158" t="s">
        <v>62</v>
      </c>
      <c r="E118" s="158" t="s">
        <v>58</v>
      </c>
      <c r="F118" s="158" t="s">
        <v>59</v>
      </c>
      <c r="G118" s="158" t="s">
        <v>135</v>
      </c>
      <c r="H118" s="158" t="s">
        <v>136</v>
      </c>
      <c r="I118" s="158" t="s">
        <v>137</v>
      </c>
      <c r="J118" s="158" t="s">
        <v>128</v>
      </c>
      <c r="K118" s="159" t="s">
        <v>138</v>
      </c>
      <c r="L118" s="160"/>
      <c r="M118" s="85" t="s">
        <v>1</v>
      </c>
      <c r="N118" s="86" t="s">
        <v>41</v>
      </c>
      <c r="O118" s="86" t="s">
        <v>139</v>
      </c>
      <c r="P118" s="86" t="s">
        <v>140</v>
      </c>
      <c r="Q118" s="86" t="s">
        <v>141</v>
      </c>
      <c r="R118" s="86" t="s">
        <v>142</v>
      </c>
      <c r="S118" s="86" t="s">
        <v>143</v>
      </c>
      <c r="T118" s="87" t="s">
        <v>144</v>
      </c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</row>
    <row r="119" s="2" customFormat="1" ht="22.8" customHeight="1">
      <c r="A119" s="37"/>
      <c r="B119" s="38"/>
      <c r="C119" s="92" t="s">
        <v>145</v>
      </c>
      <c r="D119" s="37"/>
      <c r="E119" s="37"/>
      <c r="F119" s="37"/>
      <c r="G119" s="37"/>
      <c r="H119" s="37"/>
      <c r="I119" s="37"/>
      <c r="J119" s="161">
        <f>BK119</f>
        <v>0</v>
      </c>
      <c r="K119" s="37"/>
      <c r="L119" s="38"/>
      <c r="M119" s="88"/>
      <c r="N119" s="72"/>
      <c r="O119" s="89"/>
      <c r="P119" s="162">
        <f>P120</f>
        <v>0</v>
      </c>
      <c r="Q119" s="89"/>
      <c r="R119" s="162">
        <f>R120</f>
        <v>0</v>
      </c>
      <c r="S119" s="89"/>
      <c r="T119" s="163">
        <f>T120</f>
        <v>90.245000000000005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76</v>
      </c>
      <c r="AU119" s="18" t="s">
        <v>130</v>
      </c>
      <c r="BK119" s="164">
        <f>BK120</f>
        <v>0</v>
      </c>
    </row>
    <row r="120" s="12" customFormat="1" ht="25.92" customHeight="1">
      <c r="A120" s="12"/>
      <c r="B120" s="165"/>
      <c r="C120" s="12"/>
      <c r="D120" s="166" t="s">
        <v>76</v>
      </c>
      <c r="E120" s="167" t="s">
        <v>169</v>
      </c>
      <c r="F120" s="167" t="s">
        <v>170</v>
      </c>
      <c r="G120" s="12"/>
      <c r="H120" s="12"/>
      <c r="I120" s="168"/>
      <c r="J120" s="169">
        <f>BK120</f>
        <v>0</v>
      </c>
      <c r="K120" s="12"/>
      <c r="L120" s="165"/>
      <c r="M120" s="170"/>
      <c r="N120" s="171"/>
      <c r="O120" s="171"/>
      <c r="P120" s="172">
        <f>P121+P127</f>
        <v>0</v>
      </c>
      <c r="Q120" s="171"/>
      <c r="R120" s="172">
        <f>R121+R127</f>
        <v>0</v>
      </c>
      <c r="S120" s="171"/>
      <c r="T120" s="173">
        <f>T121+T127</f>
        <v>90.245000000000005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6" t="s">
        <v>85</v>
      </c>
      <c r="AT120" s="174" t="s">
        <v>76</v>
      </c>
      <c r="AU120" s="174" t="s">
        <v>77</v>
      </c>
      <c r="AY120" s="166" t="s">
        <v>148</v>
      </c>
      <c r="BK120" s="175">
        <f>BK121+BK127</f>
        <v>0</v>
      </c>
    </row>
    <row r="121" s="12" customFormat="1" ht="22.8" customHeight="1">
      <c r="A121" s="12"/>
      <c r="B121" s="165"/>
      <c r="C121" s="12"/>
      <c r="D121" s="166" t="s">
        <v>76</v>
      </c>
      <c r="E121" s="176" t="s">
        <v>222</v>
      </c>
      <c r="F121" s="176" t="s">
        <v>256</v>
      </c>
      <c r="G121" s="12"/>
      <c r="H121" s="12"/>
      <c r="I121" s="168"/>
      <c r="J121" s="177">
        <f>BK121</f>
        <v>0</v>
      </c>
      <c r="K121" s="12"/>
      <c r="L121" s="165"/>
      <c r="M121" s="170"/>
      <c r="N121" s="171"/>
      <c r="O121" s="171"/>
      <c r="P121" s="172">
        <f>SUM(P122:P126)</f>
        <v>0</v>
      </c>
      <c r="Q121" s="171"/>
      <c r="R121" s="172">
        <f>SUM(R122:R126)</f>
        <v>0</v>
      </c>
      <c r="S121" s="171"/>
      <c r="T121" s="173">
        <f>SUM(T122:T126)</f>
        <v>90.245000000000005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6" t="s">
        <v>85</v>
      </c>
      <c r="AT121" s="174" t="s">
        <v>76</v>
      </c>
      <c r="AU121" s="174" t="s">
        <v>85</v>
      </c>
      <c r="AY121" s="166" t="s">
        <v>148</v>
      </c>
      <c r="BK121" s="175">
        <f>SUM(BK122:BK126)</f>
        <v>0</v>
      </c>
    </row>
    <row r="122" s="2" customFormat="1" ht="33" customHeight="1">
      <c r="A122" s="37"/>
      <c r="B122" s="178"/>
      <c r="C122" s="179" t="s">
        <v>85</v>
      </c>
      <c r="D122" s="179" t="s">
        <v>151</v>
      </c>
      <c r="E122" s="180" t="s">
        <v>885</v>
      </c>
      <c r="F122" s="181" t="s">
        <v>886</v>
      </c>
      <c r="G122" s="182" t="s">
        <v>183</v>
      </c>
      <c r="H122" s="183">
        <v>360.98000000000002</v>
      </c>
      <c r="I122" s="184"/>
      <c r="J122" s="185">
        <f>ROUND(I122*H122,2)</f>
        <v>0</v>
      </c>
      <c r="K122" s="181" t="s">
        <v>154</v>
      </c>
      <c r="L122" s="38"/>
      <c r="M122" s="194" t="s">
        <v>1</v>
      </c>
      <c r="N122" s="195" t="s">
        <v>42</v>
      </c>
      <c r="O122" s="76"/>
      <c r="P122" s="196">
        <f>O122*H122</f>
        <v>0</v>
      </c>
      <c r="Q122" s="196">
        <v>0</v>
      </c>
      <c r="R122" s="196">
        <f>Q122*H122</f>
        <v>0</v>
      </c>
      <c r="S122" s="196">
        <v>0.25</v>
      </c>
      <c r="T122" s="197">
        <f>S122*H122</f>
        <v>90.245000000000005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1" t="s">
        <v>175</v>
      </c>
      <c r="AT122" s="191" t="s">
        <v>151</v>
      </c>
      <c r="AU122" s="191" t="s">
        <v>87</v>
      </c>
      <c r="AY122" s="18" t="s">
        <v>148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8" t="s">
        <v>85</v>
      </c>
      <c r="BK122" s="192">
        <f>ROUND(I122*H122,2)</f>
        <v>0</v>
      </c>
      <c r="BL122" s="18" t="s">
        <v>175</v>
      </c>
      <c r="BM122" s="191" t="s">
        <v>887</v>
      </c>
    </row>
    <row r="123" s="13" customFormat="1">
      <c r="A123" s="13"/>
      <c r="B123" s="198"/>
      <c r="C123" s="13"/>
      <c r="D123" s="199" t="s">
        <v>177</v>
      </c>
      <c r="E123" s="200" t="s">
        <v>1</v>
      </c>
      <c r="F123" s="201" t="s">
        <v>888</v>
      </c>
      <c r="G123" s="13"/>
      <c r="H123" s="202">
        <v>210.61500000000001</v>
      </c>
      <c r="I123" s="203"/>
      <c r="J123" s="13"/>
      <c r="K123" s="13"/>
      <c r="L123" s="198"/>
      <c r="M123" s="204"/>
      <c r="N123" s="205"/>
      <c r="O123" s="205"/>
      <c r="P123" s="205"/>
      <c r="Q123" s="205"/>
      <c r="R123" s="205"/>
      <c r="S123" s="205"/>
      <c r="T123" s="20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00" t="s">
        <v>177</v>
      </c>
      <c r="AU123" s="200" t="s">
        <v>87</v>
      </c>
      <c r="AV123" s="13" t="s">
        <v>87</v>
      </c>
      <c r="AW123" s="13" t="s">
        <v>32</v>
      </c>
      <c r="AX123" s="13" t="s">
        <v>77</v>
      </c>
      <c r="AY123" s="200" t="s">
        <v>148</v>
      </c>
    </row>
    <row r="124" s="13" customFormat="1">
      <c r="A124" s="13"/>
      <c r="B124" s="198"/>
      <c r="C124" s="13"/>
      <c r="D124" s="199" t="s">
        <v>177</v>
      </c>
      <c r="E124" s="200" t="s">
        <v>1</v>
      </c>
      <c r="F124" s="201" t="s">
        <v>889</v>
      </c>
      <c r="G124" s="13"/>
      <c r="H124" s="202">
        <v>20.789999999999999</v>
      </c>
      <c r="I124" s="203"/>
      <c r="J124" s="13"/>
      <c r="K124" s="13"/>
      <c r="L124" s="198"/>
      <c r="M124" s="204"/>
      <c r="N124" s="205"/>
      <c r="O124" s="205"/>
      <c r="P124" s="205"/>
      <c r="Q124" s="205"/>
      <c r="R124" s="205"/>
      <c r="S124" s="205"/>
      <c r="T124" s="20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00" t="s">
        <v>177</v>
      </c>
      <c r="AU124" s="200" t="s">
        <v>87</v>
      </c>
      <c r="AV124" s="13" t="s">
        <v>87</v>
      </c>
      <c r="AW124" s="13" t="s">
        <v>32</v>
      </c>
      <c r="AX124" s="13" t="s">
        <v>77</v>
      </c>
      <c r="AY124" s="200" t="s">
        <v>148</v>
      </c>
    </row>
    <row r="125" s="13" customFormat="1">
      <c r="A125" s="13"/>
      <c r="B125" s="198"/>
      <c r="C125" s="13"/>
      <c r="D125" s="199" t="s">
        <v>177</v>
      </c>
      <c r="E125" s="200" t="s">
        <v>1</v>
      </c>
      <c r="F125" s="201" t="s">
        <v>890</v>
      </c>
      <c r="G125" s="13"/>
      <c r="H125" s="202">
        <v>129.57499999999999</v>
      </c>
      <c r="I125" s="203"/>
      <c r="J125" s="13"/>
      <c r="K125" s="13"/>
      <c r="L125" s="198"/>
      <c r="M125" s="204"/>
      <c r="N125" s="205"/>
      <c r="O125" s="205"/>
      <c r="P125" s="205"/>
      <c r="Q125" s="205"/>
      <c r="R125" s="205"/>
      <c r="S125" s="205"/>
      <c r="T125" s="20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00" t="s">
        <v>177</v>
      </c>
      <c r="AU125" s="200" t="s">
        <v>87</v>
      </c>
      <c r="AV125" s="13" t="s">
        <v>87</v>
      </c>
      <c r="AW125" s="13" t="s">
        <v>32</v>
      </c>
      <c r="AX125" s="13" t="s">
        <v>77</v>
      </c>
      <c r="AY125" s="200" t="s">
        <v>148</v>
      </c>
    </row>
    <row r="126" s="14" customFormat="1">
      <c r="A126" s="14"/>
      <c r="B126" s="207"/>
      <c r="C126" s="14"/>
      <c r="D126" s="199" t="s">
        <v>177</v>
      </c>
      <c r="E126" s="208" t="s">
        <v>1</v>
      </c>
      <c r="F126" s="209" t="s">
        <v>180</v>
      </c>
      <c r="G126" s="14"/>
      <c r="H126" s="210">
        <v>360.98000000000002</v>
      </c>
      <c r="I126" s="211"/>
      <c r="J126" s="14"/>
      <c r="K126" s="14"/>
      <c r="L126" s="207"/>
      <c r="M126" s="212"/>
      <c r="N126" s="213"/>
      <c r="O126" s="213"/>
      <c r="P126" s="213"/>
      <c r="Q126" s="213"/>
      <c r="R126" s="213"/>
      <c r="S126" s="213"/>
      <c r="T126" s="2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8" t="s">
        <v>177</v>
      </c>
      <c r="AU126" s="208" t="s">
        <v>87</v>
      </c>
      <c r="AV126" s="14" t="s">
        <v>175</v>
      </c>
      <c r="AW126" s="14" t="s">
        <v>32</v>
      </c>
      <c r="AX126" s="14" t="s">
        <v>85</v>
      </c>
      <c r="AY126" s="208" t="s">
        <v>148</v>
      </c>
    </row>
    <row r="127" s="12" customFormat="1" ht="22.8" customHeight="1">
      <c r="A127" s="12"/>
      <c r="B127" s="165"/>
      <c r="C127" s="12"/>
      <c r="D127" s="166" t="s">
        <v>76</v>
      </c>
      <c r="E127" s="176" t="s">
        <v>891</v>
      </c>
      <c r="F127" s="176" t="s">
        <v>892</v>
      </c>
      <c r="G127" s="12"/>
      <c r="H127" s="12"/>
      <c r="I127" s="168"/>
      <c r="J127" s="177">
        <f>BK127</f>
        <v>0</v>
      </c>
      <c r="K127" s="12"/>
      <c r="L127" s="165"/>
      <c r="M127" s="170"/>
      <c r="N127" s="171"/>
      <c r="O127" s="171"/>
      <c r="P127" s="172">
        <f>SUM(P128:P140)</f>
        <v>0</v>
      </c>
      <c r="Q127" s="171"/>
      <c r="R127" s="172">
        <f>SUM(R128:R140)</f>
        <v>0</v>
      </c>
      <c r="S127" s="171"/>
      <c r="T127" s="173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6" t="s">
        <v>85</v>
      </c>
      <c r="AT127" s="174" t="s">
        <v>76</v>
      </c>
      <c r="AU127" s="174" t="s">
        <v>85</v>
      </c>
      <c r="AY127" s="166" t="s">
        <v>148</v>
      </c>
      <c r="BK127" s="175">
        <f>SUM(BK128:BK140)</f>
        <v>0</v>
      </c>
    </row>
    <row r="128" s="2" customFormat="1" ht="16.5" customHeight="1">
      <c r="A128" s="37"/>
      <c r="B128" s="178"/>
      <c r="C128" s="179" t="s">
        <v>87</v>
      </c>
      <c r="D128" s="179" t="s">
        <v>151</v>
      </c>
      <c r="E128" s="180" t="s">
        <v>893</v>
      </c>
      <c r="F128" s="181" t="s">
        <v>894</v>
      </c>
      <c r="G128" s="182" t="s">
        <v>196</v>
      </c>
      <c r="H128" s="183">
        <v>90.245000000000005</v>
      </c>
      <c r="I128" s="184"/>
      <c r="J128" s="185">
        <f>ROUND(I128*H128,2)</f>
        <v>0</v>
      </c>
      <c r="K128" s="181" t="s">
        <v>154</v>
      </c>
      <c r="L128" s="38"/>
      <c r="M128" s="194" t="s">
        <v>1</v>
      </c>
      <c r="N128" s="195" t="s">
        <v>42</v>
      </c>
      <c r="O128" s="76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1" t="s">
        <v>175</v>
      </c>
      <c r="AT128" s="191" t="s">
        <v>151</v>
      </c>
      <c r="AU128" s="191" t="s">
        <v>87</v>
      </c>
      <c r="AY128" s="18" t="s">
        <v>148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8" t="s">
        <v>85</v>
      </c>
      <c r="BK128" s="192">
        <f>ROUND(I128*H128,2)</f>
        <v>0</v>
      </c>
      <c r="BL128" s="18" t="s">
        <v>175</v>
      </c>
      <c r="BM128" s="191" t="s">
        <v>895</v>
      </c>
    </row>
    <row r="129" s="2" customFormat="1" ht="24.15" customHeight="1">
      <c r="A129" s="37"/>
      <c r="B129" s="178"/>
      <c r="C129" s="179" t="s">
        <v>190</v>
      </c>
      <c r="D129" s="179" t="s">
        <v>151</v>
      </c>
      <c r="E129" s="180" t="s">
        <v>896</v>
      </c>
      <c r="F129" s="181" t="s">
        <v>897</v>
      </c>
      <c r="G129" s="182" t="s">
        <v>196</v>
      </c>
      <c r="H129" s="183">
        <v>90.245000000000005</v>
      </c>
      <c r="I129" s="184"/>
      <c r="J129" s="185">
        <f>ROUND(I129*H129,2)</f>
        <v>0</v>
      </c>
      <c r="K129" s="181" t="s">
        <v>154</v>
      </c>
      <c r="L129" s="38"/>
      <c r="M129" s="194" t="s">
        <v>1</v>
      </c>
      <c r="N129" s="195" t="s">
        <v>42</v>
      </c>
      <c r="O129" s="76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1" t="s">
        <v>175</v>
      </c>
      <c r="AT129" s="191" t="s">
        <v>151</v>
      </c>
      <c r="AU129" s="191" t="s">
        <v>87</v>
      </c>
      <c r="AY129" s="18" t="s">
        <v>148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8" t="s">
        <v>85</v>
      </c>
      <c r="BK129" s="192">
        <f>ROUND(I129*H129,2)</f>
        <v>0</v>
      </c>
      <c r="BL129" s="18" t="s">
        <v>175</v>
      </c>
      <c r="BM129" s="191" t="s">
        <v>898</v>
      </c>
    </row>
    <row r="130" s="2" customFormat="1" ht="24.15" customHeight="1">
      <c r="A130" s="37"/>
      <c r="B130" s="178"/>
      <c r="C130" s="179" t="s">
        <v>175</v>
      </c>
      <c r="D130" s="179" t="s">
        <v>151</v>
      </c>
      <c r="E130" s="180" t="s">
        <v>899</v>
      </c>
      <c r="F130" s="181" t="s">
        <v>900</v>
      </c>
      <c r="G130" s="182" t="s">
        <v>196</v>
      </c>
      <c r="H130" s="183">
        <v>631.71500000000003</v>
      </c>
      <c r="I130" s="184"/>
      <c r="J130" s="185">
        <f>ROUND(I130*H130,2)</f>
        <v>0</v>
      </c>
      <c r="K130" s="181" t="s">
        <v>154</v>
      </c>
      <c r="L130" s="38"/>
      <c r="M130" s="194" t="s">
        <v>1</v>
      </c>
      <c r="N130" s="195" t="s">
        <v>42</v>
      </c>
      <c r="O130" s="76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1" t="s">
        <v>175</v>
      </c>
      <c r="AT130" s="191" t="s">
        <v>151</v>
      </c>
      <c r="AU130" s="191" t="s">
        <v>87</v>
      </c>
      <c r="AY130" s="18" t="s">
        <v>148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8" t="s">
        <v>85</v>
      </c>
      <c r="BK130" s="192">
        <f>ROUND(I130*H130,2)</f>
        <v>0</v>
      </c>
      <c r="BL130" s="18" t="s">
        <v>175</v>
      </c>
      <c r="BM130" s="191" t="s">
        <v>901</v>
      </c>
    </row>
    <row r="131" s="13" customFormat="1">
      <c r="A131" s="13"/>
      <c r="B131" s="198"/>
      <c r="C131" s="13"/>
      <c r="D131" s="199" t="s">
        <v>177</v>
      </c>
      <c r="E131" s="13"/>
      <c r="F131" s="201" t="s">
        <v>902</v>
      </c>
      <c r="G131" s="13"/>
      <c r="H131" s="202">
        <v>631.71500000000003</v>
      </c>
      <c r="I131" s="203"/>
      <c r="J131" s="13"/>
      <c r="K131" s="13"/>
      <c r="L131" s="198"/>
      <c r="M131" s="204"/>
      <c r="N131" s="205"/>
      <c r="O131" s="205"/>
      <c r="P131" s="205"/>
      <c r="Q131" s="205"/>
      <c r="R131" s="205"/>
      <c r="S131" s="205"/>
      <c r="T131" s="20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00" t="s">
        <v>177</v>
      </c>
      <c r="AU131" s="200" t="s">
        <v>87</v>
      </c>
      <c r="AV131" s="13" t="s">
        <v>87</v>
      </c>
      <c r="AW131" s="13" t="s">
        <v>3</v>
      </c>
      <c r="AX131" s="13" t="s">
        <v>85</v>
      </c>
      <c r="AY131" s="200" t="s">
        <v>148</v>
      </c>
    </row>
    <row r="132" s="2" customFormat="1" ht="16.5" customHeight="1">
      <c r="A132" s="37"/>
      <c r="B132" s="178"/>
      <c r="C132" s="179" t="s">
        <v>147</v>
      </c>
      <c r="D132" s="179" t="s">
        <v>151</v>
      </c>
      <c r="E132" s="180" t="s">
        <v>903</v>
      </c>
      <c r="F132" s="181" t="s">
        <v>904</v>
      </c>
      <c r="G132" s="182" t="s">
        <v>196</v>
      </c>
      <c r="H132" s="183">
        <v>90.245000000000005</v>
      </c>
      <c r="I132" s="184"/>
      <c r="J132" s="185">
        <f>ROUND(I132*H132,2)</f>
        <v>0</v>
      </c>
      <c r="K132" s="181" t="s">
        <v>154</v>
      </c>
      <c r="L132" s="38"/>
      <c r="M132" s="194" t="s">
        <v>1</v>
      </c>
      <c r="N132" s="195" t="s">
        <v>42</v>
      </c>
      <c r="O132" s="76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1" t="s">
        <v>175</v>
      </c>
      <c r="AT132" s="191" t="s">
        <v>151</v>
      </c>
      <c r="AU132" s="191" t="s">
        <v>87</v>
      </c>
      <c r="AY132" s="18" t="s">
        <v>148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8" t="s">
        <v>85</v>
      </c>
      <c r="BK132" s="192">
        <f>ROUND(I132*H132,2)</f>
        <v>0</v>
      </c>
      <c r="BL132" s="18" t="s">
        <v>175</v>
      </c>
      <c r="BM132" s="191" t="s">
        <v>905</v>
      </c>
    </row>
    <row r="133" s="2" customFormat="1" ht="33" customHeight="1">
      <c r="A133" s="37"/>
      <c r="B133" s="178"/>
      <c r="C133" s="179" t="s">
        <v>202</v>
      </c>
      <c r="D133" s="179" t="s">
        <v>151</v>
      </c>
      <c r="E133" s="180" t="s">
        <v>906</v>
      </c>
      <c r="F133" s="181" t="s">
        <v>907</v>
      </c>
      <c r="G133" s="182" t="s">
        <v>196</v>
      </c>
      <c r="H133" s="183">
        <v>45</v>
      </c>
      <c r="I133" s="184"/>
      <c r="J133" s="185">
        <f>ROUND(I133*H133,2)</f>
        <v>0</v>
      </c>
      <c r="K133" s="181" t="s">
        <v>154</v>
      </c>
      <c r="L133" s="38"/>
      <c r="M133" s="194" t="s">
        <v>1</v>
      </c>
      <c r="N133" s="195" t="s">
        <v>42</v>
      </c>
      <c r="O133" s="76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1" t="s">
        <v>175</v>
      </c>
      <c r="AT133" s="191" t="s">
        <v>151</v>
      </c>
      <c r="AU133" s="191" t="s">
        <v>87</v>
      </c>
      <c r="AY133" s="18" t="s">
        <v>148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8" t="s">
        <v>85</v>
      </c>
      <c r="BK133" s="192">
        <f>ROUND(I133*H133,2)</f>
        <v>0</v>
      </c>
      <c r="BL133" s="18" t="s">
        <v>175</v>
      </c>
      <c r="BM133" s="191" t="s">
        <v>908</v>
      </c>
    </row>
    <row r="134" s="2" customFormat="1" ht="33" customHeight="1">
      <c r="A134" s="37"/>
      <c r="B134" s="178"/>
      <c r="C134" s="179" t="s">
        <v>207</v>
      </c>
      <c r="D134" s="179" t="s">
        <v>151</v>
      </c>
      <c r="E134" s="180" t="s">
        <v>909</v>
      </c>
      <c r="F134" s="181" t="s">
        <v>910</v>
      </c>
      <c r="G134" s="182" t="s">
        <v>196</v>
      </c>
      <c r="H134" s="183">
        <v>40</v>
      </c>
      <c r="I134" s="184"/>
      <c r="J134" s="185">
        <f>ROUND(I134*H134,2)</f>
        <v>0</v>
      </c>
      <c r="K134" s="181" t="s">
        <v>154</v>
      </c>
      <c r="L134" s="38"/>
      <c r="M134" s="194" t="s">
        <v>1</v>
      </c>
      <c r="N134" s="195" t="s">
        <v>42</v>
      </c>
      <c r="O134" s="76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1" t="s">
        <v>175</v>
      </c>
      <c r="AT134" s="191" t="s">
        <v>151</v>
      </c>
      <c r="AU134" s="191" t="s">
        <v>87</v>
      </c>
      <c r="AY134" s="18" t="s">
        <v>148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8" t="s">
        <v>85</v>
      </c>
      <c r="BK134" s="192">
        <f>ROUND(I134*H134,2)</f>
        <v>0</v>
      </c>
      <c r="BL134" s="18" t="s">
        <v>175</v>
      </c>
      <c r="BM134" s="191" t="s">
        <v>911</v>
      </c>
    </row>
    <row r="135" s="2" customFormat="1" ht="33" customHeight="1">
      <c r="A135" s="37"/>
      <c r="B135" s="178"/>
      <c r="C135" s="179" t="s">
        <v>213</v>
      </c>
      <c r="D135" s="179" t="s">
        <v>151</v>
      </c>
      <c r="E135" s="180" t="s">
        <v>912</v>
      </c>
      <c r="F135" s="181" t="s">
        <v>783</v>
      </c>
      <c r="G135" s="182" t="s">
        <v>196</v>
      </c>
      <c r="H135" s="183">
        <v>0.90000000000000002</v>
      </c>
      <c r="I135" s="184"/>
      <c r="J135" s="185">
        <f>ROUND(I135*H135,2)</f>
        <v>0</v>
      </c>
      <c r="K135" s="181" t="s">
        <v>154</v>
      </c>
      <c r="L135" s="38"/>
      <c r="M135" s="194" t="s">
        <v>1</v>
      </c>
      <c r="N135" s="195" t="s">
        <v>42</v>
      </c>
      <c r="O135" s="76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1" t="s">
        <v>175</v>
      </c>
      <c r="AT135" s="191" t="s">
        <v>151</v>
      </c>
      <c r="AU135" s="191" t="s">
        <v>87</v>
      </c>
      <c r="AY135" s="18" t="s">
        <v>148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8" t="s">
        <v>85</v>
      </c>
      <c r="BK135" s="192">
        <f>ROUND(I135*H135,2)</f>
        <v>0</v>
      </c>
      <c r="BL135" s="18" t="s">
        <v>175</v>
      </c>
      <c r="BM135" s="191" t="s">
        <v>913</v>
      </c>
    </row>
    <row r="136" s="2" customFormat="1" ht="33" customHeight="1">
      <c r="A136" s="37"/>
      <c r="B136" s="178"/>
      <c r="C136" s="179" t="s">
        <v>222</v>
      </c>
      <c r="D136" s="179" t="s">
        <v>151</v>
      </c>
      <c r="E136" s="180" t="s">
        <v>914</v>
      </c>
      <c r="F136" s="181" t="s">
        <v>915</v>
      </c>
      <c r="G136" s="182" t="s">
        <v>196</v>
      </c>
      <c r="H136" s="183">
        <v>0.90000000000000002</v>
      </c>
      <c r="I136" s="184"/>
      <c r="J136" s="185">
        <f>ROUND(I136*H136,2)</f>
        <v>0</v>
      </c>
      <c r="K136" s="181" t="s">
        <v>154</v>
      </c>
      <c r="L136" s="38"/>
      <c r="M136" s="194" t="s">
        <v>1</v>
      </c>
      <c r="N136" s="195" t="s">
        <v>42</v>
      </c>
      <c r="O136" s="76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1" t="s">
        <v>175</v>
      </c>
      <c r="AT136" s="191" t="s">
        <v>151</v>
      </c>
      <c r="AU136" s="191" t="s">
        <v>87</v>
      </c>
      <c r="AY136" s="18" t="s">
        <v>148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8" t="s">
        <v>85</v>
      </c>
      <c r="BK136" s="192">
        <f>ROUND(I136*H136,2)</f>
        <v>0</v>
      </c>
      <c r="BL136" s="18" t="s">
        <v>175</v>
      </c>
      <c r="BM136" s="191" t="s">
        <v>916</v>
      </c>
    </row>
    <row r="137" s="2" customFormat="1" ht="33" customHeight="1">
      <c r="A137" s="37"/>
      <c r="B137" s="178"/>
      <c r="C137" s="179" t="s">
        <v>232</v>
      </c>
      <c r="D137" s="179" t="s">
        <v>151</v>
      </c>
      <c r="E137" s="180" t="s">
        <v>917</v>
      </c>
      <c r="F137" s="181" t="s">
        <v>918</v>
      </c>
      <c r="G137" s="182" t="s">
        <v>196</v>
      </c>
      <c r="H137" s="183">
        <v>0.10000000000000001</v>
      </c>
      <c r="I137" s="184"/>
      <c r="J137" s="185">
        <f>ROUND(I137*H137,2)</f>
        <v>0</v>
      </c>
      <c r="K137" s="181" t="s">
        <v>154</v>
      </c>
      <c r="L137" s="38"/>
      <c r="M137" s="194" t="s">
        <v>1</v>
      </c>
      <c r="N137" s="195" t="s">
        <v>42</v>
      </c>
      <c r="O137" s="76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1" t="s">
        <v>175</v>
      </c>
      <c r="AT137" s="191" t="s">
        <v>151</v>
      </c>
      <c r="AU137" s="191" t="s">
        <v>87</v>
      </c>
      <c r="AY137" s="18" t="s">
        <v>148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8" t="s">
        <v>85</v>
      </c>
      <c r="BK137" s="192">
        <f>ROUND(I137*H137,2)</f>
        <v>0</v>
      </c>
      <c r="BL137" s="18" t="s">
        <v>175</v>
      </c>
      <c r="BM137" s="191" t="s">
        <v>919</v>
      </c>
    </row>
    <row r="138" s="2" customFormat="1" ht="33" customHeight="1">
      <c r="A138" s="37"/>
      <c r="B138" s="178"/>
      <c r="C138" s="179" t="s">
        <v>240</v>
      </c>
      <c r="D138" s="179" t="s">
        <v>151</v>
      </c>
      <c r="E138" s="180" t="s">
        <v>920</v>
      </c>
      <c r="F138" s="181" t="s">
        <v>921</v>
      </c>
      <c r="G138" s="182" t="s">
        <v>196</v>
      </c>
      <c r="H138" s="183">
        <v>2.3999999999999999</v>
      </c>
      <c r="I138" s="184"/>
      <c r="J138" s="185">
        <f>ROUND(I138*H138,2)</f>
        <v>0</v>
      </c>
      <c r="K138" s="181" t="s">
        <v>154</v>
      </c>
      <c r="L138" s="38"/>
      <c r="M138" s="194" t="s">
        <v>1</v>
      </c>
      <c r="N138" s="195" t="s">
        <v>42</v>
      </c>
      <c r="O138" s="76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1" t="s">
        <v>175</v>
      </c>
      <c r="AT138" s="191" t="s">
        <v>151</v>
      </c>
      <c r="AU138" s="191" t="s">
        <v>87</v>
      </c>
      <c r="AY138" s="18" t="s">
        <v>148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8" t="s">
        <v>85</v>
      </c>
      <c r="BK138" s="192">
        <f>ROUND(I138*H138,2)</f>
        <v>0</v>
      </c>
      <c r="BL138" s="18" t="s">
        <v>175</v>
      </c>
      <c r="BM138" s="191" t="s">
        <v>922</v>
      </c>
    </row>
    <row r="139" s="2" customFormat="1" ht="24.15" customHeight="1">
      <c r="A139" s="37"/>
      <c r="B139" s="178"/>
      <c r="C139" s="179" t="s">
        <v>8</v>
      </c>
      <c r="D139" s="179" t="s">
        <v>151</v>
      </c>
      <c r="E139" s="180" t="s">
        <v>923</v>
      </c>
      <c r="F139" s="181" t="s">
        <v>924</v>
      </c>
      <c r="G139" s="182" t="s">
        <v>196</v>
      </c>
      <c r="H139" s="183">
        <v>0.01</v>
      </c>
      <c r="I139" s="184"/>
      <c r="J139" s="185">
        <f>ROUND(I139*H139,2)</f>
        <v>0</v>
      </c>
      <c r="K139" s="181" t="s">
        <v>1</v>
      </c>
      <c r="L139" s="38"/>
      <c r="M139" s="194" t="s">
        <v>1</v>
      </c>
      <c r="N139" s="195" t="s">
        <v>42</v>
      </c>
      <c r="O139" s="76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1" t="s">
        <v>175</v>
      </c>
      <c r="AT139" s="191" t="s">
        <v>151</v>
      </c>
      <c r="AU139" s="191" t="s">
        <v>87</v>
      </c>
      <c r="AY139" s="18" t="s">
        <v>148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8" t="s">
        <v>85</v>
      </c>
      <c r="BK139" s="192">
        <f>ROUND(I139*H139,2)</f>
        <v>0</v>
      </c>
      <c r="BL139" s="18" t="s">
        <v>175</v>
      </c>
      <c r="BM139" s="191" t="s">
        <v>925</v>
      </c>
    </row>
    <row r="140" s="2" customFormat="1" ht="24.15" customHeight="1">
      <c r="A140" s="37"/>
      <c r="B140" s="178"/>
      <c r="C140" s="179" t="s">
        <v>251</v>
      </c>
      <c r="D140" s="179" t="s">
        <v>151</v>
      </c>
      <c r="E140" s="180" t="s">
        <v>926</v>
      </c>
      <c r="F140" s="181" t="s">
        <v>927</v>
      </c>
      <c r="G140" s="182" t="s">
        <v>196</v>
      </c>
      <c r="H140" s="183">
        <v>0.93500000000000005</v>
      </c>
      <c r="I140" s="184"/>
      <c r="J140" s="185">
        <f>ROUND(I140*H140,2)</f>
        <v>0</v>
      </c>
      <c r="K140" s="181" t="s">
        <v>1</v>
      </c>
      <c r="L140" s="38"/>
      <c r="M140" s="186" t="s">
        <v>1</v>
      </c>
      <c r="N140" s="187" t="s">
        <v>42</v>
      </c>
      <c r="O140" s="188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1" t="s">
        <v>175</v>
      </c>
      <c r="AT140" s="191" t="s">
        <v>151</v>
      </c>
      <c r="AU140" s="191" t="s">
        <v>87</v>
      </c>
      <c r="AY140" s="18" t="s">
        <v>148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8" t="s">
        <v>85</v>
      </c>
      <c r="BK140" s="192">
        <f>ROUND(I140*H140,2)</f>
        <v>0</v>
      </c>
      <c r="BL140" s="18" t="s">
        <v>175</v>
      </c>
      <c r="BM140" s="191" t="s">
        <v>928</v>
      </c>
    </row>
    <row r="141" s="2" customFormat="1" ht="6.96" customHeight="1">
      <c r="A141" s="37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38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autoFilter ref="C118:K14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9"/>
      <c r="C3" s="20"/>
      <c r="D3" s="20"/>
      <c r="E3" s="20"/>
      <c r="F3" s="20"/>
      <c r="G3" s="20"/>
      <c r="H3" s="21"/>
    </row>
    <row r="4" s="1" customFormat="1" ht="24.96" customHeight="1">
      <c r="B4" s="21"/>
      <c r="C4" s="22" t="s">
        <v>929</v>
      </c>
      <c r="H4" s="21"/>
    </row>
    <row r="5" s="1" customFormat="1" ht="12" customHeight="1">
      <c r="B5" s="21"/>
      <c r="C5" s="25" t="s">
        <v>13</v>
      </c>
      <c r="D5" s="35" t="s">
        <v>14</v>
      </c>
      <c r="E5" s="1"/>
      <c r="F5" s="1"/>
      <c r="H5" s="21"/>
    </row>
    <row r="6" s="1" customFormat="1" ht="36.96" customHeight="1">
      <c r="B6" s="21"/>
      <c r="C6" s="28" t="s">
        <v>16</v>
      </c>
      <c r="D6" s="29" t="s">
        <v>17</v>
      </c>
      <c r="E6" s="1"/>
      <c r="F6" s="1"/>
      <c r="H6" s="21"/>
    </row>
    <row r="7" s="1" customFormat="1" ht="16.5" customHeight="1">
      <c r="B7" s="21"/>
      <c r="C7" s="31" t="s">
        <v>22</v>
      </c>
      <c r="D7" s="68" t="str">
        <f>'Rekapitulace stavby'!AN8</f>
        <v>7. 2. 2024</v>
      </c>
      <c r="H7" s="21"/>
    </row>
    <row r="8" s="2" customFormat="1" ht="10.8" customHeight="1">
      <c r="A8" s="37"/>
      <c r="B8" s="38"/>
      <c r="C8" s="37"/>
      <c r="D8" s="37"/>
      <c r="E8" s="37"/>
      <c r="F8" s="37"/>
      <c r="G8" s="37"/>
      <c r="H8" s="38"/>
    </row>
    <row r="9" s="11" customFormat="1" ht="29.28" customHeight="1">
      <c r="A9" s="155"/>
      <c r="B9" s="156"/>
      <c r="C9" s="157" t="s">
        <v>58</v>
      </c>
      <c r="D9" s="158" t="s">
        <v>59</v>
      </c>
      <c r="E9" s="158" t="s">
        <v>135</v>
      </c>
      <c r="F9" s="159" t="s">
        <v>930</v>
      </c>
      <c r="G9" s="155"/>
      <c r="H9" s="156"/>
    </row>
    <row r="10" s="2" customFormat="1" ht="26.4" customHeight="1">
      <c r="A10" s="37"/>
      <c r="B10" s="38"/>
      <c r="C10" s="242" t="s">
        <v>88</v>
      </c>
      <c r="D10" s="242" t="s">
        <v>89</v>
      </c>
      <c r="E10" s="37"/>
      <c r="F10" s="37"/>
      <c r="G10" s="37"/>
      <c r="H10" s="38"/>
    </row>
    <row r="11" s="2" customFormat="1" ht="16.8" customHeight="1">
      <c r="A11" s="37"/>
      <c r="B11" s="38"/>
      <c r="C11" s="243" t="s">
        <v>157</v>
      </c>
      <c r="D11" s="244" t="s">
        <v>1</v>
      </c>
      <c r="E11" s="245" t="s">
        <v>1</v>
      </c>
      <c r="F11" s="246">
        <v>45.380000000000003</v>
      </c>
      <c r="G11" s="37"/>
      <c r="H11" s="38"/>
    </row>
    <row r="12" s="2" customFormat="1" ht="16.8" customHeight="1">
      <c r="A12" s="37"/>
      <c r="B12" s="38"/>
      <c r="C12" s="247" t="s">
        <v>1</v>
      </c>
      <c r="D12" s="247" t="s">
        <v>159</v>
      </c>
      <c r="E12" s="18" t="s">
        <v>1</v>
      </c>
      <c r="F12" s="248">
        <v>45.380000000000003</v>
      </c>
      <c r="G12" s="37"/>
      <c r="H12" s="38"/>
    </row>
    <row r="13" s="2" customFormat="1" ht="16.8" customHeight="1">
      <c r="A13" s="37"/>
      <c r="B13" s="38"/>
      <c r="C13" s="247" t="s">
        <v>157</v>
      </c>
      <c r="D13" s="247" t="s">
        <v>180</v>
      </c>
      <c r="E13" s="18" t="s">
        <v>1</v>
      </c>
      <c r="F13" s="248">
        <v>45.380000000000003</v>
      </c>
      <c r="G13" s="37"/>
      <c r="H13" s="38"/>
    </row>
    <row r="14" s="2" customFormat="1" ht="16.8" customHeight="1">
      <c r="A14" s="37"/>
      <c r="B14" s="38"/>
      <c r="C14" s="249" t="s">
        <v>931</v>
      </c>
      <c r="D14" s="37"/>
      <c r="E14" s="37"/>
      <c r="F14" s="37"/>
      <c r="G14" s="37"/>
      <c r="H14" s="38"/>
    </row>
    <row r="15" s="2" customFormat="1">
      <c r="A15" s="37"/>
      <c r="B15" s="38"/>
      <c r="C15" s="247" t="s">
        <v>191</v>
      </c>
      <c r="D15" s="247" t="s">
        <v>192</v>
      </c>
      <c r="E15" s="18" t="s">
        <v>183</v>
      </c>
      <c r="F15" s="248">
        <v>45.380000000000003</v>
      </c>
      <c r="G15" s="37"/>
      <c r="H15" s="38"/>
    </row>
    <row r="16" s="2" customFormat="1">
      <c r="A16" s="37"/>
      <c r="B16" s="38"/>
      <c r="C16" s="247" t="s">
        <v>194</v>
      </c>
      <c r="D16" s="247" t="s">
        <v>195</v>
      </c>
      <c r="E16" s="18" t="s">
        <v>196</v>
      </c>
      <c r="F16" s="248">
        <v>81.683999999999998</v>
      </c>
      <c r="G16" s="37"/>
      <c r="H16" s="38"/>
    </row>
    <row r="17" s="2" customFormat="1" ht="16.8" customHeight="1">
      <c r="A17" s="37"/>
      <c r="B17" s="38"/>
      <c r="C17" s="247" t="s">
        <v>199</v>
      </c>
      <c r="D17" s="247" t="s">
        <v>200</v>
      </c>
      <c r="E17" s="18" t="s">
        <v>183</v>
      </c>
      <c r="F17" s="248">
        <v>45.380000000000003</v>
      </c>
      <c r="G17" s="37"/>
      <c r="H17" s="38"/>
    </row>
    <row r="18" s="2" customFormat="1" ht="16.8" customHeight="1">
      <c r="A18" s="37"/>
      <c r="B18" s="38"/>
      <c r="C18" s="243" t="s">
        <v>159</v>
      </c>
      <c r="D18" s="244" t="s">
        <v>1</v>
      </c>
      <c r="E18" s="245" t="s">
        <v>1</v>
      </c>
      <c r="F18" s="246">
        <v>45.380000000000003</v>
      </c>
      <c r="G18" s="37"/>
      <c r="H18" s="38"/>
    </row>
    <row r="19" s="2" customFormat="1" ht="16.8" customHeight="1">
      <c r="A19" s="37"/>
      <c r="B19" s="38"/>
      <c r="C19" s="247" t="s">
        <v>1</v>
      </c>
      <c r="D19" s="247" t="s">
        <v>185</v>
      </c>
      <c r="E19" s="18" t="s">
        <v>1</v>
      </c>
      <c r="F19" s="248">
        <v>22.780999999999999</v>
      </c>
      <c r="G19" s="37"/>
      <c r="H19" s="38"/>
    </row>
    <row r="20" s="2" customFormat="1" ht="16.8" customHeight="1">
      <c r="A20" s="37"/>
      <c r="B20" s="38"/>
      <c r="C20" s="247" t="s">
        <v>1</v>
      </c>
      <c r="D20" s="247" t="s">
        <v>186</v>
      </c>
      <c r="E20" s="18" t="s">
        <v>1</v>
      </c>
      <c r="F20" s="248">
        <v>13.365</v>
      </c>
      <c r="G20" s="37"/>
      <c r="H20" s="38"/>
    </row>
    <row r="21" s="2" customFormat="1" ht="16.8" customHeight="1">
      <c r="A21" s="37"/>
      <c r="B21" s="38"/>
      <c r="C21" s="247" t="s">
        <v>1</v>
      </c>
      <c r="D21" s="247" t="s">
        <v>187</v>
      </c>
      <c r="E21" s="18" t="s">
        <v>1</v>
      </c>
      <c r="F21" s="248">
        <v>1.8</v>
      </c>
      <c r="G21" s="37"/>
      <c r="H21" s="38"/>
    </row>
    <row r="22" s="2" customFormat="1" ht="16.8" customHeight="1">
      <c r="A22" s="37"/>
      <c r="B22" s="38"/>
      <c r="C22" s="247" t="s">
        <v>1</v>
      </c>
      <c r="D22" s="247" t="s">
        <v>188</v>
      </c>
      <c r="E22" s="18" t="s">
        <v>1</v>
      </c>
      <c r="F22" s="248">
        <v>6.2999999999999998</v>
      </c>
      <c r="G22" s="37"/>
      <c r="H22" s="38"/>
    </row>
    <row r="23" s="2" customFormat="1" ht="16.8" customHeight="1">
      <c r="A23" s="37"/>
      <c r="B23" s="38"/>
      <c r="C23" s="247" t="s">
        <v>1</v>
      </c>
      <c r="D23" s="247" t="s">
        <v>189</v>
      </c>
      <c r="E23" s="18" t="s">
        <v>1</v>
      </c>
      <c r="F23" s="248">
        <v>1.1339999999999999</v>
      </c>
      <c r="G23" s="37"/>
      <c r="H23" s="38"/>
    </row>
    <row r="24" s="2" customFormat="1" ht="16.8" customHeight="1">
      <c r="A24" s="37"/>
      <c r="B24" s="38"/>
      <c r="C24" s="247" t="s">
        <v>159</v>
      </c>
      <c r="D24" s="247" t="s">
        <v>180</v>
      </c>
      <c r="E24" s="18" t="s">
        <v>1</v>
      </c>
      <c r="F24" s="248">
        <v>45.380000000000003</v>
      </c>
      <c r="G24" s="37"/>
      <c r="H24" s="38"/>
    </row>
    <row r="25" s="2" customFormat="1" ht="16.8" customHeight="1">
      <c r="A25" s="37"/>
      <c r="B25" s="38"/>
      <c r="C25" s="249" t="s">
        <v>931</v>
      </c>
      <c r="D25" s="37"/>
      <c r="E25" s="37"/>
      <c r="F25" s="37"/>
      <c r="G25" s="37"/>
      <c r="H25" s="38"/>
    </row>
    <row r="26" s="2" customFormat="1" ht="16.8" customHeight="1">
      <c r="A26" s="37"/>
      <c r="B26" s="38"/>
      <c r="C26" s="247" t="s">
        <v>181</v>
      </c>
      <c r="D26" s="247" t="s">
        <v>182</v>
      </c>
      <c r="E26" s="18" t="s">
        <v>183</v>
      </c>
      <c r="F26" s="248">
        <v>45.380000000000003</v>
      </c>
      <c r="G26" s="37"/>
      <c r="H26" s="38"/>
    </row>
    <row r="27" s="2" customFormat="1">
      <c r="A27" s="37"/>
      <c r="B27" s="38"/>
      <c r="C27" s="247" t="s">
        <v>191</v>
      </c>
      <c r="D27" s="247" t="s">
        <v>192</v>
      </c>
      <c r="E27" s="18" t="s">
        <v>183</v>
      </c>
      <c r="F27" s="248">
        <v>45.380000000000003</v>
      </c>
      <c r="G27" s="37"/>
      <c r="H27" s="38"/>
    </row>
    <row r="28" s="2" customFormat="1" ht="16.8" customHeight="1">
      <c r="A28" s="37"/>
      <c r="B28" s="38"/>
      <c r="C28" s="243" t="s">
        <v>160</v>
      </c>
      <c r="D28" s="244" t="s">
        <v>1</v>
      </c>
      <c r="E28" s="245" t="s">
        <v>1</v>
      </c>
      <c r="F28" s="246">
        <v>234.40000000000001</v>
      </c>
      <c r="G28" s="37"/>
      <c r="H28" s="38"/>
    </row>
    <row r="29" s="2" customFormat="1" ht="16.8" customHeight="1">
      <c r="A29" s="37"/>
      <c r="B29" s="38"/>
      <c r="C29" s="247" t="s">
        <v>1</v>
      </c>
      <c r="D29" s="247" t="s">
        <v>255</v>
      </c>
      <c r="E29" s="18" t="s">
        <v>1</v>
      </c>
      <c r="F29" s="248">
        <v>0</v>
      </c>
      <c r="G29" s="37"/>
      <c r="H29" s="38"/>
    </row>
    <row r="30" s="2" customFormat="1" ht="16.8" customHeight="1">
      <c r="A30" s="37"/>
      <c r="B30" s="38"/>
      <c r="C30" s="247" t="s">
        <v>1</v>
      </c>
      <c r="D30" s="247" t="s">
        <v>178</v>
      </c>
      <c r="E30" s="18" t="s">
        <v>1</v>
      </c>
      <c r="F30" s="248">
        <v>198.40000000000001</v>
      </c>
      <c r="G30" s="37"/>
      <c r="H30" s="38"/>
    </row>
    <row r="31" s="2" customFormat="1" ht="16.8" customHeight="1">
      <c r="A31" s="37"/>
      <c r="B31" s="38"/>
      <c r="C31" s="247" t="s">
        <v>1</v>
      </c>
      <c r="D31" s="247" t="s">
        <v>179</v>
      </c>
      <c r="E31" s="18" t="s">
        <v>1</v>
      </c>
      <c r="F31" s="248">
        <v>36</v>
      </c>
      <c r="G31" s="37"/>
      <c r="H31" s="38"/>
    </row>
    <row r="32" s="2" customFormat="1" ht="16.8" customHeight="1">
      <c r="A32" s="37"/>
      <c r="B32" s="38"/>
      <c r="C32" s="247" t="s">
        <v>160</v>
      </c>
      <c r="D32" s="247" t="s">
        <v>180</v>
      </c>
      <c r="E32" s="18" t="s">
        <v>1</v>
      </c>
      <c r="F32" s="248">
        <v>234.40000000000001</v>
      </c>
      <c r="G32" s="37"/>
      <c r="H32" s="38"/>
    </row>
    <row r="33" s="2" customFormat="1" ht="16.8" customHeight="1">
      <c r="A33" s="37"/>
      <c r="B33" s="38"/>
      <c r="C33" s="249" t="s">
        <v>931</v>
      </c>
      <c r="D33" s="37"/>
      <c r="E33" s="37"/>
      <c r="F33" s="37"/>
      <c r="G33" s="37"/>
      <c r="H33" s="38"/>
    </row>
    <row r="34" s="2" customFormat="1" ht="16.8" customHeight="1">
      <c r="A34" s="37"/>
      <c r="B34" s="38"/>
      <c r="C34" s="247" t="s">
        <v>252</v>
      </c>
      <c r="D34" s="247" t="s">
        <v>253</v>
      </c>
      <c r="E34" s="18" t="s">
        <v>174</v>
      </c>
      <c r="F34" s="248">
        <v>234.40000000000001</v>
      </c>
      <c r="G34" s="37"/>
      <c r="H34" s="38"/>
    </row>
    <row r="35" s="2" customFormat="1" ht="16.8" customHeight="1">
      <c r="A35" s="37"/>
      <c r="B35" s="38"/>
      <c r="C35" s="247" t="s">
        <v>203</v>
      </c>
      <c r="D35" s="247" t="s">
        <v>204</v>
      </c>
      <c r="E35" s="18" t="s">
        <v>174</v>
      </c>
      <c r="F35" s="248">
        <v>234.40000000000001</v>
      </c>
      <c r="G35" s="37"/>
      <c r="H35" s="38"/>
    </row>
    <row r="36" s="2" customFormat="1" ht="16.8" customHeight="1">
      <c r="A36" s="37"/>
      <c r="B36" s="38"/>
      <c r="C36" s="247" t="s">
        <v>248</v>
      </c>
      <c r="D36" s="247" t="s">
        <v>249</v>
      </c>
      <c r="E36" s="18" t="s">
        <v>174</v>
      </c>
      <c r="F36" s="248">
        <v>234.40000000000001</v>
      </c>
      <c r="G36" s="37"/>
      <c r="H36" s="38"/>
    </row>
    <row r="37" s="2" customFormat="1" ht="16.8" customHeight="1">
      <c r="A37" s="37"/>
      <c r="B37" s="38"/>
      <c r="C37" s="247" t="s">
        <v>258</v>
      </c>
      <c r="D37" s="247" t="s">
        <v>259</v>
      </c>
      <c r="E37" s="18" t="s">
        <v>174</v>
      </c>
      <c r="F37" s="248">
        <v>234.40000000000001</v>
      </c>
      <c r="G37" s="37"/>
      <c r="H37" s="38"/>
    </row>
    <row r="38" s="2" customFormat="1" ht="26.4" customHeight="1">
      <c r="A38" s="37"/>
      <c r="B38" s="38"/>
      <c r="C38" s="242" t="s">
        <v>95</v>
      </c>
      <c r="D38" s="242" t="s">
        <v>96</v>
      </c>
      <c r="E38" s="37"/>
      <c r="F38" s="37"/>
      <c r="G38" s="37"/>
      <c r="H38" s="38"/>
    </row>
    <row r="39" s="2" customFormat="1" ht="16.8" customHeight="1">
      <c r="A39" s="37"/>
      <c r="B39" s="38"/>
      <c r="C39" s="243" t="s">
        <v>374</v>
      </c>
      <c r="D39" s="244" t="s">
        <v>1</v>
      </c>
      <c r="E39" s="245" t="s">
        <v>1</v>
      </c>
      <c r="F39" s="246">
        <v>97.799999999999997</v>
      </c>
      <c r="G39" s="37"/>
      <c r="H39" s="38"/>
    </row>
    <row r="40" s="2" customFormat="1" ht="16.8" customHeight="1">
      <c r="A40" s="37"/>
      <c r="B40" s="38"/>
      <c r="C40" s="247" t="s">
        <v>1</v>
      </c>
      <c r="D40" s="247" t="s">
        <v>428</v>
      </c>
      <c r="E40" s="18" t="s">
        <v>1</v>
      </c>
      <c r="F40" s="248">
        <v>0</v>
      </c>
      <c r="G40" s="37"/>
      <c r="H40" s="38"/>
    </row>
    <row r="41" s="2" customFormat="1" ht="16.8" customHeight="1">
      <c r="A41" s="37"/>
      <c r="B41" s="38"/>
      <c r="C41" s="247" t="s">
        <v>1</v>
      </c>
      <c r="D41" s="247" t="s">
        <v>375</v>
      </c>
      <c r="E41" s="18" t="s">
        <v>1</v>
      </c>
      <c r="F41" s="248">
        <v>97.799999999999997</v>
      </c>
      <c r="G41" s="37"/>
      <c r="H41" s="38"/>
    </row>
    <row r="42" s="2" customFormat="1" ht="16.8" customHeight="1">
      <c r="A42" s="37"/>
      <c r="B42" s="38"/>
      <c r="C42" s="247" t="s">
        <v>374</v>
      </c>
      <c r="D42" s="247" t="s">
        <v>180</v>
      </c>
      <c r="E42" s="18" t="s">
        <v>1</v>
      </c>
      <c r="F42" s="248">
        <v>97.799999999999997</v>
      </c>
      <c r="G42" s="37"/>
      <c r="H42" s="38"/>
    </row>
    <row r="43" s="2" customFormat="1" ht="16.8" customHeight="1">
      <c r="A43" s="37"/>
      <c r="B43" s="38"/>
      <c r="C43" s="249" t="s">
        <v>931</v>
      </c>
      <c r="D43" s="37"/>
      <c r="E43" s="37"/>
      <c r="F43" s="37"/>
      <c r="G43" s="37"/>
      <c r="H43" s="38"/>
    </row>
    <row r="44" s="2" customFormat="1">
      <c r="A44" s="37"/>
      <c r="B44" s="38"/>
      <c r="C44" s="247" t="s">
        <v>425</v>
      </c>
      <c r="D44" s="247" t="s">
        <v>426</v>
      </c>
      <c r="E44" s="18" t="s">
        <v>174</v>
      </c>
      <c r="F44" s="248">
        <v>97.799999999999997</v>
      </c>
      <c r="G44" s="37"/>
      <c r="H44" s="38"/>
    </row>
    <row r="45" s="2" customFormat="1" ht="16.8" customHeight="1">
      <c r="A45" s="37"/>
      <c r="B45" s="38"/>
      <c r="C45" s="247" t="s">
        <v>394</v>
      </c>
      <c r="D45" s="247" t="s">
        <v>395</v>
      </c>
      <c r="E45" s="18" t="s">
        <v>174</v>
      </c>
      <c r="F45" s="248">
        <v>413.19999999999999</v>
      </c>
      <c r="G45" s="37"/>
      <c r="H45" s="38"/>
    </row>
    <row r="46" s="2" customFormat="1">
      <c r="A46" s="37"/>
      <c r="B46" s="38"/>
      <c r="C46" s="247" t="s">
        <v>418</v>
      </c>
      <c r="D46" s="247" t="s">
        <v>419</v>
      </c>
      <c r="E46" s="18" t="s">
        <v>174</v>
      </c>
      <c r="F46" s="248">
        <v>97.799999999999997</v>
      </c>
      <c r="G46" s="37"/>
      <c r="H46" s="38"/>
    </row>
    <row r="47" s="2" customFormat="1" ht="16.8" customHeight="1">
      <c r="A47" s="37"/>
      <c r="B47" s="38"/>
      <c r="C47" s="247" t="s">
        <v>429</v>
      </c>
      <c r="D47" s="247" t="s">
        <v>430</v>
      </c>
      <c r="E47" s="18" t="s">
        <v>174</v>
      </c>
      <c r="F47" s="248">
        <v>107.58</v>
      </c>
      <c r="G47" s="37"/>
      <c r="H47" s="38"/>
    </row>
    <row r="48" s="2" customFormat="1" ht="16.8" customHeight="1">
      <c r="A48" s="37"/>
      <c r="B48" s="38"/>
      <c r="C48" s="247" t="s">
        <v>421</v>
      </c>
      <c r="D48" s="247" t="s">
        <v>422</v>
      </c>
      <c r="E48" s="18" t="s">
        <v>408</v>
      </c>
      <c r="F48" s="248">
        <v>391.19999999999999</v>
      </c>
      <c r="G48" s="37"/>
      <c r="H48" s="38"/>
    </row>
    <row r="49" s="2" customFormat="1" ht="16.8" customHeight="1">
      <c r="A49" s="37"/>
      <c r="B49" s="38"/>
      <c r="C49" s="243" t="s">
        <v>160</v>
      </c>
      <c r="D49" s="244" t="s">
        <v>1</v>
      </c>
      <c r="E49" s="245" t="s">
        <v>1</v>
      </c>
      <c r="F49" s="246">
        <v>97.799999999999997</v>
      </c>
      <c r="G49" s="37"/>
      <c r="H49" s="38"/>
    </row>
    <row r="50" s="2" customFormat="1" ht="16.8" customHeight="1">
      <c r="A50" s="37"/>
      <c r="B50" s="38"/>
      <c r="C50" s="247" t="s">
        <v>1</v>
      </c>
      <c r="D50" s="247" t="s">
        <v>255</v>
      </c>
      <c r="E50" s="18" t="s">
        <v>1</v>
      </c>
      <c r="F50" s="248">
        <v>0</v>
      </c>
      <c r="G50" s="37"/>
      <c r="H50" s="38"/>
    </row>
    <row r="51" s="2" customFormat="1" ht="16.8" customHeight="1">
      <c r="A51" s="37"/>
      <c r="B51" s="38"/>
      <c r="C51" s="247" t="s">
        <v>1</v>
      </c>
      <c r="D51" s="247" t="s">
        <v>393</v>
      </c>
      <c r="E51" s="18" t="s">
        <v>1</v>
      </c>
      <c r="F51" s="248">
        <v>0</v>
      </c>
      <c r="G51" s="37"/>
      <c r="H51" s="38"/>
    </row>
    <row r="52" s="2" customFormat="1" ht="16.8" customHeight="1">
      <c r="A52" s="37"/>
      <c r="B52" s="38"/>
      <c r="C52" s="247" t="s">
        <v>1</v>
      </c>
      <c r="D52" s="247" t="s">
        <v>375</v>
      </c>
      <c r="E52" s="18" t="s">
        <v>1</v>
      </c>
      <c r="F52" s="248">
        <v>97.799999999999997</v>
      </c>
      <c r="G52" s="37"/>
      <c r="H52" s="38"/>
    </row>
    <row r="53" s="2" customFormat="1" ht="16.8" customHeight="1">
      <c r="A53" s="37"/>
      <c r="B53" s="38"/>
      <c r="C53" s="247" t="s">
        <v>160</v>
      </c>
      <c r="D53" s="247" t="s">
        <v>180</v>
      </c>
      <c r="E53" s="18" t="s">
        <v>1</v>
      </c>
      <c r="F53" s="248">
        <v>97.799999999999997</v>
      </c>
      <c r="G53" s="37"/>
      <c r="H53" s="38"/>
    </row>
    <row r="54" s="2" customFormat="1" ht="16.8" customHeight="1">
      <c r="A54" s="37"/>
      <c r="B54" s="38"/>
      <c r="C54" s="249" t="s">
        <v>931</v>
      </c>
      <c r="D54" s="37"/>
      <c r="E54" s="37"/>
      <c r="F54" s="37"/>
      <c r="G54" s="37"/>
      <c r="H54" s="38"/>
    </row>
    <row r="55" s="2" customFormat="1" ht="16.8" customHeight="1">
      <c r="A55" s="37"/>
      <c r="B55" s="38"/>
      <c r="C55" s="247" t="s">
        <v>252</v>
      </c>
      <c r="D55" s="247" t="s">
        <v>253</v>
      </c>
      <c r="E55" s="18" t="s">
        <v>174</v>
      </c>
      <c r="F55" s="248">
        <v>97.799999999999997</v>
      </c>
      <c r="G55" s="37"/>
      <c r="H55" s="38"/>
    </row>
    <row r="56" s="2" customFormat="1" ht="16.8" customHeight="1">
      <c r="A56" s="37"/>
      <c r="B56" s="38"/>
      <c r="C56" s="247" t="s">
        <v>203</v>
      </c>
      <c r="D56" s="247" t="s">
        <v>204</v>
      </c>
      <c r="E56" s="18" t="s">
        <v>174</v>
      </c>
      <c r="F56" s="248">
        <v>511</v>
      </c>
      <c r="G56" s="37"/>
      <c r="H56" s="38"/>
    </row>
    <row r="57" s="2" customFormat="1" ht="16.8" customHeight="1">
      <c r="A57" s="37"/>
      <c r="B57" s="38"/>
      <c r="C57" s="247" t="s">
        <v>248</v>
      </c>
      <c r="D57" s="247" t="s">
        <v>249</v>
      </c>
      <c r="E57" s="18" t="s">
        <v>174</v>
      </c>
      <c r="F57" s="248">
        <v>97.799999999999997</v>
      </c>
      <c r="G57" s="37"/>
      <c r="H57" s="38"/>
    </row>
    <row r="58" s="2" customFormat="1" ht="16.8" customHeight="1">
      <c r="A58" s="37"/>
      <c r="B58" s="38"/>
      <c r="C58" s="247" t="s">
        <v>258</v>
      </c>
      <c r="D58" s="247" t="s">
        <v>259</v>
      </c>
      <c r="E58" s="18" t="s">
        <v>174</v>
      </c>
      <c r="F58" s="248">
        <v>672.60000000000002</v>
      </c>
      <c r="G58" s="37"/>
      <c r="H58" s="38"/>
    </row>
    <row r="59" s="2" customFormat="1" ht="16.8" customHeight="1">
      <c r="A59" s="37"/>
      <c r="B59" s="38"/>
      <c r="C59" s="243" t="s">
        <v>376</v>
      </c>
      <c r="D59" s="244" t="s">
        <v>1</v>
      </c>
      <c r="E59" s="245" t="s">
        <v>1</v>
      </c>
      <c r="F59" s="246">
        <v>413.19999999999999</v>
      </c>
      <c r="G59" s="37"/>
      <c r="H59" s="38"/>
    </row>
    <row r="60" s="2" customFormat="1" ht="16.8" customHeight="1">
      <c r="A60" s="37"/>
      <c r="B60" s="38"/>
      <c r="C60" s="247" t="s">
        <v>1</v>
      </c>
      <c r="D60" s="247" t="s">
        <v>397</v>
      </c>
      <c r="E60" s="18" t="s">
        <v>1</v>
      </c>
      <c r="F60" s="248">
        <v>0</v>
      </c>
      <c r="G60" s="37"/>
      <c r="H60" s="38"/>
    </row>
    <row r="61" s="2" customFormat="1" ht="16.8" customHeight="1">
      <c r="A61" s="37"/>
      <c r="B61" s="38"/>
      <c r="C61" s="247" t="s">
        <v>1</v>
      </c>
      <c r="D61" s="247" t="s">
        <v>398</v>
      </c>
      <c r="E61" s="18" t="s">
        <v>1</v>
      </c>
      <c r="F61" s="248">
        <v>745.39999999999998</v>
      </c>
      <c r="G61" s="37"/>
      <c r="H61" s="38"/>
    </row>
    <row r="62" s="2" customFormat="1" ht="16.8" customHeight="1">
      <c r="A62" s="37"/>
      <c r="B62" s="38"/>
      <c r="C62" s="247" t="s">
        <v>1</v>
      </c>
      <c r="D62" s="247" t="s">
        <v>399</v>
      </c>
      <c r="E62" s="18" t="s">
        <v>1</v>
      </c>
      <c r="F62" s="248">
        <v>0</v>
      </c>
      <c r="G62" s="37"/>
      <c r="H62" s="38"/>
    </row>
    <row r="63" s="2" customFormat="1" ht="16.8" customHeight="1">
      <c r="A63" s="37"/>
      <c r="B63" s="38"/>
      <c r="C63" s="247" t="s">
        <v>1</v>
      </c>
      <c r="D63" s="247" t="s">
        <v>400</v>
      </c>
      <c r="E63" s="18" t="s">
        <v>1</v>
      </c>
      <c r="F63" s="248">
        <v>-97.799999999999997</v>
      </c>
      <c r="G63" s="37"/>
      <c r="H63" s="38"/>
    </row>
    <row r="64" s="2" customFormat="1" ht="16.8" customHeight="1">
      <c r="A64" s="37"/>
      <c r="B64" s="38"/>
      <c r="C64" s="247" t="s">
        <v>1</v>
      </c>
      <c r="D64" s="247" t="s">
        <v>401</v>
      </c>
      <c r="E64" s="18" t="s">
        <v>1</v>
      </c>
      <c r="F64" s="248">
        <v>-234.40000000000001</v>
      </c>
      <c r="G64" s="37"/>
      <c r="H64" s="38"/>
    </row>
    <row r="65" s="2" customFormat="1" ht="16.8" customHeight="1">
      <c r="A65" s="37"/>
      <c r="B65" s="38"/>
      <c r="C65" s="247" t="s">
        <v>376</v>
      </c>
      <c r="D65" s="247" t="s">
        <v>180</v>
      </c>
      <c r="E65" s="18" t="s">
        <v>1</v>
      </c>
      <c r="F65" s="248">
        <v>413.19999999999999</v>
      </c>
      <c r="G65" s="37"/>
      <c r="H65" s="38"/>
    </row>
    <row r="66" s="2" customFormat="1" ht="16.8" customHeight="1">
      <c r="A66" s="37"/>
      <c r="B66" s="38"/>
      <c r="C66" s="249" t="s">
        <v>931</v>
      </c>
      <c r="D66" s="37"/>
      <c r="E66" s="37"/>
      <c r="F66" s="37"/>
      <c r="G66" s="37"/>
      <c r="H66" s="38"/>
    </row>
    <row r="67" s="2" customFormat="1" ht="16.8" customHeight="1">
      <c r="A67" s="37"/>
      <c r="B67" s="38"/>
      <c r="C67" s="247" t="s">
        <v>394</v>
      </c>
      <c r="D67" s="247" t="s">
        <v>395</v>
      </c>
      <c r="E67" s="18" t="s">
        <v>174</v>
      </c>
      <c r="F67" s="248">
        <v>413.19999999999999</v>
      </c>
      <c r="G67" s="37"/>
      <c r="H67" s="38"/>
    </row>
    <row r="68" s="2" customFormat="1" ht="16.8" customHeight="1">
      <c r="A68" s="37"/>
      <c r="B68" s="38"/>
      <c r="C68" s="247" t="s">
        <v>203</v>
      </c>
      <c r="D68" s="247" t="s">
        <v>204</v>
      </c>
      <c r="E68" s="18" t="s">
        <v>174</v>
      </c>
      <c r="F68" s="248">
        <v>511</v>
      </c>
      <c r="G68" s="37"/>
      <c r="H68" s="38"/>
    </row>
    <row r="69" s="2" customFormat="1" ht="16.8" customHeight="1">
      <c r="A69" s="37"/>
      <c r="B69" s="38"/>
      <c r="C69" s="247" t="s">
        <v>389</v>
      </c>
      <c r="D69" s="247" t="s">
        <v>390</v>
      </c>
      <c r="E69" s="18" t="s">
        <v>174</v>
      </c>
      <c r="F69" s="248">
        <v>413.19999999999999</v>
      </c>
      <c r="G69" s="37"/>
      <c r="H69" s="38"/>
    </row>
    <row r="70" s="2" customFormat="1" ht="16.8" customHeight="1">
      <c r="A70" s="37"/>
      <c r="B70" s="38"/>
      <c r="C70" s="247" t="s">
        <v>258</v>
      </c>
      <c r="D70" s="247" t="s">
        <v>259</v>
      </c>
      <c r="E70" s="18" t="s">
        <v>174</v>
      </c>
      <c r="F70" s="248">
        <v>672.60000000000002</v>
      </c>
      <c r="G70" s="37"/>
      <c r="H70" s="38"/>
    </row>
    <row r="71" s="2" customFormat="1" ht="16.8" customHeight="1">
      <c r="A71" s="37"/>
      <c r="B71" s="38"/>
      <c r="C71" s="243" t="s">
        <v>378</v>
      </c>
      <c r="D71" s="244" t="s">
        <v>379</v>
      </c>
      <c r="E71" s="245" t="s">
        <v>1</v>
      </c>
      <c r="F71" s="246">
        <v>172.04300000000001</v>
      </c>
      <c r="G71" s="37"/>
      <c r="H71" s="38"/>
    </row>
    <row r="72" s="2" customFormat="1" ht="16.8" customHeight="1">
      <c r="A72" s="37"/>
      <c r="B72" s="38"/>
      <c r="C72" s="247" t="s">
        <v>1</v>
      </c>
      <c r="D72" s="247" t="s">
        <v>380</v>
      </c>
      <c r="E72" s="18" t="s">
        <v>1</v>
      </c>
      <c r="F72" s="248">
        <v>172.04300000000001</v>
      </c>
      <c r="G72" s="37"/>
      <c r="H72" s="38"/>
    </row>
    <row r="73" s="2" customFormat="1" ht="16.8" customHeight="1">
      <c r="A73" s="37"/>
      <c r="B73" s="38"/>
      <c r="C73" s="247" t="s">
        <v>1</v>
      </c>
      <c r="D73" s="247" t="s">
        <v>180</v>
      </c>
      <c r="E73" s="18" t="s">
        <v>1</v>
      </c>
      <c r="F73" s="248">
        <v>172.04300000000001</v>
      </c>
      <c r="G73" s="37"/>
      <c r="H73" s="38"/>
    </row>
    <row r="74" s="2" customFormat="1" ht="16.8" customHeight="1">
      <c r="A74" s="37"/>
      <c r="B74" s="38"/>
      <c r="C74" s="249" t="s">
        <v>931</v>
      </c>
      <c r="D74" s="37"/>
      <c r="E74" s="37"/>
      <c r="F74" s="37"/>
      <c r="G74" s="37"/>
      <c r="H74" s="38"/>
    </row>
    <row r="75" s="2" customFormat="1" ht="16.8" customHeight="1">
      <c r="A75" s="37"/>
      <c r="B75" s="38"/>
      <c r="C75" s="247" t="s">
        <v>406</v>
      </c>
      <c r="D75" s="247" t="s">
        <v>407</v>
      </c>
      <c r="E75" s="18" t="s">
        <v>408</v>
      </c>
      <c r="F75" s="248">
        <v>172.04300000000001</v>
      </c>
      <c r="G75" s="37"/>
      <c r="H75" s="38"/>
    </row>
    <row r="76" s="2" customFormat="1" ht="26.4" customHeight="1">
      <c r="A76" s="37"/>
      <c r="B76" s="38"/>
      <c r="C76" s="242" t="s">
        <v>932</v>
      </c>
      <c r="D76" s="242" t="s">
        <v>105</v>
      </c>
      <c r="E76" s="37"/>
      <c r="F76" s="37"/>
      <c r="G76" s="37"/>
      <c r="H76" s="38"/>
    </row>
    <row r="77" s="2" customFormat="1" ht="16.8" customHeight="1">
      <c r="A77" s="37"/>
      <c r="B77" s="38"/>
      <c r="C77" s="243" t="s">
        <v>534</v>
      </c>
      <c r="D77" s="244" t="s">
        <v>1</v>
      </c>
      <c r="E77" s="245" t="s">
        <v>1</v>
      </c>
      <c r="F77" s="246">
        <v>15.574999999999999</v>
      </c>
      <c r="G77" s="37"/>
      <c r="H77" s="38"/>
    </row>
    <row r="78" s="2" customFormat="1" ht="16.8" customHeight="1">
      <c r="A78" s="37"/>
      <c r="B78" s="38"/>
      <c r="C78" s="247" t="s">
        <v>1</v>
      </c>
      <c r="D78" s="247" t="s">
        <v>568</v>
      </c>
      <c r="E78" s="18" t="s">
        <v>1</v>
      </c>
      <c r="F78" s="248">
        <v>15.574999999999999</v>
      </c>
      <c r="G78" s="37"/>
      <c r="H78" s="38"/>
    </row>
    <row r="79" s="2" customFormat="1" ht="16.8" customHeight="1">
      <c r="A79" s="37"/>
      <c r="B79" s="38"/>
      <c r="C79" s="247" t="s">
        <v>534</v>
      </c>
      <c r="D79" s="247" t="s">
        <v>180</v>
      </c>
      <c r="E79" s="18" t="s">
        <v>1</v>
      </c>
      <c r="F79" s="248">
        <v>15.574999999999999</v>
      </c>
      <c r="G79" s="37"/>
      <c r="H79" s="38"/>
    </row>
    <row r="80" s="2" customFormat="1" ht="16.8" customHeight="1">
      <c r="A80" s="37"/>
      <c r="B80" s="38"/>
      <c r="C80" s="249" t="s">
        <v>931</v>
      </c>
      <c r="D80" s="37"/>
      <c r="E80" s="37"/>
      <c r="F80" s="37"/>
      <c r="G80" s="37"/>
      <c r="H80" s="38"/>
    </row>
    <row r="81" s="2" customFormat="1" ht="16.8" customHeight="1">
      <c r="A81" s="37"/>
      <c r="B81" s="38"/>
      <c r="C81" s="247" t="s">
        <v>565</v>
      </c>
      <c r="D81" s="247" t="s">
        <v>566</v>
      </c>
      <c r="E81" s="18" t="s">
        <v>183</v>
      </c>
      <c r="F81" s="248">
        <v>15.574999999999999</v>
      </c>
      <c r="G81" s="37"/>
      <c r="H81" s="38"/>
    </row>
    <row r="82" s="2" customFormat="1" ht="16.8" customHeight="1">
      <c r="A82" s="37"/>
      <c r="B82" s="38"/>
      <c r="C82" s="247" t="s">
        <v>560</v>
      </c>
      <c r="D82" s="247" t="s">
        <v>561</v>
      </c>
      <c r="E82" s="18" t="s">
        <v>183</v>
      </c>
      <c r="F82" s="248">
        <v>40</v>
      </c>
      <c r="G82" s="37"/>
      <c r="H82" s="38"/>
    </row>
    <row r="83" s="2" customFormat="1" ht="16.8" customHeight="1">
      <c r="A83" s="37"/>
      <c r="B83" s="38"/>
      <c r="C83" s="243" t="s">
        <v>157</v>
      </c>
      <c r="D83" s="244" t="s">
        <v>1</v>
      </c>
      <c r="E83" s="245" t="s">
        <v>1</v>
      </c>
      <c r="F83" s="246">
        <v>15.574999999999999</v>
      </c>
      <c r="G83" s="37"/>
      <c r="H83" s="38"/>
    </row>
    <row r="84" s="2" customFormat="1" ht="16.8" customHeight="1">
      <c r="A84" s="37"/>
      <c r="B84" s="38"/>
      <c r="C84" s="247" t="s">
        <v>1</v>
      </c>
      <c r="D84" s="247" t="s">
        <v>556</v>
      </c>
      <c r="E84" s="18" t="s">
        <v>1</v>
      </c>
      <c r="F84" s="248">
        <v>55.575000000000003</v>
      </c>
      <c r="G84" s="37"/>
      <c r="H84" s="38"/>
    </row>
    <row r="85" s="2" customFormat="1" ht="16.8" customHeight="1">
      <c r="A85" s="37"/>
      <c r="B85" s="38"/>
      <c r="C85" s="247" t="s">
        <v>1</v>
      </c>
      <c r="D85" s="247" t="s">
        <v>557</v>
      </c>
      <c r="E85" s="18" t="s">
        <v>1</v>
      </c>
      <c r="F85" s="248">
        <v>-40</v>
      </c>
      <c r="G85" s="37"/>
      <c r="H85" s="38"/>
    </row>
    <row r="86" s="2" customFormat="1" ht="16.8" customHeight="1">
      <c r="A86" s="37"/>
      <c r="B86" s="38"/>
      <c r="C86" s="247" t="s">
        <v>157</v>
      </c>
      <c r="D86" s="247" t="s">
        <v>180</v>
      </c>
      <c r="E86" s="18" t="s">
        <v>1</v>
      </c>
      <c r="F86" s="248">
        <v>15.574999999999999</v>
      </c>
      <c r="G86" s="37"/>
      <c r="H86" s="38"/>
    </row>
    <row r="87" s="2" customFormat="1" ht="16.8" customHeight="1">
      <c r="A87" s="37"/>
      <c r="B87" s="38"/>
      <c r="C87" s="249" t="s">
        <v>931</v>
      </c>
      <c r="D87" s="37"/>
      <c r="E87" s="37"/>
      <c r="F87" s="37"/>
      <c r="G87" s="37"/>
      <c r="H87" s="38"/>
    </row>
    <row r="88" s="2" customFormat="1">
      <c r="A88" s="37"/>
      <c r="B88" s="38"/>
      <c r="C88" s="247" t="s">
        <v>191</v>
      </c>
      <c r="D88" s="247" t="s">
        <v>192</v>
      </c>
      <c r="E88" s="18" t="s">
        <v>183</v>
      </c>
      <c r="F88" s="248">
        <v>15.574999999999999</v>
      </c>
      <c r="G88" s="37"/>
      <c r="H88" s="38"/>
    </row>
    <row r="89" s="2" customFormat="1">
      <c r="A89" s="37"/>
      <c r="B89" s="38"/>
      <c r="C89" s="247" t="s">
        <v>194</v>
      </c>
      <c r="D89" s="247" t="s">
        <v>195</v>
      </c>
      <c r="E89" s="18" t="s">
        <v>196</v>
      </c>
      <c r="F89" s="248">
        <v>28.035</v>
      </c>
      <c r="G89" s="37"/>
      <c r="H89" s="38"/>
    </row>
    <row r="90" s="2" customFormat="1" ht="16.8" customHeight="1">
      <c r="A90" s="37"/>
      <c r="B90" s="38"/>
      <c r="C90" s="247" t="s">
        <v>199</v>
      </c>
      <c r="D90" s="247" t="s">
        <v>200</v>
      </c>
      <c r="E90" s="18" t="s">
        <v>183</v>
      </c>
      <c r="F90" s="248">
        <v>15.574999999999999</v>
      </c>
      <c r="G90" s="37"/>
      <c r="H90" s="38"/>
    </row>
    <row r="91" s="2" customFormat="1" ht="16.8" customHeight="1">
      <c r="A91" s="37"/>
      <c r="B91" s="38"/>
      <c r="C91" s="243" t="s">
        <v>536</v>
      </c>
      <c r="D91" s="244" t="s">
        <v>1</v>
      </c>
      <c r="E91" s="245" t="s">
        <v>1</v>
      </c>
      <c r="F91" s="246">
        <v>52.200000000000003</v>
      </c>
      <c r="G91" s="37"/>
      <c r="H91" s="38"/>
    </row>
    <row r="92" s="2" customFormat="1" ht="16.8" customHeight="1">
      <c r="A92" s="37"/>
      <c r="B92" s="38"/>
      <c r="C92" s="247" t="s">
        <v>1</v>
      </c>
      <c r="D92" s="247" t="s">
        <v>550</v>
      </c>
      <c r="E92" s="18" t="s">
        <v>1</v>
      </c>
      <c r="F92" s="248">
        <v>0</v>
      </c>
      <c r="G92" s="37"/>
      <c r="H92" s="38"/>
    </row>
    <row r="93" s="2" customFormat="1" ht="16.8" customHeight="1">
      <c r="A93" s="37"/>
      <c r="B93" s="38"/>
      <c r="C93" s="247" t="s">
        <v>1</v>
      </c>
      <c r="D93" s="247" t="s">
        <v>551</v>
      </c>
      <c r="E93" s="18" t="s">
        <v>1</v>
      </c>
      <c r="F93" s="248">
        <v>52.200000000000003</v>
      </c>
      <c r="G93" s="37"/>
      <c r="H93" s="38"/>
    </row>
    <row r="94" s="2" customFormat="1" ht="16.8" customHeight="1">
      <c r="A94" s="37"/>
      <c r="B94" s="38"/>
      <c r="C94" s="247" t="s">
        <v>536</v>
      </c>
      <c r="D94" s="247" t="s">
        <v>180</v>
      </c>
      <c r="E94" s="18" t="s">
        <v>1</v>
      </c>
      <c r="F94" s="248">
        <v>52.200000000000003</v>
      </c>
      <c r="G94" s="37"/>
      <c r="H94" s="38"/>
    </row>
    <row r="95" s="2" customFormat="1" ht="16.8" customHeight="1">
      <c r="A95" s="37"/>
      <c r="B95" s="38"/>
      <c r="C95" s="249" t="s">
        <v>931</v>
      </c>
      <c r="D95" s="37"/>
      <c r="E95" s="37"/>
      <c r="F95" s="37"/>
      <c r="G95" s="37"/>
      <c r="H95" s="38"/>
    </row>
    <row r="96" s="2" customFormat="1">
      <c r="A96" s="37"/>
      <c r="B96" s="38"/>
      <c r="C96" s="247" t="s">
        <v>547</v>
      </c>
      <c r="D96" s="247" t="s">
        <v>548</v>
      </c>
      <c r="E96" s="18" t="s">
        <v>183</v>
      </c>
      <c r="F96" s="248">
        <v>52.200000000000003</v>
      </c>
      <c r="G96" s="37"/>
      <c r="H96" s="38"/>
    </row>
    <row r="97" s="2" customFormat="1">
      <c r="A97" s="37"/>
      <c r="B97" s="38"/>
      <c r="C97" s="247" t="s">
        <v>191</v>
      </c>
      <c r="D97" s="247" t="s">
        <v>192</v>
      </c>
      <c r="E97" s="18" t="s">
        <v>183</v>
      </c>
      <c r="F97" s="248">
        <v>15.574999999999999</v>
      </c>
      <c r="G97" s="37"/>
      <c r="H97" s="38"/>
    </row>
    <row r="98" s="2" customFormat="1" ht="16.8" customHeight="1">
      <c r="A98" s="37"/>
      <c r="B98" s="38"/>
      <c r="C98" s="247" t="s">
        <v>560</v>
      </c>
      <c r="D98" s="247" t="s">
        <v>561</v>
      </c>
      <c r="E98" s="18" t="s">
        <v>183</v>
      </c>
      <c r="F98" s="248">
        <v>40</v>
      </c>
      <c r="G98" s="37"/>
      <c r="H98" s="38"/>
    </row>
    <row r="99" s="2" customFormat="1" ht="16.8" customHeight="1">
      <c r="A99" s="37"/>
      <c r="B99" s="38"/>
      <c r="C99" s="243" t="s">
        <v>159</v>
      </c>
      <c r="D99" s="244" t="s">
        <v>1</v>
      </c>
      <c r="E99" s="245" t="s">
        <v>1</v>
      </c>
      <c r="F99" s="246">
        <v>3.375</v>
      </c>
      <c r="G99" s="37"/>
      <c r="H99" s="38"/>
    </row>
    <row r="100" s="2" customFormat="1" ht="16.8" customHeight="1">
      <c r="A100" s="37"/>
      <c r="B100" s="38"/>
      <c r="C100" s="247" t="s">
        <v>1</v>
      </c>
      <c r="D100" s="247" t="s">
        <v>553</v>
      </c>
      <c r="E100" s="18" t="s">
        <v>1</v>
      </c>
      <c r="F100" s="248">
        <v>0</v>
      </c>
      <c r="G100" s="37"/>
      <c r="H100" s="38"/>
    </row>
    <row r="101" s="2" customFormat="1" ht="16.8" customHeight="1">
      <c r="A101" s="37"/>
      <c r="B101" s="38"/>
      <c r="C101" s="247" t="s">
        <v>1</v>
      </c>
      <c r="D101" s="247" t="s">
        <v>554</v>
      </c>
      <c r="E101" s="18" t="s">
        <v>1</v>
      </c>
      <c r="F101" s="248">
        <v>3.375</v>
      </c>
      <c r="G101" s="37"/>
      <c r="H101" s="38"/>
    </row>
    <row r="102" s="2" customFormat="1" ht="16.8" customHeight="1">
      <c r="A102" s="37"/>
      <c r="B102" s="38"/>
      <c r="C102" s="247" t="s">
        <v>159</v>
      </c>
      <c r="D102" s="247" t="s">
        <v>180</v>
      </c>
      <c r="E102" s="18" t="s">
        <v>1</v>
      </c>
      <c r="F102" s="248">
        <v>3.375</v>
      </c>
      <c r="G102" s="37"/>
      <c r="H102" s="38"/>
    </row>
    <row r="103" s="2" customFormat="1" ht="16.8" customHeight="1">
      <c r="A103" s="37"/>
      <c r="B103" s="38"/>
      <c r="C103" s="249" t="s">
        <v>931</v>
      </c>
      <c r="D103" s="37"/>
      <c r="E103" s="37"/>
      <c r="F103" s="37"/>
      <c r="G103" s="37"/>
      <c r="H103" s="38"/>
    </row>
    <row r="104" s="2" customFormat="1" ht="16.8" customHeight="1">
      <c r="A104" s="37"/>
      <c r="B104" s="38"/>
      <c r="C104" s="247" t="s">
        <v>181</v>
      </c>
      <c r="D104" s="247" t="s">
        <v>182</v>
      </c>
      <c r="E104" s="18" t="s">
        <v>183</v>
      </c>
      <c r="F104" s="248">
        <v>3.375</v>
      </c>
      <c r="G104" s="37"/>
      <c r="H104" s="38"/>
    </row>
    <row r="105" s="2" customFormat="1">
      <c r="A105" s="37"/>
      <c r="B105" s="38"/>
      <c r="C105" s="247" t="s">
        <v>191</v>
      </c>
      <c r="D105" s="247" t="s">
        <v>192</v>
      </c>
      <c r="E105" s="18" t="s">
        <v>183</v>
      </c>
      <c r="F105" s="248">
        <v>15.574999999999999</v>
      </c>
      <c r="G105" s="37"/>
      <c r="H105" s="38"/>
    </row>
    <row r="106" s="2" customFormat="1" ht="16.8" customHeight="1">
      <c r="A106" s="37"/>
      <c r="B106" s="38"/>
      <c r="C106" s="247" t="s">
        <v>560</v>
      </c>
      <c r="D106" s="247" t="s">
        <v>561</v>
      </c>
      <c r="E106" s="18" t="s">
        <v>183</v>
      </c>
      <c r="F106" s="248">
        <v>40</v>
      </c>
      <c r="G106" s="37"/>
      <c r="H106" s="38"/>
    </row>
    <row r="107" s="2" customFormat="1" ht="16.8" customHeight="1">
      <c r="A107" s="37"/>
      <c r="B107" s="38"/>
      <c r="C107" s="243" t="s">
        <v>539</v>
      </c>
      <c r="D107" s="244" t="s">
        <v>1</v>
      </c>
      <c r="E107" s="245" t="s">
        <v>1</v>
      </c>
      <c r="F107" s="246">
        <v>40</v>
      </c>
      <c r="G107" s="37"/>
      <c r="H107" s="38"/>
    </row>
    <row r="108" s="2" customFormat="1" ht="16.8" customHeight="1">
      <c r="A108" s="37"/>
      <c r="B108" s="38"/>
      <c r="C108" s="247" t="s">
        <v>1</v>
      </c>
      <c r="D108" s="247" t="s">
        <v>563</v>
      </c>
      <c r="E108" s="18" t="s">
        <v>1</v>
      </c>
      <c r="F108" s="248">
        <v>36.625</v>
      </c>
      <c r="G108" s="37"/>
      <c r="H108" s="38"/>
    </row>
    <row r="109" s="2" customFormat="1" ht="16.8" customHeight="1">
      <c r="A109" s="37"/>
      <c r="B109" s="38"/>
      <c r="C109" s="247" t="s">
        <v>1</v>
      </c>
      <c r="D109" s="247" t="s">
        <v>159</v>
      </c>
      <c r="E109" s="18" t="s">
        <v>1</v>
      </c>
      <c r="F109" s="248">
        <v>3.375</v>
      </c>
      <c r="G109" s="37"/>
      <c r="H109" s="38"/>
    </row>
    <row r="110" s="2" customFormat="1" ht="16.8" customHeight="1">
      <c r="A110" s="37"/>
      <c r="B110" s="38"/>
      <c r="C110" s="247" t="s">
        <v>539</v>
      </c>
      <c r="D110" s="247" t="s">
        <v>180</v>
      </c>
      <c r="E110" s="18" t="s">
        <v>1</v>
      </c>
      <c r="F110" s="248">
        <v>40</v>
      </c>
      <c r="G110" s="37"/>
      <c r="H110" s="38"/>
    </row>
    <row r="111" s="2" customFormat="1" ht="16.8" customHeight="1">
      <c r="A111" s="37"/>
      <c r="B111" s="38"/>
      <c r="C111" s="249" t="s">
        <v>931</v>
      </c>
      <c r="D111" s="37"/>
      <c r="E111" s="37"/>
      <c r="F111" s="37"/>
      <c r="G111" s="37"/>
      <c r="H111" s="38"/>
    </row>
    <row r="112" s="2" customFormat="1" ht="16.8" customHeight="1">
      <c r="A112" s="37"/>
      <c r="B112" s="38"/>
      <c r="C112" s="247" t="s">
        <v>560</v>
      </c>
      <c r="D112" s="247" t="s">
        <v>561</v>
      </c>
      <c r="E112" s="18" t="s">
        <v>183</v>
      </c>
      <c r="F112" s="248">
        <v>40</v>
      </c>
      <c r="G112" s="37"/>
      <c r="H112" s="38"/>
    </row>
    <row r="113" s="2" customFormat="1">
      <c r="A113" s="37"/>
      <c r="B113" s="38"/>
      <c r="C113" s="247" t="s">
        <v>191</v>
      </c>
      <c r="D113" s="247" t="s">
        <v>192</v>
      </c>
      <c r="E113" s="18" t="s">
        <v>183</v>
      </c>
      <c r="F113" s="248">
        <v>15.574999999999999</v>
      </c>
      <c r="G113" s="37"/>
      <c r="H113" s="38"/>
    </row>
    <row r="114" s="2" customFormat="1" ht="26.4" customHeight="1">
      <c r="A114" s="37"/>
      <c r="B114" s="38"/>
      <c r="C114" s="242" t="s">
        <v>933</v>
      </c>
      <c r="D114" s="242" t="s">
        <v>109</v>
      </c>
      <c r="E114" s="37"/>
      <c r="F114" s="37"/>
      <c r="G114" s="37"/>
      <c r="H114" s="38"/>
    </row>
    <row r="115" s="2" customFormat="1" ht="16.8" customHeight="1">
      <c r="A115" s="37"/>
      <c r="B115" s="38"/>
      <c r="C115" s="243" t="s">
        <v>629</v>
      </c>
      <c r="D115" s="244" t="s">
        <v>1</v>
      </c>
      <c r="E115" s="245" t="s">
        <v>1</v>
      </c>
      <c r="F115" s="246">
        <v>173.72499999999999</v>
      </c>
      <c r="G115" s="37"/>
      <c r="H115" s="38"/>
    </row>
    <row r="116" s="2" customFormat="1" ht="16.8" customHeight="1">
      <c r="A116" s="37"/>
      <c r="B116" s="38"/>
      <c r="C116" s="247" t="s">
        <v>1</v>
      </c>
      <c r="D116" s="247" t="s">
        <v>646</v>
      </c>
      <c r="E116" s="18" t="s">
        <v>1</v>
      </c>
      <c r="F116" s="248">
        <v>0</v>
      </c>
      <c r="G116" s="37"/>
      <c r="H116" s="38"/>
    </row>
    <row r="117" s="2" customFormat="1" ht="16.8" customHeight="1">
      <c r="A117" s="37"/>
      <c r="B117" s="38"/>
      <c r="C117" s="247" t="s">
        <v>1</v>
      </c>
      <c r="D117" s="247" t="s">
        <v>647</v>
      </c>
      <c r="E117" s="18" t="s">
        <v>1</v>
      </c>
      <c r="F117" s="248">
        <v>92.5</v>
      </c>
      <c r="G117" s="37"/>
      <c r="H117" s="38"/>
    </row>
    <row r="118" s="2" customFormat="1" ht="16.8" customHeight="1">
      <c r="A118" s="37"/>
      <c r="B118" s="38"/>
      <c r="C118" s="247" t="s">
        <v>1</v>
      </c>
      <c r="D118" s="247" t="s">
        <v>648</v>
      </c>
      <c r="E118" s="18" t="s">
        <v>1</v>
      </c>
      <c r="F118" s="248">
        <v>0</v>
      </c>
      <c r="G118" s="37"/>
      <c r="H118" s="38"/>
    </row>
    <row r="119" s="2" customFormat="1" ht="16.8" customHeight="1">
      <c r="A119" s="37"/>
      <c r="B119" s="38"/>
      <c r="C119" s="247" t="s">
        <v>1</v>
      </c>
      <c r="D119" s="247" t="s">
        <v>649</v>
      </c>
      <c r="E119" s="18" t="s">
        <v>1</v>
      </c>
      <c r="F119" s="248">
        <v>81.224999999999994</v>
      </c>
      <c r="G119" s="37"/>
      <c r="H119" s="38"/>
    </row>
    <row r="120" s="2" customFormat="1" ht="16.8" customHeight="1">
      <c r="A120" s="37"/>
      <c r="B120" s="38"/>
      <c r="C120" s="247" t="s">
        <v>629</v>
      </c>
      <c r="D120" s="247" t="s">
        <v>180</v>
      </c>
      <c r="E120" s="18" t="s">
        <v>1</v>
      </c>
      <c r="F120" s="248">
        <v>173.72499999999999</v>
      </c>
      <c r="G120" s="37"/>
      <c r="H120" s="38"/>
    </row>
    <row r="121" s="2" customFormat="1" ht="16.8" customHeight="1">
      <c r="A121" s="37"/>
      <c r="B121" s="38"/>
      <c r="C121" s="249" t="s">
        <v>931</v>
      </c>
      <c r="D121" s="37"/>
      <c r="E121" s="37"/>
      <c r="F121" s="37"/>
      <c r="G121" s="37"/>
      <c r="H121" s="38"/>
    </row>
    <row r="122" s="2" customFormat="1" ht="16.8" customHeight="1">
      <c r="A122" s="37"/>
      <c r="B122" s="38"/>
      <c r="C122" s="247" t="s">
        <v>643</v>
      </c>
      <c r="D122" s="247" t="s">
        <v>644</v>
      </c>
      <c r="E122" s="18" t="s">
        <v>183</v>
      </c>
      <c r="F122" s="248">
        <v>173.72499999999999</v>
      </c>
      <c r="G122" s="37"/>
      <c r="H122" s="38"/>
    </row>
    <row r="123" s="2" customFormat="1">
      <c r="A123" s="37"/>
      <c r="B123" s="38"/>
      <c r="C123" s="247" t="s">
        <v>191</v>
      </c>
      <c r="D123" s="247" t="s">
        <v>192</v>
      </c>
      <c r="E123" s="18" t="s">
        <v>183</v>
      </c>
      <c r="F123" s="248">
        <v>32.357999999999997</v>
      </c>
      <c r="G123" s="37"/>
      <c r="H123" s="38"/>
    </row>
    <row r="124" s="2" customFormat="1" ht="16.8" customHeight="1">
      <c r="A124" s="37"/>
      <c r="B124" s="38"/>
      <c r="C124" s="247" t="s">
        <v>560</v>
      </c>
      <c r="D124" s="247" t="s">
        <v>561</v>
      </c>
      <c r="E124" s="18" t="s">
        <v>183</v>
      </c>
      <c r="F124" s="248">
        <v>169.52699999999999</v>
      </c>
      <c r="G124" s="37"/>
      <c r="H124" s="38"/>
    </row>
    <row r="125" s="2" customFormat="1" ht="16.8" customHeight="1">
      <c r="A125" s="37"/>
      <c r="B125" s="38"/>
      <c r="C125" s="243" t="s">
        <v>534</v>
      </c>
      <c r="D125" s="244" t="s">
        <v>1</v>
      </c>
      <c r="E125" s="245" t="s">
        <v>1</v>
      </c>
      <c r="F125" s="246">
        <v>6.7480000000000002</v>
      </c>
      <c r="G125" s="37"/>
      <c r="H125" s="38"/>
    </row>
    <row r="126" s="2" customFormat="1" ht="16.8" customHeight="1">
      <c r="A126" s="37"/>
      <c r="B126" s="38"/>
      <c r="C126" s="247" t="s">
        <v>1</v>
      </c>
      <c r="D126" s="247" t="s">
        <v>639</v>
      </c>
      <c r="E126" s="18" t="s">
        <v>1</v>
      </c>
      <c r="F126" s="248">
        <v>0</v>
      </c>
      <c r="G126" s="37"/>
      <c r="H126" s="38"/>
    </row>
    <row r="127" s="2" customFormat="1" ht="16.8" customHeight="1">
      <c r="A127" s="37"/>
      <c r="B127" s="38"/>
      <c r="C127" s="247" t="s">
        <v>1</v>
      </c>
      <c r="D127" s="247" t="s">
        <v>663</v>
      </c>
      <c r="E127" s="18" t="s">
        <v>1</v>
      </c>
      <c r="F127" s="248">
        <v>5.4589999999999996</v>
      </c>
      <c r="G127" s="37"/>
      <c r="H127" s="38"/>
    </row>
    <row r="128" s="2" customFormat="1" ht="16.8" customHeight="1">
      <c r="A128" s="37"/>
      <c r="B128" s="38"/>
      <c r="C128" s="247" t="s">
        <v>1</v>
      </c>
      <c r="D128" s="247" t="s">
        <v>641</v>
      </c>
      <c r="E128" s="18" t="s">
        <v>1</v>
      </c>
      <c r="F128" s="248">
        <v>0</v>
      </c>
      <c r="G128" s="37"/>
      <c r="H128" s="38"/>
    </row>
    <row r="129" s="2" customFormat="1" ht="16.8" customHeight="1">
      <c r="A129" s="37"/>
      <c r="B129" s="38"/>
      <c r="C129" s="247" t="s">
        <v>1</v>
      </c>
      <c r="D129" s="247" t="s">
        <v>664</v>
      </c>
      <c r="E129" s="18" t="s">
        <v>1</v>
      </c>
      <c r="F129" s="248">
        <v>1.2889999999999999</v>
      </c>
      <c r="G129" s="37"/>
      <c r="H129" s="38"/>
    </row>
    <row r="130" s="2" customFormat="1" ht="16.8" customHeight="1">
      <c r="A130" s="37"/>
      <c r="B130" s="38"/>
      <c r="C130" s="247" t="s">
        <v>534</v>
      </c>
      <c r="D130" s="247" t="s">
        <v>180</v>
      </c>
      <c r="E130" s="18" t="s">
        <v>1</v>
      </c>
      <c r="F130" s="248">
        <v>6.7480000000000002</v>
      </c>
      <c r="G130" s="37"/>
      <c r="H130" s="38"/>
    </row>
    <row r="131" s="2" customFormat="1" ht="16.8" customHeight="1">
      <c r="A131" s="37"/>
      <c r="B131" s="38"/>
      <c r="C131" s="249" t="s">
        <v>931</v>
      </c>
      <c r="D131" s="37"/>
      <c r="E131" s="37"/>
      <c r="F131" s="37"/>
      <c r="G131" s="37"/>
      <c r="H131" s="38"/>
    </row>
    <row r="132" s="2" customFormat="1" ht="16.8" customHeight="1">
      <c r="A132" s="37"/>
      <c r="B132" s="38"/>
      <c r="C132" s="247" t="s">
        <v>565</v>
      </c>
      <c r="D132" s="247" t="s">
        <v>566</v>
      </c>
      <c r="E132" s="18" t="s">
        <v>183</v>
      </c>
      <c r="F132" s="248">
        <v>6.7480000000000002</v>
      </c>
      <c r="G132" s="37"/>
      <c r="H132" s="38"/>
    </row>
    <row r="133" s="2" customFormat="1" ht="16.8" customHeight="1">
      <c r="A133" s="37"/>
      <c r="B133" s="38"/>
      <c r="C133" s="247" t="s">
        <v>560</v>
      </c>
      <c r="D133" s="247" t="s">
        <v>561</v>
      </c>
      <c r="E133" s="18" t="s">
        <v>183</v>
      </c>
      <c r="F133" s="248">
        <v>169.52699999999999</v>
      </c>
      <c r="G133" s="37"/>
      <c r="H133" s="38"/>
    </row>
    <row r="134" s="2" customFormat="1" ht="16.8" customHeight="1">
      <c r="A134" s="37"/>
      <c r="B134" s="38"/>
      <c r="C134" s="243" t="s">
        <v>157</v>
      </c>
      <c r="D134" s="244" t="s">
        <v>1</v>
      </c>
      <c r="E134" s="245" t="s">
        <v>1</v>
      </c>
      <c r="F134" s="246">
        <v>32.357999999999997</v>
      </c>
      <c r="G134" s="37"/>
      <c r="H134" s="38"/>
    </row>
    <row r="135" s="2" customFormat="1" ht="16.8" customHeight="1">
      <c r="A135" s="37"/>
      <c r="B135" s="38"/>
      <c r="C135" s="247" t="s">
        <v>1</v>
      </c>
      <c r="D135" s="247" t="s">
        <v>656</v>
      </c>
      <c r="E135" s="18" t="s">
        <v>1</v>
      </c>
      <c r="F135" s="248">
        <v>201.88499999999999</v>
      </c>
      <c r="G135" s="37"/>
      <c r="H135" s="38"/>
    </row>
    <row r="136" s="2" customFormat="1" ht="16.8" customHeight="1">
      <c r="A136" s="37"/>
      <c r="B136" s="38"/>
      <c r="C136" s="247" t="s">
        <v>1</v>
      </c>
      <c r="D136" s="247" t="s">
        <v>557</v>
      </c>
      <c r="E136" s="18" t="s">
        <v>1</v>
      </c>
      <c r="F136" s="248">
        <v>-169.52699999999999</v>
      </c>
      <c r="G136" s="37"/>
      <c r="H136" s="38"/>
    </row>
    <row r="137" s="2" customFormat="1" ht="16.8" customHeight="1">
      <c r="A137" s="37"/>
      <c r="B137" s="38"/>
      <c r="C137" s="247" t="s">
        <v>157</v>
      </c>
      <c r="D137" s="247" t="s">
        <v>180</v>
      </c>
      <c r="E137" s="18" t="s">
        <v>1</v>
      </c>
      <c r="F137" s="248">
        <v>32.357999999999997</v>
      </c>
      <c r="G137" s="37"/>
      <c r="H137" s="38"/>
    </row>
    <row r="138" s="2" customFormat="1" ht="16.8" customHeight="1">
      <c r="A138" s="37"/>
      <c r="B138" s="38"/>
      <c r="C138" s="249" t="s">
        <v>931</v>
      </c>
      <c r="D138" s="37"/>
      <c r="E138" s="37"/>
      <c r="F138" s="37"/>
      <c r="G138" s="37"/>
      <c r="H138" s="38"/>
    </row>
    <row r="139" s="2" customFormat="1">
      <c r="A139" s="37"/>
      <c r="B139" s="38"/>
      <c r="C139" s="247" t="s">
        <v>191</v>
      </c>
      <c r="D139" s="247" t="s">
        <v>192</v>
      </c>
      <c r="E139" s="18" t="s">
        <v>183</v>
      </c>
      <c r="F139" s="248">
        <v>32.357999999999997</v>
      </c>
      <c r="G139" s="37"/>
      <c r="H139" s="38"/>
    </row>
    <row r="140" s="2" customFormat="1">
      <c r="A140" s="37"/>
      <c r="B140" s="38"/>
      <c r="C140" s="247" t="s">
        <v>194</v>
      </c>
      <c r="D140" s="247" t="s">
        <v>195</v>
      </c>
      <c r="E140" s="18" t="s">
        <v>196</v>
      </c>
      <c r="F140" s="248">
        <v>58.244</v>
      </c>
      <c r="G140" s="37"/>
      <c r="H140" s="38"/>
    </row>
    <row r="141" s="2" customFormat="1" ht="16.8" customHeight="1">
      <c r="A141" s="37"/>
      <c r="B141" s="38"/>
      <c r="C141" s="247" t="s">
        <v>199</v>
      </c>
      <c r="D141" s="247" t="s">
        <v>200</v>
      </c>
      <c r="E141" s="18" t="s">
        <v>183</v>
      </c>
      <c r="F141" s="248">
        <v>32.357999999999997</v>
      </c>
      <c r="G141" s="37"/>
      <c r="H141" s="38"/>
    </row>
    <row r="142" s="2" customFormat="1" ht="16.8" customHeight="1">
      <c r="A142" s="37"/>
      <c r="B142" s="38"/>
      <c r="C142" s="243" t="s">
        <v>536</v>
      </c>
      <c r="D142" s="244" t="s">
        <v>1</v>
      </c>
      <c r="E142" s="245" t="s">
        <v>1</v>
      </c>
      <c r="F142" s="246">
        <v>14.608000000000001</v>
      </c>
      <c r="G142" s="37"/>
      <c r="H142" s="38"/>
    </row>
    <row r="143" s="2" customFormat="1" ht="16.8" customHeight="1">
      <c r="A143" s="37"/>
      <c r="B143" s="38"/>
      <c r="C143" s="247" t="s">
        <v>1</v>
      </c>
      <c r="D143" s="247" t="s">
        <v>639</v>
      </c>
      <c r="E143" s="18" t="s">
        <v>1</v>
      </c>
      <c r="F143" s="248">
        <v>0</v>
      </c>
      <c r="G143" s="37"/>
      <c r="H143" s="38"/>
    </row>
    <row r="144" s="2" customFormat="1" ht="16.8" customHeight="1">
      <c r="A144" s="37"/>
      <c r="B144" s="38"/>
      <c r="C144" s="247" t="s">
        <v>1</v>
      </c>
      <c r="D144" s="247" t="s">
        <v>640</v>
      </c>
      <c r="E144" s="18" t="s">
        <v>1</v>
      </c>
      <c r="F144" s="248">
        <v>11.44</v>
      </c>
      <c r="G144" s="37"/>
      <c r="H144" s="38"/>
    </row>
    <row r="145" s="2" customFormat="1" ht="16.8" customHeight="1">
      <c r="A145" s="37"/>
      <c r="B145" s="38"/>
      <c r="C145" s="247" t="s">
        <v>1</v>
      </c>
      <c r="D145" s="247" t="s">
        <v>641</v>
      </c>
      <c r="E145" s="18" t="s">
        <v>1</v>
      </c>
      <c r="F145" s="248">
        <v>0</v>
      </c>
      <c r="G145" s="37"/>
      <c r="H145" s="38"/>
    </row>
    <row r="146" s="2" customFormat="1" ht="16.8" customHeight="1">
      <c r="A146" s="37"/>
      <c r="B146" s="38"/>
      <c r="C146" s="247" t="s">
        <v>1</v>
      </c>
      <c r="D146" s="247" t="s">
        <v>642</v>
      </c>
      <c r="E146" s="18" t="s">
        <v>1</v>
      </c>
      <c r="F146" s="248">
        <v>3.1680000000000001</v>
      </c>
      <c r="G146" s="37"/>
      <c r="H146" s="38"/>
    </row>
    <row r="147" s="2" customFormat="1" ht="16.8" customHeight="1">
      <c r="A147" s="37"/>
      <c r="B147" s="38"/>
      <c r="C147" s="247" t="s">
        <v>536</v>
      </c>
      <c r="D147" s="247" t="s">
        <v>180</v>
      </c>
      <c r="E147" s="18" t="s">
        <v>1</v>
      </c>
      <c r="F147" s="248">
        <v>14.608000000000001</v>
      </c>
      <c r="G147" s="37"/>
      <c r="H147" s="38"/>
    </row>
    <row r="148" s="2" customFormat="1" ht="16.8" customHeight="1">
      <c r="A148" s="37"/>
      <c r="B148" s="38"/>
      <c r="C148" s="249" t="s">
        <v>931</v>
      </c>
      <c r="D148" s="37"/>
      <c r="E148" s="37"/>
      <c r="F148" s="37"/>
      <c r="G148" s="37"/>
      <c r="H148" s="38"/>
    </row>
    <row r="149" s="2" customFormat="1">
      <c r="A149" s="37"/>
      <c r="B149" s="38"/>
      <c r="C149" s="247" t="s">
        <v>547</v>
      </c>
      <c r="D149" s="247" t="s">
        <v>548</v>
      </c>
      <c r="E149" s="18" t="s">
        <v>183</v>
      </c>
      <c r="F149" s="248">
        <v>14.608000000000001</v>
      </c>
      <c r="G149" s="37"/>
      <c r="H149" s="38"/>
    </row>
    <row r="150" s="2" customFormat="1">
      <c r="A150" s="37"/>
      <c r="B150" s="38"/>
      <c r="C150" s="247" t="s">
        <v>191</v>
      </c>
      <c r="D150" s="247" t="s">
        <v>192</v>
      </c>
      <c r="E150" s="18" t="s">
        <v>183</v>
      </c>
      <c r="F150" s="248">
        <v>32.357999999999997</v>
      </c>
      <c r="G150" s="37"/>
      <c r="H150" s="38"/>
    </row>
    <row r="151" s="2" customFormat="1" ht="16.8" customHeight="1">
      <c r="A151" s="37"/>
      <c r="B151" s="38"/>
      <c r="C151" s="247" t="s">
        <v>560</v>
      </c>
      <c r="D151" s="247" t="s">
        <v>561</v>
      </c>
      <c r="E151" s="18" t="s">
        <v>183</v>
      </c>
      <c r="F151" s="248">
        <v>169.52699999999999</v>
      </c>
      <c r="G151" s="37"/>
      <c r="H151" s="38"/>
    </row>
    <row r="152" s="2" customFormat="1" ht="16.8" customHeight="1">
      <c r="A152" s="37"/>
      <c r="B152" s="38"/>
      <c r="C152" s="243" t="s">
        <v>634</v>
      </c>
      <c r="D152" s="244" t="s">
        <v>1</v>
      </c>
      <c r="E152" s="245" t="s">
        <v>1</v>
      </c>
      <c r="F152" s="246">
        <v>13.552</v>
      </c>
      <c r="G152" s="37"/>
      <c r="H152" s="38"/>
    </row>
    <row r="153" s="2" customFormat="1" ht="16.8" customHeight="1">
      <c r="A153" s="37"/>
      <c r="B153" s="38"/>
      <c r="C153" s="247" t="s">
        <v>1</v>
      </c>
      <c r="D153" s="247" t="s">
        <v>653</v>
      </c>
      <c r="E153" s="18" t="s">
        <v>1</v>
      </c>
      <c r="F153" s="248">
        <v>0</v>
      </c>
      <c r="G153" s="37"/>
      <c r="H153" s="38"/>
    </row>
    <row r="154" s="2" customFormat="1" ht="16.8" customHeight="1">
      <c r="A154" s="37"/>
      <c r="B154" s="38"/>
      <c r="C154" s="247" t="s">
        <v>1</v>
      </c>
      <c r="D154" s="247" t="s">
        <v>654</v>
      </c>
      <c r="E154" s="18" t="s">
        <v>1</v>
      </c>
      <c r="F154" s="248">
        <v>13.552</v>
      </c>
      <c r="G154" s="37"/>
      <c r="H154" s="38"/>
    </row>
    <row r="155" s="2" customFormat="1" ht="16.8" customHeight="1">
      <c r="A155" s="37"/>
      <c r="B155" s="38"/>
      <c r="C155" s="247" t="s">
        <v>634</v>
      </c>
      <c r="D155" s="247" t="s">
        <v>180</v>
      </c>
      <c r="E155" s="18" t="s">
        <v>1</v>
      </c>
      <c r="F155" s="248">
        <v>13.552</v>
      </c>
      <c r="G155" s="37"/>
      <c r="H155" s="38"/>
    </row>
    <row r="156" s="2" customFormat="1" ht="16.8" customHeight="1">
      <c r="A156" s="37"/>
      <c r="B156" s="38"/>
      <c r="C156" s="249" t="s">
        <v>931</v>
      </c>
      <c r="D156" s="37"/>
      <c r="E156" s="37"/>
      <c r="F156" s="37"/>
      <c r="G156" s="37"/>
      <c r="H156" s="38"/>
    </row>
    <row r="157" s="2" customFormat="1" ht="16.8" customHeight="1">
      <c r="A157" s="37"/>
      <c r="B157" s="38"/>
      <c r="C157" s="247" t="s">
        <v>650</v>
      </c>
      <c r="D157" s="247" t="s">
        <v>651</v>
      </c>
      <c r="E157" s="18" t="s">
        <v>183</v>
      </c>
      <c r="F157" s="248">
        <v>13.552</v>
      </c>
      <c r="G157" s="37"/>
      <c r="H157" s="38"/>
    </row>
    <row r="158" s="2" customFormat="1">
      <c r="A158" s="37"/>
      <c r="B158" s="38"/>
      <c r="C158" s="247" t="s">
        <v>191</v>
      </c>
      <c r="D158" s="247" t="s">
        <v>192</v>
      </c>
      <c r="E158" s="18" t="s">
        <v>183</v>
      </c>
      <c r="F158" s="248">
        <v>32.357999999999997</v>
      </c>
      <c r="G158" s="37"/>
      <c r="H158" s="38"/>
    </row>
    <row r="159" s="2" customFormat="1" ht="16.8" customHeight="1">
      <c r="A159" s="37"/>
      <c r="B159" s="38"/>
      <c r="C159" s="247" t="s">
        <v>560</v>
      </c>
      <c r="D159" s="247" t="s">
        <v>561</v>
      </c>
      <c r="E159" s="18" t="s">
        <v>183</v>
      </c>
      <c r="F159" s="248">
        <v>169.52699999999999</v>
      </c>
      <c r="G159" s="37"/>
      <c r="H159" s="38"/>
    </row>
    <row r="160" s="2" customFormat="1" ht="16.8" customHeight="1">
      <c r="A160" s="37"/>
      <c r="B160" s="38"/>
      <c r="C160" s="243" t="s">
        <v>539</v>
      </c>
      <c r="D160" s="244" t="s">
        <v>1</v>
      </c>
      <c r="E160" s="245" t="s">
        <v>1</v>
      </c>
      <c r="F160" s="246">
        <v>169.52699999999999</v>
      </c>
      <c r="G160" s="37"/>
      <c r="H160" s="38"/>
    </row>
    <row r="161" s="2" customFormat="1" ht="16.8" customHeight="1">
      <c r="A161" s="37"/>
      <c r="B161" s="38"/>
      <c r="C161" s="247" t="s">
        <v>1</v>
      </c>
      <c r="D161" s="247" t="s">
        <v>563</v>
      </c>
      <c r="E161" s="18" t="s">
        <v>1</v>
      </c>
      <c r="F161" s="248">
        <v>7.8600000000000003</v>
      </c>
      <c r="G161" s="37"/>
      <c r="H161" s="38"/>
    </row>
    <row r="162" s="2" customFormat="1" ht="16.8" customHeight="1">
      <c r="A162" s="37"/>
      <c r="B162" s="38"/>
      <c r="C162" s="247" t="s">
        <v>1</v>
      </c>
      <c r="D162" s="247" t="s">
        <v>629</v>
      </c>
      <c r="E162" s="18" t="s">
        <v>1</v>
      </c>
      <c r="F162" s="248">
        <v>173.72499999999999</v>
      </c>
      <c r="G162" s="37"/>
      <c r="H162" s="38"/>
    </row>
    <row r="163" s="2" customFormat="1" ht="16.8" customHeight="1">
      <c r="A163" s="37"/>
      <c r="B163" s="38"/>
      <c r="C163" s="247" t="s">
        <v>1</v>
      </c>
      <c r="D163" s="247" t="s">
        <v>660</v>
      </c>
      <c r="E163" s="18" t="s">
        <v>1</v>
      </c>
      <c r="F163" s="248">
        <v>-21.960000000000001</v>
      </c>
      <c r="G163" s="37"/>
      <c r="H163" s="38"/>
    </row>
    <row r="164" s="2" customFormat="1" ht="16.8" customHeight="1">
      <c r="A164" s="37"/>
      <c r="B164" s="38"/>
      <c r="C164" s="247" t="s">
        <v>1</v>
      </c>
      <c r="D164" s="247" t="s">
        <v>634</v>
      </c>
      <c r="E164" s="18" t="s">
        <v>1</v>
      </c>
      <c r="F164" s="248">
        <v>13.552</v>
      </c>
      <c r="G164" s="37"/>
      <c r="H164" s="38"/>
    </row>
    <row r="165" s="2" customFormat="1" ht="16.8" customHeight="1">
      <c r="A165" s="37"/>
      <c r="B165" s="38"/>
      <c r="C165" s="247" t="s">
        <v>1</v>
      </c>
      <c r="D165" s="247" t="s">
        <v>661</v>
      </c>
      <c r="E165" s="18" t="s">
        <v>1</v>
      </c>
      <c r="F165" s="248">
        <v>-3.6499999999999999</v>
      </c>
      <c r="G165" s="37"/>
      <c r="H165" s="38"/>
    </row>
    <row r="166" s="2" customFormat="1" ht="16.8" customHeight="1">
      <c r="A166" s="37"/>
      <c r="B166" s="38"/>
      <c r="C166" s="247" t="s">
        <v>539</v>
      </c>
      <c r="D166" s="247" t="s">
        <v>180</v>
      </c>
      <c r="E166" s="18" t="s">
        <v>1</v>
      </c>
      <c r="F166" s="248">
        <v>169.52699999999999</v>
      </c>
      <c r="G166" s="37"/>
      <c r="H166" s="38"/>
    </row>
    <row r="167" s="2" customFormat="1" ht="16.8" customHeight="1">
      <c r="A167" s="37"/>
      <c r="B167" s="38"/>
      <c r="C167" s="249" t="s">
        <v>931</v>
      </c>
      <c r="D167" s="37"/>
      <c r="E167" s="37"/>
      <c r="F167" s="37"/>
      <c r="G167" s="37"/>
      <c r="H167" s="38"/>
    </row>
    <row r="168" s="2" customFormat="1" ht="16.8" customHeight="1">
      <c r="A168" s="37"/>
      <c r="B168" s="38"/>
      <c r="C168" s="247" t="s">
        <v>560</v>
      </c>
      <c r="D168" s="247" t="s">
        <v>561</v>
      </c>
      <c r="E168" s="18" t="s">
        <v>183</v>
      </c>
      <c r="F168" s="248">
        <v>169.52699999999999</v>
      </c>
      <c r="G168" s="37"/>
      <c r="H168" s="38"/>
    </row>
    <row r="169" s="2" customFormat="1">
      <c r="A169" s="37"/>
      <c r="B169" s="38"/>
      <c r="C169" s="247" t="s">
        <v>191</v>
      </c>
      <c r="D169" s="247" t="s">
        <v>192</v>
      </c>
      <c r="E169" s="18" t="s">
        <v>183</v>
      </c>
      <c r="F169" s="248">
        <v>32.357999999999997</v>
      </c>
      <c r="G169" s="37"/>
      <c r="H169" s="38"/>
    </row>
    <row r="170" s="2" customFormat="1" ht="26.4" customHeight="1">
      <c r="A170" s="37"/>
      <c r="B170" s="38"/>
      <c r="C170" s="242" t="s">
        <v>934</v>
      </c>
      <c r="D170" s="242" t="s">
        <v>112</v>
      </c>
      <c r="E170" s="37"/>
      <c r="F170" s="37"/>
      <c r="G170" s="37"/>
      <c r="H170" s="38"/>
    </row>
    <row r="171" s="2" customFormat="1" ht="16.8" customHeight="1">
      <c r="A171" s="37"/>
      <c r="B171" s="38"/>
      <c r="C171" s="243" t="s">
        <v>629</v>
      </c>
      <c r="D171" s="244" t="s">
        <v>1</v>
      </c>
      <c r="E171" s="245" t="s">
        <v>1</v>
      </c>
      <c r="F171" s="246">
        <v>19.199999999999999</v>
      </c>
      <c r="G171" s="37"/>
      <c r="H171" s="38"/>
    </row>
    <row r="172" s="2" customFormat="1" ht="16.8" customHeight="1">
      <c r="A172" s="37"/>
      <c r="B172" s="38"/>
      <c r="C172" s="247" t="s">
        <v>1</v>
      </c>
      <c r="D172" s="247" t="s">
        <v>728</v>
      </c>
      <c r="E172" s="18" t="s">
        <v>1</v>
      </c>
      <c r="F172" s="248">
        <v>0</v>
      </c>
      <c r="G172" s="37"/>
      <c r="H172" s="38"/>
    </row>
    <row r="173" s="2" customFormat="1" ht="16.8" customHeight="1">
      <c r="A173" s="37"/>
      <c r="B173" s="38"/>
      <c r="C173" s="247" t="s">
        <v>1</v>
      </c>
      <c r="D173" s="247" t="s">
        <v>729</v>
      </c>
      <c r="E173" s="18" t="s">
        <v>1</v>
      </c>
      <c r="F173" s="248">
        <v>19.199999999999999</v>
      </c>
      <c r="G173" s="37"/>
      <c r="H173" s="38"/>
    </row>
    <row r="174" s="2" customFormat="1" ht="16.8" customHeight="1">
      <c r="A174" s="37"/>
      <c r="B174" s="38"/>
      <c r="C174" s="247" t="s">
        <v>629</v>
      </c>
      <c r="D174" s="247" t="s">
        <v>180</v>
      </c>
      <c r="E174" s="18" t="s">
        <v>1</v>
      </c>
      <c r="F174" s="248">
        <v>19.199999999999999</v>
      </c>
      <c r="G174" s="37"/>
      <c r="H174" s="38"/>
    </row>
    <row r="175" s="2" customFormat="1" ht="16.8" customHeight="1">
      <c r="A175" s="37"/>
      <c r="B175" s="38"/>
      <c r="C175" s="249" t="s">
        <v>931</v>
      </c>
      <c r="D175" s="37"/>
      <c r="E175" s="37"/>
      <c r="F175" s="37"/>
      <c r="G175" s="37"/>
      <c r="H175" s="38"/>
    </row>
    <row r="176" s="2" customFormat="1" ht="16.8" customHeight="1">
      <c r="A176" s="37"/>
      <c r="B176" s="38"/>
      <c r="C176" s="247" t="s">
        <v>643</v>
      </c>
      <c r="D176" s="247" t="s">
        <v>644</v>
      </c>
      <c r="E176" s="18" t="s">
        <v>183</v>
      </c>
      <c r="F176" s="248">
        <v>19.199999999999999</v>
      </c>
      <c r="G176" s="37"/>
      <c r="H176" s="38"/>
    </row>
    <row r="177" s="2" customFormat="1">
      <c r="A177" s="37"/>
      <c r="B177" s="38"/>
      <c r="C177" s="247" t="s">
        <v>191</v>
      </c>
      <c r="D177" s="247" t="s">
        <v>192</v>
      </c>
      <c r="E177" s="18" t="s">
        <v>183</v>
      </c>
      <c r="F177" s="248">
        <v>24.969000000000001</v>
      </c>
      <c r="G177" s="37"/>
      <c r="H177" s="38"/>
    </row>
    <row r="178" s="2" customFormat="1" ht="16.8" customHeight="1">
      <c r="A178" s="37"/>
      <c r="B178" s="38"/>
      <c r="C178" s="247" t="s">
        <v>560</v>
      </c>
      <c r="D178" s="247" t="s">
        <v>561</v>
      </c>
      <c r="E178" s="18" t="s">
        <v>183</v>
      </c>
      <c r="F178" s="248">
        <v>29.222999999999999</v>
      </c>
      <c r="G178" s="37"/>
      <c r="H178" s="38"/>
    </row>
    <row r="179" s="2" customFormat="1" ht="16.8" customHeight="1">
      <c r="A179" s="37"/>
      <c r="B179" s="38"/>
      <c r="C179" s="243" t="s">
        <v>534</v>
      </c>
      <c r="D179" s="244" t="s">
        <v>1</v>
      </c>
      <c r="E179" s="245" t="s">
        <v>1</v>
      </c>
      <c r="F179" s="246">
        <v>20.788</v>
      </c>
      <c r="G179" s="37"/>
      <c r="H179" s="38"/>
    </row>
    <row r="180" s="2" customFormat="1" ht="16.8" customHeight="1">
      <c r="A180" s="37"/>
      <c r="B180" s="38"/>
      <c r="C180" s="247" t="s">
        <v>1</v>
      </c>
      <c r="D180" s="247" t="s">
        <v>731</v>
      </c>
      <c r="E180" s="18" t="s">
        <v>1</v>
      </c>
      <c r="F180" s="248">
        <v>0</v>
      </c>
      <c r="G180" s="37"/>
      <c r="H180" s="38"/>
    </row>
    <row r="181" s="2" customFormat="1" ht="16.8" customHeight="1">
      <c r="A181" s="37"/>
      <c r="B181" s="38"/>
      <c r="C181" s="247" t="s">
        <v>1</v>
      </c>
      <c r="D181" s="247" t="s">
        <v>740</v>
      </c>
      <c r="E181" s="18" t="s">
        <v>1</v>
      </c>
      <c r="F181" s="248">
        <v>20.788</v>
      </c>
      <c r="G181" s="37"/>
      <c r="H181" s="38"/>
    </row>
    <row r="182" s="2" customFormat="1" ht="16.8" customHeight="1">
      <c r="A182" s="37"/>
      <c r="B182" s="38"/>
      <c r="C182" s="247" t="s">
        <v>534</v>
      </c>
      <c r="D182" s="247" t="s">
        <v>180</v>
      </c>
      <c r="E182" s="18" t="s">
        <v>1</v>
      </c>
      <c r="F182" s="248">
        <v>20.788</v>
      </c>
      <c r="G182" s="37"/>
      <c r="H182" s="38"/>
    </row>
    <row r="183" s="2" customFormat="1" ht="16.8" customHeight="1">
      <c r="A183" s="37"/>
      <c r="B183" s="38"/>
      <c r="C183" s="249" t="s">
        <v>931</v>
      </c>
      <c r="D183" s="37"/>
      <c r="E183" s="37"/>
      <c r="F183" s="37"/>
      <c r="G183" s="37"/>
      <c r="H183" s="38"/>
    </row>
    <row r="184" s="2" customFormat="1" ht="16.8" customHeight="1">
      <c r="A184" s="37"/>
      <c r="B184" s="38"/>
      <c r="C184" s="247" t="s">
        <v>565</v>
      </c>
      <c r="D184" s="247" t="s">
        <v>566</v>
      </c>
      <c r="E184" s="18" t="s">
        <v>183</v>
      </c>
      <c r="F184" s="248">
        <v>20.788</v>
      </c>
      <c r="G184" s="37"/>
      <c r="H184" s="38"/>
    </row>
    <row r="185" s="2" customFormat="1" ht="16.8" customHeight="1">
      <c r="A185" s="37"/>
      <c r="B185" s="38"/>
      <c r="C185" s="247" t="s">
        <v>560</v>
      </c>
      <c r="D185" s="247" t="s">
        <v>561</v>
      </c>
      <c r="E185" s="18" t="s">
        <v>183</v>
      </c>
      <c r="F185" s="248">
        <v>29.222999999999999</v>
      </c>
      <c r="G185" s="37"/>
      <c r="H185" s="38"/>
    </row>
    <row r="186" s="2" customFormat="1" ht="16.8" customHeight="1">
      <c r="A186" s="37"/>
      <c r="B186" s="38"/>
      <c r="C186" s="243" t="s">
        <v>157</v>
      </c>
      <c r="D186" s="244" t="s">
        <v>1</v>
      </c>
      <c r="E186" s="245" t="s">
        <v>1</v>
      </c>
      <c r="F186" s="246">
        <v>24.969000000000001</v>
      </c>
      <c r="G186" s="37"/>
      <c r="H186" s="38"/>
    </row>
    <row r="187" s="2" customFormat="1" ht="16.8" customHeight="1">
      <c r="A187" s="37"/>
      <c r="B187" s="38"/>
      <c r="C187" s="247" t="s">
        <v>1</v>
      </c>
      <c r="D187" s="247" t="s">
        <v>734</v>
      </c>
      <c r="E187" s="18" t="s">
        <v>1</v>
      </c>
      <c r="F187" s="248">
        <v>54.192</v>
      </c>
      <c r="G187" s="37"/>
      <c r="H187" s="38"/>
    </row>
    <row r="188" s="2" customFormat="1" ht="16.8" customHeight="1">
      <c r="A188" s="37"/>
      <c r="B188" s="38"/>
      <c r="C188" s="247" t="s">
        <v>1</v>
      </c>
      <c r="D188" s="247" t="s">
        <v>557</v>
      </c>
      <c r="E188" s="18" t="s">
        <v>1</v>
      </c>
      <c r="F188" s="248">
        <v>-29.222999999999999</v>
      </c>
      <c r="G188" s="37"/>
      <c r="H188" s="38"/>
    </row>
    <row r="189" s="2" customFormat="1" ht="16.8" customHeight="1">
      <c r="A189" s="37"/>
      <c r="B189" s="38"/>
      <c r="C189" s="247" t="s">
        <v>157</v>
      </c>
      <c r="D189" s="247" t="s">
        <v>180</v>
      </c>
      <c r="E189" s="18" t="s">
        <v>1</v>
      </c>
      <c r="F189" s="248">
        <v>24.969000000000001</v>
      </c>
      <c r="G189" s="37"/>
      <c r="H189" s="38"/>
    </row>
    <row r="190" s="2" customFormat="1" ht="16.8" customHeight="1">
      <c r="A190" s="37"/>
      <c r="B190" s="38"/>
      <c r="C190" s="249" t="s">
        <v>931</v>
      </c>
      <c r="D190" s="37"/>
      <c r="E190" s="37"/>
      <c r="F190" s="37"/>
      <c r="G190" s="37"/>
      <c r="H190" s="38"/>
    </row>
    <row r="191" s="2" customFormat="1">
      <c r="A191" s="37"/>
      <c r="B191" s="38"/>
      <c r="C191" s="247" t="s">
        <v>191</v>
      </c>
      <c r="D191" s="247" t="s">
        <v>192</v>
      </c>
      <c r="E191" s="18" t="s">
        <v>183</v>
      </c>
      <c r="F191" s="248">
        <v>24.969000000000001</v>
      </c>
      <c r="G191" s="37"/>
      <c r="H191" s="38"/>
    </row>
    <row r="192" s="2" customFormat="1">
      <c r="A192" s="37"/>
      <c r="B192" s="38"/>
      <c r="C192" s="247" t="s">
        <v>194</v>
      </c>
      <c r="D192" s="247" t="s">
        <v>195</v>
      </c>
      <c r="E192" s="18" t="s">
        <v>196</v>
      </c>
      <c r="F192" s="248">
        <v>44.944000000000003</v>
      </c>
      <c r="G192" s="37"/>
      <c r="H192" s="38"/>
    </row>
    <row r="193" s="2" customFormat="1" ht="16.8" customHeight="1">
      <c r="A193" s="37"/>
      <c r="B193" s="38"/>
      <c r="C193" s="247" t="s">
        <v>199</v>
      </c>
      <c r="D193" s="247" t="s">
        <v>200</v>
      </c>
      <c r="E193" s="18" t="s">
        <v>183</v>
      </c>
      <c r="F193" s="248">
        <v>24.969000000000001</v>
      </c>
      <c r="G193" s="37"/>
      <c r="H193" s="38"/>
    </row>
    <row r="194" s="2" customFormat="1" ht="16.8" customHeight="1">
      <c r="A194" s="37"/>
      <c r="B194" s="38"/>
      <c r="C194" s="243" t="s">
        <v>536</v>
      </c>
      <c r="D194" s="244" t="s">
        <v>1</v>
      </c>
      <c r="E194" s="245" t="s">
        <v>1</v>
      </c>
      <c r="F194" s="246">
        <v>34.991999999999997</v>
      </c>
      <c r="G194" s="37"/>
      <c r="H194" s="38"/>
    </row>
    <row r="195" s="2" customFormat="1" ht="16.8" customHeight="1">
      <c r="A195" s="37"/>
      <c r="B195" s="38"/>
      <c r="C195" s="247" t="s">
        <v>1</v>
      </c>
      <c r="D195" s="247" t="s">
        <v>731</v>
      </c>
      <c r="E195" s="18" t="s">
        <v>1</v>
      </c>
      <c r="F195" s="248">
        <v>0</v>
      </c>
      <c r="G195" s="37"/>
      <c r="H195" s="38"/>
    </row>
    <row r="196" s="2" customFormat="1" ht="16.8" customHeight="1">
      <c r="A196" s="37"/>
      <c r="B196" s="38"/>
      <c r="C196" s="247" t="s">
        <v>1</v>
      </c>
      <c r="D196" s="247" t="s">
        <v>732</v>
      </c>
      <c r="E196" s="18" t="s">
        <v>1</v>
      </c>
      <c r="F196" s="248">
        <v>34.991999999999997</v>
      </c>
      <c r="G196" s="37"/>
      <c r="H196" s="38"/>
    </row>
    <row r="197" s="2" customFormat="1" ht="16.8" customHeight="1">
      <c r="A197" s="37"/>
      <c r="B197" s="38"/>
      <c r="C197" s="247" t="s">
        <v>536</v>
      </c>
      <c r="D197" s="247" t="s">
        <v>180</v>
      </c>
      <c r="E197" s="18" t="s">
        <v>1</v>
      </c>
      <c r="F197" s="248">
        <v>34.991999999999997</v>
      </c>
      <c r="G197" s="37"/>
      <c r="H197" s="38"/>
    </row>
    <row r="198" s="2" customFormat="1" ht="16.8" customHeight="1">
      <c r="A198" s="37"/>
      <c r="B198" s="38"/>
      <c r="C198" s="249" t="s">
        <v>931</v>
      </c>
      <c r="D198" s="37"/>
      <c r="E198" s="37"/>
      <c r="F198" s="37"/>
      <c r="G198" s="37"/>
      <c r="H198" s="38"/>
    </row>
    <row r="199" s="2" customFormat="1">
      <c r="A199" s="37"/>
      <c r="B199" s="38"/>
      <c r="C199" s="247" t="s">
        <v>547</v>
      </c>
      <c r="D199" s="247" t="s">
        <v>548</v>
      </c>
      <c r="E199" s="18" t="s">
        <v>183</v>
      </c>
      <c r="F199" s="248">
        <v>34.991999999999997</v>
      </c>
      <c r="G199" s="37"/>
      <c r="H199" s="38"/>
    </row>
    <row r="200" s="2" customFormat="1">
      <c r="A200" s="37"/>
      <c r="B200" s="38"/>
      <c r="C200" s="247" t="s">
        <v>191</v>
      </c>
      <c r="D200" s="247" t="s">
        <v>192</v>
      </c>
      <c r="E200" s="18" t="s">
        <v>183</v>
      </c>
      <c r="F200" s="248">
        <v>24.969000000000001</v>
      </c>
      <c r="G200" s="37"/>
      <c r="H200" s="38"/>
    </row>
    <row r="201" s="2" customFormat="1" ht="16.8" customHeight="1">
      <c r="A201" s="37"/>
      <c r="B201" s="38"/>
      <c r="C201" s="247" t="s">
        <v>560</v>
      </c>
      <c r="D201" s="247" t="s">
        <v>561</v>
      </c>
      <c r="E201" s="18" t="s">
        <v>183</v>
      </c>
      <c r="F201" s="248">
        <v>29.222999999999999</v>
      </c>
      <c r="G201" s="37"/>
      <c r="H201" s="38"/>
    </row>
    <row r="202" s="2" customFormat="1" ht="16.8" customHeight="1">
      <c r="A202" s="37"/>
      <c r="B202" s="38"/>
      <c r="C202" s="243" t="s">
        <v>539</v>
      </c>
      <c r="D202" s="244" t="s">
        <v>1</v>
      </c>
      <c r="E202" s="245" t="s">
        <v>1</v>
      </c>
      <c r="F202" s="246">
        <v>29.222999999999999</v>
      </c>
      <c r="G202" s="37"/>
      <c r="H202" s="38"/>
    </row>
    <row r="203" s="2" customFormat="1" ht="16.8" customHeight="1">
      <c r="A203" s="37"/>
      <c r="B203" s="38"/>
      <c r="C203" s="247" t="s">
        <v>1</v>
      </c>
      <c r="D203" s="247" t="s">
        <v>563</v>
      </c>
      <c r="E203" s="18" t="s">
        <v>1</v>
      </c>
      <c r="F203" s="248">
        <v>14.204000000000001</v>
      </c>
      <c r="G203" s="37"/>
      <c r="H203" s="38"/>
    </row>
    <row r="204" s="2" customFormat="1" ht="16.8" customHeight="1">
      <c r="A204" s="37"/>
      <c r="B204" s="38"/>
      <c r="C204" s="247" t="s">
        <v>1</v>
      </c>
      <c r="D204" s="247" t="s">
        <v>629</v>
      </c>
      <c r="E204" s="18" t="s">
        <v>1</v>
      </c>
      <c r="F204" s="248">
        <v>19.199999999999999</v>
      </c>
      <c r="G204" s="37"/>
      <c r="H204" s="38"/>
    </row>
    <row r="205" s="2" customFormat="1" ht="16.8" customHeight="1">
      <c r="A205" s="37"/>
      <c r="B205" s="38"/>
      <c r="C205" s="247" t="s">
        <v>1</v>
      </c>
      <c r="D205" s="247" t="s">
        <v>738</v>
      </c>
      <c r="E205" s="18" t="s">
        <v>1</v>
      </c>
      <c r="F205" s="248">
        <v>-4.181</v>
      </c>
      <c r="G205" s="37"/>
      <c r="H205" s="38"/>
    </row>
    <row r="206" s="2" customFormat="1" ht="16.8" customHeight="1">
      <c r="A206" s="37"/>
      <c r="B206" s="38"/>
      <c r="C206" s="247" t="s">
        <v>539</v>
      </c>
      <c r="D206" s="247" t="s">
        <v>180</v>
      </c>
      <c r="E206" s="18" t="s">
        <v>1</v>
      </c>
      <c r="F206" s="248">
        <v>29.222999999999999</v>
      </c>
      <c r="G206" s="37"/>
      <c r="H206" s="38"/>
    </row>
    <row r="207" s="2" customFormat="1" ht="16.8" customHeight="1">
      <c r="A207" s="37"/>
      <c r="B207" s="38"/>
      <c r="C207" s="249" t="s">
        <v>931</v>
      </c>
      <c r="D207" s="37"/>
      <c r="E207" s="37"/>
      <c r="F207" s="37"/>
      <c r="G207" s="37"/>
      <c r="H207" s="38"/>
    </row>
    <row r="208" s="2" customFormat="1" ht="16.8" customHeight="1">
      <c r="A208" s="37"/>
      <c r="B208" s="38"/>
      <c r="C208" s="247" t="s">
        <v>560</v>
      </c>
      <c r="D208" s="247" t="s">
        <v>561</v>
      </c>
      <c r="E208" s="18" t="s">
        <v>183</v>
      </c>
      <c r="F208" s="248">
        <v>29.222999999999999</v>
      </c>
      <c r="G208" s="37"/>
      <c r="H208" s="38"/>
    </row>
    <row r="209" s="2" customFormat="1">
      <c r="A209" s="37"/>
      <c r="B209" s="38"/>
      <c r="C209" s="247" t="s">
        <v>191</v>
      </c>
      <c r="D209" s="247" t="s">
        <v>192</v>
      </c>
      <c r="E209" s="18" t="s">
        <v>183</v>
      </c>
      <c r="F209" s="248">
        <v>24.969000000000001</v>
      </c>
      <c r="G209" s="37"/>
      <c r="H209" s="38"/>
    </row>
    <row r="210" s="2" customFormat="1" ht="7.44" customHeight="1">
      <c r="A210" s="37"/>
      <c r="B210" s="59"/>
      <c r="C210" s="60"/>
      <c r="D210" s="60"/>
      <c r="E210" s="60"/>
      <c r="F210" s="60"/>
      <c r="G210" s="60"/>
      <c r="H210" s="38"/>
    </row>
    <row r="211" s="2" customFormat="1">
      <c r="A211" s="37"/>
      <c r="B211" s="37"/>
      <c r="C211" s="37"/>
      <c r="D211" s="37"/>
      <c r="E211" s="37"/>
      <c r="F211" s="37"/>
      <c r="G211" s="37"/>
      <c r="H211" s="37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123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Zázemí sportovního areálu Libeč - aktualizace a doplnění 02/2024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124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125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7. 2. 2024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37</v>
      </c>
      <c r="E30" s="37"/>
      <c r="F30" s="37"/>
      <c r="G30" s="37"/>
      <c r="H30" s="37"/>
      <c r="I30" s="37"/>
      <c r="J30" s="95">
        <f>ROUND(J118,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41</v>
      </c>
      <c r="E33" s="31" t="s">
        <v>42</v>
      </c>
      <c r="F33" s="134">
        <f>ROUND((SUM(BE118:BE121)),  2)</f>
        <v>0</v>
      </c>
      <c r="G33" s="37"/>
      <c r="H33" s="37"/>
      <c r="I33" s="135">
        <v>0.20999999999999999</v>
      </c>
      <c r="J33" s="134">
        <f>ROUND(((SUM(BE118:BE121))*I33),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4">
        <f>ROUND((SUM(BF118:BF121)),  2)</f>
        <v>0</v>
      </c>
      <c r="G34" s="37"/>
      <c r="H34" s="37"/>
      <c r="I34" s="135">
        <v>0.12</v>
      </c>
      <c r="J34" s="134">
        <f>ROUND(((SUM(BF118:BF121))*I34),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4">
        <f>ROUND((SUM(BG118:BG121)),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4">
        <f>ROUND((SUM(BH118:BH121)), 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ROUND((SUM(BI118:BI121)),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47</v>
      </c>
      <c r="E39" s="80"/>
      <c r="F39" s="80"/>
      <c r="G39" s="138" t="s">
        <v>48</v>
      </c>
      <c r="H39" s="139" t="s">
        <v>49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Zázemí sportovního areálu Libeč - aktualizace a doplnění 02/2024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000 - Vedlejší rozpočtové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Libeč</v>
      </c>
      <c r="G89" s="37"/>
      <c r="H89" s="37"/>
      <c r="I89" s="31" t="s">
        <v>22</v>
      </c>
      <c r="J89" s="68" t="str">
        <f>IF(J12="","",J12)</f>
        <v>7. 2. 2024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Město Trutnov</v>
      </c>
      <c r="G91" s="37"/>
      <c r="H91" s="37"/>
      <c r="I91" s="31" t="s">
        <v>30</v>
      </c>
      <c r="J91" s="35" t="str">
        <f>E21</f>
        <v>SOLLERTIA, ing. Vladislav jána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Ing. Lenka Kasperová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127</v>
      </c>
      <c r="D94" s="136"/>
      <c r="E94" s="136"/>
      <c r="F94" s="136"/>
      <c r="G94" s="136"/>
      <c r="H94" s="136"/>
      <c r="I94" s="136"/>
      <c r="J94" s="145" t="s">
        <v>128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129</v>
      </c>
      <c r="D96" s="37"/>
      <c r="E96" s="37"/>
      <c r="F96" s="37"/>
      <c r="G96" s="37"/>
      <c r="H96" s="37"/>
      <c r="I96" s="37"/>
      <c r="J96" s="95">
        <f>J118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130</v>
      </c>
    </row>
    <row r="97" s="9" customFormat="1" ht="24.96" customHeight="1">
      <c r="A97" s="9"/>
      <c r="B97" s="147"/>
      <c r="C97" s="9"/>
      <c r="D97" s="148" t="s">
        <v>131</v>
      </c>
      <c r="E97" s="149"/>
      <c r="F97" s="149"/>
      <c r="G97" s="149"/>
      <c r="H97" s="149"/>
      <c r="I97" s="149"/>
      <c r="J97" s="150">
        <f>J119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132</v>
      </c>
      <c r="E98" s="153"/>
      <c r="F98" s="153"/>
      <c r="G98" s="153"/>
      <c r="H98" s="153"/>
      <c r="I98" s="153"/>
      <c r="J98" s="154">
        <f>J120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133</v>
      </c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7"/>
      <c r="D108" s="37"/>
      <c r="E108" s="128" t="str">
        <f>E7</f>
        <v>Zázemí sportovního areálu Libeč - aktualizace a doplnění 02/2024</v>
      </c>
      <c r="F108" s="31"/>
      <c r="G108" s="31"/>
      <c r="H108" s="31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124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66" t="str">
        <f>E9</f>
        <v>000 - Vedlejší rozpočtové náklady</v>
      </c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7"/>
      <c r="E112" s="37"/>
      <c r="F112" s="26" t="str">
        <f>F12</f>
        <v>Libeč</v>
      </c>
      <c r="G112" s="37"/>
      <c r="H112" s="37"/>
      <c r="I112" s="31" t="s">
        <v>22</v>
      </c>
      <c r="J112" s="68" t="str">
        <f>IF(J12="","",J12)</f>
        <v>7. 2. 2024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5.65" customHeight="1">
      <c r="A114" s="37"/>
      <c r="B114" s="38"/>
      <c r="C114" s="31" t="s">
        <v>24</v>
      </c>
      <c r="D114" s="37"/>
      <c r="E114" s="37"/>
      <c r="F114" s="26" t="str">
        <f>E15</f>
        <v>Město Trutnov</v>
      </c>
      <c r="G114" s="37"/>
      <c r="H114" s="37"/>
      <c r="I114" s="31" t="s">
        <v>30</v>
      </c>
      <c r="J114" s="35" t="str">
        <f>E21</f>
        <v>SOLLERTIA, ing. Vladislav jána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7"/>
      <c r="E115" s="37"/>
      <c r="F115" s="26" t="str">
        <f>IF(E18="","",E18)</f>
        <v>Vyplň údaj</v>
      </c>
      <c r="G115" s="37"/>
      <c r="H115" s="37"/>
      <c r="I115" s="31" t="s">
        <v>33</v>
      </c>
      <c r="J115" s="35" t="str">
        <f>E24</f>
        <v>Ing. Lenka Kasperová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55"/>
      <c r="B117" s="156"/>
      <c r="C117" s="157" t="s">
        <v>134</v>
      </c>
      <c r="D117" s="158" t="s">
        <v>62</v>
      </c>
      <c r="E117" s="158" t="s">
        <v>58</v>
      </c>
      <c r="F117" s="158" t="s">
        <v>59</v>
      </c>
      <c r="G117" s="158" t="s">
        <v>135</v>
      </c>
      <c r="H117" s="158" t="s">
        <v>136</v>
      </c>
      <c r="I117" s="158" t="s">
        <v>137</v>
      </c>
      <c r="J117" s="158" t="s">
        <v>128</v>
      </c>
      <c r="K117" s="159" t="s">
        <v>138</v>
      </c>
      <c r="L117" s="160"/>
      <c r="M117" s="85" t="s">
        <v>1</v>
      </c>
      <c r="N117" s="86" t="s">
        <v>41</v>
      </c>
      <c r="O117" s="86" t="s">
        <v>139</v>
      </c>
      <c r="P117" s="86" t="s">
        <v>140</v>
      </c>
      <c r="Q117" s="86" t="s">
        <v>141</v>
      </c>
      <c r="R117" s="86" t="s">
        <v>142</v>
      </c>
      <c r="S117" s="86" t="s">
        <v>143</v>
      </c>
      <c r="T117" s="87" t="s">
        <v>144</v>
      </c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</row>
    <row r="118" s="2" customFormat="1" ht="22.8" customHeight="1">
      <c r="A118" s="37"/>
      <c r="B118" s="38"/>
      <c r="C118" s="92" t="s">
        <v>145</v>
      </c>
      <c r="D118" s="37"/>
      <c r="E118" s="37"/>
      <c r="F118" s="37"/>
      <c r="G118" s="37"/>
      <c r="H118" s="37"/>
      <c r="I118" s="37"/>
      <c r="J118" s="161">
        <f>BK118</f>
        <v>0</v>
      </c>
      <c r="K118" s="37"/>
      <c r="L118" s="38"/>
      <c r="M118" s="88"/>
      <c r="N118" s="72"/>
      <c r="O118" s="89"/>
      <c r="P118" s="162">
        <f>P119</f>
        <v>0</v>
      </c>
      <c r="Q118" s="89"/>
      <c r="R118" s="162">
        <f>R119</f>
        <v>0</v>
      </c>
      <c r="S118" s="89"/>
      <c r="T118" s="163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76</v>
      </c>
      <c r="AU118" s="18" t="s">
        <v>130</v>
      </c>
      <c r="BK118" s="164">
        <f>BK119</f>
        <v>0</v>
      </c>
    </row>
    <row r="119" s="12" customFormat="1" ht="25.92" customHeight="1">
      <c r="A119" s="12"/>
      <c r="B119" s="165"/>
      <c r="C119" s="12"/>
      <c r="D119" s="166" t="s">
        <v>76</v>
      </c>
      <c r="E119" s="167" t="s">
        <v>146</v>
      </c>
      <c r="F119" s="167" t="s">
        <v>83</v>
      </c>
      <c r="G119" s="12"/>
      <c r="H119" s="12"/>
      <c r="I119" s="168"/>
      <c r="J119" s="169">
        <f>BK119</f>
        <v>0</v>
      </c>
      <c r="K119" s="12"/>
      <c r="L119" s="165"/>
      <c r="M119" s="170"/>
      <c r="N119" s="171"/>
      <c r="O119" s="171"/>
      <c r="P119" s="172">
        <f>P120</f>
        <v>0</v>
      </c>
      <c r="Q119" s="171"/>
      <c r="R119" s="172">
        <f>R120</f>
        <v>0</v>
      </c>
      <c r="S119" s="171"/>
      <c r="T119" s="17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6" t="s">
        <v>147</v>
      </c>
      <c r="AT119" s="174" t="s">
        <v>76</v>
      </c>
      <c r="AU119" s="174" t="s">
        <v>77</v>
      </c>
      <c r="AY119" s="166" t="s">
        <v>148</v>
      </c>
      <c r="BK119" s="175">
        <f>BK120</f>
        <v>0</v>
      </c>
    </row>
    <row r="120" s="12" customFormat="1" ht="22.8" customHeight="1">
      <c r="A120" s="12"/>
      <c r="B120" s="165"/>
      <c r="C120" s="12"/>
      <c r="D120" s="166" t="s">
        <v>76</v>
      </c>
      <c r="E120" s="176" t="s">
        <v>149</v>
      </c>
      <c r="F120" s="176" t="s">
        <v>150</v>
      </c>
      <c r="G120" s="12"/>
      <c r="H120" s="12"/>
      <c r="I120" s="168"/>
      <c r="J120" s="177">
        <f>BK120</f>
        <v>0</v>
      </c>
      <c r="K120" s="12"/>
      <c r="L120" s="165"/>
      <c r="M120" s="170"/>
      <c r="N120" s="171"/>
      <c r="O120" s="171"/>
      <c r="P120" s="172">
        <f>P121</f>
        <v>0</v>
      </c>
      <c r="Q120" s="171"/>
      <c r="R120" s="172">
        <f>R121</f>
        <v>0</v>
      </c>
      <c r="S120" s="171"/>
      <c r="T120" s="17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6" t="s">
        <v>147</v>
      </c>
      <c r="AT120" s="174" t="s">
        <v>76</v>
      </c>
      <c r="AU120" s="174" t="s">
        <v>85</v>
      </c>
      <c r="AY120" s="166" t="s">
        <v>148</v>
      </c>
      <c r="BK120" s="175">
        <f>BK121</f>
        <v>0</v>
      </c>
    </row>
    <row r="121" s="2" customFormat="1" ht="16.5" customHeight="1">
      <c r="A121" s="37"/>
      <c r="B121" s="178"/>
      <c r="C121" s="179" t="s">
        <v>85</v>
      </c>
      <c r="D121" s="179" t="s">
        <v>151</v>
      </c>
      <c r="E121" s="180" t="s">
        <v>152</v>
      </c>
      <c r="F121" s="181" t="s">
        <v>150</v>
      </c>
      <c r="G121" s="182" t="s">
        <v>153</v>
      </c>
      <c r="H121" s="183">
        <v>1</v>
      </c>
      <c r="I121" s="184"/>
      <c r="J121" s="185">
        <f>ROUND(I121*H121,2)</f>
        <v>0</v>
      </c>
      <c r="K121" s="181" t="s">
        <v>154</v>
      </c>
      <c r="L121" s="38"/>
      <c r="M121" s="186" t="s">
        <v>1</v>
      </c>
      <c r="N121" s="187" t="s">
        <v>42</v>
      </c>
      <c r="O121" s="188"/>
      <c r="P121" s="189">
        <f>O121*H121</f>
        <v>0</v>
      </c>
      <c r="Q121" s="189">
        <v>0</v>
      </c>
      <c r="R121" s="189">
        <f>Q121*H121</f>
        <v>0</v>
      </c>
      <c r="S121" s="189">
        <v>0</v>
      </c>
      <c r="T121" s="190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1" t="s">
        <v>155</v>
      </c>
      <c r="AT121" s="191" t="s">
        <v>151</v>
      </c>
      <c r="AU121" s="191" t="s">
        <v>87</v>
      </c>
      <c r="AY121" s="18" t="s">
        <v>148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8" t="s">
        <v>85</v>
      </c>
      <c r="BK121" s="192">
        <f>ROUND(I121*H121,2)</f>
        <v>0</v>
      </c>
      <c r="BL121" s="18" t="s">
        <v>155</v>
      </c>
      <c r="BM121" s="191" t="s">
        <v>156</v>
      </c>
    </row>
    <row r="122" s="2" customFormat="1" ht="6.96" customHeight="1">
      <c r="A122" s="37"/>
      <c r="B122" s="59"/>
      <c r="C122" s="60"/>
      <c r="D122" s="60"/>
      <c r="E122" s="60"/>
      <c r="F122" s="60"/>
      <c r="G122" s="60"/>
      <c r="H122" s="60"/>
      <c r="I122" s="60"/>
      <c r="J122" s="60"/>
      <c r="K122" s="60"/>
      <c r="L122" s="38"/>
      <c r="M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</sheetData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  <c r="AZ2" s="193" t="s">
        <v>157</v>
      </c>
      <c r="BA2" s="193" t="s">
        <v>1</v>
      </c>
      <c r="BB2" s="193" t="s">
        <v>1</v>
      </c>
      <c r="BC2" s="193" t="s">
        <v>158</v>
      </c>
      <c r="BD2" s="193" t="s">
        <v>87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  <c r="AZ3" s="193" t="s">
        <v>159</v>
      </c>
      <c r="BA3" s="193" t="s">
        <v>1</v>
      </c>
      <c r="BB3" s="193" t="s">
        <v>1</v>
      </c>
      <c r="BC3" s="193" t="s">
        <v>158</v>
      </c>
      <c r="BD3" s="193" t="s">
        <v>87</v>
      </c>
    </row>
    <row r="4" s="1" customFormat="1" ht="24.96" customHeight="1">
      <c r="B4" s="21"/>
      <c r="D4" s="22" t="s">
        <v>123</v>
      </c>
      <c r="L4" s="21"/>
      <c r="M4" s="127" t="s">
        <v>10</v>
      </c>
      <c r="AT4" s="18" t="s">
        <v>3</v>
      </c>
      <c r="AZ4" s="193" t="s">
        <v>160</v>
      </c>
      <c r="BA4" s="193" t="s">
        <v>1</v>
      </c>
      <c r="BB4" s="193" t="s">
        <v>1</v>
      </c>
      <c r="BC4" s="193" t="s">
        <v>161</v>
      </c>
      <c r="BD4" s="193" t="s">
        <v>87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Zázemí sportovního areálu Libeč - aktualizace a doplnění 02/2024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124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162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7. 2. 2024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37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41</v>
      </c>
      <c r="E33" s="31" t="s">
        <v>42</v>
      </c>
      <c r="F33" s="134">
        <f>ROUND((SUM(BE122:BE185)),  2)</f>
        <v>0</v>
      </c>
      <c r="G33" s="37"/>
      <c r="H33" s="37"/>
      <c r="I33" s="135">
        <v>0.20999999999999999</v>
      </c>
      <c r="J33" s="134">
        <f>ROUND(((SUM(BE122:BE185))*I33),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4">
        <f>ROUND((SUM(BF122:BF185)),  2)</f>
        <v>0</v>
      </c>
      <c r="G34" s="37"/>
      <c r="H34" s="37"/>
      <c r="I34" s="135">
        <v>0.12</v>
      </c>
      <c r="J34" s="134">
        <f>ROUND(((SUM(BF122:BF185))*I34),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4">
        <f>ROUND((SUM(BG122:BG185)),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4">
        <f>ROUND((SUM(BH122:BH185)), 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ROUND((SUM(BI122:BI185)),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47</v>
      </c>
      <c r="E39" s="80"/>
      <c r="F39" s="80"/>
      <c r="G39" s="138" t="s">
        <v>48</v>
      </c>
      <c r="H39" s="139" t="s">
        <v>49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Zázemí sportovního areálu Libeč - aktualizace a doplnění 02/2024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001 - Spodní stavba - základové patky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Libeč</v>
      </c>
      <c r="G89" s="37"/>
      <c r="H89" s="37"/>
      <c r="I89" s="31" t="s">
        <v>22</v>
      </c>
      <c r="J89" s="68" t="str">
        <f>IF(J12="","",J12)</f>
        <v>7. 2. 2024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Město Trutnov</v>
      </c>
      <c r="G91" s="37"/>
      <c r="H91" s="37"/>
      <c r="I91" s="31" t="s">
        <v>30</v>
      </c>
      <c r="J91" s="35" t="str">
        <f>E21</f>
        <v>SOLLERTIA, ing. Vladislav jána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Ing. Lenka Kasperová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127</v>
      </c>
      <c r="D94" s="136"/>
      <c r="E94" s="136"/>
      <c r="F94" s="136"/>
      <c r="G94" s="136"/>
      <c r="H94" s="136"/>
      <c r="I94" s="136"/>
      <c r="J94" s="145" t="s">
        <v>128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129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130</v>
      </c>
    </row>
    <row r="97" s="9" customFormat="1" ht="24.96" customHeight="1">
      <c r="A97" s="9"/>
      <c r="B97" s="147"/>
      <c r="C97" s="9"/>
      <c r="D97" s="148" t="s">
        <v>163</v>
      </c>
      <c r="E97" s="149"/>
      <c r="F97" s="149"/>
      <c r="G97" s="149"/>
      <c r="H97" s="149"/>
      <c r="I97" s="149"/>
      <c r="J97" s="150">
        <f>J123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164</v>
      </c>
      <c r="E98" s="153"/>
      <c r="F98" s="153"/>
      <c r="G98" s="153"/>
      <c r="H98" s="153"/>
      <c r="I98" s="153"/>
      <c r="J98" s="154">
        <f>J124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165</v>
      </c>
      <c r="E99" s="153"/>
      <c r="F99" s="153"/>
      <c r="G99" s="153"/>
      <c r="H99" s="153"/>
      <c r="I99" s="153"/>
      <c r="J99" s="154">
        <f>J145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166</v>
      </c>
      <c r="E100" s="153"/>
      <c r="F100" s="153"/>
      <c r="G100" s="153"/>
      <c r="H100" s="153"/>
      <c r="I100" s="153"/>
      <c r="J100" s="154">
        <f>J173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167</v>
      </c>
      <c r="E101" s="153"/>
      <c r="F101" s="153"/>
      <c r="G101" s="153"/>
      <c r="H101" s="153"/>
      <c r="I101" s="153"/>
      <c r="J101" s="154">
        <f>J181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168</v>
      </c>
      <c r="E102" s="153"/>
      <c r="F102" s="153"/>
      <c r="G102" s="153"/>
      <c r="H102" s="153"/>
      <c r="I102" s="153"/>
      <c r="J102" s="154">
        <f>J184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133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8" t="str">
        <f>E7</f>
        <v>Zázemí sportovního areálu Libeč - aktualizace a doplnění 02/2024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124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001 - Spodní stavba - základové patky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>Libeč</v>
      </c>
      <c r="G116" s="37"/>
      <c r="H116" s="37"/>
      <c r="I116" s="31" t="s">
        <v>22</v>
      </c>
      <c r="J116" s="68" t="str">
        <f>IF(J12="","",J12)</f>
        <v>7. 2. 2024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24</v>
      </c>
      <c r="D118" s="37"/>
      <c r="E118" s="37"/>
      <c r="F118" s="26" t="str">
        <f>E15</f>
        <v>Město Trutnov</v>
      </c>
      <c r="G118" s="37"/>
      <c r="H118" s="37"/>
      <c r="I118" s="31" t="s">
        <v>30</v>
      </c>
      <c r="J118" s="35" t="str">
        <f>E21</f>
        <v>SOLLERTIA, ing. Vladislav jána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IF(E18="","",E18)</f>
        <v>Vyplň údaj</v>
      </c>
      <c r="G119" s="37"/>
      <c r="H119" s="37"/>
      <c r="I119" s="31" t="s">
        <v>33</v>
      </c>
      <c r="J119" s="35" t="str">
        <f>E24</f>
        <v>Ing. Lenka Kasperová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134</v>
      </c>
      <c r="D121" s="158" t="s">
        <v>62</v>
      </c>
      <c r="E121" s="158" t="s">
        <v>58</v>
      </c>
      <c r="F121" s="158" t="s">
        <v>59</v>
      </c>
      <c r="G121" s="158" t="s">
        <v>135</v>
      </c>
      <c r="H121" s="158" t="s">
        <v>136</v>
      </c>
      <c r="I121" s="158" t="s">
        <v>137</v>
      </c>
      <c r="J121" s="158" t="s">
        <v>128</v>
      </c>
      <c r="K121" s="159" t="s">
        <v>138</v>
      </c>
      <c r="L121" s="160"/>
      <c r="M121" s="85" t="s">
        <v>1</v>
      </c>
      <c r="N121" s="86" t="s">
        <v>41</v>
      </c>
      <c r="O121" s="86" t="s">
        <v>139</v>
      </c>
      <c r="P121" s="86" t="s">
        <v>140</v>
      </c>
      <c r="Q121" s="86" t="s">
        <v>141</v>
      </c>
      <c r="R121" s="86" t="s">
        <v>142</v>
      </c>
      <c r="S121" s="86" t="s">
        <v>143</v>
      </c>
      <c r="T121" s="87" t="s">
        <v>144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145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72.781968388861202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76</v>
      </c>
      <c r="AU122" s="18" t="s">
        <v>130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76</v>
      </c>
      <c r="E123" s="167" t="s">
        <v>169</v>
      </c>
      <c r="F123" s="167" t="s">
        <v>170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P124+P145+P173+P181+P184</f>
        <v>0</v>
      </c>
      <c r="Q123" s="171"/>
      <c r="R123" s="172">
        <f>R124+R145+R173+R181+R184</f>
        <v>72.781968388861202</v>
      </c>
      <c r="S123" s="171"/>
      <c r="T123" s="173">
        <f>T124+T145+T173+T181+T184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85</v>
      </c>
      <c r="AT123" s="174" t="s">
        <v>76</v>
      </c>
      <c r="AU123" s="174" t="s">
        <v>77</v>
      </c>
      <c r="AY123" s="166" t="s">
        <v>148</v>
      </c>
      <c r="BK123" s="175">
        <f>BK124+BK145+BK173+BK181+BK184</f>
        <v>0</v>
      </c>
    </row>
    <row r="124" s="12" customFormat="1" ht="22.8" customHeight="1">
      <c r="A124" s="12"/>
      <c r="B124" s="165"/>
      <c r="C124" s="12"/>
      <c r="D124" s="166" t="s">
        <v>76</v>
      </c>
      <c r="E124" s="176" t="s">
        <v>85</v>
      </c>
      <c r="F124" s="176" t="s">
        <v>171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SUM(P125:P144)</f>
        <v>0</v>
      </c>
      <c r="Q124" s="171"/>
      <c r="R124" s="172">
        <f>SUM(R125:R144)</f>
        <v>0</v>
      </c>
      <c r="S124" s="171"/>
      <c r="T124" s="173">
        <f>SUM(T125:T144)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85</v>
      </c>
      <c r="AT124" s="174" t="s">
        <v>76</v>
      </c>
      <c r="AU124" s="174" t="s">
        <v>85</v>
      </c>
      <c r="AY124" s="166" t="s">
        <v>148</v>
      </c>
      <c r="BK124" s="175">
        <f>SUM(BK125:BK144)</f>
        <v>0</v>
      </c>
    </row>
    <row r="125" s="2" customFormat="1" ht="24.15" customHeight="1">
      <c r="A125" s="37"/>
      <c r="B125" s="178"/>
      <c r="C125" s="179" t="s">
        <v>85</v>
      </c>
      <c r="D125" s="179" t="s">
        <v>151</v>
      </c>
      <c r="E125" s="180" t="s">
        <v>172</v>
      </c>
      <c r="F125" s="181" t="s">
        <v>173</v>
      </c>
      <c r="G125" s="182" t="s">
        <v>174</v>
      </c>
      <c r="H125" s="183">
        <v>234.40000000000001</v>
      </c>
      <c r="I125" s="184"/>
      <c r="J125" s="185">
        <f>ROUND(I125*H125,2)</f>
        <v>0</v>
      </c>
      <c r="K125" s="181" t="s">
        <v>154</v>
      </c>
      <c r="L125" s="38"/>
      <c r="M125" s="194" t="s">
        <v>1</v>
      </c>
      <c r="N125" s="195" t="s">
        <v>42</v>
      </c>
      <c r="O125" s="76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1" t="s">
        <v>175</v>
      </c>
      <c r="AT125" s="191" t="s">
        <v>151</v>
      </c>
      <c r="AU125" s="191" t="s">
        <v>87</v>
      </c>
      <c r="AY125" s="18" t="s">
        <v>148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8" t="s">
        <v>85</v>
      </c>
      <c r="BK125" s="192">
        <f>ROUND(I125*H125,2)</f>
        <v>0</v>
      </c>
      <c r="BL125" s="18" t="s">
        <v>175</v>
      </c>
      <c r="BM125" s="191" t="s">
        <v>176</v>
      </c>
    </row>
    <row r="126" s="13" customFormat="1">
      <c r="A126" s="13"/>
      <c r="B126" s="198"/>
      <c r="C126" s="13"/>
      <c r="D126" s="199" t="s">
        <v>177</v>
      </c>
      <c r="E126" s="200" t="s">
        <v>1</v>
      </c>
      <c r="F126" s="201" t="s">
        <v>178</v>
      </c>
      <c r="G126" s="13"/>
      <c r="H126" s="202">
        <v>198.40000000000001</v>
      </c>
      <c r="I126" s="203"/>
      <c r="J126" s="13"/>
      <c r="K126" s="13"/>
      <c r="L126" s="198"/>
      <c r="M126" s="204"/>
      <c r="N126" s="205"/>
      <c r="O126" s="205"/>
      <c r="P126" s="205"/>
      <c r="Q126" s="205"/>
      <c r="R126" s="205"/>
      <c r="S126" s="205"/>
      <c r="T126" s="20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00" t="s">
        <v>177</v>
      </c>
      <c r="AU126" s="200" t="s">
        <v>87</v>
      </c>
      <c r="AV126" s="13" t="s">
        <v>87</v>
      </c>
      <c r="AW126" s="13" t="s">
        <v>32</v>
      </c>
      <c r="AX126" s="13" t="s">
        <v>77</v>
      </c>
      <c r="AY126" s="200" t="s">
        <v>148</v>
      </c>
    </row>
    <row r="127" s="13" customFormat="1">
      <c r="A127" s="13"/>
      <c r="B127" s="198"/>
      <c r="C127" s="13"/>
      <c r="D127" s="199" t="s">
        <v>177</v>
      </c>
      <c r="E127" s="200" t="s">
        <v>1</v>
      </c>
      <c r="F127" s="201" t="s">
        <v>179</v>
      </c>
      <c r="G127" s="13"/>
      <c r="H127" s="202">
        <v>36</v>
      </c>
      <c r="I127" s="203"/>
      <c r="J127" s="13"/>
      <c r="K127" s="13"/>
      <c r="L127" s="198"/>
      <c r="M127" s="204"/>
      <c r="N127" s="205"/>
      <c r="O127" s="205"/>
      <c r="P127" s="205"/>
      <c r="Q127" s="205"/>
      <c r="R127" s="205"/>
      <c r="S127" s="205"/>
      <c r="T127" s="20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00" t="s">
        <v>177</v>
      </c>
      <c r="AU127" s="200" t="s">
        <v>87</v>
      </c>
      <c r="AV127" s="13" t="s">
        <v>87</v>
      </c>
      <c r="AW127" s="13" t="s">
        <v>32</v>
      </c>
      <c r="AX127" s="13" t="s">
        <v>77</v>
      </c>
      <c r="AY127" s="200" t="s">
        <v>148</v>
      </c>
    </row>
    <row r="128" s="14" customFormat="1">
      <c r="A128" s="14"/>
      <c r="B128" s="207"/>
      <c r="C128" s="14"/>
      <c r="D128" s="199" t="s">
        <v>177</v>
      </c>
      <c r="E128" s="208" t="s">
        <v>1</v>
      </c>
      <c r="F128" s="209" t="s">
        <v>180</v>
      </c>
      <c r="G128" s="14"/>
      <c r="H128" s="210">
        <v>234.40000000000001</v>
      </c>
      <c r="I128" s="211"/>
      <c r="J128" s="14"/>
      <c r="K128" s="14"/>
      <c r="L128" s="207"/>
      <c r="M128" s="212"/>
      <c r="N128" s="213"/>
      <c r="O128" s="213"/>
      <c r="P128" s="213"/>
      <c r="Q128" s="213"/>
      <c r="R128" s="213"/>
      <c r="S128" s="213"/>
      <c r="T128" s="2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8" t="s">
        <v>177</v>
      </c>
      <c r="AU128" s="208" t="s">
        <v>87</v>
      </c>
      <c r="AV128" s="14" t="s">
        <v>175</v>
      </c>
      <c r="AW128" s="14" t="s">
        <v>32</v>
      </c>
      <c r="AX128" s="14" t="s">
        <v>85</v>
      </c>
      <c r="AY128" s="208" t="s">
        <v>148</v>
      </c>
    </row>
    <row r="129" s="2" customFormat="1" ht="24.15" customHeight="1">
      <c r="A129" s="37"/>
      <c r="B129" s="178"/>
      <c r="C129" s="179" t="s">
        <v>87</v>
      </c>
      <c r="D129" s="179" t="s">
        <v>151</v>
      </c>
      <c r="E129" s="180" t="s">
        <v>181</v>
      </c>
      <c r="F129" s="181" t="s">
        <v>182</v>
      </c>
      <c r="G129" s="182" t="s">
        <v>183</v>
      </c>
      <c r="H129" s="183">
        <v>45.380000000000003</v>
      </c>
      <c r="I129" s="184"/>
      <c r="J129" s="185">
        <f>ROUND(I129*H129,2)</f>
        <v>0</v>
      </c>
      <c r="K129" s="181" t="s">
        <v>154</v>
      </c>
      <c r="L129" s="38"/>
      <c r="M129" s="194" t="s">
        <v>1</v>
      </c>
      <c r="N129" s="195" t="s">
        <v>42</v>
      </c>
      <c r="O129" s="76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1" t="s">
        <v>175</v>
      </c>
      <c r="AT129" s="191" t="s">
        <v>151</v>
      </c>
      <c r="AU129" s="191" t="s">
        <v>87</v>
      </c>
      <c r="AY129" s="18" t="s">
        <v>148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8" t="s">
        <v>85</v>
      </c>
      <c r="BK129" s="192">
        <f>ROUND(I129*H129,2)</f>
        <v>0</v>
      </c>
      <c r="BL129" s="18" t="s">
        <v>175</v>
      </c>
      <c r="BM129" s="191" t="s">
        <v>184</v>
      </c>
    </row>
    <row r="130" s="13" customFormat="1">
      <c r="A130" s="13"/>
      <c r="B130" s="198"/>
      <c r="C130" s="13"/>
      <c r="D130" s="199" t="s">
        <v>177</v>
      </c>
      <c r="E130" s="200" t="s">
        <v>1</v>
      </c>
      <c r="F130" s="201" t="s">
        <v>185</v>
      </c>
      <c r="G130" s="13"/>
      <c r="H130" s="202">
        <v>22.780999999999999</v>
      </c>
      <c r="I130" s="203"/>
      <c r="J130" s="13"/>
      <c r="K130" s="13"/>
      <c r="L130" s="198"/>
      <c r="M130" s="204"/>
      <c r="N130" s="205"/>
      <c r="O130" s="205"/>
      <c r="P130" s="205"/>
      <c r="Q130" s="205"/>
      <c r="R130" s="205"/>
      <c r="S130" s="205"/>
      <c r="T130" s="20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00" t="s">
        <v>177</v>
      </c>
      <c r="AU130" s="200" t="s">
        <v>87</v>
      </c>
      <c r="AV130" s="13" t="s">
        <v>87</v>
      </c>
      <c r="AW130" s="13" t="s">
        <v>32</v>
      </c>
      <c r="AX130" s="13" t="s">
        <v>77</v>
      </c>
      <c r="AY130" s="200" t="s">
        <v>148</v>
      </c>
    </row>
    <row r="131" s="13" customFormat="1">
      <c r="A131" s="13"/>
      <c r="B131" s="198"/>
      <c r="C131" s="13"/>
      <c r="D131" s="199" t="s">
        <v>177</v>
      </c>
      <c r="E131" s="200" t="s">
        <v>1</v>
      </c>
      <c r="F131" s="201" t="s">
        <v>186</v>
      </c>
      <c r="G131" s="13"/>
      <c r="H131" s="202">
        <v>13.365</v>
      </c>
      <c r="I131" s="203"/>
      <c r="J131" s="13"/>
      <c r="K131" s="13"/>
      <c r="L131" s="198"/>
      <c r="M131" s="204"/>
      <c r="N131" s="205"/>
      <c r="O131" s="205"/>
      <c r="P131" s="205"/>
      <c r="Q131" s="205"/>
      <c r="R131" s="205"/>
      <c r="S131" s="205"/>
      <c r="T131" s="20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00" t="s">
        <v>177</v>
      </c>
      <c r="AU131" s="200" t="s">
        <v>87</v>
      </c>
      <c r="AV131" s="13" t="s">
        <v>87</v>
      </c>
      <c r="AW131" s="13" t="s">
        <v>32</v>
      </c>
      <c r="AX131" s="13" t="s">
        <v>77</v>
      </c>
      <c r="AY131" s="200" t="s">
        <v>148</v>
      </c>
    </row>
    <row r="132" s="13" customFormat="1">
      <c r="A132" s="13"/>
      <c r="B132" s="198"/>
      <c r="C132" s="13"/>
      <c r="D132" s="199" t="s">
        <v>177</v>
      </c>
      <c r="E132" s="200" t="s">
        <v>1</v>
      </c>
      <c r="F132" s="201" t="s">
        <v>187</v>
      </c>
      <c r="G132" s="13"/>
      <c r="H132" s="202">
        <v>1.8</v>
      </c>
      <c r="I132" s="203"/>
      <c r="J132" s="13"/>
      <c r="K132" s="13"/>
      <c r="L132" s="198"/>
      <c r="M132" s="204"/>
      <c r="N132" s="205"/>
      <c r="O132" s="205"/>
      <c r="P132" s="205"/>
      <c r="Q132" s="205"/>
      <c r="R132" s="205"/>
      <c r="S132" s="205"/>
      <c r="T132" s="20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00" t="s">
        <v>177</v>
      </c>
      <c r="AU132" s="200" t="s">
        <v>87</v>
      </c>
      <c r="AV132" s="13" t="s">
        <v>87</v>
      </c>
      <c r="AW132" s="13" t="s">
        <v>32</v>
      </c>
      <c r="AX132" s="13" t="s">
        <v>77</v>
      </c>
      <c r="AY132" s="200" t="s">
        <v>148</v>
      </c>
    </row>
    <row r="133" s="13" customFormat="1">
      <c r="A133" s="13"/>
      <c r="B133" s="198"/>
      <c r="C133" s="13"/>
      <c r="D133" s="199" t="s">
        <v>177</v>
      </c>
      <c r="E133" s="200" t="s">
        <v>1</v>
      </c>
      <c r="F133" s="201" t="s">
        <v>188</v>
      </c>
      <c r="G133" s="13"/>
      <c r="H133" s="202">
        <v>6.2999999999999998</v>
      </c>
      <c r="I133" s="203"/>
      <c r="J133" s="13"/>
      <c r="K133" s="13"/>
      <c r="L133" s="198"/>
      <c r="M133" s="204"/>
      <c r="N133" s="205"/>
      <c r="O133" s="205"/>
      <c r="P133" s="205"/>
      <c r="Q133" s="205"/>
      <c r="R133" s="205"/>
      <c r="S133" s="205"/>
      <c r="T133" s="20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00" t="s">
        <v>177</v>
      </c>
      <c r="AU133" s="200" t="s">
        <v>87</v>
      </c>
      <c r="AV133" s="13" t="s">
        <v>87</v>
      </c>
      <c r="AW133" s="13" t="s">
        <v>32</v>
      </c>
      <c r="AX133" s="13" t="s">
        <v>77</v>
      </c>
      <c r="AY133" s="200" t="s">
        <v>148</v>
      </c>
    </row>
    <row r="134" s="13" customFormat="1">
      <c r="A134" s="13"/>
      <c r="B134" s="198"/>
      <c r="C134" s="13"/>
      <c r="D134" s="199" t="s">
        <v>177</v>
      </c>
      <c r="E134" s="200" t="s">
        <v>1</v>
      </c>
      <c r="F134" s="201" t="s">
        <v>189</v>
      </c>
      <c r="G134" s="13"/>
      <c r="H134" s="202">
        <v>1.1339999999999999</v>
      </c>
      <c r="I134" s="203"/>
      <c r="J134" s="13"/>
      <c r="K134" s="13"/>
      <c r="L134" s="198"/>
      <c r="M134" s="204"/>
      <c r="N134" s="205"/>
      <c r="O134" s="205"/>
      <c r="P134" s="205"/>
      <c r="Q134" s="205"/>
      <c r="R134" s="205"/>
      <c r="S134" s="205"/>
      <c r="T134" s="20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00" t="s">
        <v>177</v>
      </c>
      <c r="AU134" s="200" t="s">
        <v>87</v>
      </c>
      <c r="AV134" s="13" t="s">
        <v>87</v>
      </c>
      <c r="AW134" s="13" t="s">
        <v>32</v>
      </c>
      <c r="AX134" s="13" t="s">
        <v>77</v>
      </c>
      <c r="AY134" s="200" t="s">
        <v>148</v>
      </c>
    </row>
    <row r="135" s="14" customFormat="1">
      <c r="A135" s="14"/>
      <c r="B135" s="207"/>
      <c r="C135" s="14"/>
      <c r="D135" s="199" t="s">
        <v>177</v>
      </c>
      <c r="E135" s="208" t="s">
        <v>159</v>
      </c>
      <c r="F135" s="209" t="s">
        <v>180</v>
      </c>
      <c r="G135" s="14"/>
      <c r="H135" s="210">
        <v>45.380000000000003</v>
      </c>
      <c r="I135" s="211"/>
      <c r="J135" s="14"/>
      <c r="K135" s="14"/>
      <c r="L135" s="207"/>
      <c r="M135" s="212"/>
      <c r="N135" s="213"/>
      <c r="O135" s="213"/>
      <c r="P135" s="213"/>
      <c r="Q135" s="213"/>
      <c r="R135" s="213"/>
      <c r="S135" s="213"/>
      <c r="T135" s="2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8" t="s">
        <v>177</v>
      </c>
      <c r="AU135" s="208" t="s">
        <v>87</v>
      </c>
      <c r="AV135" s="14" t="s">
        <v>175</v>
      </c>
      <c r="AW135" s="14" t="s">
        <v>32</v>
      </c>
      <c r="AX135" s="14" t="s">
        <v>85</v>
      </c>
      <c r="AY135" s="208" t="s">
        <v>148</v>
      </c>
    </row>
    <row r="136" s="2" customFormat="1" ht="37.8" customHeight="1">
      <c r="A136" s="37"/>
      <c r="B136" s="178"/>
      <c r="C136" s="179" t="s">
        <v>190</v>
      </c>
      <c r="D136" s="179" t="s">
        <v>151</v>
      </c>
      <c r="E136" s="180" t="s">
        <v>191</v>
      </c>
      <c r="F136" s="181" t="s">
        <v>192</v>
      </c>
      <c r="G136" s="182" t="s">
        <v>183</v>
      </c>
      <c r="H136" s="183">
        <v>45.380000000000003</v>
      </c>
      <c r="I136" s="184"/>
      <c r="J136" s="185">
        <f>ROUND(I136*H136,2)</f>
        <v>0</v>
      </c>
      <c r="K136" s="181" t="s">
        <v>154</v>
      </c>
      <c r="L136" s="38"/>
      <c r="M136" s="194" t="s">
        <v>1</v>
      </c>
      <c r="N136" s="195" t="s">
        <v>42</v>
      </c>
      <c r="O136" s="76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1" t="s">
        <v>175</v>
      </c>
      <c r="AT136" s="191" t="s">
        <v>151</v>
      </c>
      <c r="AU136" s="191" t="s">
        <v>87</v>
      </c>
      <c r="AY136" s="18" t="s">
        <v>148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8" t="s">
        <v>85</v>
      </c>
      <c r="BK136" s="192">
        <f>ROUND(I136*H136,2)</f>
        <v>0</v>
      </c>
      <c r="BL136" s="18" t="s">
        <v>175</v>
      </c>
      <c r="BM136" s="191" t="s">
        <v>193</v>
      </c>
    </row>
    <row r="137" s="13" customFormat="1">
      <c r="A137" s="13"/>
      <c r="B137" s="198"/>
      <c r="C137" s="13"/>
      <c r="D137" s="199" t="s">
        <v>177</v>
      </c>
      <c r="E137" s="200" t="s">
        <v>1</v>
      </c>
      <c r="F137" s="201" t="s">
        <v>159</v>
      </c>
      <c r="G137" s="13"/>
      <c r="H137" s="202">
        <v>45.380000000000003</v>
      </c>
      <c r="I137" s="203"/>
      <c r="J137" s="13"/>
      <c r="K137" s="13"/>
      <c r="L137" s="198"/>
      <c r="M137" s="204"/>
      <c r="N137" s="205"/>
      <c r="O137" s="205"/>
      <c r="P137" s="205"/>
      <c r="Q137" s="205"/>
      <c r="R137" s="205"/>
      <c r="S137" s="205"/>
      <c r="T137" s="20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00" t="s">
        <v>177</v>
      </c>
      <c r="AU137" s="200" t="s">
        <v>87</v>
      </c>
      <c r="AV137" s="13" t="s">
        <v>87</v>
      </c>
      <c r="AW137" s="13" t="s">
        <v>32</v>
      </c>
      <c r="AX137" s="13" t="s">
        <v>77</v>
      </c>
      <c r="AY137" s="200" t="s">
        <v>148</v>
      </c>
    </row>
    <row r="138" s="14" customFormat="1">
      <c r="A138" s="14"/>
      <c r="B138" s="207"/>
      <c r="C138" s="14"/>
      <c r="D138" s="199" t="s">
        <v>177</v>
      </c>
      <c r="E138" s="208" t="s">
        <v>157</v>
      </c>
      <c r="F138" s="209" t="s">
        <v>180</v>
      </c>
      <c r="G138" s="14"/>
      <c r="H138" s="210">
        <v>45.380000000000003</v>
      </c>
      <c r="I138" s="211"/>
      <c r="J138" s="14"/>
      <c r="K138" s="14"/>
      <c r="L138" s="207"/>
      <c r="M138" s="212"/>
      <c r="N138" s="213"/>
      <c r="O138" s="213"/>
      <c r="P138" s="213"/>
      <c r="Q138" s="213"/>
      <c r="R138" s="213"/>
      <c r="S138" s="213"/>
      <c r="T138" s="2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8" t="s">
        <v>177</v>
      </c>
      <c r="AU138" s="208" t="s">
        <v>87</v>
      </c>
      <c r="AV138" s="14" t="s">
        <v>175</v>
      </c>
      <c r="AW138" s="14" t="s">
        <v>32</v>
      </c>
      <c r="AX138" s="14" t="s">
        <v>85</v>
      </c>
      <c r="AY138" s="208" t="s">
        <v>148</v>
      </c>
    </row>
    <row r="139" s="2" customFormat="1" ht="33" customHeight="1">
      <c r="A139" s="37"/>
      <c r="B139" s="178"/>
      <c r="C139" s="179" t="s">
        <v>175</v>
      </c>
      <c r="D139" s="179" t="s">
        <v>151</v>
      </c>
      <c r="E139" s="180" t="s">
        <v>194</v>
      </c>
      <c r="F139" s="181" t="s">
        <v>195</v>
      </c>
      <c r="G139" s="182" t="s">
        <v>196</v>
      </c>
      <c r="H139" s="183">
        <v>81.683999999999998</v>
      </c>
      <c r="I139" s="184"/>
      <c r="J139" s="185">
        <f>ROUND(I139*H139,2)</f>
        <v>0</v>
      </c>
      <c r="K139" s="181" t="s">
        <v>154</v>
      </c>
      <c r="L139" s="38"/>
      <c r="M139" s="194" t="s">
        <v>1</v>
      </c>
      <c r="N139" s="195" t="s">
        <v>42</v>
      </c>
      <c r="O139" s="76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1" t="s">
        <v>175</v>
      </c>
      <c r="AT139" s="191" t="s">
        <v>151</v>
      </c>
      <c r="AU139" s="191" t="s">
        <v>87</v>
      </c>
      <c r="AY139" s="18" t="s">
        <v>148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8" t="s">
        <v>85</v>
      </c>
      <c r="BK139" s="192">
        <f>ROUND(I139*H139,2)</f>
        <v>0</v>
      </c>
      <c r="BL139" s="18" t="s">
        <v>175</v>
      </c>
      <c r="BM139" s="191" t="s">
        <v>197</v>
      </c>
    </row>
    <row r="140" s="13" customFormat="1">
      <c r="A140" s="13"/>
      <c r="B140" s="198"/>
      <c r="C140" s="13"/>
      <c r="D140" s="199" t="s">
        <v>177</v>
      </c>
      <c r="E140" s="200" t="s">
        <v>1</v>
      </c>
      <c r="F140" s="201" t="s">
        <v>198</v>
      </c>
      <c r="G140" s="13"/>
      <c r="H140" s="202">
        <v>81.683999999999998</v>
      </c>
      <c r="I140" s="203"/>
      <c r="J140" s="13"/>
      <c r="K140" s="13"/>
      <c r="L140" s="198"/>
      <c r="M140" s="204"/>
      <c r="N140" s="205"/>
      <c r="O140" s="205"/>
      <c r="P140" s="205"/>
      <c r="Q140" s="205"/>
      <c r="R140" s="205"/>
      <c r="S140" s="205"/>
      <c r="T140" s="20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00" t="s">
        <v>177</v>
      </c>
      <c r="AU140" s="200" t="s">
        <v>87</v>
      </c>
      <c r="AV140" s="13" t="s">
        <v>87</v>
      </c>
      <c r="AW140" s="13" t="s">
        <v>32</v>
      </c>
      <c r="AX140" s="13" t="s">
        <v>85</v>
      </c>
      <c r="AY140" s="200" t="s">
        <v>148</v>
      </c>
    </row>
    <row r="141" s="2" customFormat="1" ht="16.5" customHeight="1">
      <c r="A141" s="37"/>
      <c r="B141" s="178"/>
      <c r="C141" s="179" t="s">
        <v>147</v>
      </c>
      <c r="D141" s="179" t="s">
        <v>151</v>
      </c>
      <c r="E141" s="180" t="s">
        <v>199</v>
      </c>
      <c r="F141" s="181" t="s">
        <v>200</v>
      </c>
      <c r="G141" s="182" t="s">
        <v>183</v>
      </c>
      <c r="H141" s="183">
        <v>45.380000000000003</v>
      </c>
      <c r="I141" s="184"/>
      <c r="J141" s="185">
        <f>ROUND(I141*H141,2)</f>
        <v>0</v>
      </c>
      <c r="K141" s="181" t="s">
        <v>154</v>
      </c>
      <c r="L141" s="38"/>
      <c r="M141" s="194" t="s">
        <v>1</v>
      </c>
      <c r="N141" s="195" t="s">
        <v>42</v>
      </c>
      <c r="O141" s="76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1" t="s">
        <v>175</v>
      </c>
      <c r="AT141" s="191" t="s">
        <v>151</v>
      </c>
      <c r="AU141" s="191" t="s">
        <v>87</v>
      </c>
      <c r="AY141" s="18" t="s">
        <v>148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8" t="s">
        <v>85</v>
      </c>
      <c r="BK141" s="192">
        <f>ROUND(I141*H141,2)</f>
        <v>0</v>
      </c>
      <c r="BL141" s="18" t="s">
        <v>175</v>
      </c>
      <c r="BM141" s="191" t="s">
        <v>201</v>
      </c>
    </row>
    <row r="142" s="13" customFormat="1">
      <c r="A142" s="13"/>
      <c r="B142" s="198"/>
      <c r="C142" s="13"/>
      <c r="D142" s="199" t="s">
        <v>177</v>
      </c>
      <c r="E142" s="200" t="s">
        <v>1</v>
      </c>
      <c r="F142" s="201" t="s">
        <v>157</v>
      </c>
      <c r="G142" s="13"/>
      <c r="H142" s="202">
        <v>45.380000000000003</v>
      </c>
      <c r="I142" s="203"/>
      <c r="J142" s="13"/>
      <c r="K142" s="13"/>
      <c r="L142" s="198"/>
      <c r="M142" s="204"/>
      <c r="N142" s="205"/>
      <c r="O142" s="205"/>
      <c r="P142" s="205"/>
      <c r="Q142" s="205"/>
      <c r="R142" s="205"/>
      <c r="S142" s="205"/>
      <c r="T142" s="20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00" t="s">
        <v>177</v>
      </c>
      <c r="AU142" s="200" t="s">
        <v>87</v>
      </c>
      <c r="AV142" s="13" t="s">
        <v>87</v>
      </c>
      <c r="AW142" s="13" t="s">
        <v>32</v>
      </c>
      <c r="AX142" s="13" t="s">
        <v>85</v>
      </c>
      <c r="AY142" s="200" t="s">
        <v>148</v>
      </c>
    </row>
    <row r="143" s="2" customFormat="1" ht="24.15" customHeight="1">
      <c r="A143" s="37"/>
      <c r="B143" s="178"/>
      <c r="C143" s="179" t="s">
        <v>202</v>
      </c>
      <c r="D143" s="179" t="s">
        <v>151</v>
      </c>
      <c r="E143" s="180" t="s">
        <v>203</v>
      </c>
      <c r="F143" s="181" t="s">
        <v>204</v>
      </c>
      <c r="G143" s="182" t="s">
        <v>174</v>
      </c>
      <c r="H143" s="183">
        <v>234.40000000000001</v>
      </c>
      <c r="I143" s="184"/>
      <c r="J143" s="185">
        <f>ROUND(I143*H143,2)</f>
        <v>0</v>
      </c>
      <c r="K143" s="181" t="s">
        <v>154</v>
      </c>
      <c r="L143" s="38"/>
      <c r="M143" s="194" t="s">
        <v>1</v>
      </c>
      <c r="N143" s="195" t="s">
        <v>42</v>
      </c>
      <c r="O143" s="76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1" t="s">
        <v>175</v>
      </c>
      <c r="AT143" s="191" t="s">
        <v>151</v>
      </c>
      <c r="AU143" s="191" t="s">
        <v>87</v>
      </c>
      <c r="AY143" s="18" t="s">
        <v>148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8" t="s">
        <v>85</v>
      </c>
      <c r="BK143" s="192">
        <f>ROUND(I143*H143,2)</f>
        <v>0</v>
      </c>
      <c r="BL143" s="18" t="s">
        <v>175</v>
      </c>
      <c r="BM143" s="191" t="s">
        <v>205</v>
      </c>
    </row>
    <row r="144" s="13" customFormat="1">
      <c r="A144" s="13"/>
      <c r="B144" s="198"/>
      <c r="C144" s="13"/>
      <c r="D144" s="199" t="s">
        <v>177</v>
      </c>
      <c r="E144" s="200" t="s">
        <v>1</v>
      </c>
      <c r="F144" s="201" t="s">
        <v>160</v>
      </c>
      <c r="G144" s="13"/>
      <c r="H144" s="202">
        <v>234.40000000000001</v>
      </c>
      <c r="I144" s="203"/>
      <c r="J144" s="13"/>
      <c r="K144" s="13"/>
      <c r="L144" s="198"/>
      <c r="M144" s="204"/>
      <c r="N144" s="205"/>
      <c r="O144" s="205"/>
      <c r="P144" s="205"/>
      <c r="Q144" s="205"/>
      <c r="R144" s="205"/>
      <c r="S144" s="205"/>
      <c r="T144" s="20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00" t="s">
        <v>177</v>
      </c>
      <c r="AU144" s="200" t="s">
        <v>87</v>
      </c>
      <c r="AV144" s="13" t="s">
        <v>87</v>
      </c>
      <c r="AW144" s="13" t="s">
        <v>32</v>
      </c>
      <c r="AX144" s="13" t="s">
        <v>85</v>
      </c>
      <c r="AY144" s="200" t="s">
        <v>148</v>
      </c>
    </row>
    <row r="145" s="12" customFormat="1" ht="22.8" customHeight="1">
      <c r="A145" s="12"/>
      <c r="B145" s="165"/>
      <c r="C145" s="12"/>
      <c r="D145" s="166" t="s">
        <v>76</v>
      </c>
      <c r="E145" s="176" t="s">
        <v>87</v>
      </c>
      <c r="F145" s="176" t="s">
        <v>206</v>
      </c>
      <c r="G145" s="12"/>
      <c r="H145" s="12"/>
      <c r="I145" s="168"/>
      <c r="J145" s="177">
        <f>BK145</f>
        <v>0</v>
      </c>
      <c r="K145" s="12"/>
      <c r="L145" s="165"/>
      <c r="M145" s="170"/>
      <c r="N145" s="171"/>
      <c r="O145" s="171"/>
      <c r="P145" s="172">
        <f>SUM(P146:P172)</f>
        <v>0</v>
      </c>
      <c r="Q145" s="171"/>
      <c r="R145" s="172">
        <f>SUM(R146:R172)</f>
        <v>72.672386388861199</v>
      </c>
      <c r="S145" s="171"/>
      <c r="T145" s="173">
        <f>SUM(T146:T172)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6" t="s">
        <v>85</v>
      </c>
      <c r="AT145" s="174" t="s">
        <v>76</v>
      </c>
      <c r="AU145" s="174" t="s">
        <v>85</v>
      </c>
      <c r="AY145" s="166" t="s">
        <v>148</v>
      </c>
      <c r="BK145" s="175">
        <f>SUM(BK146:BK172)</f>
        <v>0</v>
      </c>
    </row>
    <row r="146" s="2" customFormat="1" ht="24.15" customHeight="1">
      <c r="A146" s="37"/>
      <c r="B146" s="178"/>
      <c r="C146" s="179" t="s">
        <v>207</v>
      </c>
      <c r="D146" s="179" t="s">
        <v>151</v>
      </c>
      <c r="E146" s="180" t="s">
        <v>208</v>
      </c>
      <c r="F146" s="181" t="s">
        <v>209</v>
      </c>
      <c r="G146" s="182" t="s">
        <v>196</v>
      </c>
      <c r="H146" s="183">
        <v>0.035000000000000003</v>
      </c>
      <c r="I146" s="184"/>
      <c r="J146" s="185">
        <f>ROUND(I146*H146,2)</f>
        <v>0</v>
      </c>
      <c r="K146" s="181" t="s">
        <v>154</v>
      </c>
      <c r="L146" s="38"/>
      <c r="M146" s="194" t="s">
        <v>1</v>
      </c>
      <c r="N146" s="195" t="s">
        <v>42</v>
      </c>
      <c r="O146" s="76"/>
      <c r="P146" s="196">
        <f>O146*H146</f>
        <v>0</v>
      </c>
      <c r="Q146" s="196">
        <v>1.0606207999999999</v>
      </c>
      <c r="R146" s="196">
        <f>Q146*H146</f>
        <v>0.037121728</v>
      </c>
      <c r="S146" s="196">
        <v>0</v>
      </c>
      <c r="T146" s="19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1" t="s">
        <v>175</v>
      </c>
      <c r="AT146" s="191" t="s">
        <v>151</v>
      </c>
      <c r="AU146" s="191" t="s">
        <v>87</v>
      </c>
      <c r="AY146" s="18" t="s">
        <v>148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8" t="s">
        <v>85</v>
      </c>
      <c r="BK146" s="192">
        <f>ROUND(I146*H146,2)</f>
        <v>0</v>
      </c>
      <c r="BL146" s="18" t="s">
        <v>175</v>
      </c>
      <c r="BM146" s="191" t="s">
        <v>210</v>
      </c>
    </row>
    <row r="147" s="15" customFormat="1">
      <c r="A147" s="15"/>
      <c r="B147" s="215"/>
      <c r="C147" s="15"/>
      <c r="D147" s="199" t="s">
        <v>177</v>
      </c>
      <c r="E147" s="216" t="s">
        <v>1</v>
      </c>
      <c r="F147" s="217" t="s">
        <v>211</v>
      </c>
      <c r="G147" s="15"/>
      <c r="H147" s="216" t="s">
        <v>1</v>
      </c>
      <c r="I147" s="218"/>
      <c r="J147" s="15"/>
      <c r="K147" s="15"/>
      <c r="L147" s="215"/>
      <c r="M147" s="219"/>
      <c r="N147" s="220"/>
      <c r="O147" s="220"/>
      <c r="P147" s="220"/>
      <c r="Q147" s="220"/>
      <c r="R147" s="220"/>
      <c r="S147" s="220"/>
      <c r="T147" s="22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16" t="s">
        <v>177</v>
      </c>
      <c r="AU147" s="216" t="s">
        <v>87</v>
      </c>
      <c r="AV147" s="15" t="s">
        <v>85</v>
      </c>
      <c r="AW147" s="15" t="s">
        <v>32</v>
      </c>
      <c r="AX147" s="15" t="s">
        <v>77</v>
      </c>
      <c r="AY147" s="216" t="s">
        <v>148</v>
      </c>
    </row>
    <row r="148" s="13" customFormat="1">
      <c r="A148" s="13"/>
      <c r="B148" s="198"/>
      <c r="C148" s="13"/>
      <c r="D148" s="199" t="s">
        <v>177</v>
      </c>
      <c r="E148" s="200" t="s">
        <v>1</v>
      </c>
      <c r="F148" s="201" t="s">
        <v>212</v>
      </c>
      <c r="G148" s="13"/>
      <c r="H148" s="202">
        <v>0.035000000000000003</v>
      </c>
      <c r="I148" s="203"/>
      <c r="J148" s="13"/>
      <c r="K148" s="13"/>
      <c r="L148" s="198"/>
      <c r="M148" s="204"/>
      <c r="N148" s="205"/>
      <c r="O148" s="205"/>
      <c r="P148" s="205"/>
      <c r="Q148" s="205"/>
      <c r="R148" s="205"/>
      <c r="S148" s="205"/>
      <c r="T148" s="20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00" t="s">
        <v>177</v>
      </c>
      <c r="AU148" s="200" t="s">
        <v>87</v>
      </c>
      <c r="AV148" s="13" t="s">
        <v>87</v>
      </c>
      <c r="AW148" s="13" t="s">
        <v>32</v>
      </c>
      <c r="AX148" s="13" t="s">
        <v>85</v>
      </c>
      <c r="AY148" s="200" t="s">
        <v>148</v>
      </c>
    </row>
    <row r="149" s="2" customFormat="1" ht="24.15" customHeight="1">
      <c r="A149" s="37"/>
      <c r="B149" s="178"/>
      <c r="C149" s="179" t="s">
        <v>213</v>
      </c>
      <c r="D149" s="179" t="s">
        <v>151</v>
      </c>
      <c r="E149" s="180" t="s">
        <v>214</v>
      </c>
      <c r="F149" s="181" t="s">
        <v>215</v>
      </c>
      <c r="G149" s="182" t="s">
        <v>183</v>
      </c>
      <c r="H149" s="183">
        <v>22.957000000000001</v>
      </c>
      <c r="I149" s="184"/>
      <c r="J149" s="185">
        <f>ROUND(I149*H149,2)</f>
        <v>0</v>
      </c>
      <c r="K149" s="181" t="s">
        <v>154</v>
      </c>
      <c r="L149" s="38"/>
      <c r="M149" s="194" t="s">
        <v>1</v>
      </c>
      <c r="N149" s="195" t="s">
        <v>42</v>
      </c>
      <c r="O149" s="76"/>
      <c r="P149" s="196">
        <f>O149*H149</f>
        <v>0</v>
      </c>
      <c r="Q149" s="196">
        <v>2.5018722040000001</v>
      </c>
      <c r="R149" s="196">
        <f>Q149*H149</f>
        <v>57.435480187228002</v>
      </c>
      <c r="S149" s="196">
        <v>0</v>
      </c>
      <c r="T149" s="19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1" t="s">
        <v>175</v>
      </c>
      <c r="AT149" s="191" t="s">
        <v>151</v>
      </c>
      <c r="AU149" s="191" t="s">
        <v>87</v>
      </c>
      <c r="AY149" s="18" t="s">
        <v>148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8" t="s">
        <v>85</v>
      </c>
      <c r="BK149" s="192">
        <f>ROUND(I149*H149,2)</f>
        <v>0</v>
      </c>
      <c r="BL149" s="18" t="s">
        <v>175</v>
      </c>
      <c r="BM149" s="191" t="s">
        <v>216</v>
      </c>
    </row>
    <row r="150" s="13" customFormat="1">
      <c r="A150" s="13"/>
      <c r="B150" s="198"/>
      <c r="C150" s="13"/>
      <c r="D150" s="199" t="s">
        <v>177</v>
      </c>
      <c r="E150" s="200" t="s">
        <v>1</v>
      </c>
      <c r="F150" s="201" t="s">
        <v>217</v>
      </c>
      <c r="G150" s="13"/>
      <c r="H150" s="202">
        <v>11.391</v>
      </c>
      <c r="I150" s="203"/>
      <c r="J150" s="13"/>
      <c r="K150" s="13"/>
      <c r="L150" s="198"/>
      <c r="M150" s="204"/>
      <c r="N150" s="205"/>
      <c r="O150" s="205"/>
      <c r="P150" s="205"/>
      <c r="Q150" s="205"/>
      <c r="R150" s="205"/>
      <c r="S150" s="205"/>
      <c r="T150" s="20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00" t="s">
        <v>177</v>
      </c>
      <c r="AU150" s="200" t="s">
        <v>87</v>
      </c>
      <c r="AV150" s="13" t="s">
        <v>87</v>
      </c>
      <c r="AW150" s="13" t="s">
        <v>32</v>
      </c>
      <c r="AX150" s="13" t="s">
        <v>77</v>
      </c>
      <c r="AY150" s="200" t="s">
        <v>148</v>
      </c>
    </row>
    <row r="151" s="13" customFormat="1">
      <c r="A151" s="13"/>
      <c r="B151" s="198"/>
      <c r="C151" s="13"/>
      <c r="D151" s="199" t="s">
        <v>177</v>
      </c>
      <c r="E151" s="200" t="s">
        <v>1</v>
      </c>
      <c r="F151" s="201" t="s">
        <v>218</v>
      </c>
      <c r="G151" s="13"/>
      <c r="H151" s="202">
        <v>6.6829999999999998</v>
      </c>
      <c r="I151" s="203"/>
      <c r="J151" s="13"/>
      <c r="K151" s="13"/>
      <c r="L151" s="198"/>
      <c r="M151" s="204"/>
      <c r="N151" s="205"/>
      <c r="O151" s="205"/>
      <c r="P151" s="205"/>
      <c r="Q151" s="205"/>
      <c r="R151" s="205"/>
      <c r="S151" s="205"/>
      <c r="T151" s="20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0" t="s">
        <v>177</v>
      </c>
      <c r="AU151" s="200" t="s">
        <v>87</v>
      </c>
      <c r="AV151" s="13" t="s">
        <v>87</v>
      </c>
      <c r="AW151" s="13" t="s">
        <v>32</v>
      </c>
      <c r="AX151" s="13" t="s">
        <v>77</v>
      </c>
      <c r="AY151" s="200" t="s">
        <v>148</v>
      </c>
    </row>
    <row r="152" s="13" customFormat="1">
      <c r="A152" s="13"/>
      <c r="B152" s="198"/>
      <c r="C152" s="13"/>
      <c r="D152" s="199" t="s">
        <v>177</v>
      </c>
      <c r="E152" s="200" t="s">
        <v>1</v>
      </c>
      <c r="F152" s="201" t="s">
        <v>219</v>
      </c>
      <c r="G152" s="13"/>
      <c r="H152" s="202">
        <v>0.90000000000000002</v>
      </c>
      <c r="I152" s="203"/>
      <c r="J152" s="13"/>
      <c r="K152" s="13"/>
      <c r="L152" s="198"/>
      <c r="M152" s="204"/>
      <c r="N152" s="205"/>
      <c r="O152" s="205"/>
      <c r="P152" s="205"/>
      <c r="Q152" s="205"/>
      <c r="R152" s="205"/>
      <c r="S152" s="205"/>
      <c r="T152" s="20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00" t="s">
        <v>177</v>
      </c>
      <c r="AU152" s="200" t="s">
        <v>87</v>
      </c>
      <c r="AV152" s="13" t="s">
        <v>87</v>
      </c>
      <c r="AW152" s="13" t="s">
        <v>32</v>
      </c>
      <c r="AX152" s="13" t="s">
        <v>77</v>
      </c>
      <c r="AY152" s="200" t="s">
        <v>148</v>
      </c>
    </row>
    <row r="153" s="13" customFormat="1">
      <c r="A153" s="13"/>
      <c r="B153" s="198"/>
      <c r="C153" s="13"/>
      <c r="D153" s="199" t="s">
        <v>177</v>
      </c>
      <c r="E153" s="200" t="s">
        <v>1</v>
      </c>
      <c r="F153" s="201" t="s">
        <v>220</v>
      </c>
      <c r="G153" s="13"/>
      <c r="H153" s="202">
        <v>3.375</v>
      </c>
      <c r="I153" s="203"/>
      <c r="J153" s="13"/>
      <c r="K153" s="13"/>
      <c r="L153" s="198"/>
      <c r="M153" s="204"/>
      <c r="N153" s="205"/>
      <c r="O153" s="205"/>
      <c r="P153" s="205"/>
      <c r="Q153" s="205"/>
      <c r="R153" s="205"/>
      <c r="S153" s="205"/>
      <c r="T153" s="20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00" t="s">
        <v>177</v>
      </c>
      <c r="AU153" s="200" t="s">
        <v>87</v>
      </c>
      <c r="AV153" s="13" t="s">
        <v>87</v>
      </c>
      <c r="AW153" s="13" t="s">
        <v>32</v>
      </c>
      <c r="AX153" s="13" t="s">
        <v>77</v>
      </c>
      <c r="AY153" s="200" t="s">
        <v>148</v>
      </c>
    </row>
    <row r="154" s="13" customFormat="1">
      <c r="A154" s="13"/>
      <c r="B154" s="198"/>
      <c r="C154" s="13"/>
      <c r="D154" s="199" t="s">
        <v>177</v>
      </c>
      <c r="E154" s="200" t="s">
        <v>1</v>
      </c>
      <c r="F154" s="201" t="s">
        <v>221</v>
      </c>
      <c r="G154" s="13"/>
      <c r="H154" s="202">
        <v>0.60799999999999998</v>
      </c>
      <c r="I154" s="203"/>
      <c r="J154" s="13"/>
      <c r="K154" s="13"/>
      <c r="L154" s="198"/>
      <c r="M154" s="204"/>
      <c r="N154" s="205"/>
      <c r="O154" s="205"/>
      <c r="P154" s="205"/>
      <c r="Q154" s="205"/>
      <c r="R154" s="205"/>
      <c r="S154" s="205"/>
      <c r="T154" s="20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00" t="s">
        <v>177</v>
      </c>
      <c r="AU154" s="200" t="s">
        <v>87</v>
      </c>
      <c r="AV154" s="13" t="s">
        <v>87</v>
      </c>
      <c r="AW154" s="13" t="s">
        <v>32</v>
      </c>
      <c r="AX154" s="13" t="s">
        <v>77</v>
      </c>
      <c r="AY154" s="200" t="s">
        <v>148</v>
      </c>
    </row>
    <row r="155" s="14" customFormat="1">
      <c r="A155" s="14"/>
      <c r="B155" s="207"/>
      <c r="C155" s="14"/>
      <c r="D155" s="199" t="s">
        <v>177</v>
      </c>
      <c r="E155" s="208" t="s">
        <v>1</v>
      </c>
      <c r="F155" s="209" t="s">
        <v>180</v>
      </c>
      <c r="G155" s="14"/>
      <c r="H155" s="210">
        <v>22.957000000000001</v>
      </c>
      <c r="I155" s="211"/>
      <c r="J155" s="14"/>
      <c r="K155" s="14"/>
      <c r="L155" s="207"/>
      <c r="M155" s="212"/>
      <c r="N155" s="213"/>
      <c r="O155" s="213"/>
      <c r="P155" s="213"/>
      <c r="Q155" s="213"/>
      <c r="R155" s="213"/>
      <c r="S155" s="213"/>
      <c r="T155" s="2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8" t="s">
        <v>177</v>
      </c>
      <c r="AU155" s="208" t="s">
        <v>87</v>
      </c>
      <c r="AV155" s="14" t="s">
        <v>175</v>
      </c>
      <c r="AW155" s="14" t="s">
        <v>32</v>
      </c>
      <c r="AX155" s="14" t="s">
        <v>85</v>
      </c>
      <c r="AY155" s="208" t="s">
        <v>148</v>
      </c>
    </row>
    <row r="156" s="2" customFormat="1" ht="16.5" customHeight="1">
      <c r="A156" s="37"/>
      <c r="B156" s="178"/>
      <c r="C156" s="179" t="s">
        <v>222</v>
      </c>
      <c r="D156" s="179" t="s">
        <v>151</v>
      </c>
      <c r="E156" s="180" t="s">
        <v>223</v>
      </c>
      <c r="F156" s="181" t="s">
        <v>224</v>
      </c>
      <c r="G156" s="182" t="s">
        <v>196</v>
      </c>
      <c r="H156" s="183">
        <v>0.156</v>
      </c>
      <c r="I156" s="184"/>
      <c r="J156" s="185">
        <f>ROUND(I156*H156,2)</f>
        <v>0</v>
      </c>
      <c r="K156" s="181" t="s">
        <v>154</v>
      </c>
      <c r="L156" s="38"/>
      <c r="M156" s="194" t="s">
        <v>1</v>
      </c>
      <c r="N156" s="195" t="s">
        <v>42</v>
      </c>
      <c r="O156" s="76"/>
      <c r="P156" s="196">
        <f>O156*H156</f>
        <v>0</v>
      </c>
      <c r="Q156" s="196">
        <v>1.0627727797</v>
      </c>
      <c r="R156" s="196">
        <f>Q156*H156</f>
        <v>0.1657925536332</v>
      </c>
      <c r="S156" s="196">
        <v>0</v>
      </c>
      <c r="T156" s="19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1" t="s">
        <v>175</v>
      </c>
      <c r="AT156" s="191" t="s">
        <v>151</v>
      </c>
      <c r="AU156" s="191" t="s">
        <v>87</v>
      </c>
      <c r="AY156" s="18" t="s">
        <v>148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8" t="s">
        <v>85</v>
      </c>
      <c r="BK156" s="192">
        <f>ROUND(I156*H156,2)</f>
        <v>0</v>
      </c>
      <c r="BL156" s="18" t="s">
        <v>175</v>
      </c>
      <c r="BM156" s="191" t="s">
        <v>225</v>
      </c>
    </row>
    <row r="157" s="15" customFormat="1">
      <c r="A157" s="15"/>
      <c r="B157" s="215"/>
      <c r="C157" s="15"/>
      <c r="D157" s="199" t="s">
        <v>177</v>
      </c>
      <c r="E157" s="216" t="s">
        <v>1</v>
      </c>
      <c r="F157" s="217" t="s">
        <v>226</v>
      </c>
      <c r="G157" s="15"/>
      <c r="H157" s="216" t="s">
        <v>1</v>
      </c>
      <c r="I157" s="218"/>
      <c r="J157" s="15"/>
      <c r="K157" s="15"/>
      <c r="L157" s="215"/>
      <c r="M157" s="219"/>
      <c r="N157" s="220"/>
      <c r="O157" s="220"/>
      <c r="P157" s="220"/>
      <c r="Q157" s="220"/>
      <c r="R157" s="220"/>
      <c r="S157" s="220"/>
      <c r="T157" s="22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16" t="s">
        <v>177</v>
      </c>
      <c r="AU157" s="216" t="s">
        <v>87</v>
      </c>
      <c r="AV157" s="15" t="s">
        <v>85</v>
      </c>
      <c r="AW157" s="15" t="s">
        <v>32</v>
      </c>
      <c r="AX157" s="15" t="s">
        <v>77</v>
      </c>
      <c r="AY157" s="216" t="s">
        <v>148</v>
      </c>
    </row>
    <row r="158" s="13" customFormat="1">
      <c r="A158" s="13"/>
      <c r="B158" s="198"/>
      <c r="C158" s="13"/>
      <c r="D158" s="199" t="s">
        <v>177</v>
      </c>
      <c r="E158" s="200" t="s">
        <v>1</v>
      </c>
      <c r="F158" s="201" t="s">
        <v>227</v>
      </c>
      <c r="G158" s="13"/>
      <c r="H158" s="202">
        <v>0.078</v>
      </c>
      <c r="I158" s="203"/>
      <c r="J158" s="13"/>
      <c r="K158" s="13"/>
      <c r="L158" s="198"/>
      <c r="M158" s="204"/>
      <c r="N158" s="205"/>
      <c r="O158" s="205"/>
      <c r="P158" s="205"/>
      <c r="Q158" s="205"/>
      <c r="R158" s="205"/>
      <c r="S158" s="205"/>
      <c r="T158" s="20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00" t="s">
        <v>177</v>
      </c>
      <c r="AU158" s="200" t="s">
        <v>87</v>
      </c>
      <c r="AV158" s="13" t="s">
        <v>87</v>
      </c>
      <c r="AW158" s="13" t="s">
        <v>32</v>
      </c>
      <c r="AX158" s="13" t="s">
        <v>77</v>
      </c>
      <c r="AY158" s="200" t="s">
        <v>148</v>
      </c>
    </row>
    <row r="159" s="13" customFormat="1">
      <c r="A159" s="13"/>
      <c r="B159" s="198"/>
      <c r="C159" s="13"/>
      <c r="D159" s="199" t="s">
        <v>177</v>
      </c>
      <c r="E159" s="200" t="s">
        <v>1</v>
      </c>
      <c r="F159" s="201" t="s">
        <v>228</v>
      </c>
      <c r="G159" s="13"/>
      <c r="H159" s="202">
        <v>0.044999999999999998</v>
      </c>
      <c r="I159" s="203"/>
      <c r="J159" s="13"/>
      <c r="K159" s="13"/>
      <c r="L159" s="198"/>
      <c r="M159" s="204"/>
      <c r="N159" s="205"/>
      <c r="O159" s="205"/>
      <c r="P159" s="205"/>
      <c r="Q159" s="205"/>
      <c r="R159" s="205"/>
      <c r="S159" s="205"/>
      <c r="T159" s="20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00" t="s">
        <v>177</v>
      </c>
      <c r="AU159" s="200" t="s">
        <v>87</v>
      </c>
      <c r="AV159" s="13" t="s">
        <v>87</v>
      </c>
      <c r="AW159" s="13" t="s">
        <v>32</v>
      </c>
      <c r="AX159" s="13" t="s">
        <v>77</v>
      </c>
      <c r="AY159" s="200" t="s">
        <v>148</v>
      </c>
    </row>
    <row r="160" s="13" customFormat="1">
      <c r="A160" s="13"/>
      <c r="B160" s="198"/>
      <c r="C160" s="13"/>
      <c r="D160" s="199" t="s">
        <v>177</v>
      </c>
      <c r="E160" s="200" t="s">
        <v>1</v>
      </c>
      <c r="F160" s="201" t="s">
        <v>229</v>
      </c>
      <c r="G160" s="13"/>
      <c r="H160" s="202">
        <v>0.0060000000000000001</v>
      </c>
      <c r="I160" s="203"/>
      <c r="J160" s="13"/>
      <c r="K160" s="13"/>
      <c r="L160" s="198"/>
      <c r="M160" s="204"/>
      <c r="N160" s="205"/>
      <c r="O160" s="205"/>
      <c r="P160" s="205"/>
      <c r="Q160" s="205"/>
      <c r="R160" s="205"/>
      <c r="S160" s="205"/>
      <c r="T160" s="20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00" t="s">
        <v>177</v>
      </c>
      <c r="AU160" s="200" t="s">
        <v>87</v>
      </c>
      <c r="AV160" s="13" t="s">
        <v>87</v>
      </c>
      <c r="AW160" s="13" t="s">
        <v>32</v>
      </c>
      <c r="AX160" s="13" t="s">
        <v>77</v>
      </c>
      <c r="AY160" s="200" t="s">
        <v>148</v>
      </c>
    </row>
    <row r="161" s="13" customFormat="1">
      <c r="A161" s="13"/>
      <c r="B161" s="198"/>
      <c r="C161" s="13"/>
      <c r="D161" s="199" t="s">
        <v>177</v>
      </c>
      <c r="E161" s="200" t="s">
        <v>1</v>
      </c>
      <c r="F161" s="201" t="s">
        <v>230</v>
      </c>
      <c r="G161" s="13"/>
      <c r="H161" s="202">
        <v>0.023</v>
      </c>
      <c r="I161" s="203"/>
      <c r="J161" s="13"/>
      <c r="K161" s="13"/>
      <c r="L161" s="198"/>
      <c r="M161" s="204"/>
      <c r="N161" s="205"/>
      <c r="O161" s="205"/>
      <c r="P161" s="205"/>
      <c r="Q161" s="205"/>
      <c r="R161" s="205"/>
      <c r="S161" s="205"/>
      <c r="T161" s="20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00" t="s">
        <v>177</v>
      </c>
      <c r="AU161" s="200" t="s">
        <v>87</v>
      </c>
      <c r="AV161" s="13" t="s">
        <v>87</v>
      </c>
      <c r="AW161" s="13" t="s">
        <v>32</v>
      </c>
      <c r="AX161" s="13" t="s">
        <v>77</v>
      </c>
      <c r="AY161" s="200" t="s">
        <v>148</v>
      </c>
    </row>
    <row r="162" s="13" customFormat="1">
      <c r="A162" s="13"/>
      <c r="B162" s="198"/>
      <c r="C162" s="13"/>
      <c r="D162" s="199" t="s">
        <v>177</v>
      </c>
      <c r="E162" s="200" t="s">
        <v>1</v>
      </c>
      <c r="F162" s="201" t="s">
        <v>231</v>
      </c>
      <c r="G162" s="13"/>
      <c r="H162" s="202">
        <v>0.0040000000000000001</v>
      </c>
      <c r="I162" s="203"/>
      <c r="J162" s="13"/>
      <c r="K162" s="13"/>
      <c r="L162" s="198"/>
      <c r="M162" s="204"/>
      <c r="N162" s="205"/>
      <c r="O162" s="205"/>
      <c r="P162" s="205"/>
      <c r="Q162" s="205"/>
      <c r="R162" s="205"/>
      <c r="S162" s="205"/>
      <c r="T162" s="20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00" t="s">
        <v>177</v>
      </c>
      <c r="AU162" s="200" t="s">
        <v>87</v>
      </c>
      <c r="AV162" s="13" t="s">
        <v>87</v>
      </c>
      <c r="AW162" s="13" t="s">
        <v>32</v>
      </c>
      <c r="AX162" s="13" t="s">
        <v>77</v>
      </c>
      <c r="AY162" s="200" t="s">
        <v>148</v>
      </c>
    </row>
    <row r="163" s="14" customFormat="1">
      <c r="A163" s="14"/>
      <c r="B163" s="207"/>
      <c r="C163" s="14"/>
      <c r="D163" s="199" t="s">
        <v>177</v>
      </c>
      <c r="E163" s="208" t="s">
        <v>1</v>
      </c>
      <c r="F163" s="209" t="s">
        <v>180</v>
      </c>
      <c r="G163" s="14"/>
      <c r="H163" s="210">
        <v>0.156</v>
      </c>
      <c r="I163" s="211"/>
      <c r="J163" s="14"/>
      <c r="K163" s="14"/>
      <c r="L163" s="207"/>
      <c r="M163" s="212"/>
      <c r="N163" s="213"/>
      <c r="O163" s="213"/>
      <c r="P163" s="213"/>
      <c r="Q163" s="213"/>
      <c r="R163" s="213"/>
      <c r="S163" s="213"/>
      <c r="T163" s="2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8" t="s">
        <v>177</v>
      </c>
      <c r="AU163" s="208" t="s">
        <v>87</v>
      </c>
      <c r="AV163" s="14" t="s">
        <v>175</v>
      </c>
      <c r="AW163" s="14" t="s">
        <v>32</v>
      </c>
      <c r="AX163" s="14" t="s">
        <v>85</v>
      </c>
      <c r="AY163" s="208" t="s">
        <v>148</v>
      </c>
    </row>
    <row r="164" s="2" customFormat="1" ht="33" customHeight="1">
      <c r="A164" s="37"/>
      <c r="B164" s="178"/>
      <c r="C164" s="179" t="s">
        <v>232</v>
      </c>
      <c r="D164" s="179" t="s">
        <v>151</v>
      </c>
      <c r="E164" s="180" t="s">
        <v>233</v>
      </c>
      <c r="F164" s="181" t="s">
        <v>234</v>
      </c>
      <c r="G164" s="182" t="s">
        <v>174</v>
      </c>
      <c r="H164" s="183">
        <v>14.4</v>
      </c>
      <c r="I164" s="184"/>
      <c r="J164" s="185">
        <f>ROUND(I164*H164,2)</f>
        <v>0</v>
      </c>
      <c r="K164" s="181" t="s">
        <v>154</v>
      </c>
      <c r="L164" s="38"/>
      <c r="M164" s="194" t="s">
        <v>1</v>
      </c>
      <c r="N164" s="195" t="s">
        <v>42</v>
      </c>
      <c r="O164" s="76"/>
      <c r="P164" s="196">
        <f>O164*H164</f>
        <v>0</v>
      </c>
      <c r="Q164" s="196">
        <v>1.0203605499999999</v>
      </c>
      <c r="R164" s="196">
        <f>Q164*H164</f>
        <v>14.693191919999999</v>
      </c>
      <c r="S164" s="196">
        <v>0</v>
      </c>
      <c r="T164" s="19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1" t="s">
        <v>175</v>
      </c>
      <c r="AT164" s="191" t="s">
        <v>151</v>
      </c>
      <c r="AU164" s="191" t="s">
        <v>87</v>
      </c>
      <c r="AY164" s="18" t="s">
        <v>148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8" t="s">
        <v>85</v>
      </c>
      <c r="BK164" s="192">
        <f>ROUND(I164*H164,2)</f>
        <v>0</v>
      </c>
      <c r="BL164" s="18" t="s">
        <v>175</v>
      </c>
      <c r="BM164" s="191" t="s">
        <v>235</v>
      </c>
    </row>
    <row r="165" s="13" customFormat="1">
      <c r="A165" s="13"/>
      <c r="B165" s="198"/>
      <c r="C165" s="13"/>
      <c r="D165" s="199" t="s">
        <v>177</v>
      </c>
      <c r="E165" s="200" t="s">
        <v>1</v>
      </c>
      <c r="F165" s="201" t="s">
        <v>236</v>
      </c>
      <c r="G165" s="13"/>
      <c r="H165" s="202">
        <v>8.0999999999999996</v>
      </c>
      <c r="I165" s="203"/>
      <c r="J165" s="13"/>
      <c r="K165" s="13"/>
      <c r="L165" s="198"/>
      <c r="M165" s="204"/>
      <c r="N165" s="205"/>
      <c r="O165" s="205"/>
      <c r="P165" s="205"/>
      <c r="Q165" s="205"/>
      <c r="R165" s="205"/>
      <c r="S165" s="205"/>
      <c r="T165" s="20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00" t="s">
        <v>177</v>
      </c>
      <c r="AU165" s="200" t="s">
        <v>87</v>
      </c>
      <c r="AV165" s="13" t="s">
        <v>87</v>
      </c>
      <c r="AW165" s="13" t="s">
        <v>32</v>
      </c>
      <c r="AX165" s="13" t="s">
        <v>77</v>
      </c>
      <c r="AY165" s="200" t="s">
        <v>148</v>
      </c>
    </row>
    <row r="166" s="13" customFormat="1">
      <c r="A166" s="13"/>
      <c r="B166" s="198"/>
      <c r="C166" s="13"/>
      <c r="D166" s="199" t="s">
        <v>177</v>
      </c>
      <c r="E166" s="200" t="s">
        <v>1</v>
      </c>
      <c r="F166" s="201" t="s">
        <v>237</v>
      </c>
      <c r="G166" s="13"/>
      <c r="H166" s="202">
        <v>3.2999999999999998</v>
      </c>
      <c r="I166" s="203"/>
      <c r="J166" s="13"/>
      <c r="K166" s="13"/>
      <c r="L166" s="198"/>
      <c r="M166" s="204"/>
      <c r="N166" s="205"/>
      <c r="O166" s="205"/>
      <c r="P166" s="205"/>
      <c r="Q166" s="205"/>
      <c r="R166" s="205"/>
      <c r="S166" s="205"/>
      <c r="T166" s="20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00" t="s">
        <v>177</v>
      </c>
      <c r="AU166" s="200" t="s">
        <v>87</v>
      </c>
      <c r="AV166" s="13" t="s">
        <v>87</v>
      </c>
      <c r="AW166" s="13" t="s">
        <v>32</v>
      </c>
      <c r="AX166" s="13" t="s">
        <v>77</v>
      </c>
      <c r="AY166" s="200" t="s">
        <v>148</v>
      </c>
    </row>
    <row r="167" s="13" customFormat="1">
      <c r="A167" s="13"/>
      <c r="B167" s="198"/>
      <c r="C167" s="13"/>
      <c r="D167" s="199" t="s">
        <v>177</v>
      </c>
      <c r="E167" s="200" t="s">
        <v>1</v>
      </c>
      <c r="F167" s="201" t="s">
        <v>238</v>
      </c>
      <c r="G167" s="13"/>
      <c r="H167" s="202">
        <v>0.29999999999999999</v>
      </c>
      <c r="I167" s="203"/>
      <c r="J167" s="13"/>
      <c r="K167" s="13"/>
      <c r="L167" s="198"/>
      <c r="M167" s="204"/>
      <c r="N167" s="205"/>
      <c r="O167" s="205"/>
      <c r="P167" s="205"/>
      <c r="Q167" s="205"/>
      <c r="R167" s="205"/>
      <c r="S167" s="205"/>
      <c r="T167" s="20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00" t="s">
        <v>177</v>
      </c>
      <c r="AU167" s="200" t="s">
        <v>87</v>
      </c>
      <c r="AV167" s="13" t="s">
        <v>87</v>
      </c>
      <c r="AW167" s="13" t="s">
        <v>32</v>
      </c>
      <c r="AX167" s="13" t="s">
        <v>77</v>
      </c>
      <c r="AY167" s="200" t="s">
        <v>148</v>
      </c>
    </row>
    <row r="168" s="13" customFormat="1">
      <c r="A168" s="13"/>
      <c r="B168" s="198"/>
      <c r="C168" s="13"/>
      <c r="D168" s="199" t="s">
        <v>177</v>
      </c>
      <c r="E168" s="200" t="s">
        <v>1</v>
      </c>
      <c r="F168" s="201" t="s">
        <v>239</v>
      </c>
      <c r="G168" s="13"/>
      <c r="H168" s="202">
        <v>2.3999999999999999</v>
      </c>
      <c r="I168" s="203"/>
      <c r="J168" s="13"/>
      <c r="K168" s="13"/>
      <c r="L168" s="198"/>
      <c r="M168" s="204"/>
      <c r="N168" s="205"/>
      <c r="O168" s="205"/>
      <c r="P168" s="205"/>
      <c r="Q168" s="205"/>
      <c r="R168" s="205"/>
      <c r="S168" s="205"/>
      <c r="T168" s="20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00" t="s">
        <v>177</v>
      </c>
      <c r="AU168" s="200" t="s">
        <v>87</v>
      </c>
      <c r="AV168" s="13" t="s">
        <v>87</v>
      </c>
      <c r="AW168" s="13" t="s">
        <v>32</v>
      </c>
      <c r="AX168" s="13" t="s">
        <v>77</v>
      </c>
      <c r="AY168" s="200" t="s">
        <v>148</v>
      </c>
    </row>
    <row r="169" s="13" customFormat="1">
      <c r="A169" s="13"/>
      <c r="B169" s="198"/>
      <c r="C169" s="13"/>
      <c r="D169" s="199" t="s">
        <v>177</v>
      </c>
      <c r="E169" s="200" t="s">
        <v>1</v>
      </c>
      <c r="F169" s="201" t="s">
        <v>238</v>
      </c>
      <c r="G169" s="13"/>
      <c r="H169" s="202">
        <v>0.29999999999999999</v>
      </c>
      <c r="I169" s="203"/>
      <c r="J169" s="13"/>
      <c r="K169" s="13"/>
      <c r="L169" s="198"/>
      <c r="M169" s="204"/>
      <c r="N169" s="205"/>
      <c r="O169" s="205"/>
      <c r="P169" s="205"/>
      <c r="Q169" s="205"/>
      <c r="R169" s="205"/>
      <c r="S169" s="205"/>
      <c r="T169" s="20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00" t="s">
        <v>177</v>
      </c>
      <c r="AU169" s="200" t="s">
        <v>87</v>
      </c>
      <c r="AV169" s="13" t="s">
        <v>87</v>
      </c>
      <c r="AW169" s="13" t="s">
        <v>32</v>
      </c>
      <c r="AX169" s="13" t="s">
        <v>77</v>
      </c>
      <c r="AY169" s="200" t="s">
        <v>148</v>
      </c>
    </row>
    <row r="170" s="14" customFormat="1">
      <c r="A170" s="14"/>
      <c r="B170" s="207"/>
      <c r="C170" s="14"/>
      <c r="D170" s="199" t="s">
        <v>177</v>
      </c>
      <c r="E170" s="208" t="s">
        <v>1</v>
      </c>
      <c r="F170" s="209" t="s">
        <v>180</v>
      </c>
      <c r="G170" s="14"/>
      <c r="H170" s="210">
        <v>14.4</v>
      </c>
      <c r="I170" s="211"/>
      <c r="J170" s="14"/>
      <c r="K170" s="14"/>
      <c r="L170" s="207"/>
      <c r="M170" s="212"/>
      <c r="N170" s="213"/>
      <c r="O170" s="213"/>
      <c r="P170" s="213"/>
      <c r="Q170" s="213"/>
      <c r="R170" s="213"/>
      <c r="S170" s="213"/>
      <c r="T170" s="2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8" t="s">
        <v>177</v>
      </c>
      <c r="AU170" s="208" t="s">
        <v>87</v>
      </c>
      <c r="AV170" s="14" t="s">
        <v>175</v>
      </c>
      <c r="AW170" s="14" t="s">
        <v>32</v>
      </c>
      <c r="AX170" s="14" t="s">
        <v>85</v>
      </c>
      <c r="AY170" s="208" t="s">
        <v>148</v>
      </c>
    </row>
    <row r="171" s="2" customFormat="1" ht="21.75" customHeight="1">
      <c r="A171" s="37"/>
      <c r="B171" s="178"/>
      <c r="C171" s="179" t="s">
        <v>240</v>
      </c>
      <c r="D171" s="179" t="s">
        <v>151</v>
      </c>
      <c r="E171" s="180" t="s">
        <v>241</v>
      </c>
      <c r="F171" s="181" t="s">
        <v>242</v>
      </c>
      <c r="G171" s="182" t="s">
        <v>243</v>
      </c>
      <c r="H171" s="183">
        <v>48</v>
      </c>
      <c r="I171" s="184"/>
      <c r="J171" s="185">
        <f>ROUND(I171*H171,2)</f>
        <v>0</v>
      </c>
      <c r="K171" s="181" t="s">
        <v>1</v>
      </c>
      <c r="L171" s="38"/>
      <c r="M171" s="194" t="s">
        <v>1</v>
      </c>
      <c r="N171" s="195" t="s">
        <v>42</v>
      </c>
      <c r="O171" s="76"/>
      <c r="P171" s="196">
        <f>O171*H171</f>
        <v>0</v>
      </c>
      <c r="Q171" s="196">
        <v>0.0071000000000000004</v>
      </c>
      <c r="R171" s="196">
        <f>Q171*H171</f>
        <v>0.34079999999999999</v>
      </c>
      <c r="S171" s="196">
        <v>0</v>
      </c>
      <c r="T171" s="19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1" t="s">
        <v>175</v>
      </c>
      <c r="AT171" s="191" t="s">
        <v>151</v>
      </c>
      <c r="AU171" s="191" t="s">
        <v>87</v>
      </c>
      <c r="AY171" s="18" t="s">
        <v>148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8" t="s">
        <v>85</v>
      </c>
      <c r="BK171" s="192">
        <f>ROUND(I171*H171,2)</f>
        <v>0</v>
      </c>
      <c r="BL171" s="18" t="s">
        <v>175</v>
      </c>
      <c r="BM171" s="191" t="s">
        <v>244</v>
      </c>
    </row>
    <row r="172" s="2" customFormat="1">
      <c r="A172" s="37"/>
      <c r="B172" s="38"/>
      <c r="C172" s="37"/>
      <c r="D172" s="199" t="s">
        <v>245</v>
      </c>
      <c r="E172" s="37"/>
      <c r="F172" s="222" t="s">
        <v>246</v>
      </c>
      <c r="G172" s="37"/>
      <c r="H172" s="37"/>
      <c r="I172" s="223"/>
      <c r="J172" s="37"/>
      <c r="K172" s="37"/>
      <c r="L172" s="38"/>
      <c r="M172" s="224"/>
      <c r="N172" s="225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245</v>
      </c>
      <c r="AU172" s="18" t="s">
        <v>87</v>
      </c>
    </row>
    <row r="173" s="12" customFormat="1" ht="22.8" customHeight="1">
      <c r="A173" s="12"/>
      <c r="B173" s="165"/>
      <c r="C173" s="12"/>
      <c r="D173" s="166" t="s">
        <v>76</v>
      </c>
      <c r="E173" s="176" t="s">
        <v>147</v>
      </c>
      <c r="F173" s="176" t="s">
        <v>247</v>
      </c>
      <c r="G173" s="12"/>
      <c r="H173" s="12"/>
      <c r="I173" s="168"/>
      <c r="J173" s="177">
        <f>BK173</f>
        <v>0</v>
      </c>
      <c r="K173" s="12"/>
      <c r="L173" s="165"/>
      <c r="M173" s="170"/>
      <c r="N173" s="171"/>
      <c r="O173" s="171"/>
      <c r="P173" s="172">
        <f>SUM(P174:P180)</f>
        <v>0</v>
      </c>
      <c r="Q173" s="171"/>
      <c r="R173" s="172">
        <f>SUM(R174:R180)</f>
        <v>0</v>
      </c>
      <c r="S173" s="171"/>
      <c r="T173" s="173">
        <f>SUM(T174:T180)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6" t="s">
        <v>85</v>
      </c>
      <c r="AT173" s="174" t="s">
        <v>76</v>
      </c>
      <c r="AU173" s="174" t="s">
        <v>85</v>
      </c>
      <c r="AY173" s="166" t="s">
        <v>148</v>
      </c>
      <c r="BK173" s="175">
        <f>SUM(BK174:BK180)</f>
        <v>0</v>
      </c>
    </row>
    <row r="174" s="2" customFormat="1" ht="21.75" customHeight="1">
      <c r="A174" s="37"/>
      <c r="B174" s="178"/>
      <c r="C174" s="179" t="s">
        <v>8</v>
      </c>
      <c r="D174" s="179" t="s">
        <v>151</v>
      </c>
      <c r="E174" s="180" t="s">
        <v>248</v>
      </c>
      <c r="F174" s="181" t="s">
        <v>249</v>
      </c>
      <c r="G174" s="182" t="s">
        <v>174</v>
      </c>
      <c r="H174" s="183">
        <v>234.40000000000001</v>
      </c>
      <c r="I174" s="184"/>
      <c r="J174" s="185">
        <f>ROUND(I174*H174,2)</f>
        <v>0</v>
      </c>
      <c r="K174" s="181" t="s">
        <v>154</v>
      </c>
      <c r="L174" s="38"/>
      <c r="M174" s="194" t="s">
        <v>1</v>
      </c>
      <c r="N174" s="195" t="s">
        <v>42</v>
      </c>
      <c r="O174" s="76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1" t="s">
        <v>175</v>
      </c>
      <c r="AT174" s="191" t="s">
        <v>151</v>
      </c>
      <c r="AU174" s="191" t="s">
        <v>87</v>
      </c>
      <c r="AY174" s="18" t="s">
        <v>148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8" t="s">
        <v>85</v>
      </c>
      <c r="BK174" s="192">
        <f>ROUND(I174*H174,2)</f>
        <v>0</v>
      </c>
      <c r="BL174" s="18" t="s">
        <v>175</v>
      </c>
      <c r="BM174" s="191" t="s">
        <v>250</v>
      </c>
    </row>
    <row r="175" s="13" customFormat="1">
      <c r="A175" s="13"/>
      <c r="B175" s="198"/>
      <c r="C175" s="13"/>
      <c r="D175" s="199" t="s">
        <v>177</v>
      </c>
      <c r="E175" s="200" t="s">
        <v>1</v>
      </c>
      <c r="F175" s="201" t="s">
        <v>160</v>
      </c>
      <c r="G175" s="13"/>
      <c r="H175" s="202">
        <v>234.40000000000001</v>
      </c>
      <c r="I175" s="203"/>
      <c r="J175" s="13"/>
      <c r="K175" s="13"/>
      <c r="L175" s="198"/>
      <c r="M175" s="204"/>
      <c r="N175" s="205"/>
      <c r="O175" s="205"/>
      <c r="P175" s="205"/>
      <c r="Q175" s="205"/>
      <c r="R175" s="205"/>
      <c r="S175" s="205"/>
      <c r="T175" s="20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00" t="s">
        <v>177</v>
      </c>
      <c r="AU175" s="200" t="s">
        <v>87</v>
      </c>
      <c r="AV175" s="13" t="s">
        <v>87</v>
      </c>
      <c r="AW175" s="13" t="s">
        <v>32</v>
      </c>
      <c r="AX175" s="13" t="s">
        <v>85</v>
      </c>
      <c r="AY175" s="200" t="s">
        <v>148</v>
      </c>
    </row>
    <row r="176" s="2" customFormat="1" ht="24.15" customHeight="1">
      <c r="A176" s="37"/>
      <c r="B176" s="178"/>
      <c r="C176" s="179" t="s">
        <v>251</v>
      </c>
      <c r="D176" s="179" t="s">
        <v>151</v>
      </c>
      <c r="E176" s="180" t="s">
        <v>252</v>
      </c>
      <c r="F176" s="181" t="s">
        <v>253</v>
      </c>
      <c r="G176" s="182" t="s">
        <v>174</v>
      </c>
      <c r="H176" s="183">
        <v>234.40000000000001</v>
      </c>
      <c r="I176" s="184"/>
      <c r="J176" s="185">
        <f>ROUND(I176*H176,2)</f>
        <v>0</v>
      </c>
      <c r="K176" s="181" t="s">
        <v>154</v>
      </c>
      <c r="L176" s="38"/>
      <c r="M176" s="194" t="s">
        <v>1</v>
      </c>
      <c r="N176" s="195" t="s">
        <v>42</v>
      </c>
      <c r="O176" s="76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1" t="s">
        <v>175</v>
      </c>
      <c r="AT176" s="191" t="s">
        <v>151</v>
      </c>
      <c r="AU176" s="191" t="s">
        <v>87</v>
      </c>
      <c r="AY176" s="18" t="s">
        <v>148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8" t="s">
        <v>85</v>
      </c>
      <c r="BK176" s="192">
        <f>ROUND(I176*H176,2)</f>
        <v>0</v>
      </c>
      <c r="BL176" s="18" t="s">
        <v>175</v>
      </c>
      <c r="BM176" s="191" t="s">
        <v>254</v>
      </c>
    </row>
    <row r="177" s="15" customFormat="1">
      <c r="A177" s="15"/>
      <c r="B177" s="215"/>
      <c r="C177" s="15"/>
      <c r="D177" s="199" t="s">
        <v>177</v>
      </c>
      <c r="E177" s="216" t="s">
        <v>1</v>
      </c>
      <c r="F177" s="217" t="s">
        <v>255</v>
      </c>
      <c r="G177" s="15"/>
      <c r="H177" s="216" t="s">
        <v>1</v>
      </c>
      <c r="I177" s="218"/>
      <c r="J177" s="15"/>
      <c r="K177" s="15"/>
      <c r="L177" s="215"/>
      <c r="M177" s="219"/>
      <c r="N177" s="220"/>
      <c r="O177" s="220"/>
      <c r="P177" s="220"/>
      <c r="Q177" s="220"/>
      <c r="R177" s="220"/>
      <c r="S177" s="220"/>
      <c r="T177" s="22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16" t="s">
        <v>177</v>
      </c>
      <c r="AU177" s="216" t="s">
        <v>87</v>
      </c>
      <c r="AV177" s="15" t="s">
        <v>85</v>
      </c>
      <c r="AW177" s="15" t="s">
        <v>32</v>
      </c>
      <c r="AX177" s="15" t="s">
        <v>77</v>
      </c>
      <c r="AY177" s="216" t="s">
        <v>148</v>
      </c>
    </row>
    <row r="178" s="13" customFormat="1">
      <c r="A178" s="13"/>
      <c r="B178" s="198"/>
      <c r="C178" s="13"/>
      <c r="D178" s="199" t="s">
        <v>177</v>
      </c>
      <c r="E178" s="200" t="s">
        <v>1</v>
      </c>
      <c r="F178" s="201" t="s">
        <v>178</v>
      </c>
      <c r="G178" s="13"/>
      <c r="H178" s="202">
        <v>198.40000000000001</v>
      </c>
      <c r="I178" s="203"/>
      <c r="J178" s="13"/>
      <c r="K178" s="13"/>
      <c r="L178" s="198"/>
      <c r="M178" s="204"/>
      <c r="N178" s="205"/>
      <c r="O178" s="205"/>
      <c r="P178" s="205"/>
      <c r="Q178" s="205"/>
      <c r="R178" s="205"/>
      <c r="S178" s="205"/>
      <c r="T178" s="20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00" t="s">
        <v>177</v>
      </c>
      <c r="AU178" s="200" t="s">
        <v>87</v>
      </c>
      <c r="AV178" s="13" t="s">
        <v>87</v>
      </c>
      <c r="AW178" s="13" t="s">
        <v>32</v>
      </c>
      <c r="AX178" s="13" t="s">
        <v>77</v>
      </c>
      <c r="AY178" s="200" t="s">
        <v>148</v>
      </c>
    </row>
    <row r="179" s="13" customFormat="1">
      <c r="A179" s="13"/>
      <c r="B179" s="198"/>
      <c r="C179" s="13"/>
      <c r="D179" s="199" t="s">
        <v>177</v>
      </c>
      <c r="E179" s="200" t="s">
        <v>1</v>
      </c>
      <c r="F179" s="201" t="s">
        <v>179</v>
      </c>
      <c r="G179" s="13"/>
      <c r="H179" s="202">
        <v>36</v>
      </c>
      <c r="I179" s="203"/>
      <c r="J179" s="13"/>
      <c r="K179" s="13"/>
      <c r="L179" s="198"/>
      <c r="M179" s="204"/>
      <c r="N179" s="205"/>
      <c r="O179" s="205"/>
      <c r="P179" s="205"/>
      <c r="Q179" s="205"/>
      <c r="R179" s="205"/>
      <c r="S179" s="205"/>
      <c r="T179" s="20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00" t="s">
        <v>177</v>
      </c>
      <c r="AU179" s="200" t="s">
        <v>87</v>
      </c>
      <c r="AV179" s="13" t="s">
        <v>87</v>
      </c>
      <c r="AW179" s="13" t="s">
        <v>32</v>
      </c>
      <c r="AX179" s="13" t="s">
        <v>77</v>
      </c>
      <c r="AY179" s="200" t="s">
        <v>148</v>
      </c>
    </row>
    <row r="180" s="14" customFormat="1">
      <c r="A180" s="14"/>
      <c r="B180" s="207"/>
      <c r="C180" s="14"/>
      <c r="D180" s="199" t="s">
        <v>177</v>
      </c>
      <c r="E180" s="208" t="s">
        <v>160</v>
      </c>
      <c r="F180" s="209" t="s">
        <v>180</v>
      </c>
      <c r="G180" s="14"/>
      <c r="H180" s="210">
        <v>234.40000000000001</v>
      </c>
      <c r="I180" s="211"/>
      <c r="J180" s="14"/>
      <c r="K180" s="14"/>
      <c r="L180" s="207"/>
      <c r="M180" s="212"/>
      <c r="N180" s="213"/>
      <c r="O180" s="213"/>
      <c r="P180" s="213"/>
      <c r="Q180" s="213"/>
      <c r="R180" s="213"/>
      <c r="S180" s="213"/>
      <c r="T180" s="2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8" t="s">
        <v>177</v>
      </c>
      <c r="AU180" s="208" t="s">
        <v>87</v>
      </c>
      <c r="AV180" s="14" t="s">
        <v>175</v>
      </c>
      <c r="AW180" s="14" t="s">
        <v>32</v>
      </c>
      <c r="AX180" s="14" t="s">
        <v>85</v>
      </c>
      <c r="AY180" s="208" t="s">
        <v>148</v>
      </c>
    </row>
    <row r="181" s="12" customFormat="1" ht="22.8" customHeight="1">
      <c r="A181" s="12"/>
      <c r="B181" s="165"/>
      <c r="C181" s="12"/>
      <c r="D181" s="166" t="s">
        <v>76</v>
      </c>
      <c r="E181" s="176" t="s">
        <v>222</v>
      </c>
      <c r="F181" s="176" t="s">
        <v>256</v>
      </c>
      <c r="G181" s="12"/>
      <c r="H181" s="12"/>
      <c r="I181" s="168"/>
      <c r="J181" s="177">
        <f>BK181</f>
        <v>0</v>
      </c>
      <c r="K181" s="12"/>
      <c r="L181" s="165"/>
      <c r="M181" s="170"/>
      <c r="N181" s="171"/>
      <c r="O181" s="171"/>
      <c r="P181" s="172">
        <f>SUM(P182:P183)</f>
        <v>0</v>
      </c>
      <c r="Q181" s="171"/>
      <c r="R181" s="172">
        <f>SUM(R182:R183)</f>
        <v>0.109582</v>
      </c>
      <c r="S181" s="171"/>
      <c r="T181" s="173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66" t="s">
        <v>85</v>
      </c>
      <c r="AT181" s="174" t="s">
        <v>76</v>
      </c>
      <c r="AU181" s="174" t="s">
        <v>85</v>
      </c>
      <c r="AY181" s="166" t="s">
        <v>148</v>
      </c>
      <c r="BK181" s="175">
        <f>SUM(BK182:BK183)</f>
        <v>0</v>
      </c>
    </row>
    <row r="182" s="2" customFormat="1" ht="24.15" customHeight="1">
      <c r="A182" s="37"/>
      <c r="B182" s="178"/>
      <c r="C182" s="179" t="s">
        <v>257</v>
      </c>
      <c r="D182" s="179" t="s">
        <v>151</v>
      </c>
      <c r="E182" s="180" t="s">
        <v>258</v>
      </c>
      <c r="F182" s="181" t="s">
        <v>259</v>
      </c>
      <c r="G182" s="182" t="s">
        <v>174</v>
      </c>
      <c r="H182" s="183">
        <v>234.40000000000001</v>
      </c>
      <c r="I182" s="184"/>
      <c r="J182" s="185">
        <f>ROUND(I182*H182,2)</f>
        <v>0</v>
      </c>
      <c r="K182" s="181" t="s">
        <v>154</v>
      </c>
      <c r="L182" s="38"/>
      <c r="M182" s="194" t="s">
        <v>1</v>
      </c>
      <c r="N182" s="195" t="s">
        <v>42</v>
      </c>
      <c r="O182" s="76"/>
      <c r="P182" s="196">
        <f>O182*H182</f>
        <v>0</v>
      </c>
      <c r="Q182" s="196">
        <v>0.00046749999999999998</v>
      </c>
      <c r="R182" s="196">
        <f>Q182*H182</f>
        <v>0.109582</v>
      </c>
      <c r="S182" s="196">
        <v>0</v>
      </c>
      <c r="T182" s="19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1" t="s">
        <v>175</v>
      </c>
      <c r="AT182" s="191" t="s">
        <v>151</v>
      </c>
      <c r="AU182" s="191" t="s">
        <v>87</v>
      </c>
      <c r="AY182" s="18" t="s">
        <v>148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8" t="s">
        <v>85</v>
      </c>
      <c r="BK182" s="192">
        <f>ROUND(I182*H182,2)</f>
        <v>0</v>
      </c>
      <c r="BL182" s="18" t="s">
        <v>175</v>
      </c>
      <c r="BM182" s="191" t="s">
        <v>260</v>
      </c>
    </row>
    <row r="183" s="13" customFormat="1">
      <c r="A183" s="13"/>
      <c r="B183" s="198"/>
      <c r="C183" s="13"/>
      <c r="D183" s="199" t="s">
        <v>177</v>
      </c>
      <c r="E183" s="200" t="s">
        <v>1</v>
      </c>
      <c r="F183" s="201" t="s">
        <v>160</v>
      </c>
      <c r="G183" s="13"/>
      <c r="H183" s="202">
        <v>234.40000000000001</v>
      </c>
      <c r="I183" s="203"/>
      <c r="J183" s="13"/>
      <c r="K183" s="13"/>
      <c r="L183" s="198"/>
      <c r="M183" s="204"/>
      <c r="N183" s="205"/>
      <c r="O183" s="205"/>
      <c r="P183" s="205"/>
      <c r="Q183" s="205"/>
      <c r="R183" s="205"/>
      <c r="S183" s="205"/>
      <c r="T183" s="20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00" t="s">
        <v>177</v>
      </c>
      <c r="AU183" s="200" t="s">
        <v>87</v>
      </c>
      <c r="AV183" s="13" t="s">
        <v>87</v>
      </c>
      <c r="AW183" s="13" t="s">
        <v>32</v>
      </c>
      <c r="AX183" s="13" t="s">
        <v>85</v>
      </c>
      <c r="AY183" s="200" t="s">
        <v>148</v>
      </c>
    </row>
    <row r="184" s="12" customFormat="1" ht="22.8" customHeight="1">
      <c r="A184" s="12"/>
      <c r="B184" s="165"/>
      <c r="C184" s="12"/>
      <c r="D184" s="166" t="s">
        <v>76</v>
      </c>
      <c r="E184" s="176" t="s">
        <v>261</v>
      </c>
      <c r="F184" s="176" t="s">
        <v>262</v>
      </c>
      <c r="G184" s="12"/>
      <c r="H184" s="12"/>
      <c r="I184" s="168"/>
      <c r="J184" s="177">
        <f>BK184</f>
        <v>0</v>
      </c>
      <c r="K184" s="12"/>
      <c r="L184" s="165"/>
      <c r="M184" s="170"/>
      <c r="N184" s="171"/>
      <c r="O184" s="171"/>
      <c r="P184" s="172">
        <f>P185</f>
        <v>0</v>
      </c>
      <c r="Q184" s="171"/>
      <c r="R184" s="172">
        <f>R185</f>
        <v>0</v>
      </c>
      <c r="S184" s="171"/>
      <c r="T184" s="173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6" t="s">
        <v>85</v>
      </c>
      <c r="AT184" s="174" t="s">
        <v>76</v>
      </c>
      <c r="AU184" s="174" t="s">
        <v>85</v>
      </c>
      <c r="AY184" s="166" t="s">
        <v>148</v>
      </c>
      <c r="BK184" s="175">
        <f>BK185</f>
        <v>0</v>
      </c>
    </row>
    <row r="185" s="2" customFormat="1" ht="16.5" customHeight="1">
      <c r="A185" s="37"/>
      <c r="B185" s="178"/>
      <c r="C185" s="179" t="s">
        <v>263</v>
      </c>
      <c r="D185" s="179" t="s">
        <v>151</v>
      </c>
      <c r="E185" s="180" t="s">
        <v>264</v>
      </c>
      <c r="F185" s="181" t="s">
        <v>265</v>
      </c>
      <c r="G185" s="182" t="s">
        <v>196</v>
      </c>
      <c r="H185" s="183">
        <v>72.781999999999996</v>
      </c>
      <c r="I185" s="184"/>
      <c r="J185" s="185">
        <f>ROUND(I185*H185,2)</f>
        <v>0</v>
      </c>
      <c r="K185" s="181" t="s">
        <v>1</v>
      </c>
      <c r="L185" s="38"/>
      <c r="M185" s="186" t="s">
        <v>1</v>
      </c>
      <c r="N185" s="187" t="s">
        <v>42</v>
      </c>
      <c r="O185" s="188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1" t="s">
        <v>175</v>
      </c>
      <c r="AT185" s="191" t="s">
        <v>151</v>
      </c>
      <c r="AU185" s="191" t="s">
        <v>87</v>
      </c>
      <c r="AY185" s="18" t="s">
        <v>148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8" t="s">
        <v>85</v>
      </c>
      <c r="BK185" s="192">
        <f>ROUND(I185*H185,2)</f>
        <v>0</v>
      </c>
      <c r="BL185" s="18" t="s">
        <v>175</v>
      </c>
      <c r="BM185" s="191" t="s">
        <v>266</v>
      </c>
    </row>
    <row r="186" s="2" customFormat="1" ht="6.96" customHeight="1">
      <c r="A186" s="37"/>
      <c r="B186" s="59"/>
      <c r="C186" s="60"/>
      <c r="D186" s="60"/>
      <c r="E186" s="60"/>
      <c r="F186" s="60"/>
      <c r="G186" s="60"/>
      <c r="H186" s="60"/>
      <c r="I186" s="60"/>
      <c r="J186" s="60"/>
      <c r="K186" s="60"/>
      <c r="L186" s="38"/>
      <c r="M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</row>
  </sheetData>
  <autoFilter ref="C121:K18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123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Zázemí sportovního areálu Libeč - aktualizace a doplnění 02/2024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124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267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268</v>
      </c>
      <c r="G12" s="37"/>
      <c r="H12" s="37"/>
      <c r="I12" s="31" t="s">
        <v>22</v>
      </c>
      <c r="J12" s="68" t="str">
        <f>'Rekapitulace stavby'!AN8</f>
        <v>7. 2. 2024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>Město Trutnov</v>
      </c>
      <c r="F15" s="37"/>
      <c r="G15" s="37"/>
      <c r="H15" s="37"/>
      <c r="I15" s="31" t="s">
        <v>27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>SOLLERTIA, ing. Vladislav jána</v>
      </c>
      <c r="F21" s="37"/>
      <c r="G21" s="37"/>
      <c r="H21" s="37"/>
      <c r="I21" s="31" t="s">
        <v>27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Ing. Lenka Kasperová</v>
      </c>
      <c r="F24" s="37"/>
      <c r="G24" s="37"/>
      <c r="H24" s="37"/>
      <c r="I24" s="31" t="s">
        <v>27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37</v>
      </c>
      <c r="E30" s="37"/>
      <c r="F30" s="37"/>
      <c r="G30" s="37"/>
      <c r="H30" s="37"/>
      <c r="I30" s="37"/>
      <c r="J30" s="95">
        <f>ROUND(J124,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41</v>
      </c>
      <c r="E33" s="31" t="s">
        <v>42</v>
      </c>
      <c r="F33" s="134">
        <f>ROUND((SUM(BE124:BE161)),  2)</f>
        <v>0</v>
      </c>
      <c r="G33" s="37"/>
      <c r="H33" s="37"/>
      <c r="I33" s="135">
        <v>0.20999999999999999</v>
      </c>
      <c r="J33" s="134">
        <f>ROUND(((SUM(BE124:BE161))*I33),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4">
        <f>ROUND((SUM(BF124:BF161)),  2)</f>
        <v>0</v>
      </c>
      <c r="G34" s="37"/>
      <c r="H34" s="37"/>
      <c r="I34" s="135">
        <v>0.12</v>
      </c>
      <c r="J34" s="134">
        <f>ROUND(((SUM(BF124:BF161))*I34),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4">
        <f>ROUND((SUM(BG124:BG161)),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4">
        <f>ROUND((SUM(BH124:BH161)), 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ROUND((SUM(BI124:BI161)),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47</v>
      </c>
      <c r="E39" s="80"/>
      <c r="F39" s="80"/>
      <c r="G39" s="138" t="s">
        <v>48</v>
      </c>
      <c r="H39" s="139" t="s">
        <v>49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Zázemí sportovního areálu Libeč - aktualizace a doplnění 02/2024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002 - Modulární kontejnerová horní stavba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7. 2. 2024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Město Trutnov</v>
      </c>
      <c r="G91" s="37"/>
      <c r="H91" s="37"/>
      <c r="I91" s="31" t="s">
        <v>30</v>
      </c>
      <c r="J91" s="35" t="str">
        <f>E21</f>
        <v>SOLLERTIA, ing. Vladislav jána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Ing. Lenka Kasperová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127</v>
      </c>
      <c r="D94" s="136"/>
      <c r="E94" s="136"/>
      <c r="F94" s="136"/>
      <c r="G94" s="136"/>
      <c r="H94" s="136"/>
      <c r="I94" s="136"/>
      <c r="J94" s="145" t="s">
        <v>128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129</v>
      </c>
      <c r="D96" s="37"/>
      <c r="E96" s="37"/>
      <c r="F96" s="37"/>
      <c r="G96" s="37"/>
      <c r="H96" s="37"/>
      <c r="I96" s="37"/>
      <c r="J96" s="95">
        <f>J124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130</v>
      </c>
    </row>
    <row r="97" s="9" customFormat="1" ht="24.96" customHeight="1">
      <c r="A97" s="9"/>
      <c r="B97" s="147"/>
      <c r="C97" s="9"/>
      <c r="D97" s="148" t="s">
        <v>269</v>
      </c>
      <c r="E97" s="149"/>
      <c r="F97" s="149"/>
      <c r="G97" s="149"/>
      <c r="H97" s="149"/>
      <c r="I97" s="149"/>
      <c r="J97" s="150">
        <f>J125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7"/>
      <c r="C98" s="9"/>
      <c r="D98" s="148" t="s">
        <v>270</v>
      </c>
      <c r="E98" s="149"/>
      <c r="F98" s="149"/>
      <c r="G98" s="149"/>
      <c r="H98" s="149"/>
      <c r="I98" s="149"/>
      <c r="J98" s="150">
        <f>J132</f>
        <v>0</v>
      </c>
      <c r="K98" s="9"/>
      <c r="L98" s="14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7"/>
      <c r="C99" s="9"/>
      <c r="D99" s="148" t="s">
        <v>271</v>
      </c>
      <c r="E99" s="149"/>
      <c r="F99" s="149"/>
      <c r="G99" s="149"/>
      <c r="H99" s="149"/>
      <c r="I99" s="149"/>
      <c r="J99" s="150">
        <f>J135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7"/>
      <c r="C100" s="9"/>
      <c r="D100" s="148" t="s">
        <v>272</v>
      </c>
      <c r="E100" s="149"/>
      <c r="F100" s="149"/>
      <c r="G100" s="149"/>
      <c r="H100" s="149"/>
      <c r="I100" s="149"/>
      <c r="J100" s="150">
        <f>J141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7"/>
      <c r="C101" s="9"/>
      <c r="D101" s="148" t="s">
        <v>273</v>
      </c>
      <c r="E101" s="149"/>
      <c r="F101" s="149"/>
      <c r="G101" s="149"/>
      <c r="H101" s="149"/>
      <c r="I101" s="149"/>
      <c r="J101" s="150">
        <f>J147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7"/>
      <c r="C102" s="9"/>
      <c r="D102" s="148" t="s">
        <v>274</v>
      </c>
      <c r="E102" s="149"/>
      <c r="F102" s="149"/>
      <c r="G102" s="149"/>
      <c r="H102" s="149"/>
      <c r="I102" s="149"/>
      <c r="J102" s="150">
        <f>J151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7"/>
      <c r="C103" s="9"/>
      <c r="D103" s="148" t="s">
        <v>275</v>
      </c>
      <c r="E103" s="149"/>
      <c r="F103" s="149"/>
      <c r="G103" s="149"/>
      <c r="H103" s="149"/>
      <c r="I103" s="149"/>
      <c r="J103" s="150">
        <f>J154</f>
        <v>0</v>
      </c>
      <c r="K103" s="9"/>
      <c r="L103" s="14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7"/>
      <c r="C104" s="9"/>
      <c r="D104" s="148" t="s">
        <v>276</v>
      </c>
      <c r="E104" s="149"/>
      <c r="F104" s="149"/>
      <c r="G104" s="149"/>
      <c r="H104" s="149"/>
      <c r="I104" s="149"/>
      <c r="J104" s="150">
        <f>J160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133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128" t="str">
        <f>E7</f>
        <v>Zázemí sportovního areálu Libeč - aktualizace a doplnění 02/2024</v>
      </c>
      <c r="F114" s="31"/>
      <c r="G114" s="31"/>
      <c r="H114" s="31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124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E9</f>
        <v>002 - Modulární kontejnerová horní stavba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F12</f>
        <v xml:space="preserve"> </v>
      </c>
      <c r="G118" s="37"/>
      <c r="H118" s="37"/>
      <c r="I118" s="31" t="s">
        <v>22</v>
      </c>
      <c r="J118" s="68" t="str">
        <f>IF(J12="","",J12)</f>
        <v>7. 2. 2024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24</v>
      </c>
      <c r="D120" s="37"/>
      <c r="E120" s="37"/>
      <c r="F120" s="26" t="str">
        <f>E15</f>
        <v>Město Trutnov</v>
      </c>
      <c r="G120" s="37"/>
      <c r="H120" s="37"/>
      <c r="I120" s="31" t="s">
        <v>30</v>
      </c>
      <c r="J120" s="35" t="str">
        <f>E21</f>
        <v>SOLLERTIA, ing. Vladislav jána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7"/>
      <c r="E121" s="37"/>
      <c r="F121" s="26" t="str">
        <f>IF(E18="","",E18)</f>
        <v>Vyplň údaj</v>
      </c>
      <c r="G121" s="37"/>
      <c r="H121" s="37"/>
      <c r="I121" s="31" t="s">
        <v>33</v>
      </c>
      <c r="J121" s="35" t="str">
        <f>E24</f>
        <v>Ing. Lenka Kasperová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134</v>
      </c>
      <c r="D123" s="158" t="s">
        <v>62</v>
      </c>
      <c r="E123" s="158" t="s">
        <v>58</v>
      </c>
      <c r="F123" s="158" t="s">
        <v>59</v>
      </c>
      <c r="G123" s="158" t="s">
        <v>135</v>
      </c>
      <c r="H123" s="158" t="s">
        <v>136</v>
      </c>
      <c r="I123" s="158" t="s">
        <v>137</v>
      </c>
      <c r="J123" s="158" t="s">
        <v>128</v>
      </c>
      <c r="K123" s="159" t="s">
        <v>138</v>
      </c>
      <c r="L123" s="160"/>
      <c r="M123" s="85" t="s">
        <v>1</v>
      </c>
      <c r="N123" s="86" t="s">
        <v>41</v>
      </c>
      <c r="O123" s="86" t="s">
        <v>139</v>
      </c>
      <c r="P123" s="86" t="s">
        <v>140</v>
      </c>
      <c r="Q123" s="86" t="s">
        <v>141</v>
      </c>
      <c r="R123" s="86" t="s">
        <v>142</v>
      </c>
      <c r="S123" s="86" t="s">
        <v>143</v>
      </c>
      <c r="T123" s="87" t="s">
        <v>144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2" t="s">
        <v>145</v>
      </c>
      <c r="D124" s="37"/>
      <c r="E124" s="37"/>
      <c r="F124" s="37"/>
      <c r="G124" s="37"/>
      <c r="H124" s="37"/>
      <c r="I124" s="37"/>
      <c r="J124" s="161">
        <f>BK124</f>
        <v>0</v>
      </c>
      <c r="K124" s="37"/>
      <c r="L124" s="38"/>
      <c r="M124" s="88"/>
      <c r="N124" s="72"/>
      <c r="O124" s="89"/>
      <c r="P124" s="162">
        <f>P125+P132+P135+P141+P147+P151+P154+P160</f>
        <v>0</v>
      </c>
      <c r="Q124" s="89"/>
      <c r="R124" s="162">
        <f>R125+R132+R135+R141+R147+R151+R154+R160</f>
        <v>0</v>
      </c>
      <c r="S124" s="89"/>
      <c r="T124" s="163">
        <f>T125+T132+T135+T141+T147+T151+T154+T160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76</v>
      </c>
      <c r="AU124" s="18" t="s">
        <v>130</v>
      </c>
      <c r="BK124" s="164">
        <f>BK125+BK132+BK135+BK141+BK147+BK151+BK154+BK160</f>
        <v>0</v>
      </c>
    </row>
    <row r="125" s="12" customFormat="1" ht="25.92" customHeight="1">
      <c r="A125" s="12"/>
      <c r="B125" s="165"/>
      <c r="C125" s="12"/>
      <c r="D125" s="166" t="s">
        <v>76</v>
      </c>
      <c r="E125" s="167" t="s">
        <v>277</v>
      </c>
      <c r="F125" s="167" t="s">
        <v>278</v>
      </c>
      <c r="G125" s="12"/>
      <c r="H125" s="12"/>
      <c r="I125" s="168"/>
      <c r="J125" s="169">
        <f>BK125</f>
        <v>0</v>
      </c>
      <c r="K125" s="12"/>
      <c r="L125" s="165"/>
      <c r="M125" s="170"/>
      <c r="N125" s="171"/>
      <c r="O125" s="171"/>
      <c r="P125" s="172">
        <f>SUM(P126:P131)</f>
        <v>0</v>
      </c>
      <c r="Q125" s="171"/>
      <c r="R125" s="172">
        <f>SUM(R126:R131)</f>
        <v>0</v>
      </c>
      <c r="S125" s="171"/>
      <c r="T125" s="173">
        <f>SUM(T126:T131)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85</v>
      </c>
      <c r="AT125" s="174" t="s">
        <v>76</v>
      </c>
      <c r="AU125" s="174" t="s">
        <v>77</v>
      </c>
      <c r="AY125" s="166" t="s">
        <v>148</v>
      </c>
      <c r="BK125" s="175">
        <f>SUM(BK126:BK131)</f>
        <v>0</v>
      </c>
    </row>
    <row r="126" s="2" customFormat="1" ht="24.15" customHeight="1">
      <c r="A126" s="37"/>
      <c r="B126" s="178"/>
      <c r="C126" s="226" t="s">
        <v>85</v>
      </c>
      <c r="D126" s="226" t="s">
        <v>279</v>
      </c>
      <c r="E126" s="227" t="s">
        <v>280</v>
      </c>
      <c r="F126" s="228" t="s">
        <v>281</v>
      </c>
      <c r="G126" s="229" t="s">
        <v>153</v>
      </c>
      <c r="H126" s="230">
        <v>12</v>
      </c>
      <c r="I126" s="231"/>
      <c r="J126" s="232">
        <f>ROUND(I126*H126,2)</f>
        <v>0</v>
      </c>
      <c r="K126" s="228" t="s">
        <v>1</v>
      </c>
      <c r="L126" s="233"/>
      <c r="M126" s="234" t="s">
        <v>1</v>
      </c>
      <c r="N126" s="235" t="s">
        <v>42</v>
      </c>
      <c r="O126" s="76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1" t="s">
        <v>213</v>
      </c>
      <c r="AT126" s="191" t="s">
        <v>279</v>
      </c>
      <c r="AU126" s="191" t="s">
        <v>85</v>
      </c>
      <c r="AY126" s="18" t="s">
        <v>148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8" t="s">
        <v>85</v>
      </c>
      <c r="BK126" s="192">
        <f>ROUND(I126*H126,2)</f>
        <v>0</v>
      </c>
      <c r="BL126" s="18" t="s">
        <v>175</v>
      </c>
      <c r="BM126" s="191" t="s">
        <v>87</v>
      </c>
    </row>
    <row r="127" s="2" customFormat="1" ht="24.15" customHeight="1">
      <c r="A127" s="37"/>
      <c r="B127" s="178"/>
      <c r="C127" s="226" t="s">
        <v>87</v>
      </c>
      <c r="D127" s="226" t="s">
        <v>279</v>
      </c>
      <c r="E127" s="227" t="s">
        <v>282</v>
      </c>
      <c r="F127" s="228" t="s">
        <v>283</v>
      </c>
      <c r="G127" s="229" t="s">
        <v>153</v>
      </c>
      <c r="H127" s="230">
        <v>2</v>
      </c>
      <c r="I127" s="231"/>
      <c r="J127" s="232">
        <f>ROUND(I127*H127,2)</f>
        <v>0</v>
      </c>
      <c r="K127" s="228" t="s">
        <v>1</v>
      </c>
      <c r="L127" s="233"/>
      <c r="M127" s="234" t="s">
        <v>1</v>
      </c>
      <c r="N127" s="235" t="s">
        <v>42</v>
      </c>
      <c r="O127" s="76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1" t="s">
        <v>213</v>
      </c>
      <c r="AT127" s="191" t="s">
        <v>279</v>
      </c>
      <c r="AU127" s="191" t="s">
        <v>85</v>
      </c>
      <c r="AY127" s="18" t="s">
        <v>148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8" t="s">
        <v>85</v>
      </c>
      <c r="BK127" s="192">
        <f>ROUND(I127*H127,2)</f>
        <v>0</v>
      </c>
      <c r="BL127" s="18" t="s">
        <v>175</v>
      </c>
      <c r="BM127" s="191" t="s">
        <v>175</v>
      </c>
    </row>
    <row r="128" s="2" customFormat="1" ht="16.5" customHeight="1">
      <c r="A128" s="37"/>
      <c r="B128" s="178"/>
      <c r="C128" s="179" t="s">
        <v>190</v>
      </c>
      <c r="D128" s="179" t="s">
        <v>151</v>
      </c>
      <c r="E128" s="180" t="s">
        <v>280</v>
      </c>
      <c r="F128" s="181" t="s">
        <v>284</v>
      </c>
      <c r="G128" s="182" t="s">
        <v>153</v>
      </c>
      <c r="H128" s="183">
        <v>14</v>
      </c>
      <c r="I128" s="184"/>
      <c r="J128" s="185">
        <f>ROUND(I128*H128,2)</f>
        <v>0</v>
      </c>
      <c r="K128" s="181" t="s">
        <v>1</v>
      </c>
      <c r="L128" s="38"/>
      <c r="M128" s="194" t="s">
        <v>1</v>
      </c>
      <c r="N128" s="195" t="s">
        <v>42</v>
      </c>
      <c r="O128" s="76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1" t="s">
        <v>175</v>
      </c>
      <c r="AT128" s="191" t="s">
        <v>151</v>
      </c>
      <c r="AU128" s="191" t="s">
        <v>85</v>
      </c>
      <c r="AY128" s="18" t="s">
        <v>148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8" t="s">
        <v>85</v>
      </c>
      <c r="BK128" s="192">
        <f>ROUND(I128*H128,2)</f>
        <v>0</v>
      </c>
      <c r="BL128" s="18" t="s">
        <v>175</v>
      </c>
      <c r="BM128" s="191" t="s">
        <v>202</v>
      </c>
    </row>
    <row r="129" s="2" customFormat="1" ht="16.5" customHeight="1">
      <c r="A129" s="37"/>
      <c r="B129" s="178"/>
      <c r="C129" s="179" t="s">
        <v>175</v>
      </c>
      <c r="D129" s="179" t="s">
        <v>151</v>
      </c>
      <c r="E129" s="180" t="s">
        <v>282</v>
      </c>
      <c r="F129" s="181" t="s">
        <v>285</v>
      </c>
      <c r="G129" s="182" t="s">
        <v>153</v>
      </c>
      <c r="H129" s="183">
        <v>14</v>
      </c>
      <c r="I129" s="184"/>
      <c r="J129" s="185">
        <f>ROUND(I129*H129,2)</f>
        <v>0</v>
      </c>
      <c r="K129" s="181" t="s">
        <v>1</v>
      </c>
      <c r="L129" s="38"/>
      <c r="M129" s="194" t="s">
        <v>1</v>
      </c>
      <c r="N129" s="195" t="s">
        <v>42</v>
      </c>
      <c r="O129" s="76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1" t="s">
        <v>175</v>
      </c>
      <c r="AT129" s="191" t="s">
        <v>151</v>
      </c>
      <c r="AU129" s="191" t="s">
        <v>85</v>
      </c>
      <c r="AY129" s="18" t="s">
        <v>148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8" t="s">
        <v>85</v>
      </c>
      <c r="BK129" s="192">
        <f>ROUND(I129*H129,2)</f>
        <v>0</v>
      </c>
      <c r="BL129" s="18" t="s">
        <v>175</v>
      </c>
      <c r="BM129" s="191" t="s">
        <v>213</v>
      </c>
    </row>
    <row r="130" s="2" customFormat="1" ht="16.5" customHeight="1">
      <c r="A130" s="37"/>
      <c r="B130" s="178"/>
      <c r="C130" s="179" t="s">
        <v>147</v>
      </c>
      <c r="D130" s="179" t="s">
        <v>151</v>
      </c>
      <c r="E130" s="180" t="s">
        <v>286</v>
      </c>
      <c r="F130" s="181" t="s">
        <v>287</v>
      </c>
      <c r="G130" s="182" t="s">
        <v>153</v>
      </c>
      <c r="H130" s="183">
        <v>5</v>
      </c>
      <c r="I130" s="184"/>
      <c r="J130" s="185">
        <f>ROUND(I130*H130,2)</f>
        <v>0</v>
      </c>
      <c r="K130" s="181" t="s">
        <v>1</v>
      </c>
      <c r="L130" s="38"/>
      <c r="M130" s="194" t="s">
        <v>1</v>
      </c>
      <c r="N130" s="195" t="s">
        <v>42</v>
      </c>
      <c r="O130" s="76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1" t="s">
        <v>175</v>
      </c>
      <c r="AT130" s="191" t="s">
        <v>151</v>
      </c>
      <c r="AU130" s="191" t="s">
        <v>85</v>
      </c>
      <c r="AY130" s="18" t="s">
        <v>148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8" t="s">
        <v>85</v>
      </c>
      <c r="BK130" s="192">
        <f>ROUND(I130*H130,2)</f>
        <v>0</v>
      </c>
      <c r="BL130" s="18" t="s">
        <v>175</v>
      </c>
      <c r="BM130" s="191" t="s">
        <v>232</v>
      </c>
    </row>
    <row r="131" s="2" customFormat="1" ht="21.75" customHeight="1">
      <c r="A131" s="37"/>
      <c r="B131" s="178"/>
      <c r="C131" s="179" t="s">
        <v>202</v>
      </c>
      <c r="D131" s="179" t="s">
        <v>151</v>
      </c>
      <c r="E131" s="180" t="s">
        <v>288</v>
      </c>
      <c r="F131" s="181" t="s">
        <v>289</v>
      </c>
      <c r="G131" s="182" t="s">
        <v>153</v>
      </c>
      <c r="H131" s="183">
        <v>1</v>
      </c>
      <c r="I131" s="184"/>
      <c r="J131" s="185">
        <f>ROUND(I131*H131,2)</f>
        <v>0</v>
      </c>
      <c r="K131" s="181" t="s">
        <v>1</v>
      </c>
      <c r="L131" s="38"/>
      <c r="M131" s="194" t="s">
        <v>1</v>
      </c>
      <c r="N131" s="195" t="s">
        <v>42</v>
      </c>
      <c r="O131" s="76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1" t="s">
        <v>175</v>
      </c>
      <c r="AT131" s="191" t="s">
        <v>151</v>
      </c>
      <c r="AU131" s="191" t="s">
        <v>85</v>
      </c>
      <c r="AY131" s="18" t="s">
        <v>148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8" t="s">
        <v>85</v>
      </c>
      <c r="BK131" s="192">
        <f>ROUND(I131*H131,2)</f>
        <v>0</v>
      </c>
      <c r="BL131" s="18" t="s">
        <v>175</v>
      </c>
      <c r="BM131" s="191" t="s">
        <v>8</v>
      </c>
    </row>
    <row r="132" s="12" customFormat="1" ht="25.92" customHeight="1">
      <c r="A132" s="12"/>
      <c r="B132" s="165"/>
      <c r="C132" s="12"/>
      <c r="D132" s="166" t="s">
        <v>76</v>
      </c>
      <c r="E132" s="167" t="s">
        <v>290</v>
      </c>
      <c r="F132" s="167" t="s">
        <v>291</v>
      </c>
      <c r="G132" s="12"/>
      <c r="H132" s="12"/>
      <c r="I132" s="168"/>
      <c r="J132" s="169">
        <f>BK132</f>
        <v>0</v>
      </c>
      <c r="K132" s="12"/>
      <c r="L132" s="165"/>
      <c r="M132" s="170"/>
      <c r="N132" s="171"/>
      <c r="O132" s="171"/>
      <c r="P132" s="172">
        <f>SUM(P133:P134)</f>
        <v>0</v>
      </c>
      <c r="Q132" s="171"/>
      <c r="R132" s="172">
        <f>SUM(R133:R134)</f>
        <v>0</v>
      </c>
      <c r="S132" s="171"/>
      <c r="T132" s="173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6" t="s">
        <v>85</v>
      </c>
      <c r="AT132" s="174" t="s">
        <v>76</v>
      </c>
      <c r="AU132" s="174" t="s">
        <v>77</v>
      </c>
      <c r="AY132" s="166" t="s">
        <v>148</v>
      </c>
      <c r="BK132" s="175">
        <f>SUM(BK133:BK134)</f>
        <v>0</v>
      </c>
    </row>
    <row r="133" s="2" customFormat="1" ht="16.5" customHeight="1">
      <c r="A133" s="37"/>
      <c r="B133" s="178"/>
      <c r="C133" s="179" t="s">
        <v>207</v>
      </c>
      <c r="D133" s="179" t="s">
        <v>151</v>
      </c>
      <c r="E133" s="180" t="s">
        <v>292</v>
      </c>
      <c r="F133" s="181" t="s">
        <v>293</v>
      </c>
      <c r="G133" s="182" t="s">
        <v>153</v>
      </c>
      <c r="H133" s="183">
        <v>1</v>
      </c>
      <c r="I133" s="184"/>
      <c r="J133" s="185">
        <f>ROUND(I133*H133,2)</f>
        <v>0</v>
      </c>
      <c r="K133" s="181" t="s">
        <v>1</v>
      </c>
      <c r="L133" s="38"/>
      <c r="M133" s="194" t="s">
        <v>1</v>
      </c>
      <c r="N133" s="195" t="s">
        <v>42</v>
      </c>
      <c r="O133" s="76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1" t="s">
        <v>175</v>
      </c>
      <c r="AT133" s="191" t="s">
        <v>151</v>
      </c>
      <c r="AU133" s="191" t="s">
        <v>85</v>
      </c>
      <c r="AY133" s="18" t="s">
        <v>148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8" t="s">
        <v>85</v>
      </c>
      <c r="BK133" s="192">
        <f>ROUND(I133*H133,2)</f>
        <v>0</v>
      </c>
      <c r="BL133" s="18" t="s">
        <v>175</v>
      </c>
      <c r="BM133" s="191" t="s">
        <v>257</v>
      </c>
    </row>
    <row r="134" s="2" customFormat="1">
      <c r="A134" s="37"/>
      <c r="B134" s="38"/>
      <c r="C134" s="37"/>
      <c r="D134" s="199" t="s">
        <v>245</v>
      </c>
      <c r="E134" s="37"/>
      <c r="F134" s="222" t="s">
        <v>294</v>
      </c>
      <c r="G134" s="37"/>
      <c r="H134" s="37"/>
      <c r="I134" s="223"/>
      <c r="J134" s="37"/>
      <c r="K134" s="37"/>
      <c r="L134" s="38"/>
      <c r="M134" s="224"/>
      <c r="N134" s="225"/>
      <c r="O134" s="76"/>
      <c r="P134" s="76"/>
      <c r="Q134" s="76"/>
      <c r="R134" s="76"/>
      <c r="S134" s="76"/>
      <c r="T134" s="7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245</v>
      </c>
      <c r="AU134" s="18" t="s">
        <v>85</v>
      </c>
    </row>
    <row r="135" s="12" customFormat="1" ht="25.92" customHeight="1">
      <c r="A135" s="12"/>
      <c r="B135" s="165"/>
      <c r="C135" s="12"/>
      <c r="D135" s="166" t="s">
        <v>76</v>
      </c>
      <c r="E135" s="167" t="s">
        <v>295</v>
      </c>
      <c r="F135" s="167" t="s">
        <v>296</v>
      </c>
      <c r="G135" s="12"/>
      <c r="H135" s="12"/>
      <c r="I135" s="168"/>
      <c r="J135" s="169">
        <f>BK135</f>
        <v>0</v>
      </c>
      <c r="K135" s="12"/>
      <c r="L135" s="165"/>
      <c r="M135" s="170"/>
      <c r="N135" s="171"/>
      <c r="O135" s="171"/>
      <c r="P135" s="172">
        <f>SUM(P136:P140)</f>
        <v>0</v>
      </c>
      <c r="Q135" s="171"/>
      <c r="R135" s="172">
        <f>SUM(R136:R140)</f>
        <v>0</v>
      </c>
      <c r="S135" s="171"/>
      <c r="T135" s="173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6" t="s">
        <v>85</v>
      </c>
      <c r="AT135" s="174" t="s">
        <v>76</v>
      </c>
      <c r="AU135" s="174" t="s">
        <v>77</v>
      </c>
      <c r="AY135" s="166" t="s">
        <v>148</v>
      </c>
      <c r="BK135" s="175">
        <f>SUM(BK136:BK140)</f>
        <v>0</v>
      </c>
    </row>
    <row r="136" s="2" customFormat="1" ht="24.15" customHeight="1">
      <c r="A136" s="37"/>
      <c r="B136" s="178"/>
      <c r="C136" s="179" t="s">
        <v>213</v>
      </c>
      <c r="D136" s="179" t="s">
        <v>151</v>
      </c>
      <c r="E136" s="180" t="s">
        <v>297</v>
      </c>
      <c r="F136" s="181" t="s">
        <v>298</v>
      </c>
      <c r="G136" s="182" t="s">
        <v>153</v>
      </c>
      <c r="H136" s="183">
        <v>1</v>
      </c>
      <c r="I136" s="184"/>
      <c r="J136" s="185">
        <f>ROUND(I136*H136,2)</f>
        <v>0</v>
      </c>
      <c r="K136" s="181" t="s">
        <v>1</v>
      </c>
      <c r="L136" s="38"/>
      <c r="M136" s="194" t="s">
        <v>1</v>
      </c>
      <c r="N136" s="195" t="s">
        <v>42</v>
      </c>
      <c r="O136" s="76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1" t="s">
        <v>175</v>
      </c>
      <c r="AT136" s="191" t="s">
        <v>151</v>
      </c>
      <c r="AU136" s="191" t="s">
        <v>85</v>
      </c>
      <c r="AY136" s="18" t="s">
        <v>148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8" t="s">
        <v>85</v>
      </c>
      <c r="BK136" s="192">
        <f>ROUND(I136*H136,2)</f>
        <v>0</v>
      </c>
      <c r="BL136" s="18" t="s">
        <v>175</v>
      </c>
      <c r="BM136" s="191" t="s">
        <v>299</v>
      </c>
    </row>
    <row r="137" s="2" customFormat="1">
      <c r="A137" s="37"/>
      <c r="B137" s="38"/>
      <c r="C137" s="37"/>
      <c r="D137" s="199" t="s">
        <v>245</v>
      </c>
      <c r="E137" s="37"/>
      <c r="F137" s="222" t="s">
        <v>300</v>
      </c>
      <c r="G137" s="37"/>
      <c r="H137" s="37"/>
      <c r="I137" s="223"/>
      <c r="J137" s="37"/>
      <c r="K137" s="37"/>
      <c r="L137" s="38"/>
      <c r="M137" s="224"/>
      <c r="N137" s="225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245</v>
      </c>
      <c r="AU137" s="18" t="s">
        <v>85</v>
      </c>
    </row>
    <row r="138" s="2" customFormat="1" ht="24.15" customHeight="1">
      <c r="A138" s="37"/>
      <c r="B138" s="178"/>
      <c r="C138" s="179" t="s">
        <v>222</v>
      </c>
      <c r="D138" s="179" t="s">
        <v>151</v>
      </c>
      <c r="E138" s="180" t="s">
        <v>301</v>
      </c>
      <c r="F138" s="181" t="s">
        <v>302</v>
      </c>
      <c r="G138" s="182" t="s">
        <v>153</v>
      </c>
      <c r="H138" s="183">
        <v>1</v>
      </c>
      <c r="I138" s="184"/>
      <c r="J138" s="185">
        <f>ROUND(I138*H138,2)</f>
        <v>0</v>
      </c>
      <c r="K138" s="181" t="s">
        <v>1</v>
      </c>
      <c r="L138" s="38"/>
      <c r="M138" s="194" t="s">
        <v>1</v>
      </c>
      <c r="N138" s="195" t="s">
        <v>42</v>
      </c>
      <c r="O138" s="76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1" t="s">
        <v>175</v>
      </c>
      <c r="AT138" s="191" t="s">
        <v>151</v>
      </c>
      <c r="AU138" s="191" t="s">
        <v>85</v>
      </c>
      <c r="AY138" s="18" t="s">
        <v>148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8" t="s">
        <v>85</v>
      </c>
      <c r="BK138" s="192">
        <f>ROUND(I138*H138,2)</f>
        <v>0</v>
      </c>
      <c r="BL138" s="18" t="s">
        <v>175</v>
      </c>
      <c r="BM138" s="191" t="s">
        <v>303</v>
      </c>
    </row>
    <row r="139" s="2" customFormat="1" ht="24.15" customHeight="1">
      <c r="A139" s="37"/>
      <c r="B139" s="178"/>
      <c r="C139" s="179" t="s">
        <v>232</v>
      </c>
      <c r="D139" s="179" t="s">
        <v>151</v>
      </c>
      <c r="E139" s="180" t="s">
        <v>304</v>
      </c>
      <c r="F139" s="181" t="s">
        <v>305</v>
      </c>
      <c r="G139" s="182" t="s">
        <v>153</v>
      </c>
      <c r="H139" s="183">
        <v>1</v>
      </c>
      <c r="I139" s="184"/>
      <c r="J139" s="185">
        <f>ROUND(I139*H139,2)</f>
        <v>0</v>
      </c>
      <c r="K139" s="181" t="s">
        <v>1</v>
      </c>
      <c r="L139" s="38"/>
      <c r="M139" s="194" t="s">
        <v>1</v>
      </c>
      <c r="N139" s="195" t="s">
        <v>42</v>
      </c>
      <c r="O139" s="76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1" t="s">
        <v>175</v>
      </c>
      <c r="AT139" s="191" t="s">
        <v>151</v>
      </c>
      <c r="AU139" s="191" t="s">
        <v>85</v>
      </c>
      <c r="AY139" s="18" t="s">
        <v>148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8" t="s">
        <v>85</v>
      </c>
      <c r="BK139" s="192">
        <f>ROUND(I139*H139,2)</f>
        <v>0</v>
      </c>
      <c r="BL139" s="18" t="s">
        <v>175</v>
      </c>
      <c r="BM139" s="191" t="s">
        <v>306</v>
      </c>
    </row>
    <row r="140" s="2" customFormat="1" ht="16.5" customHeight="1">
      <c r="A140" s="37"/>
      <c r="B140" s="178"/>
      <c r="C140" s="179" t="s">
        <v>240</v>
      </c>
      <c r="D140" s="179" t="s">
        <v>151</v>
      </c>
      <c r="E140" s="180" t="s">
        <v>307</v>
      </c>
      <c r="F140" s="181" t="s">
        <v>308</v>
      </c>
      <c r="G140" s="182" t="s">
        <v>153</v>
      </c>
      <c r="H140" s="183">
        <v>1</v>
      </c>
      <c r="I140" s="184"/>
      <c r="J140" s="185">
        <f>ROUND(I140*H140,2)</f>
        <v>0</v>
      </c>
      <c r="K140" s="181" t="s">
        <v>1</v>
      </c>
      <c r="L140" s="38"/>
      <c r="M140" s="194" t="s">
        <v>1</v>
      </c>
      <c r="N140" s="195" t="s">
        <v>42</v>
      </c>
      <c r="O140" s="76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1" t="s">
        <v>175</v>
      </c>
      <c r="AT140" s="191" t="s">
        <v>151</v>
      </c>
      <c r="AU140" s="191" t="s">
        <v>85</v>
      </c>
      <c r="AY140" s="18" t="s">
        <v>148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8" t="s">
        <v>85</v>
      </c>
      <c r="BK140" s="192">
        <f>ROUND(I140*H140,2)</f>
        <v>0</v>
      </c>
      <c r="BL140" s="18" t="s">
        <v>175</v>
      </c>
      <c r="BM140" s="191" t="s">
        <v>309</v>
      </c>
    </row>
    <row r="141" s="12" customFormat="1" ht="25.92" customHeight="1">
      <c r="A141" s="12"/>
      <c r="B141" s="165"/>
      <c r="C141" s="12"/>
      <c r="D141" s="166" t="s">
        <v>76</v>
      </c>
      <c r="E141" s="167" t="s">
        <v>310</v>
      </c>
      <c r="F141" s="167" t="s">
        <v>311</v>
      </c>
      <c r="G141" s="12"/>
      <c r="H141" s="12"/>
      <c r="I141" s="168"/>
      <c r="J141" s="169">
        <f>BK141</f>
        <v>0</v>
      </c>
      <c r="K141" s="12"/>
      <c r="L141" s="165"/>
      <c r="M141" s="170"/>
      <c r="N141" s="171"/>
      <c r="O141" s="171"/>
      <c r="P141" s="172">
        <f>SUM(P142:P146)</f>
        <v>0</v>
      </c>
      <c r="Q141" s="171"/>
      <c r="R141" s="172">
        <f>SUM(R142:R146)</f>
        <v>0</v>
      </c>
      <c r="S141" s="171"/>
      <c r="T141" s="173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6" t="s">
        <v>85</v>
      </c>
      <c r="AT141" s="174" t="s">
        <v>76</v>
      </c>
      <c r="AU141" s="174" t="s">
        <v>77</v>
      </c>
      <c r="AY141" s="166" t="s">
        <v>148</v>
      </c>
      <c r="BK141" s="175">
        <f>SUM(BK142:BK146)</f>
        <v>0</v>
      </c>
    </row>
    <row r="142" s="2" customFormat="1" ht="16.5" customHeight="1">
      <c r="A142" s="37"/>
      <c r="B142" s="178"/>
      <c r="C142" s="179" t="s">
        <v>8</v>
      </c>
      <c r="D142" s="179" t="s">
        <v>151</v>
      </c>
      <c r="E142" s="180" t="s">
        <v>312</v>
      </c>
      <c r="F142" s="181" t="s">
        <v>313</v>
      </c>
      <c r="G142" s="182" t="s">
        <v>153</v>
      </c>
      <c r="H142" s="183">
        <v>1</v>
      </c>
      <c r="I142" s="184"/>
      <c r="J142" s="185">
        <f>ROUND(I142*H142,2)</f>
        <v>0</v>
      </c>
      <c r="K142" s="181" t="s">
        <v>1</v>
      </c>
      <c r="L142" s="38"/>
      <c r="M142" s="194" t="s">
        <v>1</v>
      </c>
      <c r="N142" s="195" t="s">
        <v>42</v>
      </c>
      <c r="O142" s="76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1" t="s">
        <v>175</v>
      </c>
      <c r="AT142" s="191" t="s">
        <v>151</v>
      </c>
      <c r="AU142" s="191" t="s">
        <v>85</v>
      </c>
      <c r="AY142" s="18" t="s">
        <v>148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8" t="s">
        <v>85</v>
      </c>
      <c r="BK142" s="192">
        <f>ROUND(I142*H142,2)</f>
        <v>0</v>
      </c>
      <c r="BL142" s="18" t="s">
        <v>175</v>
      </c>
      <c r="BM142" s="191" t="s">
        <v>314</v>
      </c>
    </row>
    <row r="143" s="2" customFormat="1" ht="16.5" customHeight="1">
      <c r="A143" s="37"/>
      <c r="B143" s="178"/>
      <c r="C143" s="179" t="s">
        <v>251</v>
      </c>
      <c r="D143" s="179" t="s">
        <v>151</v>
      </c>
      <c r="E143" s="180" t="s">
        <v>315</v>
      </c>
      <c r="F143" s="181" t="s">
        <v>316</v>
      </c>
      <c r="G143" s="182" t="s">
        <v>153</v>
      </c>
      <c r="H143" s="183">
        <v>1</v>
      </c>
      <c r="I143" s="184"/>
      <c r="J143" s="185">
        <f>ROUND(I143*H143,2)</f>
        <v>0</v>
      </c>
      <c r="K143" s="181" t="s">
        <v>1</v>
      </c>
      <c r="L143" s="38"/>
      <c r="M143" s="194" t="s">
        <v>1</v>
      </c>
      <c r="N143" s="195" t="s">
        <v>42</v>
      </c>
      <c r="O143" s="76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1" t="s">
        <v>175</v>
      </c>
      <c r="AT143" s="191" t="s">
        <v>151</v>
      </c>
      <c r="AU143" s="191" t="s">
        <v>85</v>
      </c>
      <c r="AY143" s="18" t="s">
        <v>148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8" t="s">
        <v>85</v>
      </c>
      <c r="BK143" s="192">
        <f>ROUND(I143*H143,2)</f>
        <v>0</v>
      </c>
      <c r="BL143" s="18" t="s">
        <v>175</v>
      </c>
      <c r="BM143" s="191" t="s">
        <v>317</v>
      </c>
    </row>
    <row r="144" s="2" customFormat="1" ht="16.5" customHeight="1">
      <c r="A144" s="37"/>
      <c r="B144" s="178"/>
      <c r="C144" s="179" t="s">
        <v>257</v>
      </c>
      <c r="D144" s="179" t="s">
        <v>151</v>
      </c>
      <c r="E144" s="180" t="s">
        <v>318</v>
      </c>
      <c r="F144" s="181" t="s">
        <v>319</v>
      </c>
      <c r="G144" s="182" t="s">
        <v>153</v>
      </c>
      <c r="H144" s="183">
        <v>1</v>
      </c>
      <c r="I144" s="184"/>
      <c r="J144" s="185">
        <f>ROUND(I144*H144,2)</f>
        <v>0</v>
      </c>
      <c r="K144" s="181" t="s">
        <v>1</v>
      </c>
      <c r="L144" s="38"/>
      <c r="M144" s="194" t="s">
        <v>1</v>
      </c>
      <c r="N144" s="195" t="s">
        <v>42</v>
      </c>
      <c r="O144" s="76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1" t="s">
        <v>175</v>
      </c>
      <c r="AT144" s="191" t="s">
        <v>151</v>
      </c>
      <c r="AU144" s="191" t="s">
        <v>85</v>
      </c>
      <c r="AY144" s="18" t="s">
        <v>148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8" t="s">
        <v>85</v>
      </c>
      <c r="BK144" s="192">
        <f>ROUND(I144*H144,2)</f>
        <v>0</v>
      </c>
      <c r="BL144" s="18" t="s">
        <v>175</v>
      </c>
      <c r="BM144" s="191" t="s">
        <v>320</v>
      </c>
    </row>
    <row r="145" s="2" customFormat="1">
      <c r="A145" s="37"/>
      <c r="B145" s="38"/>
      <c r="C145" s="37"/>
      <c r="D145" s="199" t="s">
        <v>245</v>
      </c>
      <c r="E145" s="37"/>
      <c r="F145" s="222" t="s">
        <v>321</v>
      </c>
      <c r="G145" s="37"/>
      <c r="H145" s="37"/>
      <c r="I145" s="223"/>
      <c r="J145" s="37"/>
      <c r="K145" s="37"/>
      <c r="L145" s="38"/>
      <c r="M145" s="224"/>
      <c r="N145" s="225"/>
      <c r="O145" s="76"/>
      <c r="P145" s="76"/>
      <c r="Q145" s="76"/>
      <c r="R145" s="76"/>
      <c r="S145" s="76"/>
      <c r="T145" s="7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8" t="s">
        <v>245</v>
      </c>
      <c r="AU145" s="18" t="s">
        <v>85</v>
      </c>
    </row>
    <row r="146" s="2" customFormat="1" ht="21.75" customHeight="1">
      <c r="A146" s="37"/>
      <c r="B146" s="178"/>
      <c r="C146" s="179" t="s">
        <v>263</v>
      </c>
      <c r="D146" s="179" t="s">
        <v>151</v>
      </c>
      <c r="E146" s="180" t="s">
        <v>322</v>
      </c>
      <c r="F146" s="181" t="s">
        <v>323</v>
      </c>
      <c r="G146" s="182" t="s">
        <v>243</v>
      </c>
      <c r="H146" s="183">
        <v>1</v>
      </c>
      <c r="I146" s="184"/>
      <c r="J146" s="185">
        <f>ROUND(I146*H146,2)</f>
        <v>0</v>
      </c>
      <c r="K146" s="181" t="s">
        <v>1</v>
      </c>
      <c r="L146" s="38"/>
      <c r="M146" s="194" t="s">
        <v>1</v>
      </c>
      <c r="N146" s="195" t="s">
        <v>42</v>
      </c>
      <c r="O146" s="76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1" t="s">
        <v>175</v>
      </c>
      <c r="AT146" s="191" t="s">
        <v>151</v>
      </c>
      <c r="AU146" s="191" t="s">
        <v>85</v>
      </c>
      <c r="AY146" s="18" t="s">
        <v>148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8" t="s">
        <v>85</v>
      </c>
      <c r="BK146" s="192">
        <f>ROUND(I146*H146,2)</f>
        <v>0</v>
      </c>
      <c r="BL146" s="18" t="s">
        <v>175</v>
      </c>
      <c r="BM146" s="191" t="s">
        <v>324</v>
      </c>
    </row>
    <row r="147" s="12" customFormat="1" ht="25.92" customHeight="1">
      <c r="A147" s="12"/>
      <c r="B147" s="165"/>
      <c r="C147" s="12"/>
      <c r="D147" s="166" t="s">
        <v>76</v>
      </c>
      <c r="E147" s="167" t="s">
        <v>325</v>
      </c>
      <c r="F147" s="167" t="s">
        <v>326</v>
      </c>
      <c r="G147" s="12"/>
      <c r="H147" s="12"/>
      <c r="I147" s="168"/>
      <c r="J147" s="169">
        <f>BK147</f>
        <v>0</v>
      </c>
      <c r="K147" s="12"/>
      <c r="L147" s="165"/>
      <c r="M147" s="170"/>
      <c r="N147" s="171"/>
      <c r="O147" s="171"/>
      <c r="P147" s="172">
        <f>SUM(P148:P150)</f>
        <v>0</v>
      </c>
      <c r="Q147" s="171"/>
      <c r="R147" s="172">
        <f>SUM(R148:R150)</f>
        <v>0</v>
      </c>
      <c r="S147" s="171"/>
      <c r="T147" s="173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6" t="s">
        <v>85</v>
      </c>
      <c r="AT147" s="174" t="s">
        <v>76</v>
      </c>
      <c r="AU147" s="174" t="s">
        <v>77</v>
      </c>
      <c r="AY147" s="166" t="s">
        <v>148</v>
      </c>
      <c r="BK147" s="175">
        <f>SUM(BK148:BK150)</f>
        <v>0</v>
      </c>
    </row>
    <row r="148" s="2" customFormat="1" ht="37.8" customHeight="1">
      <c r="A148" s="37"/>
      <c r="B148" s="178"/>
      <c r="C148" s="179" t="s">
        <v>327</v>
      </c>
      <c r="D148" s="179" t="s">
        <v>151</v>
      </c>
      <c r="E148" s="180" t="s">
        <v>328</v>
      </c>
      <c r="F148" s="181" t="s">
        <v>329</v>
      </c>
      <c r="G148" s="182" t="s">
        <v>174</v>
      </c>
      <c r="H148" s="183">
        <v>36.240000000000002</v>
      </c>
      <c r="I148" s="184"/>
      <c r="J148" s="185">
        <f>ROUND(I148*H148,2)</f>
        <v>0</v>
      </c>
      <c r="K148" s="181" t="s">
        <v>1</v>
      </c>
      <c r="L148" s="38"/>
      <c r="M148" s="194" t="s">
        <v>1</v>
      </c>
      <c r="N148" s="195" t="s">
        <v>42</v>
      </c>
      <c r="O148" s="76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1" t="s">
        <v>175</v>
      </c>
      <c r="AT148" s="191" t="s">
        <v>151</v>
      </c>
      <c r="AU148" s="191" t="s">
        <v>85</v>
      </c>
      <c r="AY148" s="18" t="s">
        <v>148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8" t="s">
        <v>85</v>
      </c>
      <c r="BK148" s="192">
        <f>ROUND(I148*H148,2)</f>
        <v>0</v>
      </c>
      <c r="BL148" s="18" t="s">
        <v>175</v>
      </c>
      <c r="BM148" s="191" t="s">
        <v>330</v>
      </c>
    </row>
    <row r="149" s="2" customFormat="1" ht="24.15" customHeight="1">
      <c r="A149" s="37"/>
      <c r="B149" s="178"/>
      <c r="C149" s="179" t="s">
        <v>331</v>
      </c>
      <c r="D149" s="179" t="s">
        <v>151</v>
      </c>
      <c r="E149" s="180" t="s">
        <v>332</v>
      </c>
      <c r="F149" s="181" t="s">
        <v>333</v>
      </c>
      <c r="G149" s="182" t="s">
        <v>174</v>
      </c>
      <c r="H149" s="183">
        <v>116.17</v>
      </c>
      <c r="I149" s="184"/>
      <c r="J149" s="185">
        <f>ROUND(I149*H149,2)</f>
        <v>0</v>
      </c>
      <c r="K149" s="181" t="s">
        <v>1</v>
      </c>
      <c r="L149" s="38"/>
      <c r="M149" s="194" t="s">
        <v>1</v>
      </c>
      <c r="N149" s="195" t="s">
        <v>42</v>
      </c>
      <c r="O149" s="76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1" t="s">
        <v>175</v>
      </c>
      <c r="AT149" s="191" t="s">
        <v>151</v>
      </c>
      <c r="AU149" s="191" t="s">
        <v>85</v>
      </c>
      <c r="AY149" s="18" t="s">
        <v>148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8" t="s">
        <v>85</v>
      </c>
      <c r="BK149" s="192">
        <f>ROUND(I149*H149,2)</f>
        <v>0</v>
      </c>
      <c r="BL149" s="18" t="s">
        <v>175</v>
      </c>
      <c r="BM149" s="191" t="s">
        <v>334</v>
      </c>
    </row>
    <row r="150" s="2" customFormat="1" ht="49.05" customHeight="1">
      <c r="A150" s="37"/>
      <c r="B150" s="178"/>
      <c r="C150" s="179" t="s">
        <v>335</v>
      </c>
      <c r="D150" s="179" t="s">
        <v>151</v>
      </c>
      <c r="E150" s="180" t="s">
        <v>336</v>
      </c>
      <c r="F150" s="181" t="s">
        <v>337</v>
      </c>
      <c r="G150" s="182" t="s">
        <v>174</v>
      </c>
      <c r="H150" s="183">
        <v>112</v>
      </c>
      <c r="I150" s="184"/>
      <c r="J150" s="185">
        <f>ROUND(I150*H150,2)</f>
        <v>0</v>
      </c>
      <c r="K150" s="181" t="s">
        <v>1</v>
      </c>
      <c r="L150" s="38"/>
      <c r="M150" s="194" t="s">
        <v>1</v>
      </c>
      <c r="N150" s="195" t="s">
        <v>42</v>
      </c>
      <c r="O150" s="76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1" t="s">
        <v>175</v>
      </c>
      <c r="AT150" s="191" t="s">
        <v>151</v>
      </c>
      <c r="AU150" s="191" t="s">
        <v>85</v>
      </c>
      <c r="AY150" s="18" t="s">
        <v>148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8" t="s">
        <v>85</v>
      </c>
      <c r="BK150" s="192">
        <f>ROUND(I150*H150,2)</f>
        <v>0</v>
      </c>
      <c r="BL150" s="18" t="s">
        <v>175</v>
      </c>
      <c r="BM150" s="191" t="s">
        <v>338</v>
      </c>
    </row>
    <row r="151" s="12" customFormat="1" ht="25.92" customHeight="1">
      <c r="A151" s="12"/>
      <c r="B151" s="165"/>
      <c r="C151" s="12"/>
      <c r="D151" s="166" t="s">
        <v>76</v>
      </c>
      <c r="E151" s="167" t="s">
        <v>339</v>
      </c>
      <c r="F151" s="167" t="s">
        <v>340</v>
      </c>
      <c r="G151" s="12"/>
      <c r="H151" s="12"/>
      <c r="I151" s="168"/>
      <c r="J151" s="169">
        <f>BK151</f>
        <v>0</v>
      </c>
      <c r="K151" s="12"/>
      <c r="L151" s="165"/>
      <c r="M151" s="170"/>
      <c r="N151" s="171"/>
      <c r="O151" s="171"/>
      <c r="P151" s="172">
        <f>SUM(P152:P153)</f>
        <v>0</v>
      </c>
      <c r="Q151" s="171"/>
      <c r="R151" s="172">
        <f>SUM(R152:R153)</f>
        <v>0</v>
      </c>
      <c r="S151" s="171"/>
      <c r="T151" s="173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6" t="s">
        <v>85</v>
      </c>
      <c r="AT151" s="174" t="s">
        <v>76</v>
      </c>
      <c r="AU151" s="174" t="s">
        <v>77</v>
      </c>
      <c r="AY151" s="166" t="s">
        <v>148</v>
      </c>
      <c r="BK151" s="175">
        <f>SUM(BK152:BK153)</f>
        <v>0</v>
      </c>
    </row>
    <row r="152" s="2" customFormat="1" ht="16.5" customHeight="1">
      <c r="A152" s="37"/>
      <c r="B152" s="178"/>
      <c r="C152" s="179" t="s">
        <v>341</v>
      </c>
      <c r="D152" s="179" t="s">
        <v>151</v>
      </c>
      <c r="E152" s="180" t="s">
        <v>342</v>
      </c>
      <c r="F152" s="181" t="s">
        <v>343</v>
      </c>
      <c r="G152" s="182" t="s">
        <v>153</v>
      </c>
      <c r="H152" s="183">
        <v>1</v>
      </c>
      <c r="I152" s="184"/>
      <c r="J152" s="185">
        <f>ROUND(I152*H152,2)</f>
        <v>0</v>
      </c>
      <c r="K152" s="181" t="s">
        <v>1</v>
      </c>
      <c r="L152" s="38"/>
      <c r="M152" s="194" t="s">
        <v>1</v>
      </c>
      <c r="N152" s="195" t="s">
        <v>42</v>
      </c>
      <c r="O152" s="76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1" t="s">
        <v>175</v>
      </c>
      <c r="AT152" s="191" t="s">
        <v>151</v>
      </c>
      <c r="AU152" s="191" t="s">
        <v>85</v>
      </c>
      <c r="AY152" s="18" t="s">
        <v>148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8" t="s">
        <v>85</v>
      </c>
      <c r="BK152" s="192">
        <f>ROUND(I152*H152,2)</f>
        <v>0</v>
      </c>
      <c r="BL152" s="18" t="s">
        <v>175</v>
      </c>
      <c r="BM152" s="191" t="s">
        <v>344</v>
      </c>
    </row>
    <row r="153" s="2" customFormat="1" ht="16.5" customHeight="1">
      <c r="A153" s="37"/>
      <c r="B153" s="178"/>
      <c r="C153" s="179" t="s">
        <v>345</v>
      </c>
      <c r="D153" s="179" t="s">
        <v>151</v>
      </c>
      <c r="E153" s="180" t="s">
        <v>346</v>
      </c>
      <c r="F153" s="181" t="s">
        <v>347</v>
      </c>
      <c r="G153" s="182" t="s">
        <v>153</v>
      </c>
      <c r="H153" s="183">
        <v>1</v>
      </c>
      <c r="I153" s="184"/>
      <c r="J153" s="185">
        <f>ROUND(I153*H153,2)</f>
        <v>0</v>
      </c>
      <c r="K153" s="181" t="s">
        <v>1</v>
      </c>
      <c r="L153" s="38"/>
      <c r="M153" s="194" t="s">
        <v>1</v>
      </c>
      <c r="N153" s="195" t="s">
        <v>42</v>
      </c>
      <c r="O153" s="76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1" t="s">
        <v>175</v>
      </c>
      <c r="AT153" s="191" t="s">
        <v>151</v>
      </c>
      <c r="AU153" s="191" t="s">
        <v>85</v>
      </c>
      <c r="AY153" s="18" t="s">
        <v>148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8" t="s">
        <v>85</v>
      </c>
      <c r="BK153" s="192">
        <f>ROUND(I153*H153,2)</f>
        <v>0</v>
      </c>
      <c r="BL153" s="18" t="s">
        <v>175</v>
      </c>
      <c r="BM153" s="191" t="s">
        <v>348</v>
      </c>
    </row>
    <row r="154" s="12" customFormat="1" ht="25.92" customHeight="1">
      <c r="A154" s="12"/>
      <c r="B154" s="165"/>
      <c r="C154" s="12"/>
      <c r="D154" s="166" t="s">
        <v>76</v>
      </c>
      <c r="E154" s="167" t="s">
        <v>349</v>
      </c>
      <c r="F154" s="167" t="s">
        <v>350</v>
      </c>
      <c r="G154" s="12"/>
      <c r="H154" s="12"/>
      <c r="I154" s="168"/>
      <c r="J154" s="169">
        <f>BK154</f>
        <v>0</v>
      </c>
      <c r="K154" s="12"/>
      <c r="L154" s="165"/>
      <c r="M154" s="170"/>
      <c r="N154" s="171"/>
      <c r="O154" s="171"/>
      <c r="P154" s="172">
        <f>SUM(P155:P159)</f>
        <v>0</v>
      </c>
      <c r="Q154" s="171"/>
      <c r="R154" s="172">
        <f>SUM(R155:R159)</f>
        <v>0</v>
      </c>
      <c r="S154" s="171"/>
      <c r="T154" s="173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6" t="s">
        <v>85</v>
      </c>
      <c r="AT154" s="174" t="s">
        <v>76</v>
      </c>
      <c r="AU154" s="174" t="s">
        <v>77</v>
      </c>
      <c r="AY154" s="166" t="s">
        <v>148</v>
      </c>
      <c r="BK154" s="175">
        <f>SUM(BK155:BK159)</f>
        <v>0</v>
      </c>
    </row>
    <row r="155" s="2" customFormat="1" ht="24.15" customHeight="1">
      <c r="A155" s="37"/>
      <c r="B155" s="178"/>
      <c r="C155" s="179" t="s">
        <v>7</v>
      </c>
      <c r="D155" s="179" t="s">
        <v>151</v>
      </c>
      <c r="E155" s="180" t="s">
        <v>351</v>
      </c>
      <c r="F155" s="181" t="s">
        <v>352</v>
      </c>
      <c r="G155" s="182" t="s">
        <v>153</v>
      </c>
      <c r="H155" s="183">
        <v>1</v>
      </c>
      <c r="I155" s="184"/>
      <c r="J155" s="185">
        <f>ROUND(I155*H155,2)</f>
        <v>0</v>
      </c>
      <c r="K155" s="181" t="s">
        <v>1</v>
      </c>
      <c r="L155" s="38"/>
      <c r="M155" s="194" t="s">
        <v>1</v>
      </c>
      <c r="N155" s="195" t="s">
        <v>42</v>
      </c>
      <c r="O155" s="76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1" t="s">
        <v>175</v>
      </c>
      <c r="AT155" s="191" t="s">
        <v>151</v>
      </c>
      <c r="AU155" s="191" t="s">
        <v>85</v>
      </c>
      <c r="AY155" s="18" t="s">
        <v>148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8" t="s">
        <v>85</v>
      </c>
      <c r="BK155" s="192">
        <f>ROUND(I155*H155,2)</f>
        <v>0</v>
      </c>
      <c r="BL155" s="18" t="s">
        <v>175</v>
      </c>
      <c r="BM155" s="191" t="s">
        <v>353</v>
      </c>
    </row>
    <row r="156" s="2" customFormat="1" ht="16.5" customHeight="1">
      <c r="A156" s="37"/>
      <c r="B156" s="178"/>
      <c r="C156" s="179" t="s">
        <v>354</v>
      </c>
      <c r="D156" s="179" t="s">
        <v>151</v>
      </c>
      <c r="E156" s="180" t="s">
        <v>355</v>
      </c>
      <c r="F156" s="181" t="s">
        <v>356</v>
      </c>
      <c r="G156" s="182" t="s">
        <v>153</v>
      </c>
      <c r="H156" s="183">
        <v>1</v>
      </c>
      <c r="I156" s="184"/>
      <c r="J156" s="185">
        <f>ROUND(I156*H156,2)</f>
        <v>0</v>
      </c>
      <c r="K156" s="181" t="s">
        <v>1</v>
      </c>
      <c r="L156" s="38"/>
      <c r="M156" s="194" t="s">
        <v>1</v>
      </c>
      <c r="N156" s="195" t="s">
        <v>42</v>
      </c>
      <c r="O156" s="76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1" t="s">
        <v>175</v>
      </c>
      <c r="AT156" s="191" t="s">
        <v>151</v>
      </c>
      <c r="AU156" s="191" t="s">
        <v>85</v>
      </c>
      <c r="AY156" s="18" t="s">
        <v>148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8" t="s">
        <v>85</v>
      </c>
      <c r="BK156" s="192">
        <f>ROUND(I156*H156,2)</f>
        <v>0</v>
      </c>
      <c r="BL156" s="18" t="s">
        <v>175</v>
      </c>
      <c r="BM156" s="191" t="s">
        <v>357</v>
      </c>
    </row>
    <row r="157" s="2" customFormat="1" ht="16.5" customHeight="1">
      <c r="A157" s="37"/>
      <c r="B157" s="178"/>
      <c r="C157" s="179" t="s">
        <v>358</v>
      </c>
      <c r="D157" s="179" t="s">
        <v>151</v>
      </c>
      <c r="E157" s="180" t="s">
        <v>359</v>
      </c>
      <c r="F157" s="181" t="s">
        <v>360</v>
      </c>
      <c r="G157" s="182" t="s">
        <v>153</v>
      </c>
      <c r="H157" s="183">
        <v>1</v>
      </c>
      <c r="I157" s="184"/>
      <c r="J157" s="185">
        <f>ROUND(I157*H157,2)</f>
        <v>0</v>
      </c>
      <c r="K157" s="181" t="s">
        <v>1</v>
      </c>
      <c r="L157" s="38"/>
      <c r="M157" s="194" t="s">
        <v>1</v>
      </c>
      <c r="N157" s="195" t="s">
        <v>42</v>
      </c>
      <c r="O157" s="76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1" t="s">
        <v>175</v>
      </c>
      <c r="AT157" s="191" t="s">
        <v>151</v>
      </c>
      <c r="AU157" s="191" t="s">
        <v>85</v>
      </c>
      <c r="AY157" s="18" t="s">
        <v>148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8" t="s">
        <v>85</v>
      </c>
      <c r="BK157" s="192">
        <f>ROUND(I157*H157,2)</f>
        <v>0</v>
      </c>
      <c r="BL157" s="18" t="s">
        <v>175</v>
      </c>
      <c r="BM157" s="191" t="s">
        <v>361</v>
      </c>
    </row>
    <row r="158" s="2" customFormat="1" ht="16.5" customHeight="1">
      <c r="A158" s="37"/>
      <c r="B158" s="178"/>
      <c r="C158" s="179" t="s">
        <v>299</v>
      </c>
      <c r="D158" s="179" t="s">
        <v>151</v>
      </c>
      <c r="E158" s="180" t="s">
        <v>362</v>
      </c>
      <c r="F158" s="181" t="s">
        <v>363</v>
      </c>
      <c r="G158" s="182" t="s">
        <v>153</v>
      </c>
      <c r="H158" s="183">
        <v>1</v>
      </c>
      <c r="I158" s="184"/>
      <c r="J158" s="185">
        <f>ROUND(I158*H158,2)</f>
        <v>0</v>
      </c>
      <c r="K158" s="181" t="s">
        <v>1</v>
      </c>
      <c r="L158" s="38"/>
      <c r="M158" s="194" t="s">
        <v>1</v>
      </c>
      <c r="N158" s="195" t="s">
        <v>42</v>
      </c>
      <c r="O158" s="76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1" t="s">
        <v>175</v>
      </c>
      <c r="AT158" s="191" t="s">
        <v>151</v>
      </c>
      <c r="AU158" s="191" t="s">
        <v>85</v>
      </c>
      <c r="AY158" s="18" t="s">
        <v>148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8" t="s">
        <v>85</v>
      </c>
      <c r="BK158" s="192">
        <f>ROUND(I158*H158,2)</f>
        <v>0</v>
      </c>
      <c r="BL158" s="18" t="s">
        <v>175</v>
      </c>
      <c r="BM158" s="191" t="s">
        <v>364</v>
      </c>
    </row>
    <row r="159" s="2" customFormat="1" ht="16.5" customHeight="1">
      <c r="A159" s="37"/>
      <c r="B159" s="178"/>
      <c r="C159" s="179" t="s">
        <v>365</v>
      </c>
      <c r="D159" s="179" t="s">
        <v>151</v>
      </c>
      <c r="E159" s="180" t="s">
        <v>366</v>
      </c>
      <c r="F159" s="181" t="s">
        <v>367</v>
      </c>
      <c r="G159" s="182" t="s">
        <v>153</v>
      </c>
      <c r="H159" s="183">
        <v>1</v>
      </c>
      <c r="I159" s="184"/>
      <c r="J159" s="185">
        <f>ROUND(I159*H159,2)</f>
        <v>0</v>
      </c>
      <c r="K159" s="181" t="s">
        <v>1</v>
      </c>
      <c r="L159" s="38"/>
      <c r="M159" s="194" t="s">
        <v>1</v>
      </c>
      <c r="N159" s="195" t="s">
        <v>42</v>
      </c>
      <c r="O159" s="76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1" t="s">
        <v>175</v>
      </c>
      <c r="AT159" s="191" t="s">
        <v>151</v>
      </c>
      <c r="AU159" s="191" t="s">
        <v>85</v>
      </c>
      <c r="AY159" s="18" t="s">
        <v>148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8" t="s">
        <v>85</v>
      </c>
      <c r="BK159" s="192">
        <f>ROUND(I159*H159,2)</f>
        <v>0</v>
      </c>
      <c r="BL159" s="18" t="s">
        <v>175</v>
      </c>
      <c r="BM159" s="191" t="s">
        <v>368</v>
      </c>
    </row>
    <row r="160" s="12" customFormat="1" ht="25.92" customHeight="1">
      <c r="A160" s="12"/>
      <c r="B160" s="165"/>
      <c r="C160" s="12"/>
      <c r="D160" s="166" t="s">
        <v>76</v>
      </c>
      <c r="E160" s="167" t="s">
        <v>369</v>
      </c>
      <c r="F160" s="167" t="s">
        <v>370</v>
      </c>
      <c r="G160" s="12"/>
      <c r="H160" s="12"/>
      <c r="I160" s="168"/>
      <c r="J160" s="169">
        <f>BK160</f>
        <v>0</v>
      </c>
      <c r="K160" s="12"/>
      <c r="L160" s="165"/>
      <c r="M160" s="170"/>
      <c r="N160" s="171"/>
      <c r="O160" s="171"/>
      <c r="P160" s="172">
        <f>P161</f>
        <v>0</v>
      </c>
      <c r="Q160" s="171"/>
      <c r="R160" s="172">
        <f>R161</f>
        <v>0</v>
      </c>
      <c r="S160" s="171"/>
      <c r="T160" s="173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6" t="s">
        <v>175</v>
      </c>
      <c r="AT160" s="174" t="s">
        <v>76</v>
      </c>
      <c r="AU160" s="174" t="s">
        <v>77</v>
      </c>
      <c r="AY160" s="166" t="s">
        <v>148</v>
      </c>
      <c r="BK160" s="175">
        <f>BK161</f>
        <v>0</v>
      </c>
    </row>
    <row r="161" s="2" customFormat="1" ht="16.5" customHeight="1">
      <c r="A161" s="37"/>
      <c r="B161" s="178"/>
      <c r="C161" s="179" t="s">
        <v>303</v>
      </c>
      <c r="D161" s="179" t="s">
        <v>151</v>
      </c>
      <c r="E161" s="180" t="s">
        <v>88</v>
      </c>
      <c r="F161" s="181" t="s">
        <v>371</v>
      </c>
      <c r="G161" s="182" t="s">
        <v>243</v>
      </c>
      <c r="H161" s="183">
        <v>3</v>
      </c>
      <c r="I161" s="184"/>
      <c r="J161" s="185">
        <f>ROUND(I161*H161,2)</f>
        <v>0</v>
      </c>
      <c r="K161" s="181" t="s">
        <v>1</v>
      </c>
      <c r="L161" s="38"/>
      <c r="M161" s="186" t="s">
        <v>1</v>
      </c>
      <c r="N161" s="187" t="s">
        <v>42</v>
      </c>
      <c r="O161" s="188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1" t="s">
        <v>372</v>
      </c>
      <c r="AT161" s="191" t="s">
        <v>151</v>
      </c>
      <c r="AU161" s="191" t="s">
        <v>85</v>
      </c>
      <c r="AY161" s="18" t="s">
        <v>148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8" t="s">
        <v>85</v>
      </c>
      <c r="BK161" s="192">
        <f>ROUND(I161*H161,2)</f>
        <v>0</v>
      </c>
      <c r="BL161" s="18" t="s">
        <v>372</v>
      </c>
      <c r="BM161" s="191" t="s">
        <v>373</v>
      </c>
    </row>
    <row r="162" s="2" customFormat="1" ht="6.96" customHeight="1">
      <c r="A162" s="37"/>
      <c r="B162" s="59"/>
      <c r="C162" s="60"/>
      <c r="D162" s="60"/>
      <c r="E162" s="60"/>
      <c r="F162" s="60"/>
      <c r="G162" s="60"/>
      <c r="H162" s="60"/>
      <c r="I162" s="60"/>
      <c r="J162" s="60"/>
      <c r="K162" s="60"/>
      <c r="L162" s="38"/>
      <c r="M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</sheetData>
  <autoFilter ref="C123:K16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  <c r="AZ2" s="193" t="s">
        <v>374</v>
      </c>
      <c r="BA2" s="193" t="s">
        <v>1</v>
      </c>
      <c r="BB2" s="193" t="s">
        <v>1</v>
      </c>
      <c r="BC2" s="193" t="s">
        <v>375</v>
      </c>
      <c r="BD2" s="193" t="s">
        <v>87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  <c r="AZ3" s="193" t="s">
        <v>160</v>
      </c>
      <c r="BA3" s="193" t="s">
        <v>1</v>
      </c>
      <c r="BB3" s="193" t="s">
        <v>1</v>
      </c>
      <c r="BC3" s="193" t="s">
        <v>375</v>
      </c>
      <c r="BD3" s="193" t="s">
        <v>87</v>
      </c>
    </row>
    <row r="4" s="1" customFormat="1" ht="24.96" customHeight="1">
      <c r="B4" s="21"/>
      <c r="D4" s="22" t="s">
        <v>123</v>
      </c>
      <c r="L4" s="21"/>
      <c r="M4" s="127" t="s">
        <v>10</v>
      </c>
      <c r="AT4" s="18" t="s">
        <v>3</v>
      </c>
      <c r="AZ4" s="193" t="s">
        <v>376</v>
      </c>
      <c r="BA4" s="193" t="s">
        <v>1</v>
      </c>
      <c r="BB4" s="193" t="s">
        <v>1</v>
      </c>
      <c r="BC4" s="193" t="s">
        <v>377</v>
      </c>
      <c r="BD4" s="193" t="s">
        <v>87</v>
      </c>
    </row>
    <row r="5" s="1" customFormat="1" ht="6.96" customHeight="1">
      <c r="B5" s="21"/>
      <c r="L5" s="21"/>
      <c r="AZ5" s="193" t="s">
        <v>378</v>
      </c>
      <c r="BA5" s="193" t="s">
        <v>379</v>
      </c>
      <c r="BB5" s="193" t="s">
        <v>1</v>
      </c>
      <c r="BC5" s="193" t="s">
        <v>380</v>
      </c>
      <c r="BD5" s="193" t="s">
        <v>190</v>
      </c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Zázemí sportovního areálu Libeč - aktualizace a doplnění 02/2024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124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381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7. 2. 2024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37</v>
      </c>
      <c r="E30" s="37"/>
      <c r="F30" s="37"/>
      <c r="G30" s="37"/>
      <c r="H30" s="37"/>
      <c r="I30" s="37"/>
      <c r="J30" s="95">
        <f>ROUND(J124,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41</v>
      </c>
      <c r="E33" s="31" t="s">
        <v>42</v>
      </c>
      <c r="F33" s="134">
        <f>ROUND((SUM(BE124:BE176)),  2)</f>
        <v>0</v>
      </c>
      <c r="G33" s="37"/>
      <c r="H33" s="37"/>
      <c r="I33" s="135">
        <v>0.20999999999999999</v>
      </c>
      <c r="J33" s="134">
        <f>ROUND(((SUM(BE124:BE176))*I33),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4">
        <f>ROUND((SUM(BF124:BF176)),  2)</f>
        <v>0</v>
      </c>
      <c r="G34" s="37"/>
      <c r="H34" s="37"/>
      <c r="I34" s="135">
        <v>0.12</v>
      </c>
      <c r="J34" s="134">
        <f>ROUND(((SUM(BF124:BF176))*I34),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4">
        <f>ROUND((SUM(BG124:BG176)),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4">
        <f>ROUND((SUM(BH124:BH176)), 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ROUND((SUM(BI124:BI176)),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47</v>
      </c>
      <c r="E39" s="80"/>
      <c r="F39" s="80"/>
      <c r="G39" s="138" t="s">
        <v>48</v>
      </c>
      <c r="H39" s="139" t="s">
        <v>49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Zázemí sportovního areálu Libeč - aktualizace a doplnění 02/2024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003 - Venkovní plochy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Libeč</v>
      </c>
      <c r="G89" s="37"/>
      <c r="H89" s="37"/>
      <c r="I89" s="31" t="s">
        <v>22</v>
      </c>
      <c r="J89" s="68" t="str">
        <f>IF(J12="","",J12)</f>
        <v>7. 2. 2024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Město Trutnov</v>
      </c>
      <c r="G91" s="37"/>
      <c r="H91" s="37"/>
      <c r="I91" s="31" t="s">
        <v>30</v>
      </c>
      <c r="J91" s="35" t="str">
        <f>E21</f>
        <v>SOLLERTIA, ing. Vladislav jána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Ing. Lenka Kasperová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127</v>
      </c>
      <c r="D94" s="136"/>
      <c r="E94" s="136"/>
      <c r="F94" s="136"/>
      <c r="G94" s="136"/>
      <c r="H94" s="136"/>
      <c r="I94" s="136"/>
      <c r="J94" s="145" t="s">
        <v>128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129</v>
      </c>
      <c r="D96" s="37"/>
      <c r="E96" s="37"/>
      <c r="F96" s="37"/>
      <c r="G96" s="37"/>
      <c r="H96" s="37"/>
      <c r="I96" s="37"/>
      <c r="J96" s="95">
        <f>J124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130</v>
      </c>
    </row>
    <row r="97" s="9" customFormat="1" ht="24.96" customHeight="1">
      <c r="A97" s="9"/>
      <c r="B97" s="147"/>
      <c r="C97" s="9"/>
      <c r="D97" s="148" t="s">
        <v>163</v>
      </c>
      <c r="E97" s="149"/>
      <c r="F97" s="149"/>
      <c r="G97" s="149"/>
      <c r="H97" s="149"/>
      <c r="I97" s="149"/>
      <c r="J97" s="150">
        <f>J125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164</v>
      </c>
      <c r="E98" s="153"/>
      <c r="F98" s="153"/>
      <c r="G98" s="153"/>
      <c r="H98" s="153"/>
      <c r="I98" s="153"/>
      <c r="J98" s="154">
        <f>J126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166</v>
      </c>
      <c r="E99" s="153"/>
      <c r="F99" s="153"/>
      <c r="G99" s="153"/>
      <c r="H99" s="153"/>
      <c r="I99" s="153"/>
      <c r="J99" s="154">
        <f>J133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382</v>
      </c>
      <c r="E100" s="153"/>
      <c r="F100" s="153"/>
      <c r="G100" s="153"/>
      <c r="H100" s="153"/>
      <c r="I100" s="153"/>
      <c r="J100" s="154">
        <f>J150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167</v>
      </c>
      <c r="E101" s="153"/>
      <c r="F101" s="153"/>
      <c r="G101" s="153"/>
      <c r="H101" s="153"/>
      <c r="I101" s="153"/>
      <c r="J101" s="154">
        <f>J156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7"/>
      <c r="C102" s="9"/>
      <c r="D102" s="148" t="s">
        <v>383</v>
      </c>
      <c r="E102" s="149"/>
      <c r="F102" s="149"/>
      <c r="G102" s="149"/>
      <c r="H102" s="149"/>
      <c r="I102" s="149"/>
      <c r="J102" s="150">
        <f>J161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1"/>
      <c r="C103" s="10"/>
      <c r="D103" s="152" t="s">
        <v>384</v>
      </c>
      <c r="E103" s="153"/>
      <c r="F103" s="153"/>
      <c r="G103" s="153"/>
      <c r="H103" s="153"/>
      <c r="I103" s="153"/>
      <c r="J103" s="154">
        <f>J162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7"/>
      <c r="C104" s="9"/>
      <c r="D104" s="148" t="s">
        <v>276</v>
      </c>
      <c r="E104" s="149"/>
      <c r="F104" s="149"/>
      <c r="G104" s="149"/>
      <c r="H104" s="149"/>
      <c r="I104" s="149"/>
      <c r="J104" s="150">
        <f>J174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133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128" t="str">
        <f>E7</f>
        <v>Zázemí sportovního areálu Libeč - aktualizace a doplnění 02/2024</v>
      </c>
      <c r="F114" s="31"/>
      <c r="G114" s="31"/>
      <c r="H114" s="31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124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E9</f>
        <v>003 - Venkovní plochy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F12</f>
        <v>Libeč</v>
      </c>
      <c r="G118" s="37"/>
      <c r="H118" s="37"/>
      <c r="I118" s="31" t="s">
        <v>22</v>
      </c>
      <c r="J118" s="68" t="str">
        <f>IF(J12="","",J12)</f>
        <v>7. 2. 2024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24</v>
      </c>
      <c r="D120" s="37"/>
      <c r="E120" s="37"/>
      <c r="F120" s="26" t="str">
        <f>E15</f>
        <v>Město Trutnov</v>
      </c>
      <c r="G120" s="37"/>
      <c r="H120" s="37"/>
      <c r="I120" s="31" t="s">
        <v>30</v>
      </c>
      <c r="J120" s="35" t="str">
        <f>E21</f>
        <v>SOLLERTIA, ing. Vladislav jána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7"/>
      <c r="E121" s="37"/>
      <c r="F121" s="26" t="str">
        <f>IF(E18="","",E18)</f>
        <v>Vyplň údaj</v>
      </c>
      <c r="G121" s="37"/>
      <c r="H121" s="37"/>
      <c r="I121" s="31" t="s">
        <v>33</v>
      </c>
      <c r="J121" s="35" t="str">
        <f>E24</f>
        <v>Ing. Lenka Kasperová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134</v>
      </c>
      <c r="D123" s="158" t="s">
        <v>62</v>
      </c>
      <c r="E123" s="158" t="s">
        <v>58</v>
      </c>
      <c r="F123" s="158" t="s">
        <v>59</v>
      </c>
      <c r="G123" s="158" t="s">
        <v>135</v>
      </c>
      <c r="H123" s="158" t="s">
        <v>136</v>
      </c>
      <c r="I123" s="158" t="s">
        <v>137</v>
      </c>
      <c r="J123" s="158" t="s">
        <v>128</v>
      </c>
      <c r="K123" s="159" t="s">
        <v>138</v>
      </c>
      <c r="L123" s="160"/>
      <c r="M123" s="85" t="s">
        <v>1</v>
      </c>
      <c r="N123" s="86" t="s">
        <v>41</v>
      </c>
      <c r="O123" s="86" t="s">
        <v>139</v>
      </c>
      <c r="P123" s="86" t="s">
        <v>140</v>
      </c>
      <c r="Q123" s="86" t="s">
        <v>141</v>
      </c>
      <c r="R123" s="86" t="s">
        <v>142</v>
      </c>
      <c r="S123" s="86" t="s">
        <v>143</v>
      </c>
      <c r="T123" s="87" t="s">
        <v>144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2" t="s">
        <v>145</v>
      </c>
      <c r="D124" s="37"/>
      <c r="E124" s="37"/>
      <c r="F124" s="37"/>
      <c r="G124" s="37"/>
      <c r="H124" s="37"/>
      <c r="I124" s="37"/>
      <c r="J124" s="161">
        <f>BK124</f>
        <v>0</v>
      </c>
      <c r="K124" s="37"/>
      <c r="L124" s="38"/>
      <c r="M124" s="88"/>
      <c r="N124" s="72"/>
      <c r="O124" s="89"/>
      <c r="P124" s="162">
        <f>P125+P161+P174</f>
        <v>0</v>
      </c>
      <c r="Q124" s="89"/>
      <c r="R124" s="162">
        <f>R125+R161+R174</f>
        <v>82.842076952400006</v>
      </c>
      <c r="S124" s="89"/>
      <c r="T124" s="163">
        <f>T125+T161+T174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76</v>
      </c>
      <c r="AU124" s="18" t="s">
        <v>130</v>
      </c>
      <c r="BK124" s="164">
        <f>BK125+BK161+BK174</f>
        <v>0</v>
      </c>
    </row>
    <row r="125" s="12" customFormat="1" ht="25.92" customHeight="1">
      <c r="A125" s="12"/>
      <c r="B125" s="165"/>
      <c r="C125" s="12"/>
      <c r="D125" s="166" t="s">
        <v>76</v>
      </c>
      <c r="E125" s="167" t="s">
        <v>169</v>
      </c>
      <c r="F125" s="167" t="s">
        <v>170</v>
      </c>
      <c r="G125" s="12"/>
      <c r="H125" s="12"/>
      <c r="I125" s="168"/>
      <c r="J125" s="169">
        <f>BK125</f>
        <v>0</v>
      </c>
      <c r="K125" s="12"/>
      <c r="L125" s="165"/>
      <c r="M125" s="170"/>
      <c r="N125" s="171"/>
      <c r="O125" s="171"/>
      <c r="P125" s="172">
        <f>P126+P133+P150+P156</f>
        <v>0</v>
      </c>
      <c r="Q125" s="171"/>
      <c r="R125" s="172">
        <f>R126+R133+R150+R156</f>
        <v>81.871225350000003</v>
      </c>
      <c r="S125" s="171"/>
      <c r="T125" s="173">
        <f>T126+T133+T150+T156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85</v>
      </c>
      <c r="AT125" s="174" t="s">
        <v>76</v>
      </c>
      <c r="AU125" s="174" t="s">
        <v>77</v>
      </c>
      <c r="AY125" s="166" t="s">
        <v>148</v>
      </c>
      <c r="BK125" s="175">
        <f>BK126+BK133+BK150+BK156</f>
        <v>0</v>
      </c>
    </row>
    <row r="126" s="12" customFormat="1" ht="22.8" customHeight="1">
      <c r="A126" s="12"/>
      <c r="B126" s="165"/>
      <c r="C126" s="12"/>
      <c r="D126" s="166" t="s">
        <v>76</v>
      </c>
      <c r="E126" s="176" t="s">
        <v>85</v>
      </c>
      <c r="F126" s="176" t="s">
        <v>171</v>
      </c>
      <c r="G126" s="12"/>
      <c r="H126" s="12"/>
      <c r="I126" s="168"/>
      <c r="J126" s="177">
        <f>BK126</f>
        <v>0</v>
      </c>
      <c r="K126" s="12"/>
      <c r="L126" s="165"/>
      <c r="M126" s="170"/>
      <c r="N126" s="171"/>
      <c r="O126" s="171"/>
      <c r="P126" s="172">
        <f>SUM(P127:P132)</f>
        <v>0</v>
      </c>
      <c r="Q126" s="171"/>
      <c r="R126" s="172">
        <f>SUM(R127:R132)</f>
        <v>0</v>
      </c>
      <c r="S126" s="171"/>
      <c r="T126" s="173">
        <f>SUM(T127:T132)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85</v>
      </c>
      <c r="AT126" s="174" t="s">
        <v>76</v>
      </c>
      <c r="AU126" s="174" t="s">
        <v>85</v>
      </c>
      <c r="AY126" s="166" t="s">
        <v>148</v>
      </c>
      <c r="BK126" s="175">
        <f>SUM(BK127:BK132)</f>
        <v>0</v>
      </c>
    </row>
    <row r="127" s="2" customFormat="1" ht="24.15" customHeight="1">
      <c r="A127" s="37"/>
      <c r="B127" s="178"/>
      <c r="C127" s="179" t="s">
        <v>85</v>
      </c>
      <c r="D127" s="179" t="s">
        <v>151</v>
      </c>
      <c r="E127" s="180" t="s">
        <v>172</v>
      </c>
      <c r="F127" s="181" t="s">
        <v>173</v>
      </c>
      <c r="G127" s="182" t="s">
        <v>174</v>
      </c>
      <c r="H127" s="183">
        <v>234.40000000000001</v>
      </c>
      <c r="I127" s="184"/>
      <c r="J127" s="185">
        <f>ROUND(I127*H127,2)</f>
        <v>0</v>
      </c>
      <c r="K127" s="181" t="s">
        <v>154</v>
      </c>
      <c r="L127" s="38"/>
      <c r="M127" s="194" t="s">
        <v>1</v>
      </c>
      <c r="N127" s="195" t="s">
        <v>42</v>
      </c>
      <c r="O127" s="76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1" t="s">
        <v>175</v>
      </c>
      <c r="AT127" s="191" t="s">
        <v>151</v>
      </c>
      <c r="AU127" s="191" t="s">
        <v>87</v>
      </c>
      <c r="AY127" s="18" t="s">
        <v>148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8" t="s">
        <v>85</v>
      </c>
      <c r="BK127" s="192">
        <f>ROUND(I127*H127,2)</f>
        <v>0</v>
      </c>
      <c r="BL127" s="18" t="s">
        <v>175</v>
      </c>
      <c r="BM127" s="191" t="s">
        <v>385</v>
      </c>
    </row>
    <row r="128" s="13" customFormat="1">
      <c r="A128" s="13"/>
      <c r="B128" s="198"/>
      <c r="C128" s="13"/>
      <c r="D128" s="199" t="s">
        <v>177</v>
      </c>
      <c r="E128" s="200" t="s">
        <v>1</v>
      </c>
      <c r="F128" s="201" t="s">
        <v>178</v>
      </c>
      <c r="G128" s="13"/>
      <c r="H128" s="202">
        <v>198.40000000000001</v>
      </c>
      <c r="I128" s="203"/>
      <c r="J128" s="13"/>
      <c r="K128" s="13"/>
      <c r="L128" s="198"/>
      <c r="M128" s="204"/>
      <c r="N128" s="205"/>
      <c r="O128" s="205"/>
      <c r="P128" s="205"/>
      <c r="Q128" s="205"/>
      <c r="R128" s="205"/>
      <c r="S128" s="205"/>
      <c r="T128" s="20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00" t="s">
        <v>177</v>
      </c>
      <c r="AU128" s="200" t="s">
        <v>87</v>
      </c>
      <c r="AV128" s="13" t="s">
        <v>87</v>
      </c>
      <c r="AW128" s="13" t="s">
        <v>32</v>
      </c>
      <c r="AX128" s="13" t="s">
        <v>77</v>
      </c>
      <c r="AY128" s="200" t="s">
        <v>148</v>
      </c>
    </row>
    <row r="129" s="13" customFormat="1">
      <c r="A129" s="13"/>
      <c r="B129" s="198"/>
      <c r="C129" s="13"/>
      <c r="D129" s="199" t="s">
        <v>177</v>
      </c>
      <c r="E129" s="200" t="s">
        <v>1</v>
      </c>
      <c r="F129" s="201" t="s">
        <v>179</v>
      </c>
      <c r="G129" s="13"/>
      <c r="H129" s="202">
        <v>36</v>
      </c>
      <c r="I129" s="203"/>
      <c r="J129" s="13"/>
      <c r="K129" s="13"/>
      <c r="L129" s="198"/>
      <c r="M129" s="204"/>
      <c r="N129" s="205"/>
      <c r="O129" s="205"/>
      <c r="P129" s="205"/>
      <c r="Q129" s="205"/>
      <c r="R129" s="205"/>
      <c r="S129" s="205"/>
      <c r="T129" s="20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00" t="s">
        <v>177</v>
      </c>
      <c r="AU129" s="200" t="s">
        <v>87</v>
      </c>
      <c r="AV129" s="13" t="s">
        <v>87</v>
      </c>
      <c r="AW129" s="13" t="s">
        <v>32</v>
      </c>
      <c r="AX129" s="13" t="s">
        <v>77</v>
      </c>
      <c r="AY129" s="200" t="s">
        <v>148</v>
      </c>
    </row>
    <row r="130" s="14" customFormat="1">
      <c r="A130" s="14"/>
      <c r="B130" s="207"/>
      <c r="C130" s="14"/>
      <c r="D130" s="199" t="s">
        <v>177</v>
      </c>
      <c r="E130" s="208" t="s">
        <v>1</v>
      </c>
      <c r="F130" s="209" t="s">
        <v>180</v>
      </c>
      <c r="G130" s="14"/>
      <c r="H130" s="210">
        <v>234.40000000000001</v>
      </c>
      <c r="I130" s="211"/>
      <c r="J130" s="14"/>
      <c r="K130" s="14"/>
      <c r="L130" s="207"/>
      <c r="M130" s="212"/>
      <c r="N130" s="213"/>
      <c r="O130" s="213"/>
      <c r="P130" s="213"/>
      <c r="Q130" s="213"/>
      <c r="R130" s="213"/>
      <c r="S130" s="213"/>
      <c r="T130" s="2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8" t="s">
        <v>177</v>
      </c>
      <c r="AU130" s="208" t="s">
        <v>87</v>
      </c>
      <c r="AV130" s="14" t="s">
        <v>175</v>
      </c>
      <c r="AW130" s="14" t="s">
        <v>32</v>
      </c>
      <c r="AX130" s="14" t="s">
        <v>85</v>
      </c>
      <c r="AY130" s="208" t="s">
        <v>148</v>
      </c>
    </row>
    <row r="131" s="2" customFormat="1" ht="24.15" customHeight="1">
      <c r="A131" s="37"/>
      <c r="B131" s="178"/>
      <c r="C131" s="179" t="s">
        <v>87</v>
      </c>
      <c r="D131" s="179" t="s">
        <v>151</v>
      </c>
      <c r="E131" s="180" t="s">
        <v>203</v>
      </c>
      <c r="F131" s="181" t="s">
        <v>204</v>
      </c>
      <c r="G131" s="182" t="s">
        <v>174</v>
      </c>
      <c r="H131" s="183">
        <v>511</v>
      </c>
      <c r="I131" s="184"/>
      <c r="J131" s="185">
        <f>ROUND(I131*H131,2)</f>
        <v>0</v>
      </c>
      <c r="K131" s="181" t="s">
        <v>154</v>
      </c>
      <c r="L131" s="38"/>
      <c r="M131" s="194" t="s">
        <v>1</v>
      </c>
      <c r="N131" s="195" t="s">
        <v>42</v>
      </c>
      <c r="O131" s="76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1" t="s">
        <v>175</v>
      </c>
      <c r="AT131" s="191" t="s">
        <v>151</v>
      </c>
      <c r="AU131" s="191" t="s">
        <v>87</v>
      </c>
      <c r="AY131" s="18" t="s">
        <v>148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8" t="s">
        <v>85</v>
      </c>
      <c r="BK131" s="192">
        <f>ROUND(I131*H131,2)</f>
        <v>0</v>
      </c>
      <c r="BL131" s="18" t="s">
        <v>175</v>
      </c>
      <c r="BM131" s="191" t="s">
        <v>386</v>
      </c>
    </row>
    <row r="132" s="13" customFormat="1">
      <c r="A132" s="13"/>
      <c r="B132" s="198"/>
      <c r="C132" s="13"/>
      <c r="D132" s="199" t="s">
        <v>177</v>
      </c>
      <c r="E132" s="200" t="s">
        <v>1</v>
      </c>
      <c r="F132" s="201" t="s">
        <v>387</v>
      </c>
      <c r="G132" s="13"/>
      <c r="H132" s="202">
        <v>511</v>
      </c>
      <c r="I132" s="203"/>
      <c r="J132" s="13"/>
      <c r="K132" s="13"/>
      <c r="L132" s="198"/>
      <c r="M132" s="204"/>
      <c r="N132" s="205"/>
      <c r="O132" s="205"/>
      <c r="P132" s="205"/>
      <c r="Q132" s="205"/>
      <c r="R132" s="205"/>
      <c r="S132" s="205"/>
      <c r="T132" s="20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00" t="s">
        <v>177</v>
      </c>
      <c r="AU132" s="200" t="s">
        <v>87</v>
      </c>
      <c r="AV132" s="13" t="s">
        <v>87</v>
      </c>
      <c r="AW132" s="13" t="s">
        <v>32</v>
      </c>
      <c r="AX132" s="13" t="s">
        <v>85</v>
      </c>
      <c r="AY132" s="200" t="s">
        <v>148</v>
      </c>
    </row>
    <row r="133" s="12" customFormat="1" ht="22.8" customHeight="1">
      <c r="A133" s="12"/>
      <c r="B133" s="165"/>
      <c r="C133" s="12"/>
      <c r="D133" s="166" t="s">
        <v>76</v>
      </c>
      <c r="E133" s="176" t="s">
        <v>147</v>
      </c>
      <c r="F133" s="176" t="s">
        <v>247</v>
      </c>
      <c r="G133" s="12"/>
      <c r="H133" s="12"/>
      <c r="I133" s="168"/>
      <c r="J133" s="177">
        <f>BK133</f>
        <v>0</v>
      </c>
      <c r="K133" s="12"/>
      <c r="L133" s="165"/>
      <c r="M133" s="170"/>
      <c r="N133" s="171"/>
      <c r="O133" s="171"/>
      <c r="P133" s="172">
        <f>SUM(P134:P149)</f>
        <v>0</v>
      </c>
      <c r="Q133" s="171"/>
      <c r="R133" s="172">
        <f>SUM(R134:R149)</f>
        <v>0</v>
      </c>
      <c r="S133" s="171"/>
      <c r="T133" s="173">
        <f>SUM(T134:T149)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6" t="s">
        <v>85</v>
      </c>
      <c r="AT133" s="174" t="s">
        <v>76</v>
      </c>
      <c r="AU133" s="174" t="s">
        <v>85</v>
      </c>
      <c r="AY133" s="166" t="s">
        <v>148</v>
      </c>
      <c r="BK133" s="175">
        <f>SUM(BK134:BK149)</f>
        <v>0</v>
      </c>
    </row>
    <row r="134" s="2" customFormat="1" ht="21.75" customHeight="1">
      <c r="A134" s="37"/>
      <c r="B134" s="178"/>
      <c r="C134" s="179" t="s">
        <v>190</v>
      </c>
      <c r="D134" s="179" t="s">
        <v>151</v>
      </c>
      <c r="E134" s="180" t="s">
        <v>248</v>
      </c>
      <c r="F134" s="181" t="s">
        <v>249</v>
      </c>
      <c r="G134" s="182" t="s">
        <v>174</v>
      </c>
      <c r="H134" s="183">
        <v>97.799999999999997</v>
      </c>
      <c r="I134" s="184"/>
      <c r="J134" s="185">
        <f>ROUND(I134*H134,2)</f>
        <v>0</v>
      </c>
      <c r="K134" s="181" t="s">
        <v>154</v>
      </c>
      <c r="L134" s="38"/>
      <c r="M134" s="194" t="s">
        <v>1</v>
      </c>
      <c r="N134" s="195" t="s">
        <v>42</v>
      </c>
      <c r="O134" s="76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1" t="s">
        <v>175</v>
      </c>
      <c r="AT134" s="191" t="s">
        <v>151</v>
      </c>
      <c r="AU134" s="191" t="s">
        <v>87</v>
      </c>
      <c r="AY134" s="18" t="s">
        <v>148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8" t="s">
        <v>85</v>
      </c>
      <c r="BK134" s="192">
        <f>ROUND(I134*H134,2)</f>
        <v>0</v>
      </c>
      <c r="BL134" s="18" t="s">
        <v>175</v>
      </c>
      <c r="BM134" s="191" t="s">
        <v>388</v>
      </c>
    </row>
    <row r="135" s="13" customFormat="1">
      <c r="A135" s="13"/>
      <c r="B135" s="198"/>
      <c r="C135" s="13"/>
      <c r="D135" s="199" t="s">
        <v>177</v>
      </c>
      <c r="E135" s="200" t="s">
        <v>1</v>
      </c>
      <c r="F135" s="201" t="s">
        <v>160</v>
      </c>
      <c r="G135" s="13"/>
      <c r="H135" s="202">
        <v>97.799999999999997</v>
      </c>
      <c r="I135" s="203"/>
      <c r="J135" s="13"/>
      <c r="K135" s="13"/>
      <c r="L135" s="198"/>
      <c r="M135" s="204"/>
      <c r="N135" s="205"/>
      <c r="O135" s="205"/>
      <c r="P135" s="205"/>
      <c r="Q135" s="205"/>
      <c r="R135" s="205"/>
      <c r="S135" s="205"/>
      <c r="T135" s="20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00" t="s">
        <v>177</v>
      </c>
      <c r="AU135" s="200" t="s">
        <v>87</v>
      </c>
      <c r="AV135" s="13" t="s">
        <v>87</v>
      </c>
      <c r="AW135" s="13" t="s">
        <v>32</v>
      </c>
      <c r="AX135" s="13" t="s">
        <v>85</v>
      </c>
      <c r="AY135" s="200" t="s">
        <v>148</v>
      </c>
    </row>
    <row r="136" s="2" customFormat="1" ht="21.75" customHeight="1">
      <c r="A136" s="37"/>
      <c r="B136" s="178"/>
      <c r="C136" s="179" t="s">
        <v>175</v>
      </c>
      <c r="D136" s="179" t="s">
        <v>151</v>
      </c>
      <c r="E136" s="180" t="s">
        <v>389</v>
      </c>
      <c r="F136" s="181" t="s">
        <v>390</v>
      </c>
      <c r="G136" s="182" t="s">
        <v>174</v>
      </c>
      <c r="H136" s="183">
        <v>413.19999999999999</v>
      </c>
      <c r="I136" s="184"/>
      <c r="J136" s="185">
        <f>ROUND(I136*H136,2)</f>
        <v>0</v>
      </c>
      <c r="K136" s="181" t="s">
        <v>154</v>
      </c>
      <c r="L136" s="38"/>
      <c r="M136" s="194" t="s">
        <v>1</v>
      </c>
      <c r="N136" s="195" t="s">
        <v>42</v>
      </c>
      <c r="O136" s="76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1" t="s">
        <v>175</v>
      </c>
      <c r="AT136" s="191" t="s">
        <v>151</v>
      </c>
      <c r="AU136" s="191" t="s">
        <v>87</v>
      </c>
      <c r="AY136" s="18" t="s">
        <v>148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8" t="s">
        <v>85</v>
      </c>
      <c r="BK136" s="192">
        <f>ROUND(I136*H136,2)</f>
        <v>0</v>
      </c>
      <c r="BL136" s="18" t="s">
        <v>175</v>
      </c>
      <c r="BM136" s="191" t="s">
        <v>391</v>
      </c>
    </row>
    <row r="137" s="13" customFormat="1">
      <c r="A137" s="13"/>
      <c r="B137" s="198"/>
      <c r="C137" s="13"/>
      <c r="D137" s="199" t="s">
        <v>177</v>
      </c>
      <c r="E137" s="200" t="s">
        <v>1</v>
      </c>
      <c r="F137" s="201" t="s">
        <v>376</v>
      </c>
      <c r="G137" s="13"/>
      <c r="H137" s="202">
        <v>413.19999999999999</v>
      </c>
      <c r="I137" s="203"/>
      <c r="J137" s="13"/>
      <c r="K137" s="13"/>
      <c r="L137" s="198"/>
      <c r="M137" s="204"/>
      <c r="N137" s="205"/>
      <c r="O137" s="205"/>
      <c r="P137" s="205"/>
      <c r="Q137" s="205"/>
      <c r="R137" s="205"/>
      <c r="S137" s="205"/>
      <c r="T137" s="20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00" t="s">
        <v>177</v>
      </c>
      <c r="AU137" s="200" t="s">
        <v>87</v>
      </c>
      <c r="AV137" s="13" t="s">
        <v>87</v>
      </c>
      <c r="AW137" s="13" t="s">
        <v>32</v>
      </c>
      <c r="AX137" s="13" t="s">
        <v>85</v>
      </c>
      <c r="AY137" s="200" t="s">
        <v>148</v>
      </c>
    </row>
    <row r="138" s="2" customFormat="1" ht="24.15" customHeight="1">
      <c r="A138" s="37"/>
      <c r="B138" s="178"/>
      <c r="C138" s="179" t="s">
        <v>147</v>
      </c>
      <c r="D138" s="179" t="s">
        <v>151</v>
      </c>
      <c r="E138" s="180" t="s">
        <v>252</v>
      </c>
      <c r="F138" s="181" t="s">
        <v>253</v>
      </c>
      <c r="G138" s="182" t="s">
        <v>174</v>
      </c>
      <c r="H138" s="183">
        <v>97.799999999999997</v>
      </c>
      <c r="I138" s="184"/>
      <c r="J138" s="185">
        <f>ROUND(I138*H138,2)</f>
        <v>0</v>
      </c>
      <c r="K138" s="181" t="s">
        <v>154</v>
      </c>
      <c r="L138" s="38"/>
      <c r="M138" s="194" t="s">
        <v>1</v>
      </c>
      <c r="N138" s="195" t="s">
        <v>42</v>
      </c>
      <c r="O138" s="76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1" t="s">
        <v>175</v>
      </c>
      <c r="AT138" s="191" t="s">
        <v>151</v>
      </c>
      <c r="AU138" s="191" t="s">
        <v>87</v>
      </c>
      <c r="AY138" s="18" t="s">
        <v>148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8" t="s">
        <v>85</v>
      </c>
      <c r="BK138" s="192">
        <f>ROUND(I138*H138,2)</f>
        <v>0</v>
      </c>
      <c r="BL138" s="18" t="s">
        <v>175</v>
      </c>
      <c r="BM138" s="191" t="s">
        <v>392</v>
      </c>
    </row>
    <row r="139" s="15" customFormat="1">
      <c r="A139" s="15"/>
      <c r="B139" s="215"/>
      <c r="C139" s="15"/>
      <c r="D139" s="199" t="s">
        <v>177</v>
      </c>
      <c r="E139" s="216" t="s">
        <v>1</v>
      </c>
      <c r="F139" s="217" t="s">
        <v>255</v>
      </c>
      <c r="G139" s="15"/>
      <c r="H139" s="216" t="s">
        <v>1</v>
      </c>
      <c r="I139" s="218"/>
      <c r="J139" s="15"/>
      <c r="K139" s="15"/>
      <c r="L139" s="215"/>
      <c r="M139" s="219"/>
      <c r="N139" s="220"/>
      <c r="O139" s="220"/>
      <c r="P139" s="220"/>
      <c r="Q139" s="220"/>
      <c r="R139" s="220"/>
      <c r="S139" s="220"/>
      <c r="T139" s="22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16" t="s">
        <v>177</v>
      </c>
      <c r="AU139" s="216" t="s">
        <v>87</v>
      </c>
      <c r="AV139" s="15" t="s">
        <v>85</v>
      </c>
      <c r="AW139" s="15" t="s">
        <v>32</v>
      </c>
      <c r="AX139" s="15" t="s">
        <v>77</v>
      </c>
      <c r="AY139" s="216" t="s">
        <v>148</v>
      </c>
    </row>
    <row r="140" s="15" customFormat="1">
      <c r="A140" s="15"/>
      <c r="B140" s="215"/>
      <c r="C140" s="15"/>
      <c r="D140" s="199" t="s">
        <v>177</v>
      </c>
      <c r="E140" s="216" t="s">
        <v>1</v>
      </c>
      <c r="F140" s="217" t="s">
        <v>393</v>
      </c>
      <c r="G140" s="15"/>
      <c r="H140" s="216" t="s">
        <v>1</v>
      </c>
      <c r="I140" s="218"/>
      <c r="J140" s="15"/>
      <c r="K140" s="15"/>
      <c r="L140" s="215"/>
      <c r="M140" s="219"/>
      <c r="N140" s="220"/>
      <c r="O140" s="220"/>
      <c r="P140" s="220"/>
      <c r="Q140" s="220"/>
      <c r="R140" s="220"/>
      <c r="S140" s="220"/>
      <c r="T140" s="221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16" t="s">
        <v>177</v>
      </c>
      <c r="AU140" s="216" t="s">
        <v>87</v>
      </c>
      <c r="AV140" s="15" t="s">
        <v>85</v>
      </c>
      <c r="AW140" s="15" t="s">
        <v>32</v>
      </c>
      <c r="AX140" s="15" t="s">
        <v>77</v>
      </c>
      <c r="AY140" s="216" t="s">
        <v>148</v>
      </c>
    </row>
    <row r="141" s="13" customFormat="1">
      <c r="A141" s="13"/>
      <c r="B141" s="198"/>
      <c r="C141" s="13"/>
      <c r="D141" s="199" t="s">
        <v>177</v>
      </c>
      <c r="E141" s="200" t="s">
        <v>1</v>
      </c>
      <c r="F141" s="201" t="s">
        <v>375</v>
      </c>
      <c r="G141" s="13"/>
      <c r="H141" s="202">
        <v>97.799999999999997</v>
      </c>
      <c r="I141" s="203"/>
      <c r="J141" s="13"/>
      <c r="K141" s="13"/>
      <c r="L141" s="198"/>
      <c r="M141" s="204"/>
      <c r="N141" s="205"/>
      <c r="O141" s="205"/>
      <c r="P141" s="205"/>
      <c r="Q141" s="205"/>
      <c r="R141" s="205"/>
      <c r="S141" s="205"/>
      <c r="T141" s="20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0" t="s">
        <v>177</v>
      </c>
      <c r="AU141" s="200" t="s">
        <v>87</v>
      </c>
      <c r="AV141" s="13" t="s">
        <v>87</v>
      </c>
      <c r="AW141" s="13" t="s">
        <v>32</v>
      </c>
      <c r="AX141" s="13" t="s">
        <v>77</v>
      </c>
      <c r="AY141" s="200" t="s">
        <v>148</v>
      </c>
    </row>
    <row r="142" s="14" customFormat="1">
      <c r="A142" s="14"/>
      <c r="B142" s="207"/>
      <c r="C142" s="14"/>
      <c r="D142" s="199" t="s">
        <v>177</v>
      </c>
      <c r="E142" s="208" t="s">
        <v>160</v>
      </c>
      <c r="F142" s="209" t="s">
        <v>180</v>
      </c>
      <c r="G142" s="14"/>
      <c r="H142" s="210">
        <v>97.799999999999997</v>
      </c>
      <c r="I142" s="211"/>
      <c r="J142" s="14"/>
      <c r="K142" s="14"/>
      <c r="L142" s="207"/>
      <c r="M142" s="212"/>
      <c r="N142" s="213"/>
      <c r="O142" s="213"/>
      <c r="P142" s="213"/>
      <c r="Q142" s="213"/>
      <c r="R142" s="213"/>
      <c r="S142" s="213"/>
      <c r="T142" s="2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8" t="s">
        <v>177</v>
      </c>
      <c r="AU142" s="208" t="s">
        <v>87</v>
      </c>
      <c r="AV142" s="14" t="s">
        <v>175</v>
      </c>
      <c r="AW142" s="14" t="s">
        <v>32</v>
      </c>
      <c r="AX142" s="14" t="s">
        <v>85</v>
      </c>
      <c r="AY142" s="208" t="s">
        <v>148</v>
      </c>
    </row>
    <row r="143" s="2" customFormat="1" ht="24.15" customHeight="1">
      <c r="A143" s="37"/>
      <c r="B143" s="178"/>
      <c r="C143" s="179" t="s">
        <v>202</v>
      </c>
      <c r="D143" s="179" t="s">
        <v>151</v>
      </c>
      <c r="E143" s="180" t="s">
        <v>394</v>
      </c>
      <c r="F143" s="181" t="s">
        <v>395</v>
      </c>
      <c r="G143" s="182" t="s">
        <v>174</v>
      </c>
      <c r="H143" s="183">
        <v>413.19999999999999</v>
      </c>
      <c r="I143" s="184"/>
      <c r="J143" s="185">
        <f>ROUND(I143*H143,2)</f>
        <v>0</v>
      </c>
      <c r="K143" s="181" t="s">
        <v>154</v>
      </c>
      <c r="L143" s="38"/>
      <c r="M143" s="194" t="s">
        <v>1</v>
      </c>
      <c r="N143" s="195" t="s">
        <v>42</v>
      </c>
      <c r="O143" s="76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1" t="s">
        <v>175</v>
      </c>
      <c r="AT143" s="191" t="s">
        <v>151</v>
      </c>
      <c r="AU143" s="191" t="s">
        <v>87</v>
      </c>
      <c r="AY143" s="18" t="s">
        <v>148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8" t="s">
        <v>85</v>
      </c>
      <c r="BK143" s="192">
        <f>ROUND(I143*H143,2)</f>
        <v>0</v>
      </c>
      <c r="BL143" s="18" t="s">
        <v>175</v>
      </c>
      <c r="BM143" s="191" t="s">
        <v>396</v>
      </c>
    </row>
    <row r="144" s="15" customFormat="1">
      <c r="A144" s="15"/>
      <c r="B144" s="215"/>
      <c r="C144" s="15"/>
      <c r="D144" s="199" t="s">
        <v>177</v>
      </c>
      <c r="E144" s="216" t="s">
        <v>1</v>
      </c>
      <c r="F144" s="217" t="s">
        <v>397</v>
      </c>
      <c r="G144" s="15"/>
      <c r="H144" s="216" t="s">
        <v>1</v>
      </c>
      <c r="I144" s="218"/>
      <c r="J144" s="15"/>
      <c r="K144" s="15"/>
      <c r="L144" s="215"/>
      <c r="M144" s="219"/>
      <c r="N144" s="220"/>
      <c r="O144" s="220"/>
      <c r="P144" s="220"/>
      <c r="Q144" s="220"/>
      <c r="R144" s="220"/>
      <c r="S144" s="220"/>
      <c r="T144" s="22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16" t="s">
        <v>177</v>
      </c>
      <c r="AU144" s="216" t="s">
        <v>87</v>
      </c>
      <c r="AV144" s="15" t="s">
        <v>85</v>
      </c>
      <c r="AW144" s="15" t="s">
        <v>32</v>
      </c>
      <c r="AX144" s="15" t="s">
        <v>77</v>
      </c>
      <c r="AY144" s="216" t="s">
        <v>148</v>
      </c>
    </row>
    <row r="145" s="13" customFormat="1">
      <c r="A145" s="13"/>
      <c r="B145" s="198"/>
      <c r="C145" s="13"/>
      <c r="D145" s="199" t="s">
        <v>177</v>
      </c>
      <c r="E145" s="200" t="s">
        <v>1</v>
      </c>
      <c r="F145" s="201" t="s">
        <v>398</v>
      </c>
      <c r="G145" s="13"/>
      <c r="H145" s="202">
        <v>745.39999999999998</v>
      </c>
      <c r="I145" s="203"/>
      <c r="J145" s="13"/>
      <c r="K145" s="13"/>
      <c r="L145" s="198"/>
      <c r="M145" s="204"/>
      <c r="N145" s="205"/>
      <c r="O145" s="205"/>
      <c r="P145" s="205"/>
      <c r="Q145" s="205"/>
      <c r="R145" s="205"/>
      <c r="S145" s="205"/>
      <c r="T145" s="20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0" t="s">
        <v>177</v>
      </c>
      <c r="AU145" s="200" t="s">
        <v>87</v>
      </c>
      <c r="AV145" s="13" t="s">
        <v>87</v>
      </c>
      <c r="AW145" s="13" t="s">
        <v>32</v>
      </c>
      <c r="AX145" s="13" t="s">
        <v>77</v>
      </c>
      <c r="AY145" s="200" t="s">
        <v>148</v>
      </c>
    </row>
    <row r="146" s="15" customFormat="1">
      <c r="A146" s="15"/>
      <c r="B146" s="215"/>
      <c r="C146" s="15"/>
      <c r="D146" s="199" t="s">
        <v>177</v>
      </c>
      <c r="E146" s="216" t="s">
        <v>1</v>
      </c>
      <c r="F146" s="217" t="s">
        <v>399</v>
      </c>
      <c r="G146" s="15"/>
      <c r="H146" s="216" t="s">
        <v>1</v>
      </c>
      <c r="I146" s="218"/>
      <c r="J146" s="15"/>
      <c r="K146" s="15"/>
      <c r="L146" s="215"/>
      <c r="M146" s="219"/>
      <c r="N146" s="220"/>
      <c r="O146" s="220"/>
      <c r="P146" s="220"/>
      <c r="Q146" s="220"/>
      <c r="R146" s="220"/>
      <c r="S146" s="220"/>
      <c r="T146" s="22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16" t="s">
        <v>177</v>
      </c>
      <c r="AU146" s="216" t="s">
        <v>87</v>
      </c>
      <c r="AV146" s="15" t="s">
        <v>85</v>
      </c>
      <c r="AW146" s="15" t="s">
        <v>32</v>
      </c>
      <c r="AX146" s="15" t="s">
        <v>77</v>
      </c>
      <c r="AY146" s="216" t="s">
        <v>148</v>
      </c>
    </row>
    <row r="147" s="13" customFormat="1">
      <c r="A147" s="13"/>
      <c r="B147" s="198"/>
      <c r="C147" s="13"/>
      <c r="D147" s="199" t="s">
        <v>177</v>
      </c>
      <c r="E147" s="200" t="s">
        <v>1</v>
      </c>
      <c r="F147" s="201" t="s">
        <v>400</v>
      </c>
      <c r="G147" s="13"/>
      <c r="H147" s="202">
        <v>-97.799999999999997</v>
      </c>
      <c r="I147" s="203"/>
      <c r="J147" s="13"/>
      <c r="K147" s="13"/>
      <c r="L147" s="198"/>
      <c r="M147" s="204"/>
      <c r="N147" s="205"/>
      <c r="O147" s="205"/>
      <c r="P147" s="205"/>
      <c r="Q147" s="205"/>
      <c r="R147" s="205"/>
      <c r="S147" s="205"/>
      <c r="T147" s="20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0" t="s">
        <v>177</v>
      </c>
      <c r="AU147" s="200" t="s">
        <v>87</v>
      </c>
      <c r="AV147" s="13" t="s">
        <v>87</v>
      </c>
      <c r="AW147" s="13" t="s">
        <v>32</v>
      </c>
      <c r="AX147" s="13" t="s">
        <v>77</v>
      </c>
      <c r="AY147" s="200" t="s">
        <v>148</v>
      </c>
    </row>
    <row r="148" s="13" customFormat="1">
      <c r="A148" s="13"/>
      <c r="B148" s="198"/>
      <c r="C148" s="13"/>
      <c r="D148" s="199" t="s">
        <v>177</v>
      </c>
      <c r="E148" s="200" t="s">
        <v>1</v>
      </c>
      <c r="F148" s="201" t="s">
        <v>401</v>
      </c>
      <c r="G148" s="13"/>
      <c r="H148" s="202">
        <v>-234.40000000000001</v>
      </c>
      <c r="I148" s="203"/>
      <c r="J148" s="13"/>
      <c r="K148" s="13"/>
      <c r="L148" s="198"/>
      <c r="M148" s="204"/>
      <c r="N148" s="205"/>
      <c r="O148" s="205"/>
      <c r="P148" s="205"/>
      <c r="Q148" s="205"/>
      <c r="R148" s="205"/>
      <c r="S148" s="205"/>
      <c r="T148" s="20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00" t="s">
        <v>177</v>
      </c>
      <c r="AU148" s="200" t="s">
        <v>87</v>
      </c>
      <c r="AV148" s="13" t="s">
        <v>87</v>
      </c>
      <c r="AW148" s="13" t="s">
        <v>32</v>
      </c>
      <c r="AX148" s="13" t="s">
        <v>77</v>
      </c>
      <c r="AY148" s="200" t="s">
        <v>148</v>
      </c>
    </row>
    <row r="149" s="14" customFormat="1">
      <c r="A149" s="14"/>
      <c r="B149" s="207"/>
      <c r="C149" s="14"/>
      <c r="D149" s="199" t="s">
        <v>177</v>
      </c>
      <c r="E149" s="208" t="s">
        <v>376</v>
      </c>
      <c r="F149" s="209" t="s">
        <v>180</v>
      </c>
      <c r="G149" s="14"/>
      <c r="H149" s="210">
        <v>413.19999999999999</v>
      </c>
      <c r="I149" s="211"/>
      <c r="J149" s="14"/>
      <c r="K149" s="14"/>
      <c r="L149" s="207"/>
      <c r="M149" s="212"/>
      <c r="N149" s="213"/>
      <c r="O149" s="213"/>
      <c r="P149" s="213"/>
      <c r="Q149" s="213"/>
      <c r="R149" s="213"/>
      <c r="S149" s="213"/>
      <c r="T149" s="2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8" t="s">
        <v>177</v>
      </c>
      <c r="AU149" s="208" t="s">
        <v>87</v>
      </c>
      <c r="AV149" s="14" t="s">
        <v>175</v>
      </c>
      <c r="AW149" s="14" t="s">
        <v>32</v>
      </c>
      <c r="AX149" s="14" t="s">
        <v>85</v>
      </c>
      <c r="AY149" s="208" t="s">
        <v>148</v>
      </c>
    </row>
    <row r="150" s="12" customFormat="1" ht="22.8" customHeight="1">
      <c r="A150" s="12"/>
      <c r="B150" s="165"/>
      <c r="C150" s="12"/>
      <c r="D150" s="166" t="s">
        <v>76</v>
      </c>
      <c r="E150" s="176" t="s">
        <v>202</v>
      </c>
      <c r="F150" s="176" t="s">
        <v>402</v>
      </c>
      <c r="G150" s="12"/>
      <c r="H150" s="12"/>
      <c r="I150" s="168"/>
      <c r="J150" s="177">
        <f>BK150</f>
        <v>0</v>
      </c>
      <c r="K150" s="12"/>
      <c r="L150" s="165"/>
      <c r="M150" s="170"/>
      <c r="N150" s="171"/>
      <c r="O150" s="171"/>
      <c r="P150" s="172">
        <f>SUM(P151:P155)</f>
        <v>0</v>
      </c>
      <c r="Q150" s="171"/>
      <c r="R150" s="172">
        <f>SUM(R151:R155)</f>
        <v>81.55678485</v>
      </c>
      <c r="S150" s="171"/>
      <c r="T150" s="173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6" t="s">
        <v>85</v>
      </c>
      <c r="AT150" s="174" t="s">
        <v>76</v>
      </c>
      <c r="AU150" s="174" t="s">
        <v>85</v>
      </c>
      <c r="AY150" s="166" t="s">
        <v>148</v>
      </c>
      <c r="BK150" s="175">
        <f>SUM(BK151:BK155)</f>
        <v>0</v>
      </c>
    </row>
    <row r="151" s="2" customFormat="1" ht="21.75" customHeight="1">
      <c r="A151" s="37"/>
      <c r="B151" s="178"/>
      <c r="C151" s="179" t="s">
        <v>207</v>
      </c>
      <c r="D151" s="179" t="s">
        <v>151</v>
      </c>
      <c r="E151" s="180" t="s">
        <v>403</v>
      </c>
      <c r="F151" s="181" t="s">
        <v>404</v>
      </c>
      <c r="G151" s="182" t="s">
        <v>174</v>
      </c>
      <c r="H151" s="183">
        <v>161.59999999999999</v>
      </c>
      <c r="I151" s="184"/>
      <c r="J151" s="185">
        <f>ROUND(I151*H151,2)</f>
        <v>0</v>
      </c>
      <c r="K151" s="181" t="s">
        <v>154</v>
      </c>
      <c r="L151" s="38"/>
      <c r="M151" s="194" t="s">
        <v>1</v>
      </c>
      <c r="N151" s="195" t="s">
        <v>42</v>
      </c>
      <c r="O151" s="76"/>
      <c r="P151" s="196">
        <f>O151*H151</f>
        <v>0</v>
      </c>
      <c r="Q151" s="196">
        <v>0.3674</v>
      </c>
      <c r="R151" s="196">
        <f>Q151*H151</f>
        <v>59.371839999999999</v>
      </c>
      <c r="S151" s="196">
        <v>0</v>
      </c>
      <c r="T151" s="19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1" t="s">
        <v>175</v>
      </c>
      <c r="AT151" s="191" t="s">
        <v>151</v>
      </c>
      <c r="AU151" s="191" t="s">
        <v>87</v>
      </c>
      <c r="AY151" s="18" t="s">
        <v>148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8" t="s">
        <v>85</v>
      </c>
      <c r="BK151" s="192">
        <f>ROUND(I151*H151,2)</f>
        <v>0</v>
      </c>
      <c r="BL151" s="18" t="s">
        <v>175</v>
      </c>
      <c r="BM151" s="191" t="s">
        <v>405</v>
      </c>
    </row>
    <row r="152" s="2" customFormat="1" ht="24.15" customHeight="1">
      <c r="A152" s="37"/>
      <c r="B152" s="178"/>
      <c r="C152" s="179" t="s">
        <v>213</v>
      </c>
      <c r="D152" s="179" t="s">
        <v>151</v>
      </c>
      <c r="E152" s="180" t="s">
        <v>406</v>
      </c>
      <c r="F152" s="181" t="s">
        <v>407</v>
      </c>
      <c r="G152" s="182" t="s">
        <v>408</v>
      </c>
      <c r="H152" s="183">
        <v>172.04300000000001</v>
      </c>
      <c r="I152" s="184"/>
      <c r="J152" s="185">
        <f>ROUND(I152*H152,2)</f>
        <v>0</v>
      </c>
      <c r="K152" s="181" t="s">
        <v>1</v>
      </c>
      <c r="L152" s="38"/>
      <c r="M152" s="194" t="s">
        <v>1</v>
      </c>
      <c r="N152" s="195" t="s">
        <v>42</v>
      </c>
      <c r="O152" s="76"/>
      <c r="P152" s="196">
        <f>O152*H152</f>
        <v>0</v>
      </c>
      <c r="Q152" s="196">
        <v>0.12895000000000001</v>
      </c>
      <c r="R152" s="196">
        <f>Q152*H152</f>
        <v>22.184944850000001</v>
      </c>
      <c r="S152" s="196">
        <v>0</v>
      </c>
      <c r="T152" s="19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1" t="s">
        <v>175</v>
      </c>
      <c r="AT152" s="191" t="s">
        <v>151</v>
      </c>
      <c r="AU152" s="191" t="s">
        <v>87</v>
      </c>
      <c r="AY152" s="18" t="s">
        <v>148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8" t="s">
        <v>85</v>
      </c>
      <c r="BK152" s="192">
        <f>ROUND(I152*H152,2)</f>
        <v>0</v>
      </c>
      <c r="BL152" s="18" t="s">
        <v>175</v>
      </c>
      <c r="BM152" s="191" t="s">
        <v>409</v>
      </c>
    </row>
    <row r="153" s="15" customFormat="1">
      <c r="A153" s="15"/>
      <c r="B153" s="215"/>
      <c r="C153" s="15"/>
      <c r="D153" s="199" t="s">
        <v>177</v>
      </c>
      <c r="E153" s="216" t="s">
        <v>1</v>
      </c>
      <c r="F153" s="217" t="s">
        <v>410</v>
      </c>
      <c r="G153" s="15"/>
      <c r="H153" s="216" t="s">
        <v>1</v>
      </c>
      <c r="I153" s="218"/>
      <c r="J153" s="15"/>
      <c r="K153" s="15"/>
      <c r="L153" s="215"/>
      <c r="M153" s="219"/>
      <c r="N153" s="220"/>
      <c r="O153" s="220"/>
      <c r="P153" s="220"/>
      <c r="Q153" s="220"/>
      <c r="R153" s="220"/>
      <c r="S153" s="220"/>
      <c r="T153" s="221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16" t="s">
        <v>177</v>
      </c>
      <c r="AU153" s="216" t="s">
        <v>87</v>
      </c>
      <c r="AV153" s="15" t="s">
        <v>85</v>
      </c>
      <c r="AW153" s="15" t="s">
        <v>32</v>
      </c>
      <c r="AX153" s="15" t="s">
        <v>77</v>
      </c>
      <c r="AY153" s="216" t="s">
        <v>148</v>
      </c>
    </row>
    <row r="154" s="15" customFormat="1">
      <c r="A154" s="15"/>
      <c r="B154" s="215"/>
      <c r="C154" s="15"/>
      <c r="D154" s="199" t="s">
        <v>177</v>
      </c>
      <c r="E154" s="216" t="s">
        <v>1</v>
      </c>
      <c r="F154" s="217" t="s">
        <v>411</v>
      </c>
      <c r="G154" s="15"/>
      <c r="H154" s="216" t="s">
        <v>1</v>
      </c>
      <c r="I154" s="218"/>
      <c r="J154" s="15"/>
      <c r="K154" s="15"/>
      <c r="L154" s="215"/>
      <c r="M154" s="219"/>
      <c r="N154" s="220"/>
      <c r="O154" s="220"/>
      <c r="P154" s="220"/>
      <c r="Q154" s="220"/>
      <c r="R154" s="220"/>
      <c r="S154" s="220"/>
      <c r="T154" s="22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16" t="s">
        <v>177</v>
      </c>
      <c r="AU154" s="216" t="s">
        <v>87</v>
      </c>
      <c r="AV154" s="15" t="s">
        <v>85</v>
      </c>
      <c r="AW154" s="15" t="s">
        <v>32</v>
      </c>
      <c r="AX154" s="15" t="s">
        <v>77</v>
      </c>
      <c r="AY154" s="216" t="s">
        <v>148</v>
      </c>
    </row>
    <row r="155" s="13" customFormat="1">
      <c r="A155" s="13"/>
      <c r="B155" s="198"/>
      <c r="C155" s="13"/>
      <c r="D155" s="199" t="s">
        <v>177</v>
      </c>
      <c r="E155" s="200" t="s">
        <v>1</v>
      </c>
      <c r="F155" s="201" t="s">
        <v>378</v>
      </c>
      <c r="G155" s="13"/>
      <c r="H155" s="202">
        <v>172.04300000000001</v>
      </c>
      <c r="I155" s="203"/>
      <c r="J155" s="13"/>
      <c r="K155" s="13"/>
      <c r="L155" s="198"/>
      <c r="M155" s="204"/>
      <c r="N155" s="205"/>
      <c r="O155" s="205"/>
      <c r="P155" s="205"/>
      <c r="Q155" s="205"/>
      <c r="R155" s="205"/>
      <c r="S155" s="205"/>
      <c r="T155" s="20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00" t="s">
        <v>177</v>
      </c>
      <c r="AU155" s="200" t="s">
        <v>87</v>
      </c>
      <c r="AV155" s="13" t="s">
        <v>87</v>
      </c>
      <c r="AW155" s="13" t="s">
        <v>32</v>
      </c>
      <c r="AX155" s="13" t="s">
        <v>85</v>
      </c>
      <c r="AY155" s="200" t="s">
        <v>148</v>
      </c>
    </row>
    <row r="156" s="12" customFormat="1" ht="22.8" customHeight="1">
      <c r="A156" s="12"/>
      <c r="B156" s="165"/>
      <c r="C156" s="12"/>
      <c r="D156" s="166" t="s">
        <v>76</v>
      </c>
      <c r="E156" s="176" t="s">
        <v>222</v>
      </c>
      <c r="F156" s="176" t="s">
        <v>256</v>
      </c>
      <c r="G156" s="12"/>
      <c r="H156" s="12"/>
      <c r="I156" s="168"/>
      <c r="J156" s="177">
        <f>BK156</f>
        <v>0</v>
      </c>
      <c r="K156" s="12"/>
      <c r="L156" s="165"/>
      <c r="M156" s="170"/>
      <c r="N156" s="171"/>
      <c r="O156" s="171"/>
      <c r="P156" s="172">
        <f>SUM(P157:P160)</f>
        <v>0</v>
      </c>
      <c r="Q156" s="171"/>
      <c r="R156" s="172">
        <f>SUM(R157:R160)</f>
        <v>0.31444050000000001</v>
      </c>
      <c r="S156" s="171"/>
      <c r="T156" s="173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6" t="s">
        <v>85</v>
      </c>
      <c r="AT156" s="174" t="s">
        <v>76</v>
      </c>
      <c r="AU156" s="174" t="s">
        <v>85</v>
      </c>
      <c r="AY156" s="166" t="s">
        <v>148</v>
      </c>
      <c r="BK156" s="175">
        <f>SUM(BK157:BK160)</f>
        <v>0</v>
      </c>
    </row>
    <row r="157" s="2" customFormat="1" ht="24.15" customHeight="1">
      <c r="A157" s="37"/>
      <c r="B157" s="178"/>
      <c r="C157" s="179" t="s">
        <v>222</v>
      </c>
      <c r="D157" s="179" t="s">
        <v>151</v>
      </c>
      <c r="E157" s="180" t="s">
        <v>258</v>
      </c>
      <c r="F157" s="181" t="s">
        <v>259</v>
      </c>
      <c r="G157" s="182" t="s">
        <v>174</v>
      </c>
      <c r="H157" s="183">
        <v>672.60000000000002</v>
      </c>
      <c r="I157" s="184"/>
      <c r="J157" s="185">
        <f>ROUND(I157*H157,2)</f>
        <v>0</v>
      </c>
      <c r="K157" s="181" t="s">
        <v>154</v>
      </c>
      <c r="L157" s="38"/>
      <c r="M157" s="194" t="s">
        <v>1</v>
      </c>
      <c r="N157" s="195" t="s">
        <v>42</v>
      </c>
      <c r="O157" s="76"/>
      <c r="P157" s="196">
        <f>O157*H157</f>
        <v>0</v>
      </c>
      <c r="Q157" s="196">
        <v>0.00046749999999999998</v>
      </c>
      <c r="R157" s="196">
        <f>Q157*H157</f>
        <v>0.31444050000000001</v>
      </c>
      <c r="S157" s="196">
        <v>0</v>
      </c>
      <c r="T157" s="19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1" t="s">
        <v>175</v>
      </c>
      <c r="AT157" s="191" t="s">
        <v>151</v>
      </c>
      <c r="AU157" s="191" t="s">
        <v>87</v>
      </c>
      <c r="AY157" s="18" t="s">
        <v>148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8" t="s">
        <v>85</v>
      </c>
      <c r="BK157" s="192">
        <f>ROUND(I157*H157,2)</f>
        <v>0</v>
      </c>
      <c r="BL157" s="18" t="s">
        <v>175</v>
      </c>
      <c r="BM157" s="191" t="s">
        <v>412</v>
      </c>
    </row>
    <row r="158" s="13" customFormat="1">
      <c r="A158" s="13"/>
      <c r="B158" s="198"/>
      <c r="C158" s="13"/>
      <c r="D158" s="199" t="s">
        <v>177</v>
      </c>
      <c r="E158" s="200" t="s">
        <v>1</v>
      </c>
      <c r="F158" s="201" t="s">
        <v>387</v>
      </c>
      <c r="G158" s="13"/>
      <c r="H158" s="202">
        <v>511</v>
      </c>
      <c r="I158" s="203"/>
      <c r="J158" s="13"/>
      <c r="K158" s="13"/>
      <c r="L158" s="198"/>
      <c r="M158" s="204"/>
      <c r="N158" s="205"/>
      <c r="O158" s="205"/>
      <c r="P158" s="205"/>
      <c r="Q158" s="205"/>
      <c r="R158" s="205"/>
      <c r="S158" s="205"/>
      <c r="T158" s="20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00" t="s">
        <v>177</v>
      </c>
      <c r="AU158" s="200" t="s">
        <v>87</v>
      </c>
      <c r="AV158" s="13" t="s">
        <v>87</v>
      </c>
      <c r="AW158" s="13" t="s">
        <v>32</v>
      </c>
      <c r="AX158" s="13" t="s">
        <v>77</v>
      </c>
      <c r="AY158" s="200" t="s">
        <v>148</v>
      </c>
    </row>
    <row r="159" s="13" customFormat="1">
      <c r="A159" s="13"/>
      <c r="B159" s="198"/>
      <c r="C159" s="13"/>
      <c r="D159" s="199" t="s">
        <v>177</v>
      </c>
      <c r="E159" s="200" t="s">
        <v>1</v>
      </c>
      <c r="F159" s="201" t="s">
        <v>413</v>
      </c>
      <c r="G159" s="13"/>
      <c r="H159" s="202">
        <v>161.59999999999999</v>
      </c>
      <c r="I159" s="203"/>
      <c r="J159" s="13"/>
      <c r="K159" s="13"/>
      <c r="L159" s="198"/>
      <c r="M159" s="204"/>
      <c r="N159" s="205"/>
      <c r="O159" s="205"/>
      <c r="P159" s="205"/>
      <c r="Q159" s="205"/>
      <c r="R159" s="205"/>
      <c r="S159" s="205"/>
      <c r="T159" s="20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00" t="s">
        <v>177</v>
      </c>
      <c r="AU159" s="200" t="s">
        <v>87</v>
      </c>
      <c r="AV159" s="13" t="s">
        <v>87</v>
      </c>
      <c r="AW159" s="13" t="s">
        <v>32</v>
      </c>
      <c r="AX159" s="13" t="s">
        <v>77</v>
      </c>
      <c r="AY159" s="200" t="s">
        <v>148</v>
      </c>
    </row>
    <row r="160" s="14" customFormat="1">
      <c r="A160" s="14"/>
      <c r="B160" s="207"/>
      <c r="C160" s="14"/>
      <c r="D160" s="199" t="s">
        <v>177</v>
      </c>
      <c r="E160" s="208" t="s">
        <v>1</v>
      </c>
      <c r="F160" s="209" t="s">
        <v>180</v>
      </c>
      <c r="G160" s="14"/>
      <c r="H160" s="210">
        <v>672.60000000000002</v>
      </c>
      <c r="I160" s="211"/>
      <c r="J160" s="14"/>
      <c r="K160" s="14"/>
      <c r="L160" s="207"/>
      <c r="M160" s="212"/>
      <c r="N160" s="213"/>
      <c r="O160" s="213"/>
      <c r="P160" s="213"/>
      <c r="Q160" s="213"/>
      <c r="R160" s="213"/>
      <c r="S160" s="213"/>
      <c r="T160" s="2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8" t="s">
        <v>177</v>
      </c>
      <c r="AU160" s="208" t="s">
        <v>87</v>
      </c>
      <c r="AV160" s="14" t="s">
        <v>175</v>
      </c>
      <c r="AW160" s="14" t="s">
        <v>32</v>
      </c>
      <c r="AX160" s="14" t="s">
        <v>85</v>
      </c>
      <c r="AY160" s="208" t="s">
        <v>148</v>
      </c>
    </row>
    <row r="161" s="12" customFormat="1" ht="25.92" customHeight="1">
      <c r="A161" s="12"/>
      <c r="B161" s="165"/>
      <c r="C161" s="12"/>
      <c r="D161" s="166" t="s">
        <v>76</v>
      </c>
      <c r="E161" s="167" t="s">
        <v>414</v>
      </c>
      <c r="F161" s="167" t="s">
        <v>415</v>
      </c>
      <c r="G161" s="12"/>
      <c r="H161" s="12"/>
      <c r="I161" s="168"/>
      <c r="J161" s="169">
        <f>BK161</f>
        <v>0</v>
      </c>
      <c r="K161" s="12"/>
      <c r="L161" s="165"/>
      <c r="M161" s="170"/>
      <c r="N161" s="171"/>
      <c r="O161" s="171"/>
      <c r="P161" s="172">
        <f>P162</f>
        <v>0</v>
      </c>
      <c r="Q161" s="171"/>
      <c r="R161" s="172">
        <f>R162</f>
        <v>0.9708516023999999</v>
      </c>
      <c r="S161" s="171"/>
      <c r="T161" s="173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6" t="s">
        <v>87</v>
      </c>
      <c r="AT161" s="174" t="s">
        <v>76</v>
      </c>
      <c r="AU161" s="174" t="s">
        <v>77</v>
      </c>
      <c r="AY161" s="166" t="s">
        <v>148</v>
      </c>
      <c r="BK161" s="175">
        <f>BK162</f>
        <v>0</v>
      </c>
    </row>
    <row r="162" s="12" customFormat="1" ht="22.8" customHeight="1">
      <c r="A162" s="12"/>
      <c r="B162" s="165"/>
      <c r="C162" s="12"/>
      <c r="D162" s="166" t="s">
        <v>76</v>
      </c>
      <c r="E162" s="176" t="s">
        <v>416</v>
      </c>
      <c r="F162" s="176" t="s">
        <v>417</v>
      </c>
      <c r="G162" s="12"/>
      <c r="H162" s="12"/>
      <c r="I162" s="168"/>
      <c r="J162" s="177">
        <f>BK162</f>
        <v>0</v>
      </c>
      <c r="K162" s="12"/>
      <c r="L162" s="165"/>
      <c r="M162" s="170"/>
      <c r="N162" s="171"/>
      <c r="O162" s="171"/>
      <c r="P162" s="172">
        <f>SUM(P163:P173)</f>
        <v>0</v>
      </c>
      <c r="Q162" s="171"/>
      <c r="R162" s="172">
        <f>SUM(R163:R173)</f>
        <v>0.9708516023999999</v>
      </c>
      <c r="S162" s="171"/>
      <c r="T162" s="173">
        <f>SUM(T163:T173)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6" t="s">
        <v>87</v>
      </c>
      <c r="AT162" s="174" t="s">
        <v>76</v>
      </c>
      <c r="AU162" s="174" t="s">
        <v>85</v>
      </c>
      <c r="AY162" s="166" t="s">
        <v>148</v>
      </c>
      <c r="BK162" s="175">
        <f>SUM(BK163:BK173)</f>
        <v>0</v>
      </c>
    </row>
    <row r="163" s="2" customFormat="1" ht="37.8" customHeight="1">
      <c r="A163" s="37"/>
      <c r="B163" s="178"/>
      <c r="C163" s="179" t="s">
        <v>232</v>
      </c>
      <c r="D163" s="179" t="s">
        <v>151</v>
      </c>
      <c r="E163" s="180" t="s">
        <v>418</v>
      </c>
      <c r="F163" s="181" t="s">
        <v>419</v>
      </c>
      <c r="G163" s="182" t="s">
        <v>174</v>
      </c>
      <c r="H163" s="183">
        <v>97.799999999999997</v>
      </c>
      <c r="I163" s="184"/>
      <c r="J163" s="185">
        <f>ROUND(I163*H163,2)</f>
        <v>0</v>
      </c>
      <c r="K163" s="181" t="s">
        <v>154</v>
      </c>
      <c r="L163" s="38"/>
      <c r="M163" s="194" t="s">
        <v>1</v>
      </c>
      <c r="N163" s="195" t="s">
        <v>42</v>
      </c>
      <c r="O163" s="76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1" t="s">
        <v>327</v>
      </c>
      <c r="AT163" s="191" t="s">
        <v>151</v>
      </c>
      <c r="AU163" s="191" t="s">
        <v>87</v>
      </c>
      <c r="AY163" s="18" t="s">
        <v>148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8" t="s">
        <v>85</v>
      </c>
      <c r="BK163" s="192">
        <f>ROUND(I163*H163,2)</f>
        <v>0</v>
      </c>
      <c r="BL163" s="18" t="s">
        <v>327</v>
      </c>
      <c r="BM163" s="191" t="s">
        <v>420</v>
      </c>
    </row>
    <row r="164" s="13" customFormat="1">
      <c r="A164" s="13"/>
      <c r="B164" s="198"/>
      <c r="C164" s="13"/>
      <c r="D164" s="199" t="s">
        <v>177</v>
      </c>
      <c r="E164" s="200" t="s">
        <v>1</v>
      </c>
      <c r="F164" s="201" t="s">
        <v>374</v>
      </c>
      <c r="G164" s="13"/>
      <c r="H164" s="202">
        <v>97.799999999999997</v>
      </c>
      <c r="I164" s="203"/>
      <c r="J164" s="13"/>
      <c r="K164" s="13"/>
      <c r="L164" s="198"/>
      <c r="M164" s="204"/>
      <c r="N164" s="205"/>
      <c r="O164" s="205"/>
      <c r="P164" s="205"/>
      <c r="Q164" s="205"/>
      <c r="R164" s="205"/>
      <c r="S164" s="205"/>
      <c r="T164" s="20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00" t="s">
        <v>177</v>
      </c>
      <c r="AU164" s="200" t="s">
        <v>87</v>
      </c>
      <c r="AV164" s="13" t="s">
        <v>87</v>
      </c>
      <c r="AW164" s="13" t="s">
        <v>32</v>
      </c>
      <c r="AX164" s="13" t="s">
        <v>85</v>
      </c>
      <c r="AY164" s="200" t="s">
        <v>148</v>
      </c>
    </row>
    <row r="165" s="2" customFormat="1" ht="24.15" customHeight="1">
      <c r="A165" s="37"/>
      <c r="B165" s="178"/>
      <c r="C165" s="226" t="s">
        <v>240</v>
      </c>
      <c r="D165" s="226" t="s">
        <v>279</v>
      </c>
      <c r="E165" s="227" t="s">
        <v>421</v>
      </c>
      <c r="F165" s="228" t="s">
        <v>422</v>
      </c>
      <c r="G165" s="229" t="s">
        <v>408</v>
      </c>
      <c r="H165" s="230">
        <v>391.19999999999999</v>
      </c>
      <c r="I165" s="231"/>
      <c r="J165" s="232">
        <f>ROUND(I165*H165,2)</f>
        <v>0</v>
      </c>
      <c r="K165" s="228" t="s">
        <v>154</v>
      </c>
      <c r="L165" s="233"/>
      <c r="M165" s="234" t="s">
        <v>1</v>
      </c>
      <c r="N165" s="235" t="s">
        <v>42</v>
      </c>
      <c r="O165" s="76"/>
      <c r="P165" s="196">
        <f>O165*H165</f>
        <v>0</v>
      </c>
      <c r="Q165" s="196">
        <v>0.0014</v>
      </c>
      <c r="R165" s="196">
        <f>Q165*H165</f>
        <v>0.54767999999999994</v>
      </c>
      <c r="S165" s="196">
        <v>0</v>
      </c>
      <c r="T165" s="19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1" t="s">
        <v>314</v>
      </c>
      <c r="AT165" s="191" t="s">
        <v>279</v>
      </c>
      <c r="AU165" s="191" t="s">
        <v>87</v>
      </c>
      <c r="AY165" s="18" t="s">
        <v>148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8" t="s">
        <v>85</v>
      </c>
      <c r="BK165" s="192">
        <f>ROUND(I165*H165,2)</f>
        <v>0</v>
      </c>
      <c r="BL165" s="18" t="s">
        <v>327</v>
      </c>
      <c r="BM165" s="191" t="s">
        <v>423</v>
      </c>
    </row>
    <row r="166" s="13" customFormat="1">
      <c r="A166" s="13"/>
      <c r="B166" s="198"/>
      <c r="C166" s="13"/>
      <c r="D166" s="199" t="s">
        <v>177</v>
      </c>
      <c r="E166" s="200" t="s">
        <v>1</v>
      </c>
      <c r="F166" s="201" t="s">
        <v>424</v>
      </c>
      <c r="G166" s="13"/>
      <c r="H166" s="202">
        <v>391.19999999999999</v>
      </c>
      <c r="I166" s="203"/>
      <c r="J166" s="13"/>
      <c r="K166" s="13"/>
      <c r="L166" s="198"/>
      <c r="M166" s="204"/>
      <c r="N166" s="205"/>
      <c r="O166" s="205"/>
      <c r="P166" s="205"/>
      <c r="Q166" s="205"/>
      <c r="R166" s="205"/>
      <c r="S166" s="205"/>
      <c r="T166" s="20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00" t="s">
        <v>177</v>
      </c>
      <c r="AU166" s="200" t="s">
        <v>87</v>
      </c>
      <c r="AV166" s="13" t="s">
        <v>87</v>
      </c>
      <c r="AW166" s="13" t="s">
        <v>32</v>
      </c>
      <c r="AX166" s="13" t="s">
        <v>85</v>
      </c>
      <c r="AY166" s="200" t="s">
        <v>148</v>
      </c>
    </row>
    <row r="167" s="2" customFormat="1" ht="33" customHeight="1">
      <c r="A167" s="37"/>
      <c r="B167" s="178"/>
      <c r="C167" s="179" t="s">
        <v>8</v>
      </c>
      <c r="D167" s="179" t="s">
        <v>151</v>
      </c>
      <c r="E167" s="180" t="s">
        <v>425</v>
      </c>
      <c r="F167" s="181" t="s">
        <v>426</v>
      </c>
      <c r="G167" s="182" t="s">
        <v>174</v>
      </c>
      <c r="H167" s="183">
        <v>97.799999999999997</v>
      </c>
      <c r="I167" s="184"/>
      <c r="J167" s="185">
        <f>ROUND(I167*H167,2)</f>
        <v>0</v>
      </c>
      <c r="K167" s="181" t="s">
        <v>154</v>
      </c>
      <c r="L167" s="38"/>
      <c r="M167" s="194" t="s">
        <v>1</v>
      </c>
      <c r="N167" s="195" t="s">
        <v>42</v>
      </c>
      <c r="O167" s="76"/>
      <c r="P167" s="196">
        <f>O167*H167</f>
        <v>0</v>
      </c>
      <c r="Q167" s="196">
        <v>0.00058690800000000003</v>
      </c>
      <c r="R167" s="196">
        <f>Q167*H167</f>
        <v>0.057399602399999999</v>
      </c>
      <c r="S167" s="196">
        <v>0</v>
      </c>
      <c r="T167" s="19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1" t="s">
        <v>327</v>
      </c>
      <c r="AT167" s="191" t="s">
        <v>151</v>
      </c>
      <c r="AU167" s="191" t="s">
        <v>87</v>
      </c>
      <c r="AY167" s="18" t="s">
        <v>148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8" t="s">
        <v>85</v>
      </c>
      <c r="BK167" s="192">
        <f>ROUND(I167*H167,2)</f>
        <v>0</v>
      </c>
      <c r="BL167" s="18" t="s">
        <v>327</v>
      </c>
      <c r="BM167" s="191" t="s">
        <v>427</v>
      </c>
    </row>
    <row r="168" s="15" customFormat="1">
      <c r="A168" s="15"/>
      <c r="B168" s="215"/>
      <c r="C168" s="15"/>
      <c r="D168" s="199" t="s">
        <v>177</v>
      </c>
      <c r="E168" s="216" t="s">
        <v>1</v>
      </c>
      <c r="F168" s="217" t="s">
        <v>428</v>
      </c>
      <c r="G168" s="15"/>
      <c r="H168" s="216" t="s">
        <v>1</v>
      </c>
      <c r="I168" s="218"/>
      <c r="J168" s="15"/>
      <c r="K168" s="15"/>
      <c r="L168" s="215"/>
      <c r="M168" s="219"/>
      <c r="N168" s="220"/>
      <c r="O168" s="220"/>
      <c r="P168" s="220"/>
      <c r="Q168" s="220"/>
      <c r="R168" s="220"/>
      <c r="S168" s="220"/>
      <c r="T168" s="22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16" t="s">
        <v>177</v>
      </c>
      <c r="AU168" s="216" t="s">
        <v>87</v>
      </c>
      <c r="AV168" s="15" t="s">
        <v>85</v>
      </c>
      <c r="AW168" s="15" t="s">
        <v>32</v>
      </c>
      <c r="AX168" s="15" t="s">
        <v>77</v>
      </c>
      <c r="AY168" s="216" t="s">
        <v>148</v>
      </c>
    </row>
    <row r="169" s="13" customFormat="1">
      <c r="A169" s="13"/>
      <c r="B169" s="198"/>
      <c r="C169" s="13"/>
      <c r="D169" s="199" t="s">
        <v>177</v>
      </c>
      <c r="E169" s="200" t="s">
        <v>1</v>
      </c>
      <c r="F169" s="201" t="s">
        <v>375</v>
      </c>
      <c r="G169" s="13"/>
      <c r="H169" s="202">
        <v>97.799999999999997</v>
      </c>
      <c r="I169" s="203"/>
      <c r="J169" s="13"/>
      <c r="K169" s="13"/>
      <c r="L169" s="198"/>
      <c r="M169" s="204"/>
      <c r="N169" s="205"/>
      <c r="O169" s="205"/>
      <c r="P169" s="205"/>
      <c r="Q169" s="205"/>
      <c r="R169" s="205"/>
      <c r="S169" s="205"/>
      <c r="T169" s="20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00" t="s">
        <v>177</v>
      </c>
      <c r="AU169" s="200" t="s">
        <v>87</v>
      </c>
      <c r="AV169" s="13" t="s">
        <v>87</v>
      </c>
      <c r="AW169" s="13" t="s">
        <v>32</v>
      </c>
      <c r="AX169" s="13" t="s">
        <v>77</v>
      </c>
      <c r="AY169" s="200" t="s">
        <v>148</v>
      </c>
    </row>
    <row r="170" s="14" customFormat="1">
      <c r="A170" s="14"/>
      <c r="B170" s="207"/>
      <c r="C170" s="14"/>
      <c r="D170" s="199" t="s">
        <v>177</v>
      </c>
      <c r="E170" s="208" t="s">
        <v>374</v>
      </c>
      <c r="F170" s="209" t="s">
        <v>180</v>
      </c>
      <c r="G170" s="14"/>
      <c r="H170" s="210">
        <v>97.799999999999997</v>
      </c>
      <c r="I170" s="211"/>
      <c r="J170" s="14"/>
      <c r="K170" s="14"/>
      <c r="L170" s="207"/>
      <c r="M170" s="212"/>
      <c r="N170" s="213"/>
      <c r="O170" s="213"/>
      <c r="P170" s="213"/>
      <c r="Q170" s="213"/>
      <c r="R170" s="213"/>
      <c r="S170" s="213"/>
      <c r="T170" s="2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8" t="s">
        <v>177</v>
      </c>
      <c r="AU170" s="208" t="s">
        <v>87</v>
      </c>
      <c r="AV170" s="14" t="s">
        <v>175</v>
      </c>
      <c r="AW170" s="14" t="s">
        <v>32</v>
      </c>
      <c r="AX170" s="14" t="s">
        <v>85</v>
      </c>
      <c r="AY170" s="208" t="s">
        <v>148</v>
      </c>
    </row>
    <row r="171" s="2" customFormat="1" ht="16.5" customHeight="1">
      <c r="A171" s="37"/>
      <c r="B171" s="178"/>
      <c r="C171" s="226" t="s">
        <v>251</v>
      </c>
      <c r="D171" s="226" t="s">
        <v>279</v>
      </c>
      <c r="E171" s="227" t="s">
        <v>429</v>
      </c>
      <c r="F171" s="228" t="s">
        <v>430</v>
      </c>
      <c r="G171" s="229" t="s">
        <v>174</v>
      </c>
      <c r="H171" s="230">
        <v>107.58</v>
      </c>
      <c r="I171" s="231"/>
      <c r="J171" s="232">
        <f>ROUND(I171*H171,2)</f>
        <v>0</v>
      </c>
      <c r="K171" s="228" t="s">
        <v>1</v>
      </c>
      <c r="L171" s="233"/>
      <c r="M171" s="234" t="s">
        <v>1</v>
      </c>
      <c r="N171" s="235" t="s">
        <v>42</v>
      </c>
      <c r="O171" s="76"/>
      <c r="P171" s="196">
        <f>O171*H171</f>
        <v>0</v>
      </c>
      <c r="Q171" s="196">
        <v>0.0033999999999999998</v>
      </c>
      <c r="R171" s="196">
        <f>Q171*H171</f>
        <v>0.36577199999999999</v>
      </c>
      <c r="S171" s="196">
        <v>0</v>
      </c>
      <c r="T171" s="19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1" t="s">
        <v>314</v>
      </c>
      <c r="AT171" s="191" t="s">
        <v>279</v>
      </c>
      <c r="AU171" s="191" t="s">
        <v>87</v>
      </c>
      <c r="AY171" s="18" t="s">
        <v>148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8" t="s">
        <v>85</v>
      </c>
      <c r="BK171" s="192">
        <f>ROUND(I171*H171,2)</f>
        <v>0</v>
      </c>
      <c r="BL171" s="18" t="s">
        <v>327</v>
      </c>
      <c r="BM171" s="191" t="s">
        <v>431</v>
      </c>
    </row>
    <row r="172" s="13" customFormat="1">
      <c r="A172" s="13"/>
      <c r="B172" s="198"/>
      <c r="C172" s="13"/>
      <c r="D172" s="199" t="s">
        <v>177</v>
      </c>
      <c r="E172" s="200" t="s">
        <v>1</v>
      </c>
      <c r="F172" s="201" t="s">
        <v>432</v>
      </c>
      <c r="G172" s="13"/>
      <c r="H172" s="202">
        <v>107.58</v>
      </c>
      <c r="I172" s="203"/>
      <c r="J172" s="13"/>
      <c r="K172" s="13"/>
      <c r="L172" s="198"/>
      <c r="M172" s="204"/>
      <c r="N172" s="205"/>
      <c r="O172" s="205"/>
      <c r="P172" s="205"/>
      <c r="Q172" s="205"/>
      <c r="R172" s="205"/>
      <c r="S172" s="205"/>
      <c r="T172" s="20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00" t="s">
        <v>177</v>
      </c>
      <c r="AU172" s="200" t="s">
        <v>87</v>
      </c>
      <c r="AV172" s="13" t="s">
        <v>87</v>
      </c>
      <c r="AW172" s="13" t="s">
        <v>32</v>
      </c>
      <c r="AX172" s="13" t="s">
        <v>85</v>
      </c>
      <c r="AY172" s="200" t="s">
        <v>148</v>
      </c>
    </row>
    <row r="173" s="2" customFormat="1" ht="24.15" customHeight="1">
      <c r="A173" s="37"/>
      <c r="B173" s="178"/>
      <c r="C173" s="179" t="s">
        <v>257</v>
      </c>
      <c r="D173" s="179" t="s">
        <v>151</v>
      </c>
      <c r="E173" s="180" t="s">
        <v>433</v>
      </c>
      <c r="F173" s="181" t="s">
        <v>434</v>
      </c>
      <c r="G173" s="182" t="s">
        <v>435</v>
      </c>
      <c r="H173" s="236"/>
      <c r="I173" s="184"/>
      <c r="J173" s="185">
        <f>ROUND(I173*H173,2)</f>
        <v>0</v>
      </c>
      <c r="K173" s="181" t="s">
        <v>154</v>
      </c>
      <c r="L173" s="38"/>
      <c r="M173" s="194" t="s">
        <v>1</v>
      </c>
      <c r="N173" s="195" t="s">
        <v>42</v>
      </c>
      <c r="O173" s="76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1" t="s">
        <v>327</v>
      </c>
      <c r="AT173" s="191" t="s">
        <v>151</v>
      </c>
      <c r="AU173" s="191" t="s">
        <v>87</v>
      </c>
      <c r="AY173" s="18" t="s">
        <v>148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8" t="s">
        <v>85</v>
      </c>
      <c r="BK173" s="192">
        <f>ROUND(I173*H173,2)</f>
        <v>0</v>
      </c>
      <c r="BL173" s="18" t="s">
        <v>327</v>
      </c>
      <c r="BM173" s="191" t="s">
        <v>436</v>
      </c>
    </row>
    <row r="174" s="12" customFormat="1" ht="25.92" customHeight="1">
      <c r="A174" s="12"/>
      <c r="B174" s="165"/>
      <c r="C174" s="12"/>
      <c r="D174" s="166" t="s">
        <v>76</v>
      </c>
      <c r="E174" s="167" t="s">
        <v>369</v>
      </c>
      <c r="F174" s="167" t="s">
        <v>370</v>
      </c>
      <c r="G174" s="12"/>
      <c r="H174" s="12"/>
      <c r="I174" s="168"/>
      <c r="J174" s="169">
        <f>BK174</f>
        <v>0</v>
      </c>
      <c r="K174" s="12"/>
      <c r="L174" s="165"/>
      <c r="M174" s="170"/>
      <c r="N174" s="171"/>
      <c r="O174" s="171"/>
      <c r="P174" s="172">
        <f>SUM(P175:P176)</f>
        <v>0</v>
      </c>
      <c r="Q174" s="171"/>
      <c r="R174" s="172">
        <f>SUM(R175:R176)</f>
        <v>0</v>
      </c>
      <c r="S174" s="171"/>
      <c r="T174" s="173">
        <f>SUM(T175:T176)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6" t="s">
        <v>175</v>
      </c>
      <c r="AT174" s="174" t="s">
        <v>76</v>
      </c>
      <c r="AU174" s="174" t="s">
        <v>77</v>
      </c>
      <c r="AY174" s="166" t="s">
        <v>148</v>
      </c>
      <c r="BK174" s="175">
        <f>SUM(BK175:BK176)</f>
        <v>0</v>
      </c>
    </row>
    <row r="175" s="2" customFormat="1" ht="21.75" customHeight="1">
      <c r="A175" s="37"/>
      <c r="B175" s="178"/>
      <c r="C175" s="179" t="s">
        <v>263</v>
      </c>
      <c r="D175" s="179" t="s">
        <v>151</v>
      </c>
      <c r="E175" s="180" t="s">
        <v>88</v>
      </c>
      <c r="F175" s="181" t="s">
        <v>437</v>
      </c>
      <c r="G175" s="182" t="s">
        <v>153</v>
      </c>
      <c r="H175" s="183">
        <v>1</v>
      </c>
      <c r="I175" s="184"/>
      <c r="J175" s="185">
        <f>ROUND(I175*H175,2)</f>
        <v>0</v>
      </c>
      <c r="K175" s="181" t="s">
        <v>1</v>
      </c>
      <c r="L175" s="38"/>
      <c r="M175" s="194" t="s">
        <v>1</v>
      </c>
      <c r="N175" s="195" t="s">
        <v>42</v>
      </c>
      <c r="O175" s="76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1" t="s">
        <v>372</v>
      </c>
      <c r="AT175" s="191" t="s">
        <v>151</v>
      </c>
      <c r="AU175" s="191" t="s">
        <v>85</v>
      </c>
      <c r="AY175" s="18" t="s">
        <v>148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8" t="s">
        <v>85</v>
      </c>
      <c r="BK175" s="192">
        <f>ROUND(I175*H175,2)</f>
        <v>0</v>
      </c>
      <c r="BL175" s="18" t="s">
        <v>372</v>
      </c>
      <c r="BM175" s="191" t="s">
        <v>438</v>
      </c>
    </row>
    <row r="176" s="2" customFormat="1">
      <c r="A176" s="37"/>
      <c r="B176" s="38"/>
      <c r="C176" s="37"/>
      <c r="D176" s="199" t="s">
        <v>245</v>
      </c>
      <c r="E176" s="37"/>
      <c r="F176" s="222" t="s">
        <v>439</v>
      </c>
      <c r="G176" s="37"/>
      <c r="H176" s="37"/>
      <c r="I176" s="223"/>
      <c r="J176" s="37"/>
      <c r="K176" s="37"/>
      <c r="L176" s="38"/>
      <c r="M176" s="237"/>
      <c r="N176" s="238"/>
      <c r="O176" s="188"/>
      <c r="P176" s="188"/>
      <c r="Q176" s="188"/>
      <c r="R176" s="188"/>
      <c r="S176" s="188"/>
      <c r="T176" s="239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245</v>
      </c>
      <c r="AU176" s="18" t="s">
        <v>85</v>
      </c>
    </row>
    <row r="177" s="2" customFormat="1" ht="6.96" customHeight="1">
      <c r="A177" s="37"/>
      <c r="B177" s="59"/>
      <c r="C177" s="60"/>
      <c r="D177" s="60"/>
      <c r="E177" s="60"/>
      <c r="F177" s="60"/>
      <c r="G177" s="60"/>
      <c r="H177" s="60"/>
      <c r="I177" s="60"/>
      <c r="J177" s="60"/>
      <c r="K177" s="60"/>
      <c r="L177" s="38"/>
      <c r="M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</row>
  </sheetData>
  <autoFilter ref="C123:K176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123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Zázemí sportovního areálu Libeč - aktualizace a doplnění 02/2024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124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440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268</v>
      </c>
      <c r="G12" s="37"/>
      <c r="H12" s="37"/>
      <c r="I12" s="31" t="s">
        <v>22</v>
      </c>
      <c r="J12" s="68" t="str">
        <f>'Rekapitulace stavby'!AN8</f>
        <v>7. 2. 2024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>Město Trutnov</v>
      </c>
      <c r="F15" s="37"/>
      <c r="G15" s="37"/>
      <c r="H15" s="37"/>
      <c r="I15" s="31" t="s">
        <v>27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>SOLLERTIA, ing. Vladislav jána</v>
      </c>
      <c r="F21" s="37"/>
      <c r="G21" s="37"/>
      <c r="H21" s="37"/>
      <c r="I21" s="31" t="s">
        <v>27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Ing. Lenka Kasperová</v>
      </c>
      <c r="F24" s="37"/>
      <c r="G24" s="37"/>
      <c r="H24" s="37"/>
      <c r="I24" s="31" t="s">
        <v>27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37</v>
      </c>
      <c r="E30" s="37"/>
      <c r="F30" s="37"/>
      <c r="G30" s="37"/>
      <c r="H30" s="37"/>
      <c r="I30" s="37"/>
      <c r="J30" s="95">
        <f>ROUND(J120,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41</v>
      </c>
      <c r="E33" s="31" t="s">
        <v>42</v>
      </c>
      <c r="F33" s="134">
        <f>ROUND((SUM(BE120:BE156)),  2)</f>
        <v>0</v>
      </c>
      <c r="G33" s="37"/>
      <c r="H33" s="37"/>
      <c r="I33" s="135">
        <v>0.20999999999999999</v>
      </c>
      <c r="J33" s="134">
        <f>ROUND(((SUM(BE120:BE156))*I33),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4">
        <f>ROUND((SUM(BF120:BF156)),  2)</f>
        <v>0</v>
      </c>
      <c r="G34" s="37"/>
      <c r="H34" s="37"/>
      <c r="I34" s="135">
        <v>0.12</v>
      </c>
      <c r="J34" s="134">
        <f>ROUND(((SUM(BF120:BF156))*I34),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4">
        <f>ROUND((SUM(BG120:BG156)),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4">
        <f>ROUND((SUM(BH120:BH156)), 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ROUND((SUM(BI120:BI156)),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47</v>
      </c>
      <c r="E39" s="80"/>
      <c r="F39" s="80"/>
      <c r="G39" s="138" t="s">
        <v>48</v>
      </c>
      <c r="H39" s="139" t="s">
        <v>49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Zázemí sportovního areálu Libeč - aktualizace a doplnění 02/2024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004 - Hromosvod a uzemnění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7. 2. 2024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Město Trutnov</v>
      </c>
      <c r="G91" s="37"/>
      <c r="H91" s="37"/>
      <c r="I91" s="31" t="s">
        <v>30</v>
      </c>
      <c r="J91" s="35" t="str">
        <f>E21</f>
        <v>SOLLERTIA, ing. Vladislav jána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Ing. Lenka Kasperová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127</v>
      </c>
      <c r="D94" s="136"/>
      <c r="E94" s="136"/>
      <c r="F94" s="136"/>
      <c r="G94" s="136"/>
      <c r="H94" s="136"/>
      <c r="I94" s="136"/>
      <c r="J94" s="145" t="s">
        <v>128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129</v>
      </c>
      <c r="D96" s="37"/>
      <c r="E96" s="37"/>
      <c r="F96" s="37"/>
      <c r="G96" s="37"/>
      <c r="H96" s="37"/>
      <c r="I96" s="37"/>
      <c r="J96" s="95">
        <f>J120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130</v>
      </c>
    </row>
    <row r="97" s="9" customFormat="1" ht="24.96" customHeight="1">
      <c r="A97" s="9"/>
      <c r="B97" s="147"/>
      <c r="C97" s="9"/>
      <c r="D97" s="148" t="s">
        <v>441</v>
      </c>
      <c r="E97" s="149"/>
      <c r="F97" s="149"/>
      <c r="G97" s="149"/>
      <c r="H97" s="149"/>
      <c r="I97" s="149"/>
      <c r="J97" s="150">
        <f>J121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7"/>
      <c r="C98" s="9"/>
      <c r="D98" s="148" t="s">
        <v>442</v>
      </c>
      <c r="E98" s="149"/>
      <c r="F98" s="149"/>
      <c r="G98" s="149"/>
      <c r="H98" s="149"/>
      <c r="I98" s="149"/>
      <c r="J98" s="150">
        <f>J126</f>
        <v>0</v>
      </c>
      <c r="K98" s="9"/>
      <c r="L98" s="14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7"/>
      <c r="C99" s="9"/>
      <c r="D99" s="148" t="s">
        <v>443</v>
      </c>
      <c r="E99" s="149"/>
      <c r="F99" s="149"/>
      <c r="G99" s="149"/>
      <c r="H99" s="149"/>
      <c r="I99" s="149"/>
      <c r="J99" s="150">
        <f>J136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7"/>
      <c r="C100" s="9"/>
      <c r="D100" s="148" t="s">
        <v>444</v>
      </c>
      <c r="E100" s="149"/>
      <c r="F100" s="149"/>
      <c r="G100" s="149"/>
      <c r="H100" s="149"/>
      <c r="I100" s="149"/>
      <c r="J100" s="150">
        <f>J142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133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Zázemí sportovního areálu Libeč - aktualizace a doplnění 02/2024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124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66" t="str">
        <f>E9</f>
        <v>004 - Hromosvod a uzemnění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7"/>
      <c r="E114" s="37"/>
      <c r="F114" s="26" t="str">
        <f>F12</f>
        <v xml:space="preserve"> </v>
      </c>
      <c r="G114" s="37"/>
      <c r="H114" s="37"/>
      <c r="I114" s="31" t="s">
        <v>22</v>
      </c>
      <c r="J114" s="68" t="str">
        <f>IF(J12="","",J12)</f>
        <v>7. 2. 2024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5.65" customHeight="1">
      <c r="A116" s="37"/>
      <c r="B116" s="38"/>
      <c r="C116" s="31" t="s">
        <v>24</v>
      </c>
      <c r="D116" s="37"/>
      <c r="E116" s="37"/>
      <c r="F116" s="26" t="str">
        <f>E15</f>
        <v>Město Trutnov</v>
      </c>
      <c r="G116" s="37"/>
      <c r="H116" s="37"/>
      <c r="I116" s="31" t="s">
        <v>30</v>
      </c>
      <c r="J116" s="35" t="str">
        <f>E21</f>
        <v>SOLLERTIA, ing. Vladislav jána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7"/>
      <c r="E117" s="37"/>
      <c r="F117" s="26" t="str">
        <f>IF(E18="","",E18)</f>
        <v>Vyplň údaj</v>
      </c>
      <c r="G117" s="37"/>
      <c r="H117" s="37"/>
      <c r="I117" s="31" t="s">
        <v>33</v>
      </c>
      <c r="J117" s="35" t="str">
        <f>E24</f>
        <v>Ing. Lenka Kasperová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55"/>
      <c r="B119" s="156"/>
      <c r="C119" s="157" t="s">
        <v>134</v>
      </c>
      <c r="D119" s="158" t="s">
        <v>62</v>
      </c>
      <c r="E119" s="158" t="s">
        <v>58</v>
      </c>
      <c r="F119" s="158" t="s">
        <v>59</v>
      </c>
      <c r="G119" s="158" t="s">
        <v>135</v>
      </c>
      <c r="H119" s="158" t="s">
        <v>136</v>
      </c>
      <c r="I119" s="158" t="s">
        <v>137</v>
      </c>
      <c r="J119" s="158" t="s">
        <v>128</v>
      </c>
      <c r="K119" s="159" t="s">
        <v>138</v>
      </c>
      <c r="L119" s="160"/>
      <c r="M119" s="85" t="s">
        <v>1</v>
      </c>
      <c r="N119" s="86" t="s">
        <v>41</v>
      </c>
      <c r="O119" s="86" t="s">
        <v>139</v>
      </c>
      <c r="P119" s="86" t="s">
        <v>140</v>
      </c>
      <c r="Q119" s="86" t="s">
        <v>141</v>
      </c>
      <c r="R119" s="86" t="s">
        <v>142</v>
      </c>
      <c r="S119" s="86" t="s">
        <v>143</v>
      </c>
      <c r="T119" s="87" t="s">
        <v>144</v>
      </c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</row>
    <row r="120" s="2" customFormat="1" ht="22.8" customHeight="1">
      <c r="A120" s="37"/>
      <c r="B120" s="38"/>
      <c r="C120" s="92" t="s">
        <v>145</v>
      </c>
      <c r="D120" s="37"/>
      <c r="E120" s="37"/>
      <c r="F120" s="37"/>
      <c r="G120" s="37"/>
      <c r="H120" s="37"/>
      <c r="I120" s="37"/>
      <c r="J120" s="161">
        <f>BK120</f>
        <v>0</v>
      </c>
      <c r="K120" s="37"/>
      <c r="L120" s="38"/>
      <c r="M120" s="88"/>
      <c r="N120" s="72"/>
      <c r="O120" s="89"/>
      <c r="P120" s="162">
        <f>P121+P126+P136+P142</f>
        <v>0</v>
      </c>
      <c r="Q120" s="89"/>
      <c r="R120" s="162">
        <f>R121+R126+R136+R142</f>
        <v>0.00096800000000000011</v>
      </c>
      <c r="S120" s="89"/>
      <c r="T120" s="163">
        <f>T121+T126+T136+T142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76</v>
      </c>
      <c r="AU120" s="18" t="s">
        <v>130</v>
      </c>
      <c r="BK120" s="164">
        <f>BK121+BK126+BK136+BK142</f>
        <v>0</v>
      </c>
    </row>
    <row r="121" s="12" customFormat="1" ht="25.92" customHeight="1">
      <c r="A121" s="12"/>
      <c r="B121" s="165"/>
      <c r="C121" s="12"/>
      <c r="D121" s="166" t="s">
        <v>76</v>
      </c>
      <c r="E121" s="167" t="s">
        <v>445</v>
      </c>
      <c r="F121" s="167" t="s">
        <v>446</v>
      </c>
      <c r="G121" s="12"/>
      <c r="H121" s="12"/>
      <c r="I121" s="168"/>
      <c r="J121" s="169">
        <f>BK121</f>
        <v>0</v>
      </c>
      <c r="K121" s="12"/>
      <c r="L121" s="165"/>
      <c r="M121" s="170"/>
      <c r="N121" s="171"/>
      <c r="O121" s="171"/>
      <c r="P121" s="172">
        <f>SUM(P122:P125)</f>
        <v>0</v>
      </c>
      <c r="Q121" s="171"/>
      <c r="R121" s="172">
        <f>SUM(R122:R125)</f>
        <v>0.00096800000000000011</v>
      </c>
      <c r="S121" s="171"/>
      <c r="T121" s="173">
        <f>SUM(T122:T125)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6" t="s">
        <v>85</v>
      </c>
      <c r="AT121" s="174" t="s">
        <v>76</v>
      </c>
      <c r="AU121" s="174" t="s">
        <v>77</v>
      </c>
      <c r="AY121" s="166" t="s">
        <v>148</v>
      </c>
      <c r="BK121" s="175">
        <f>SUM(BK122:BK125)</f>
        <v>0</v>
      </c>
    </row>
    <row r="122" s="2" customFormat="1" ht="24.15" customHeight="1">
      <c r="A122" s="37"/>
      <c r="B122" s="178"/>
      <c r="C122" s="179" t="s">
        <v>85</v>
      </c>
      <c r="D122" s="179" t="s">
        <v>151</v>
      </c>
      <c r="E122" s="180" t="s">
        <v>447</v>
      </c>
      <c r="F122" s="181" t="s">
        <v>448</v>
      </c>
      <c r="G122" s="182" t="s">
        <v>449</v>
      </c>
      <c r="H122" s="183">
        <v>0.11</v>
      </c>
      <c r="I122" s="184"/>
      <c r="J122" s="185">
        <f>ROUND(I122*H122,2)</f>
        <v>0</v>
      </c>
      <c r="K122" s="181" t="s">
        <v>154</v>
      </c>
      <c r="L122" s="38"/>
      <c r="M122" s="194" t="s">
        <v>1</v>
      </c>
      <c r="N122" s="195" t="s">
        <v>42</v>
      </c>
      <c r="O122" s="76"/>
      <c r="P122" s="196">
        <f>O122*H122</f>
        <v>0</v>
      </c>
      <c r="Q122" s="196">
        <v>0.0088000000000000005</v>
      </c>
      <c r="R122" s="196">
        <f>Q122*H122</f>
        <v>0.00096800000000000011</v>
      </c>
      <c r="S122" s="196">
        <v>0</v>
      </c>
      <c r="T122" s="197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1" t="s">
        <v>175</v>
      </c>
      <c r="AT122" s="191" t="s">
        <v>151</v>
      </c>
      <c r="AU122" s="191" t="s">
        <v>85</v>
      </c>
      <c r="AY122" s="18" t="s">
        <v>148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8" t="s">
        <v>85</v>
      </c>
      <c r="BK122" s="192">
        <f>ROUND(I122*H122,2)</f>
        <v>0</v>
      </c>
      <c r="BL122" s="18" t="s">
        <v>175</v>
      </c>
      <c r="BM122" s="191" t="s">
        <v>87</v>
      </c>
    </row>
    <row r="123" s="2" customFormat="1" ht="24.15" customHeight="1">
      <c r="A123" s="37"/>
      <c r="B123" s="178"/>
      <c r="C123" s="179" t="s">
        <v>87</v>
      </c>
      <c r="D123" s="179" t="s">
        <v>151</v>
      </c>
      <c r="E123" s="180" t="s">
        <v>450</v>
      </c>
      <c r="F123" s="181" t="s">
        <v>451</v>
      </c>
      <c r="G123" s="182" t="s">
        <v>408</v>
      </c>
      <c r="H123" s="183">
        <v>110</v>
      </c>
      <c r="I123" s="184"/>
      <c r="J123" s="185">
        <f>ROUND(I123*H123,2)</f>
        <v>0</v>
      </c>
      <c r="K123" s="181" t="s">
        <v>154</v>
      </c>
      <c r="L123" s="38"/>
      <c r="M123" s="194" t="s">
        <v>1</v>
      </c>
      <c r="N123" s="195" t="s">
        <v>42</v>
      </c>
      <c r="O123" s="76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1" t="s">
        <v>175</v>
      </c>
      <c r="AT123" s="191" t="s">
        <v>151</v>
      </c>
      <c r="AU123" s="191" t="s">
        <v>85</v>
      </c>
      <c r="AY123" s="18" t="s">
        <v>148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8" t="s">
        <v>85</v>
      </c>
      <c r="BK123" s="192">
        <f>ROUND(I123*H123,2)</f>
        <v>0</v>
      </c>
      <c r="BL123" s="18" t="s">
        <v>175</v>
      </c>
      <c r="BM123" s="191" t="s">
        <v>175</v>
      </c>
    </row>
    <row r="124" s="2" customFormat="1" ht="24.15" customHeight="1">
      <c r="A124" s="37"/>
      <c r="B124" s="178"/>
      <c r="C124" s="179" t="s">
        <v>190</v>
      </c>
      <c r="D124" s="179" t="s">
        <v>151</v>
      </c>
      <c r="E124" s="180" t="s">
        <v>452</v>
      </c>
      <c r="F124" s="181" t="s">
        <v>453</v>
      </c>
      <c r="G124" s="182" t="s">
        <v>183</v>
      </c>
      <c r="H124" s="183">
        <v>1</v>
      </c>
      <c r="I124" s="184"/>
      <c r="J124" s="185">
        <f>ROUND(I124*H124,2)</f>
        <v>0</v>
      </c>
      <c r="K124" s="181" t="s">
        <v>154</v>
      </c>
      <c r="L124" s="38"/>
      <c r="M124" s="194" t="s">
        <v>1</v>
      </c>
      <c r="N124" s="195" t="s">
        <v>42</v>
      </c>
      <c r="O124" s="76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1" t="s">
        <v>175</v>
      </c>
      <c r="AT124" s="191" t="s">
        <v>151</v>
      </c>
      <c r="AU124" s="191" t="s">
        <v>85</v>
      </c>
      <c r="AY124" s="18" t="s">
        <v>148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8" t="s">
        <v>85</v>
      </c>
      <c r="BK124" s="192">
        <f>ROUND(I124*H124,2)</f>
        <v>0</v>
      </c>
      <c r="BL124" s="18" t="s">
        <v>175</v>
      </c>
      <c r="BM124" s="191" t="s">
        <v>202</v>
      </c>
    </row>
    <row r="125" s="2" customFormat="1" ht="24.15" customHeight="1">
      <c r="A125" s="37"/>
      <c r="B125" s="178"/>
      <c r="C125" s="179" t="s">
        <v>175</v>
      </c>
      <c r="D125" s="179" t="s">
        <v>151</v>
      </c>
      <c r="E125" s="180" t="s">
        <v>454</v>
      </c>
      <c r="F125" s="181" t="s">
        <v>455</v>
      </c>
      <c r="G125" s="182" t="s">
        <v>408</v>
      </c>
      <c r="H125" s="183">
        <v>110</v>
      </c>
      <c r="I125" s="184"/>
      <c r="J125" s="185">
        <f>ROUND(I125*H125,2)</f>
        <v>0</v>
      </c>
      <c r="K125" s="181" t="s">
        <v>154</v>
      </c>
      <c r="L125" s="38"/>
      <c r="M125" s="194" t="s">
        <v>1</v>
      </c>
      <c r="N125" s="195" t="s">
        <v>42</v>
      </c>
      <c r="O125" s="76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1" t="s">
        <v>175</v>
      </c>
      <c r="AT125" s="191" t="s">
        <v>151</v>
      </c>
      <c r="AU125" s="191" t="s">
        <v>85</v>
      </c>
      <c r="AY125" s="18" t="s">
        <v>148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8" t="s">
        <v>85</v>
      </c>
      <c r="BK125" s="192">
        <f>ROUND(I125*H125,2)</f>
        <v>0</v>
      </c>
      <c r="BL125" s="18" t="s">
        <v>175</v>
      </c>
      <c r="BM125" s="191" t="s">
        <v>213</v>
      </c>
    </row>
    <row r="126" s="12" customFormat="1" ht="25.92" customHeight="1">
      <c r="A126" s="12"/>
      <c r="B126" s="165"/>
      <c r="C126" s="12"/>
      <c r="D126" s="166" t="s">
        <v>76</v>
      </c>
      <c r="E126" s="167" t="s">
        <v>456</v>
      </c>
      <c r="F126" s="167" t="s">
        <v>457</v>
      </c>
      <c r="G126" s="12"/>
      <c r="H126" s="12"/>
      <c r="I126" s="168"/>
      <c r="J126" s="169">
        <f>BK126</f>
        <v>0</v>
      </c>
      <c r="K126" s="12"/>
      <c r="L126" s="165"/>
      <c r="M126" s="170"/>
      <c r="N126" s="171"/>
      <c r="O126" s="171"/>
      <c r="P126" s="172">
        <f>SUM(P127:P135)</f>
        <v>0</v>
      </c>
      <c r="Q126" s="171"/>
      <c r="R126" s="172">
        <f>SUM(R127:R135)</f>
        <v>0</v>
      </c>
      <c r="S126" s="171"/>
      <c r="T126" s="173">
        <f>SUM(T127:T135)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85</v>
      </c>
      <c r="AT126" s="174" t="s">
        <v>76</v>
      </c>
      <c r="AU126" s="174" t="s">
        <v>77</v>
      </c>
      <c r="AY126" s="166" t="s">
        <v>148</v>
      </c>
      <c r="BK126" s="175">
        <f>SUM(BK127:BK135)</f>
        <v>0</v>
      </c>
    </row>
    <row r="127" s="2" customFormat="1" ht="24.15" customHeight="1">
      <c r="A127" s="37"/>
      <c r="B127" s="178"/>
      <c r="C127" s="179" t="s">
        <v>147</v>
      </c>
      <c r="D127" s="179" t="s">
        <v>151</v>
      </c>
      <c r="E127" s="180" t="s">
        <v>458</v>
      </c>
      <c r="F127" s="181" t="s">
        <v>459</v>
      </c>
      <c r="G127" s="182" t="s">
        <v>408</v>
      </c>
      <c r="H127" s="183">
        <v>110</v>
      </c>
      <c r="I127" s="184"/>
      <c r="J127" s="185">
        <f>ROUND(I127*H127,2)</f>
        <v>0</v>
      </c>
      <c r="K127" s="181" t="s">
        <v>154</v>
      </c>
      <c r="L127" s="38"/>
      <c r="M127" s="194" t="s">
        <v>1</v>
      </c>
      <c r="N127" s="195" t="s">
        <v>42</v>
      </c>
      <c r="O127" s="76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1" t="s">
        <v>175</v>
      </c>
      <c r="AT127" s="191" t="s">
        <v>151</v>
      </c>
      <c r="AU127" s="191" t="s">
        <v>85</v>
      </c>
      <c r="AY127" s="18" t="s">
        <v>148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8" t="s">
        <v>85</v>
      </c>
      <c r="BK127" s="192">
        <f>ROUND(I127*H127,2)</f>
        <v>0</v>
      </c>
      <c r="BL127" s="18" t="s">
        <v>175</v>
      </c>
      <c r="BM127" s="191" t="s">
        <v>232</v>
      </c>
    </row>
    <row r="128" s="2" customFormat="1" ht="24.15" customHeight="1">
      <c r="A128" s="37"/>
      <c r="B128" s="178"/>
      <c r="C128" s="179" t="s">
        <v>202</v>
      </c>
      <c r="D128" s="179" t="s">
        <v>151</v>
      </c>
      <c r="E128" s="180" t="s">
        <v>460</v>
      </c>
      <c r="F128" s="181" t="s">
        <v>461</v>
      </c>
      <c r="G128" s="182" t="s">
        <v>408</v>
      </c>
      <c r="H128" s="183">
        <v>30</v>
      </c>
      <c r="I128" s="184"/>
      <c r="J128" s="185">
        <f>ROUND(I128*H128,2)</f>
        <v>0</v>
      </c>
      <c r="K128" s="181" t="s">
        <v>154</v>
      </c>
      <c r="L128" s="38"/>
      <c r="M128" s="194" t="s">
        <v>1</v>
      </c>
      <c r="N128" s="195" t="s">
        <v>42</v>
      </c>
      <c r="O128" s="76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1" t="s">
        <v>175</v>
      </c>
      <c r="AT128" s="191" t="s">
        <v>151</v>
      </c>
      <c r="AU128" s="191" t="s">
        <v>85</v>
      </c>
      <c r="AY128" s="18" t="s">
        <v>148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8" t="s">
        <v>85</v>
      </c>
      <c r="BK128" s="192">
        <f>ROUND(I128*H128,2)</f>
        <v>0</v>
      </c>
      <c r="BL128" s="18" t="s">
        <v>175</v>
      </c>
      <c r="BM128" s="191" t="s">
        <v>8</v>
      </c>
    </row>
    <row r="129" s="2" customFormat="1" ht="24.15" customHeight="1">
      <c r="A129" s="37"/>
      <c r="B129" s="178"/>
      <c r="C129" s="179" t="s">
        <v>207</v>
      </c>
      <c r="D129" s="179" t="s">
        <v>151</v>
      </c>
      <c r="E129" s="180" t="s">
        <v>462</v>
      </c>
      <c r="F129" s="181" t="s">
        <v>463</v>
      </c>
      <c r="G129" s="182" t="s">
        <v>408</v>
      </c>
      <c r="H129" s="183">
        <v>40</v>
      </c>
      <c r="I129" s="184"/>
      <c r="J129" s="185">
        <f>ROUND(I129*H129,2)</f>
        <v>0</v>
      </c>
      <c r="K129" s="181" t="s">
        <v>154</v>
      </c>
      <c r="L129" s="38"/>
      <c r="M129" s="194" t="s">
        <v>1</v>
      </c>
      <c r="N129" s="195" t="s">
        <v>42</v>
      </c>
      <c r="O129" s="76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1" t="s">
        <v>175</v>
      </c>
      <c r="AT129" s="191" t="s">
        <v>151</v>
      </c>
      <c r="AU129" s="191" t="s">
        <v>85</v>
      </c>
      <c r="AY129" s="18" t="s">
        <v>148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8" t="s">
        <v>85</v>
      </c>
      <c r="BK129" s="192">
        <f>ROUND(I129*H129,2)</f>
        <v>0</v>
      </c>
      <c r="BL129" s="18" t="s">
        <v>175</v>
      </c>
      <c r="BM129" s="191" t="s">
        <v>257</v>
      </c>
    </row>
    <row r="130" s="2" customFormat="1" ht="16.5" customHeight="1">
      <c r="A130" s="37"/>
      <c r="B130" s="178"/>
      <c r="C130" s="179" t="s">
        <v>213</v>
      </c>
      <c r="D130" s="179" t="s">
        <v>151</v>
      </c>
      <c r="E130" s="180" t="s">
        <v>464</v>
      </c>
      <c r="F130" s="181" t="s">
        <v>465</v>
      </c>
      <c r="G130" s="182" t="s">
        <v>243</v>
      </c>
      <c r="H130" s="183">
        <v>94</v>
      </c>
      <c r="I130" s="184"/>
      <c r="J130" s="185">
        <f>ROUND(I130*H130,2)</f>
        <v>0</v>
      </c>
      <c r="K130" s="181" t="s">
        <v>154</v>
      </c>
      <c r="L130" s="38"/>
      <c r="M130" s="194" t="s">
        <v>1</v>
      </c>
      <c r="N130" s="195" t="s">
        <v>42</v>
      </c>
      <c r="O130" s="76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1" t="s">
        <v>175</v>
      </c>
      <c r="AT130" s="191" t="s">
        <v>151</v>
      </c>
      <c r="AU130" s="191" t="s">
        <v>85</v>
      </c>
      <c r="AY130" s="18" t="s">
        <v>148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8" t="s">
        <v>85</v>
      </c>
      <c r="BK130" s="192">
        <f>ROUND(I130*H130,2)</f>
        <v>0</v>
      </c>
      <c r="BL130" s="18" t="s">
        <v>175</v>
      </c>
      <c r="BM130" s="191" t="s">
        <v>327</v>
      </c>
    </row>
    <row r="131" s="2" customFormat="1" ht="16.5" customHeight="1">
      <c r="A131" s="37"/>
      <c r="B131" s="178"/>
      <c r="C131" s="179" t="s">
        <v>222</v>
      </c>
      <c r="D131" s="179" t="s">
        <v>151</v>
      </c>
      <c r="E131" s="180" t="s">
        <v>466</v>
      </c>
      <c r="F131" s="181" t="s">
        <v>467</v>
      </c>
      <c r="G131" s="182" t="s">
        <v>243</v>
      </c>
      <c r="H131" s="183">
        <v>17</v>
      </c>
      <c r="I131" s="184"/>
      <c r="J131" s="185">
        <f>ROUND(I131*H131,2)</f>
        <v>0</v>
      </c>
      <c r="K131" s="181" t="s">
        <v>154</v>
      </c>
      <c r="L131" s="38"/>
      <c r="M131" s="194" t="s">
        <v>1</v>
      </c>
      <c r="N131" s="195" t="s">
        <v>42</v>
      </c>
      <c r="O131" s="76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1" t="s">
        <v>175</v>
      </c>
      <c r="AT131" s="191" t="s">
        <v>151</v>
      </c>
      <c r="AU131" s="191" t="s">
        <v>85</v>
      </c>
      <c r="AY131" s="18" t="s">
        <v>148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8" t="s">
        <v>85</v>
      </c>
      <c r="BK131" s="192">
        <f>ROUND(I131*H131,2)</f>
        <v>0</v>
      </c>
      <c r="BL131" s="18" t="s">
        <v>175</v>
      </c>
      <c r="BM131" s="191" t="s">
        <v>335</v>
      </c>
    </row>
    <row r="132" s="2" customFormat="1" ht="21.75" customHeight="1">
      <c r="A132" s="37"/>
      <c r="B132" s="178"/>
      <c r="C132" s="179" t="s">
        <v>232</v>
      </c>
      <c r="D132" s="179" t="s">
        <v>151</v>
      </c>
      <c r="E132" s="180" t="s">
        <v>468</v>
      </c>
      <c r="F132" s="181" t="s">
        <v>469</v>
      </c>
      <c r="G132" s="182" t="s">
        <v>243</v>
      </c>
      <c r="H132" s="183">
        <v>15</v>
      </c>
      <c r="I132" s="184"/>
      <c r="J132" s="185">
        <f>ROUND(I132*H132,2)</f>
        <v>0</v>
      </c>
      <c r="K132" s="181" t="s">
        <v>154</v>
      </c>
      <c r="L132" s="38"/>
      <c r="M132" s="194" t="s">
        <v>1</v>
      </c>
      <c r="N132" s="195" t="s">
        <v>42</v>
      </c>
      <c r="O132" s="76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1" t="s">
        <v>175</v>
      </c>
      <c r="AT132" s="191" t="s">
        <v>151</v>
      </c>
      <c r="AU132" s="191" t="s">
        <v>85</v>
      </c>
      <c r="AY132" s="18" t="s">
        <v>148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8" t="s">
        <v>85</v>
      </c>
      <c r="BK132" s="192">
        <f>ROUND(I132*H132,2)</f>
        <v>0</v>
      </c>
      <c r="BL132" s="18" t="s">
        <v>175</v>
      </c>
      <c r="BM132" s="191" t="s">
        <v>345</v>
      </c>
    </row>
    <row r="133" s="2" customFormat="1" ht="16.5" customHeight="1">
      <c r="A133" s="37"/>
      <c r="B133" s="178"/>
      <c r="C133" s="179" t="s">
        <v>240</v>
      </c>
      <c r="D133" s="179" t="s">
        <v>151</v>
      </c>
      <c r="E133" s="180" t="s">
        <v>470</v>
      </c>
      <c r="F133" s="181" t="s">
        <v>471</v>
      </c>
      <c r="G133" s="182" t="s">
        <v>243</v>
      </c>
      <c r="H133" s="183">
        <v>2</v>
      </c>
      <c r="I133" s="184"/>
      <c r="J133" s="185">
        <f>ROUND(I133*H133,2)</f>
        <v>0</v>
      </c>
      <c r="K133" s="181" t="s">
        <v>154</v>
      </c>
      <c r="L133" s="38"/>
      <c r="M133" s="194" t="s">
        <v>1</v>
      </c>
      <c r="N133" s="195" t="s">
        <v>42</v>
      </c>
      <c r="O133" s="76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1" t="s">
        <v>175</v>
      </c>
      <c r="AT133" s="191" t="s">
        <v>151</v>
      </c>
      <c r="AU133" s="191" t="s">
        <v>85</v>
      </c>
      <c r="AY133" s="18" t="s">
        <v>148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8" t="s">
        <v>85</v>
      </c>
      <c r="BK133" s="192">
        <f>ROUND(I133*H133,2)</f>
        <v>0</v>
      </c>
      <c r="BL133" s="18" t="s">
        <v>175</v>
      </c>
      <c r="BM133" s="191" t="s">
        <v>354</v>
      </c>
    </row>
    <row r="134" s="2" customFormat="1" ht="21.75" customHeight="1">
      <c r="A134" s="37"/>
      <c r="B134" s="178"/>
      <c r="C134" s="179" t="s">
        <v>8</v>
      </c>
      <c r="D134" s="179" t="s">
        <v>151</v>
      </c>
      <c r="E134" s="180" t="s">
        <v>472</v>
      </c>
      <c r="F134" s="181" t="s">
        <v>473</v>
      </c>
      <c r="G134" s="182" t="s">
        <v>243</v>
      </c>
      <c r="H134" s="183">
        <v>10</v>
      </c>
      <c r="I134" s="184"/>
      <c r="J134" s="185">
        <f>ROUND(I134*H134,2)</f>
        <v>0</v>
      </c>
      <c r="K134" s="181" t="s">
        <v>154</v>
      </c>
      <c r="L134" s="38"/>
      <c r="M134" s="194" t="s">
        <v>1</v>
      </c>
      <c r="N134" s="195" t="s">
        <v>42</v>
      </c>
      <c r="O134" s="76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1" t="s">
        <v>175</v>
      </c>
      <c r="AT134" s="191" t="s">
        <v>151</v>
      </c>
      <c r="AU134" s="191" t="s">
        <v>85</v>
      </c>
      <c r="AY134" s="18" t="s">
        <v>148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8" t="s">
        <v>85</v>
      </c>
      <c r="BK134" s="192">
        <f>ROUND(I134*H134,2)</f>
        <v>0</v>
      </c>
      <c r="BL134" s="18" t="s">
        <v>175</v>
      </c>
      <c r="BM134" s="191" t="s">
        <v>299</v>
      </c>
    </row>
    <row r="135" s="2" customFormat="1" ht="24.15" customHeight="1">
      <c r="A135" s="37"/>
      <c r="B135" s="178"/>
      <c r="C135" s="179" t="s">
        <v>251</v>
      </c>
      <c r="D135" s="179" t="s">
        <v>151</v>
      </c>
      <c r="E135" s="180" t="s">
        <v>474</v>
      </c>
      <c r="F135" s="181" t="s">
        <v>475</v>
      </c>
      <c r="G135" s="182" t="s">
        <v>243</v>
      </c>
      <c r="H135" s="183">
        <v>1</v>
      </c>
      <c r="I135" s="184"/>
      <c r="J135" s="185">
        <f>ROUND(I135*H135,2)</f>
        <v>0</v>
      </c>
      <c r="K135" s="181" t="s">
        <v>154</v>
      </c>
      <c r="L135" s="38"/>
      <c r="M135" s="194" t="s">
        <v>1</v>
      </c>
      <c r="N135" s="195" t="s">
        <v>42</v>
      </c>
      <c r="O135" s="76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1" t="s">
        <v>175</v>
      </c>
      <c r="AT135" s="191" t="s">
        <v>151</v>
      </c>
      <c r="AU135" s="191" t="s">
        <v>85</v>
      </c>
      <c r="AY135" s="18" t="s">
        <v>148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8" t="s">
        <v>85</v>
      </c>
      <c r="BK135" s="192">
        <f>ROUND(I135*H135,2)</f>
        <v>0</v>
      </c>
      <c r="BL135" s="18" t="s">
        <v>175</v>
      </c>
      <c r="BM135" s="191" t="s">
        <v>303</v>
      </c>
    </row>
    <row r="136" s="12" customFormat="1" ht="25.92" customHeight="1">
      <c r="A136" s="12"/>
      <c r="B136" s="165"/>
      <c r="C136" s="12"/>
      <c r="D136" s="166" t="s">
        <v>76</v>
      </c>
      <c r="E136" s="167" t="s">
        <v>476</v>
      </c>
      <c r="F136" s="167" t="s">
        <v>477</v>
      </c>
      <c r="G136" s="12"/>
      <c r="H136" s="12"/>
      <c r="I136" s="168"/>
      <c r="J136" s="169">
        <f>BK136</f>
        <v>0</v>
      </c>
      <c r="K136" s="12"/>
      <c r="L136" s="165"/>
      <c r="M136" s="170"/>
      <c r="N136" s="171"/>
      <c r="O136" s="171"/>
      <c r="P136" s="172">
        <f>SUM(P137:P141)</f>
        <v>0</v>
      </c>
      <c r="Q136" s="171"/>
      <c r="R136" s="172">
        <f>SUM(R137:R141)</f>
        <v>0</v>
      </c>
      <c r="S136" s="171"/>
      <c r="T136" s="173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6" t="s">
        <v>85</v>
      </c>
      <c r="AT136" s="174" t="s">
        <v>76</v>
      </c>
      <c r="AU136" s="174" t="s">
        <v>77</v>
      </c>
      <c r="AY136" s="166" t="s">
        <v>148</v>
      </c>
      <c r="BK136" s="175">
        <f>SUM(BK137:BK141)</f>
        <v>0</v>
      </c>
    </row>
    <row r="137" s="2" customFormat="1" ht="16.5" customHeight="1">
      <c r="A137" s="37"/>
      <c r="B137" s="178"/>
      <c r="C137" s="179" t="s">
        <v>257</v>
      </c>
      <c r="D137" s="179" t="s">
        <v>151</v>
      </c>
      <c r="E137" s="180" t="s">
        <v>478</v>
      </c>
      <c r="F137" s="181" t="s">
        <v>479</v>
      </c>
      <c r="G137" s="182" t="s">
        <v>243</v>
      </c>
      <c r="H137" s="183">
        <v>1</v>
      </c>
      <c r="I137" s="184"/>
      <c r="J137" s="185">
        <f>ROUND(I137*H137,2)</f>
        <v>0</v>
      </c>
      <c r="K137" s="181" t="s">
        <v>1</v>
      </c>
      <c r="L137" s="38"/>
      <c r="M137" s="194" t="s">
        <v>1</v>
      </c>
      <c r="N137" s="195" t="s">
        <v>42</v>
      </c>
      <c r="O137" s="76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1" t="s">
        <v>175</v>
      </c>
      <c r="AT137" s="191" t="s">
        <v>151</v>
      </c>
      <c r="AU137" s="191" t="s">
        <v>85</v>
      </c>
      <c r="AY137" s="18" t="s">
        <v>148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8" t="s">
        <v>85</v>
      </c>
      <c r="BK137" s="192">
        <f>ROUND(I137*H137,2)</f>
        <v>0</v>
      </c>
      <c r="BL137" s="18" t="s">
        <v>175</v>
      </c>
      <c r="BM137" s="191" t="s">
        <v>306</v>
      </c>
    </row>
    <row r="138" s="2" customFormat="1" ht="16.5" customHeight="1">
      <c r="A138" s="37"/>
      <c r="B138" s="178"/>
      <c r="C138" s="179" t="s">
        <v>263</v>
      </c>
      <c r="D138" s="179" t="s">
        <v>151</v>
      </c>
      <c r="E138" s="180" t="s">
        <v>480</v>
      </c>
      <c r="F138" s="181" t="s">
        <v>481</v>
      </c>
      <c r="G138" s="182" t="s">
        <v>243</v>
      </c>
      <c r="H138" s="183">
        <v>1</v>
      </c>
      <c r="I138" s="184"/>
      <c r="J138" s="185">
        <f>ROUND(I138*H138,2)</f>
        <v>0</v>
      </c>
      <c r="K138" s="181" t="s">
        <v>1</v>
      </c>
      <c r="L138" s="38"/>
      <c r="M138" s="194" t="s">
        <v>1</v>
      </c>
      <c r="N138" s="195" t="s">
        <v>42</v>
      </c>
      <c r="O138" s="76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1" t="s">
        <v>175</v>
      </c>
      <c r="AT138" s="191" t="s">
        <v>151</v>
      </c>
      <c r="AU138" s="191" t="s">
        <v>85</v>
      </c>
      <c r="AY138" s="18" t="s">
        <v>148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8" t="s">
        <v>85</v>
      </c>
      <c r="BK138" s="192">
        <f>ROUND(I138*H138,2)</f>
        <v>0</v>
      </c>
      <c r="BL138" s="18" t="s">
        <v>175</v>
      </c>
      <c r="BM138" s="191" t="s">
        <v>309</v>
      </c>
    </row>
    <row r="139" s="2" customFormat="1" ht="16.5" customHeight="1">
      <c r="A139" s="37"/>
      <c r="B139" s="178"/>
      <c r="C139" s="179" t="s">
        <v>327</v>
      </c>
      <c r="D139" s="179" t="s">
        <v>151</v>
      </c>
      <c r="E139" s="180" t="s">
        <v>482</v>
      </c>
      <c r="F139" s="181" t="s">
        <v>150</v>
      </c>
      <c r="G139" s="182" t="s">
        <v>243</v>
      </c>
      <c r="H139" s="183">
        <v>1</v>
      </c>
      <c r="I139" s="184"/>
      <c r="J139" s="185">
        <f>ROUND(I139*H139,2)</f>
        <v>0</v>
      </c>
      <c r="K139" s="181" t="s">
        <v>1</v>
      </c>
      <c r="L139" s="38"/>
      <c r="M139" s="194" t="s">
        <v>1</v>
      </c>
      <c r="N139" s="195" t="s">
        <v>42</v>
      </c>
      <c r="O139" s="76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1" t="s">
        <v>175</v>
      </c>
      <c r="AT139" s="191" t="s">
        <v>151</v>
      </c>
      <c r="AU139" s="191" t="s">
        <v>85</v>
      </c>
      <c r="AY139" s="18" t="s">
        <v>148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8" t="s">
        <v>85</v>
      </c>
      <c r="BK139" s="192">
        <f>ROUND(I139*H139,2)</f>
        <v>0</v>
      </c>
      <c r="BL139" s="18" t="s">
        <v>175</v>
      </c>
      <c r="BM139" s="191" t="s">
        <v>314</v>
      </c>
    </row>
    <row r="140" s="2" customFormat="1" ht="21.75" customHeight="1">
      <c r="A140" s="37"/>
      <c r="B140" s="178"/>
      <c r="C140" s="179" t="s">
        <v>331</v>
      </c>
      <c r="D140" s="179" t="s">
        <v>151</v>
      </c>
      <c r="E140" s="180" t="s">
        <v>483</v>
      </c>
      <c r="F140" s="181" t="s">
        <v>484</v>
      </c>
      <c r="G140" s="182" t="s">
        <v>243</v>
      </c>
      <c r="H140" s="183">
        <v>1</v>
      </c>
      <c r="I140" s="184"/>
      <c r="J140" s="185">
        <f>ROUND(I140*H140,2)</f>
        <v>0</v>
      </c>
      <c r="K140" s="181" t="s">
        <v>1</v>
      </c>
      <c r="L140" s="38"/>
      <c r="M140" s="194" t="s">
        <v>1</v>
      </c>
      <c r="N140" s="195" t="s">
        <v>42</v>
      </c>
      <c r="O140" s="76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1" t="s">
        <v>175</v>
      </c>
      <c r="AT140" s="191" t="s">
        <v>151</v>
      </c>
      <c r="AU140" s="191" t="s">
        <v>85</v>
      </c>
      <c r="AY140" s="18" t="s">
        <v>148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8" t="s">
        <v>85</v>
      </c>
      <c r="BK140" s="192">
        <f>ROUND(I140*H140,2)</f>
        <v>0</v>
      </c>
      <c r="BL140" s="18" t="s">
        <v>175</v>
      </c>
      <c r="BM140" s="191" t="s">
        <v>317</v>
      </c>
    </row>
    <row r="141" s="2" customFormat="1" ht="16.5" customHeight="1">
      <c r="A141" s="37"/>
      <c r="B141" s="178"/>
      <c r="C141" s="179" t="s">
        <v>335</v>
      </c>
      <c r="D141" s="179" t="s">
        <v>151</v>
      </c>
      <c r="E141" s="180" t="s">
        <v>485</v>
      </c>
      <c r="F141" s="181" t="s">
        <v>486</v>
      </c>
      <c r="G141" s="182" t="s">
        <v>243</v>
      </c>
      <c r="H141" s="183">
        <v>1</v>
      </c>
      <c r="I141" s="184"/>
      <c r="J141" s="185">
        <f>ROUND(I141*H141,2)</f>
        <v>0</v>
      </c>
      <c r="K141" s="181" t="s">
        <v>1</v>
      </c>
      <c r="L141" s="38"/>
      <c r="M141" s="194" t="s">
        <v>1</v>
      </c>
      <c r="N141" s="195" t="s">
        <v>42</v>
      </c>
      <c r="O141" s="76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1" t="s">
        <v>175</v>
      </c>
      <c r="AT141" s="191" t="s">
        <v>151</v>
      </c>
      <c r="AU141" s="191" t="s">
        <v>85</v>
      </c>
      <c r="AY141" s="18" t="s">
        <v>148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8" t="s">
        <v>85</v>
      </c>
      <c r="BK141" s="192">
        <f>ROUND(I141*H141,2)</f>
        <v>0</v>
      </c>
      <c r="BL141" s="18" t="s">
        <v>175</v>
      </c>
      <c r="BM141" s="191" t="s">
        <v>320</v>
      </c>
    </row>
    <row r="142" s="12" customFormat="1" ht="25.92" customHeight="1">
      <c r="A142" s="12"/>
      <c r="B142" s="165"/>
      <c r="C142" s="12"/>
      <c r="D142" s="166" t="s">
        <v>76</v>
      </c>
      <c r="E142" s="167" t="s">
        <v>487</v>
      </c>
      <c r="F142" s="167" t="s">
        <v>488</v>
      </c>
      <c r="G142" s="12"/>
      <c r="H142" s="12"/>
      <c r="I142" s="168"/>
      <c r="J142" s="169">
        <f>BK142</f>
        <v>0</v>
      </c>
      <c r="K142" s="12"/>
      <c r="L142" s="165"/>
      <c r="M142" s="170"/>
      <c r="N142" s="171"/>
      <c r="O142" s="171"/>
      <c r="P142" s="172">
        <f>SUM(P143:P156)</f>
        <v>0</v>
      </c>
      <c r="Q142" s="171"/>
      <c r="R142" s="172">
        <f>SUM(R143:R156)</f>
        <v>0</v>
      </c>
      <c r="S142" s="171"/>
      <c r="T142" s="173">
        <f>SUM(T143:T156)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6" t="s">
        <v>85</v>
      </c>
      <c r="AT142" s="174" t="s">
        <v>76</v>
      </c>
      <c r="AU142" s="174" t="s">
        <v>77</v>
      </c>
      <c r="AY142" s="166" t="s">
        <v>148</v>
      </c>
      <c r="BK142" s="175">
        <f>SUM(BK143:BK156)</f>
        <v>0</v>
      </c>
    </row>
    <row r="143" s="2" customFormat="1" ht="16.5" customHeight="1">
      <c r="A143" s="37"/>
      <c r="B143" s="178"/>
      <c r="C143" s="226" t="s">
        <v>341</v>
      </c>
      <c r="D143" s="226" t="s">
        <v>279</v>
      </c>
      <c r="E143" s="227" t="s">
        <v>489</v>
      </c>
      <c r="F143" s="228" t="s">
        <v>490</v>
      </c>
      <c r="G143" s="229" t="s">
        <v>408</v>
      </c>
      <c r="H143" s="230">
        <v>110</v>
      </c>
      <c r="I143" s="231"/>
      <c r="J143" s="232">
        <f>ROUND(I143*H143,2)</f>
        <v>0</v>
      </c>
      <c r="K143" s="228" t="s">
        <v>1</v>
      </c>
      <c r="L143" s="233"/>
      <c r="M143" s="234" t="s">
        <v>1</v>
      </c>
      <c r="N143" s="235" t="s">
        <v>42</v>
      </c>
      <c r="O143" s="76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1" t="s">
        <v>213</v>
      </c>
      <c r="AT143" s="191" t="s">
        <v>279</v>
      </c>
      <c r="AU143" s="191" t="s">
        <v>85</v>
      </c>
      <c r="AY143" s="18" t="s">
        <v>148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8" t="s">
        <v>85</v>
      </c>
      <c r="BK143" s="192">
        <f>ROUND(I143*H143,2)</f>
        <v>0</v>
      </c>
      <c r="BL143" s="18" t="s">
        <v>175</v>
      </c>
      <c r="BM143" s="191" t="s">
        <v>491</v>
      </c>
    </row>
    <row r="144" s="2" customFormat="1" ht="16.5" customHeight="1">
      <c r="A144" s="37"/>
      <c r="B144" s="178"/>
      <c r="C144" s="226" t="s">
        <v>345</v>
      </c>
      <c r="D144" s="226" t="s">
        <v>279</v>
      </c>
      <c r="E144" s="227" t="s">
        <v>492</v>
      </c>
      <c r="F144" s="228" t="s">
        <v>493</v>
      </c>
      <c r="G144" s="229" t="s">
        <v>408</v>
      </c>
      <c r="H144" s="230">
        <v>30</v>
      </c>
      <c r="I144" s="231"/>
      <c r="J144" s="232">
        <f>ROUND(I144*H144,2)</f>
        <v>0</v>
      </c>
      <c r="K144" s="228" t="s">
        <v>1</v>
      </c>
      <c r="L144" s="233"/>
      <c r="M144" s="234" t="s">
        <v>1</v>
      </c>
      <c r="N144" s="235" t="s">
        <v>42</v>
      </c>
      <c r="O144" s="76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1" t="s">
        <v>213</v>
      </c>
      <c r="AT144" s="191" t="s">
        <v>279</v>
      </c>
      <c r="AU144" s="191" t="s">
        <v>85</v>
      </c>
      <c r="AY144" s="18" t="s">
        <v>148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8" t="s">
        <v>85</v>
      </c>
      <c r="BK144" s="192">
        <f>ROUND(I144*H144,2)</f>
        <v>0</v>
      </c>
      <c r="BL144" s="18" t="s">
        <v>175</v>
      </c>
      <c r="BM144" s="191" t="s">
        <v>494</v>
      </c>
    </row>
    <row r="145" s="2" customFormat="1" ht="16.5" customHeight="1">
      <c r="A145" s="37"/>
      <c r="B145" s="178"/>
      <c r="C145" s="226" t="s">
        <v>7</v>
      </c>
      <c r="D145" s="226" t="s">
        <v>279</v>
      </c>
      <c r="E145" s="227" t="s">
        <v>495</v>
      </c>
      <c r="F145" s="228" t="s">
        <v>496</v>
      </c>
      <c r="G145" s="229" t="s">
        <v>408</v>
      </c>
      <c r="H145" s="230">
        <v>40</v>
      </c>
      <c r="I145" s="231"/>
      <c r="J145" s="232">
        <f>ROUND(I145*H145,2)</f>
        <v>0</v>
      </c>
      <c r="K145" s="228" t="s">
        <v>1</v>
      </c>
      <c r="L145" s="233"/>
      <c r="M145" s="234" t="s">
        <v>1</v>
      </c>
      <c r="N145" s="235" t="s">
        <v>42</v>
      </c>
      <c r="O145" s="76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1" t="s">
        <v>213</v>
      </c>
      <c r="AT145" s="191" t="s">
        <v>279</v>
      </c>
      <c r="AU145" s="191" t="s">
        <v>85</v>
      </c>
      <c r="AY145" s="18" t="s">
        <v>148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8" t="s">
        <v>85</v>
      </c>
      <c r="BK145" s="192">
        <f>ROUND(I145*H145,2)</f>
        <v>0</v>
      </c>
      <c r="BL145" s="18" t="s">
        <v>175</v>
      </c>
      <c r="BM145" s="191" t="s">
        <v>497</v>
      </c>
    </row>
    <row r="146" s="2" customFormat="1" ht="24.15" customHeight="1">
      <c r="A146" s="37"/>
      <c r="B146" s="178"/>
      <c r="C146" s="226" t="s">
        <v>354</v>
      </c>
      <c r="D146" s="226" t="s">
        <v>279</v>
      </c>
      <c r="E146" s="227" t="s">
        <v>498</v>
      </c>
      <c r="F146" s="228" t="s">
        <v>499</v>
      </c>
      <c r="G146" s="229" t="s">
        <v>243</v>
      </c>
      <c r="H146" s="230">
        <v>6</v>
      </c>
      <c r="I146" s="231"/>
      <c r="J146" s="232">
        <f>ROUND(I146*H146,2)</f>
        <v>0</v>
      </c>
      <c r="K146" s="228" t="s">
        <v>1</v>
      </c>
      <c r="L146" s="233"/>
      <c r="M146" s="234" t="s">
        <v>1</v>
      </c>
      <c r="N146" s="235" t="s">
        <v>42</v>
      </c>
      <c r="O146" s="76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1" t="s">
        <v>213</v>
      </c>
      <c r="AT146" s="191" t="s">
        <v>279</v>
      </c>
      <c r="AU146" s="191" t="s">
        <v>85</v>
      </c>
      <c r="AY146" s="18" t="s">
        <v>148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8" t="s">
        <v>85</v>
      </c>
      <c r="BK146" s="192">
        <f>ROUND(I146*H146,2)</f>
        <v>0</v>
      </c>
      <c r="BL146" s="18" t="s">
        <v>175</v>
      </c>
      <c r="BM146" s="191" t="s">
        <v>500</v>
      </c>
    </row>
    <row r="147" s="2" customFormat="1" ht="24.15" customHeight="1">
      <c r="A147" s="37"/>
      <c r="B147" s="178"/>
      <c r="C147" s="226" t="s">
        <v>358</v>
      </c>
      <c r="D147" s="226" t="s">
        <v>279</v>
      </c>
      <c r="E147" s="227" t="s">
        <v>501</v>
      </c>
      <c r="F147" s="228" t="s">
        <v>502</v>
      </c>
      <c r="G147" s="229" t="s">
        <v>243</v>
      </c>
      <c r="H147" s="230">
        <v>3</v>
      </c>
      <c r="I147" s="231"/>
      <c r="J147" s="232">
        <f>ROUND(I147*H147,2)</f>
        <v>0</v>
      </c>
      <c r="K147" s="228" t="s">
        <v>1</v>
      </c>
      <c r="L147" s="233"/>
      <c r="M147" s="234" t="s">
        <v>1</v>
      </c>
      <c r="N147" s="235" t="s">
        <v>42</v>
      </c>
      <c r="O147" s="76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1" t="s">
        <v>213</v>
      </c>
      <c r="AT147" s="191" t="s">
        <v>279</v>
      </c>
      <c r="AU147" s="191" t="s">
        <v>85</v>
      </c>
      <c r="AY147" s="18" t="s">
        <v>148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8" t="s">
        <v>85</v>
      </c>
      <c r="BK147" s="192">
        <f>ROUND(I147*H147,2)</f>
        <v>0</v>
      </c>
      <c r="BL147" s="18" t="s">
        <v>175</v>
      </c>
      <c r="BM147" s="191" t="s">
        <v>503</v>
      </c>
    </row>
    <row r="148" s="2" customFormat="1" ht="24.15" customHeight="1">
      <c r="A148" s="37"/>
      <c r="B148" s="178"/>
      <c r="C148" s="226" t="s">
        <v>299</v>
      </c>
      <c r="D148" s="226" t="s">
        <v>279</v>
      </c>
      <c r="E148" s="227" t="s">
        <v>504</v>
      </c>
      <c r="F148" s="228" t="s">
        <v>505</v>
      </c>
      <c r="G148" s="229" t="s">
        <v>243</v>
      </c>
      <c r="H148" s="230">
        <v>1</v>
      </c>
      <c r="I148" s="231"/>
      <c r="J148" s="232">
        <f>ROUND(I148*H148,2)</f>
        <v>0</v>
      </c>
      <c r="K148" s="228" t="s">
        <v>1</v>
      </c>
      <c r="L148" s="233"/>
      <c r="M148" s="234" t="s">
        <v>1</v>
      </c>
      <c r="N148" s="235" t="s">
        <v>42</v>
      </c>
      <c r="O148" s="76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1" t="s">
        <v>213</v>
      </c>
      <c r="AT148" s="191" t="s">
        <v>279</v>
      </c>
      <c r="AU148" s="191" t="s">
        <v>85</v>
      </c>
      <c r="AY148" s="18" t="s">
        <v>148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8" t="s">
        <v>85</v>
      </c>
      <c r="BK148" s="192">
        <f>ROUND(I148*H148,2)</f>
        <v>0</v>
      </c>
      <c r="BL148" s="18" t="s">
        <v>175</v>
      </c>
      <c r="BM148" s="191" t="s">
        <v>506</v>
      </c>
    </row>
    <row r="149" s="2" customFormat="1" ht="24.15" customHeight="1">
      <c r="A149" s="37"/>
      <c r="B149" s="178"/>
      <c r="C149" s="226" t="s">
        <v>365</v>
      </c>
      <c r="D149" s="226" t="s">
        <v>279</v>
      </c>
      <c r="E149" s="227" t="s">
        <v>507</v>
      </c>
      <c r="F149" s="228" t="s">
        <v>508</v>
      </c>
      <c r="G149" s="229" t="s">
        <v>243</v>
      </c>
      <c r="H149" s="230">
        <v>1</v>
      </c>
      <c r="I149" s="231"/>
      <c r="J149" s="232">
        <f>ROUND(I149*H149,2)</f>
        <v>0</v>
      </c>
      <c r="K149" s="228" t="s">
        <v>1</v>
      </c>
      <c r="L149" s="233"/>
      <c r="M149" s="234" t="s">
        <v>1</v>
      </c>
      <c r="N149" s="235" t="s">
        <v>42</v>
      </c>
      <c r="O149" s="76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1" t="s">
        <v>213</v>
      </c>
      <c r="AT149" s="191" t="s">
        <v>279</v>
      </c>
      <c r="AU149" s="191" t="s">
        <v>85</v>
      </c>
      <c r="AY149" s="18" t="s">
        <v>148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8" t="s">
        <v>85</v>
      </c>
      <c r="BK149" s="192">
        <f>ROUND(I149*H149,2)</f>
        <v>0</v>
      </c>
      <c r="BL149" s="18" t="s">
        <v>175</v>
      </c>
      <c r="BM149" s="191" t="s">
        <v>509</v>
      </c>
    </row>
    <row r="150" s="2" customFormat="1" ht="16.5" customHeight="1">
      <c r="A150" s="37"/>
      <c r="B150" s="178"/>
      <c r="C150" s="226" t="s">
        <v>303</v>
      </c>
      <c r="D150" s="226" t="s">
        <v>279</v>
      </c>
      <c r="E150" s="227" t="s">
        <v>510</v>
      </c>
      <c r="F150" s="228" t="s">
        <v>511</v>
      </c>
      <c r="G150" s="229" t="s">
        <v>243</v>
      </c>
      <c r="H150" s="230">
        <v>75</v>
      </c>
      <c r="I150" s="231"/>
      <c r="J150" s="232">
        <f>ROUND(I150*H150,2)</f>
        <v>0</v>
      </c>
      <c r="K150" s="228" t="s">
        <v>1</v>
      </c>
      <c r="L150" s="233"/>
      <c r="M150" s="234" t="s">
        <v>1</v>
      </c>
      <c r="N150" s="235" t="s">
        <v>42</v>
      </c>
      <c r="O150" s="76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1" t="s">
        <v>213</v>
      </c>
      <c r="AT150" s="191" t="s">
        <v>279</v>
      </c>
      <c r="AU150" s="191" t="s">
        <v>85</v>
      </c>
      <c r="AY150" s="18" t="s">
        <v>148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8" t="s">
        <v>85</v>
      </c>
      <c r="BK150" s="192">
        <f>ROUND(I150*H150,2)</f>
        <v>0</v>
      </c>
      <c r="BL150" s="18" t="s">
        <v>175</v>
      </c>
      <c r="BM150" s="191" t="s">
        <v>512</v>
      </c>
    </row>
    <row r="151" s="2" customFormat="1" ht="16.5" customHeight="1">
      <c r="A151" s="37"/>
      <c r="B151" s="178"/>
      <c r="C151" s="226" t="s">
        <v>513</v>
      </c>
      <c r="D151" s="226" t="s">
        <v>279</v>
      </c>
      <c r="E151" s="227" t="s">
        <v>514</v>
      </c>
      <c r="F151" s="228" t="s">
        <v>515</v>
      </c>
      <c r="G151" s="229" t="s">
        <v>243</v>
      </c>
      <c r="H151" s="230">
        <v>15</v>
      </c>
      <c r="I151" s="231"/>
      <c r="J151" s="232">
        <f>ROUND(I151*H151,2)</f>
        <v>0</v>
      </c>
      <c r="K151" s="228" t="s">
        <v>1</v>
      </c>
      <c r="L151" s="233"/>
      <c r="M151" s="234" t="s">
        <v>1</v>
      </c>
      <c r="N151" s="235" t="s">
        <v>42</v>
      </c>
      <c r="O151" s="76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1" t="s">
        <v>213</v>
      </c>
      <c r="AT151" s="191" t="s">
        <v>279</v>
      </c>
      <c r="AU151" s="191" t="s">
        <v>85</v>
      </c>
      <c r="AY151" s="18" t="s">
        <v>148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8" t="s">
        <v>85</v>
      </c>
      <c r="BK151" s="192">
        <f>ROUND(I151*H151,2)</f>
        <v>0</v>
      </c>
      <c r="BL151" s="18" t="s">
        <v>175</v>
      </c>
      <c r="BM151" s="191" t="s">
        <v>516</v>
      </c>
    </row>
    <row r="152" s="2" customFormat="1" ht="16.5" customHeight="1">
      <c r="A152" s="37"/>
      <c r="B152" s="178"/>
      <c r="C152" s="226" t="s">
        <v>306</v>
      </c>
      <c r="D152" s="226" t="s">
        <v>279</v>
      </c>
      <c r="E152" s="227" t="s">
        <v>517</v>
      </c>
      <c r="F152" s="228" t="s">
        <v>518</v>
      </c>
      <c r="G152" s="229" t="s">
        <v>243</v>
      </c>
      <c r="H152" s="230">
        <v>4</v>
      </c>
      <c r="I152" s="231"/>
      <c r="J152" s="232">
        <f>ROUND(I152*H152,2)</f>
        <v>0</v>
      </c>
      <c r="K152" s="228" t="s">
        <v>1</v>
      </c>
      <c r="L152" s="233"/>
      <c r="M152" s="234" t="s">
        <v>1</v>
      </c>
      <c r="N152" s="235" t="s">
        <v>42</v>
      </c>
      <c r="O152" s="76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1" t="s">
        <v>213</v>
      </c>
      <c r="AT152" s="191" t="s">
        <v>279</v>
      </c>
      <c r="AU152" s="191" t="s">
        <v>85</v>
      </c>
      <c r="AY152" s="18" t="s">
        <v>148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8" t="s">
        <v>85</v>
      </c>
      <c r="BK152" s="192">
        <f>ROUND(I152*H152,2)</f>
        <v>0</v>
      </c>
      <c r="BL152" s="18" t="s">
        <v>175</v>
      </c>
      <c r="BM152" s="191" t="s">
        <v>519</v>
      </c>
    </row>
    <row r="153" s="2" customFormat="1" ht="16.5" customHeight="1">
      <c r="A153" s="37"/>
      <c r="B153" s="178"/>
      <c r="C153" s="226" t="s">
        <v>520</v>
      </c>
      <c r="D153" s="226" t="s">
        <v>279</v>
      </c>
      <c r="E153" s="227" t="s">
        <v>521</v>
      </c>
      <c r="F153" s="228" t="s">
        <v>522</v>
      </c>
      <c r="G153" s="229" t="s">
        <v>243</v>
      </c>
      <c r="H153" s="230">
        <v>2</v>
      </c>
      <c r="I153" s="231"/>
      <c r="J153" s="232">
        <f>ROUND(I153*H153,2)</f>
        <v>0</v>
      </c>
      <c r="K153" s="228" t="s">
        <v>1</v>
      </c>
      <c r="L153" s="233"/>
      <c r="M153" s="234" t="s">
        <v>1</v>
      </c>
      <c r="N153" s="235" t="s">
        <v>42</v>
      </c>
      <c r="O153" s="76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1" t="s">
        <v>213</v>
      </c>
      <c r="AT153" s="191" t="s">
        <v>279</v>
      </c>
      <c r="AU153" s="191" t="s">
        <v>85</v>
      </c>
      <c r="AY153" s="18" t="s">
        <v>148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8" t="s">
        <v>85</v>
      </c>
      <c r="BK153" s="192">
        <f>ROUND(I153*H153,2)</f>
        <v>0</v>
      </c>
      <c r="BL153" s="18" t="s">
        <v>175</v>
      </c>
      <c r="BM153" s="191" t="s">
        <v>523</v>
      </c>
    </row>
    <row r="154" s="2" customFormat="1" ht="16.5" customHeight="1">
      <c r="A154" s="37"/>
      <c r="B154" s="178"/>
      <c r="C154" s="226" t="s">
        <v>309</v>
      </c>
      <c r="D154" s="226" t="s">
        <v>279</v>
      </c>
      <c r="E154" s="227" t="s">
        <v>524</v>
      </c>
      <c r="F154" s="228" t="s">
        <v>525</v>
      </c>
      <c r="G154" s="229" t="s">
        <v>243</v>
      </c>
      <c r="H154" s="230">
        <v>15</v>
      </c>
      <c r="I154" s="231"/>
      <c r="J154" s="232">
        <f>ROUND(I154*H154,2)</f>
        <v>0</v>
      </c>
      <c r="K154" s="228" t="s">
        <v>1</v>
      </c>
      <c r="L154" s="233"/>
      <c r="M154" s="234" t="s">
        <v>1</v>
      </c>
      <c r="N154" s="235" t="s">
        <v>42</v>
      </c>
      <c r="O154" s="76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1" t="s">
        <v>213</v>
      </c>
      <c r="AT154" s="191" t="s">
        <v>279</v>
      </c>
      <c r="AU154" s="191" t="s">
        <v>85</v>
      </c>
      <c r="AY154" s="18" t="s">
        <v>148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8" t="s">
        <v>85</v>
      </c>
      <c r="BK154" s="192">
        <f>ROUND(I154*H154,2)</f>
        <v>0</v>
      </c>
      <c r="BL154" s="18" t="s">
        <v>175</v>
      </c>
      <c r="BM154" s="191" t="s">
        <v>526</v>
      </c>
    </row>
    <row r="155" s="2" customFormat="1" ht="16.5" customHeight="1">
      <c r="A155" s="37"/>
      <c r="B155" s="178"/>
      <c r="C155" s="226" t="s">
        <v>527</v>
      </c>
      <c r="D155" s="226" t="s">
        <v>279</v>
      </c>
      <c r="E155" s="227" t="s">
        <v>528</v>
      </c>
      <c r="F155" s="228" t="s">
        <v>529</v>
      </c>
      <c r="G155" s="229" t="s">
        <v>243</v>
      </c>
      <c r="H155" s="230">
        <v>15</v>
      </c>
      <c r="I155" s="231"/>
      <c r="J155" s="232">
        <f>ROUND(I155*H155,2)</f>
        <v>0</v>
      </c>
      <c r="K155" s="228" t="s">
        <v>1</v>
      </c>
      <c r="L155" s="233"/>
      <c r="M155" s="234" t="s">
        <v>1</v>
      </c>
      <c r="N155" s="235" t="s">
        <v>42</v>
      </c>
      <c r="O155" s="76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1" t="s">
        <v>213</v>
      </c>
      <c r="AT155" s="191" t="s">
        <v>279</v>
      </c>
      <c r="AU155" s="191" t="s">
        <v>85</v>
      </c>
      <c r="AY155" s="18" t="s">
        <v>148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8" t="s">
        <v>85</v>
      </c>
      <c r="BK155" s="192">
        <f>ROUND(I155*H155,2)</f>
        <v>0</v>
      </c>
      <c r="BL155" s="18" t="s">
        <v>175</v>
      </c>
      <c r="BM155" s="191" t="s">
        <v>530</v>
      </c>
    </row>
    <row r="156" s="2" customFormat="1" ht="16.5" customHeight="1">
      <c r="A156" s="37"/>
      <c r="B156" s="178"/>
      <c r="C156" s="226" t="s">
        <v>314</v>
      </c>
      <c r="D156" s="226" t="s">
        <v>279</v>
      </c>
      <c r="E156" s="227" t="s">
        <v>531</v>
      </c>
      <c r="F156" s="228" t="s">
        <v>532</v>
      </c>
      <c r="G156" s="229" t="s">
        <v>153</v>
      </c>
      <c r="H156" s="230">
        <v>1</v>
      </c>
      <c r="I156" s="231"/>
      <c r="J156" s="232">
        <f>ROUND(I156*H156,2)</f>
        <v>0</v>
      </c>
      <c r="K156" s="228" t="s">
        <v>1</v>
      </c>
      <c r="L156" s="233"/>
      <c r="M156" s="240" t="s">
        <v>1</v>
      </c>
      <c r="N156" s="241" t="s">
        <v>42</v>
      </c>
      <c r="O156" s="188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1" t="s">
        <v>213</v>
      </c>
      <c r="AT156" s="191" t="s">
        <v>279</v>
      </c>
      <c r="AU156" s="191" t="s">
        <v>85</v>
      </c>
      <c r="AY156" s="18" t="s">
        <v>148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8" t="s">
        <v>85</v>
      </c>
      <c r="BK156" s="192">
        <f>ROUND(I156*H156,2)</f>
        <v>0</v>
      </c>
      <c r="BL156" s="18" t="s">
        <v>175</v>
      </c>
      <c r="BM156" s="191" t="s">
        <v>533</v>
      </c>
    </row>
    <row r="157" s="2" customFormat="1" ht="6.96" customHeight="1">
      <c r="A157" s="37"/>
      <c r="B157" s="59"/>
      <c r="C157" s="60"/>
      <c r="D157" s="60"/>
      <c r="E157" s="60"/>
      <c r="F157" s="60"/>
      <c r="G157" s="60"/>
      <c r="H157" s="60"/>
      <c r="I157" s="60"/>
      <c r="J157" s="60"/>
      <c r="K157" s="60"/>
      <c r="L157" s="38"/>
      <c r="M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</row>
  </sheetData>
  <autoFilter ref="C119:K15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  <c r="AZ2" s="193" t="s">
        <v>534</v>
      </c>
      <c r="BA2" s="193" t="s">
        <v>1</v>
      </c>
      <c r="BB2" s="193" t="s">
        <v>1</v>
      </c>
      <c r="BC2" s="193" t="s">
        <v>535</v>
      </c>
      <c r="BD2" s="193" t="s">
        <v>87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  <c r="AZ3" s="193" t="s">
        <v>157</v>
      </c>
      <c r="BA3" s="193" t="s">
        <v>1</v>
      </c>
      <c r="BB3" s="193" t="s">
        <v>1</v>
      </c>
      <c r="BC3" s="193" t="s">
        <v>535</v>
      </c>
      <c r="BD3" s="193" t="s">
        <v>87</v>
      </c>
    </row>
    <row r="4" s="1" customFormat="1" ht="24.96" customHeight="1">
      <c r="B4" s="21"/>
      <c r="D4" s="22" t="s">
        <v>123</v>
      </c>
      <c r="L4" s="21"/>
      <c r="M4" s="127" t="s">
        <v>10</v>
      </c>
      <c r="AT4" s="18" t="s">
        <v>3</v>
      </c>
      <c r="AZ4" s="193" t="s">
        <v>536</v>
      </c>
      <c r="BA4" s="193" t="s">
        <v>1</v>
      </c>
      <c r="BB4" s="193" t="s">
        <v>1</v>
      </c>
      <c r="BC4" s="193" t="s">
        <v>537</v>
      </c>
      <c r="BD4" s="193" t="s">
        <v>87</v>
      </c>
    </row>
    <row r="5" s="1" customFormat="1" ht="6.96" customHeight="1">
      <c r="B5" s="21"/>
      <c r="L5" s="21"/>
      <c r="AZ5" s="193" t="s">
        <v>159</v>
      </c>
      <c r="BA5" s="193" t="s">
        <v>1</v>
      </c>
      <c r="BB5" s="193" t="s">
        <v>1</v>
      </c>
      <c r="BC5" s="193" t="s">
        <v>538</v>
      </c>
      <c r="BD5" s="193" t="s">
        <v>87</v>
      </c>
    </row>
    <row r="6" s="1" customFormat="1" ht="12" customHeight="1">
      <c r="B6" s="21"/>
      <c r="D6" s="31" t="s">
        <v>16</v>
      </c>
      <c r="L6" s="21"/>
      <c r="AZ6" s="193" t="s">
        <v>539</v>
      </c>
      <c r="BA6" s="193" t="s">
        <v>1</v>
      </c>
      <c r="BB6" s="193" t="s">
        <v>1</v>
      </c>
      <c r="BC6" s="193" t="s">
        <v>540</v>
      </c>
      <c r="BD6" s="193" t="s">
        <v>87</v>
      </c>
    </row>
    <row r="7" s="1" customFormat="1" ht="16.5" customHeight="1">
      <c r="B7" s="21"/>
      <c r="E7" s="128" t="str">
        <f>'Rekapitulace stavby'!K6</f>
        <v>Zázemí sportovního areálu Libeč - aktualizace a doplnění 02/2024</v>
      </c>
      <c r="F7" s="31"/>
      <c r="G7" s="31"/>
      <c r="H7" s="31"/>
      <c r="L7" s="21"/>
    </row>
    <row r="8" s="1" customFormat="1" ht="12" customHeight="1">
      <c r="B8" s="21"/>
      <c r="D8" s="31" t="s">
        <v>124</v>
      </c>
      <c r="L8" s="21"/>
    </row>
    <row r="9" s="2" customFormat="1" ht="16.5" customHeight="1">
      <c r="A9" s="37"/>
      <c r="B9" s="38"/>
      <c r="C9" s="37"/>
      <c r="D9" s="37"/>
      <c r="E9" s="128" t="s">
        <v>541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542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543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7. 2. 2024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95">
        <f>ROUND(J127,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31" t="s">
        <v>42</v>
      </c>
      <c r="F35" s="134">
        <f>ROUND((SUM(BE127:BE176)),  2)</f>
        <v>0</v>
      </c>
      <c r="G35" s="37"/>
      <c r="H35" s="37"/>
      <c r="I35" s="135">
        <v>0.20999999999999999</v>
      </c>
      <c r="J35" s="134">
        <f>ROUND(((SUM(BE127:BE176))*I35),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43</v>
      </c>
      <c r="F36" s="134">
        <f>ROUND((SUM(BF127:BF176)),  2)</f>
        <v>0</v>
      </c>
      <c r="G36" s="37"/>
      <c r="H36" s="37"/>
      <c r="I36" s="135">
        <v>0.12</v>
      </c>
      <c r="J36" s="134">
        <f>ROUND(((SUM(BF127:BF176))*I36),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4">
        <f>ROUND((SUM(BG127:BG176)),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4">
        <f>ROUND((SUM(BH127:BH176)),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46</v>
      </c>
      <c r="F39" s="134">
        <f>ROUND((SUM(BI127:BI176)),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47</v>
      </c>
      <c r="E41" s="80"/>
      <c r="F41" s="80"/>
      <c r="G41" s="138" t="s">
        <v>48</v>
      </c>
      <c r="H41" s="139" t="s">
        <v>49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Zázemí sportovního areálu Libeč - aktualizace a doplnění 02/2024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124</v>
      </c>
      <c r="L86" s="21"/>
    </row>
    <row r="87" s="2" customFormat="1" ht="16.5" customHeight="1">
      <c r="A87" s="37"/>
      <c r="B87" s="38"/>
      <c r="C87" s="37"/>
      <c r="D87" s="37"/>
      <c r="E87" s="128" t="s">
        <v>541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542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005-01 - Vodovod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Libeč</v>
      </c>
      <c r="G91" s="37"/>
      <c r="H91" s="37"/>
      <c r="I91" s="31" t="s">
        <v>22</v>
      </c>
      <c r="J91" s="68" t="str">
        <f>IF(J14="","",J14)</f>
        <v>7. 2. 2024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24</v>
      </c>
      <c r="D93" s="37"/>
      <c r="E93" s="37"/>
      <c r="F93" s="26" t="str">
        <f>E17</f>
        <v>Město Trutnov</v>
      </c>
      <c r="G93" s="37"/>
      <c r="H93" s="37"/>
      <c r="I93" s="31" t="s">
        <v>30</v>
      </c>
      <c r="J93" s="35" t="str">
        <f>E23</f>
        <v>SOLLERTIA, ing. Vladislav jána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Ing. Lenka Kasperová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J127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163</v>
      </c>
      <c r="E99" s="149"/>
      <c r="F99" s="149"/>
      <c r="G99" s="149"/>
      <c r="H99" s="149"/>
      <c r="I99" s="149"/>
      <c r="J99" s="150">
        <f>J128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164</v>
      </c>
      <c r="E100" s="153"/>
      <c r="F100" s="153"/>
      <c r="G100" s="153"/>
      <c r="H100" s="153"/>
      <c r="I100" s="153"/>
      <c r="J100" s="154">
        <f>J129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544</v>
      </c>
      <c r="E101" s="153"/>
      <c r="F101" s="153"/>
      <c r="G101" s="153"/>
      <c r="H101" s="153"/>
      <c r="I101" s="153"/>
      <c r="J101" s="154">
        <f>J150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545</v>
      </c>
      <c r="E102" s="153"/>
      <c r="F102" s="153"/>
      <c r="G102" s="153"/>
      <c r="H102" s="153"/>
      <c r="I102" s="153"/>
      <c r="J102" s="154">
        <f>J154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168</v>
      </c>
      <c r="E103" s="153"/>
      <c r="F103" s="153"/>
      <c r="G103" s="153"/>
      <c r="H103" s="153"/>
      <c r="I103" s="153"/>
      <c r="J103" s="154">
        <f>J169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7"/>
      <c r="C104" s="9"/>
      <c r="D104" s="148" t="s">
        <v>383</v>
      </c>
      <c r="E104" s="149"/>
      <c r="F104" s="149"/>
      <c r="G104" s="149"/>
      <c r="H104" s="149"/>
      <c r="I104" s="149"/>
      <c r="J104" s="150">
        <f>J171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1"/>
      <c r="C105" s="10"/>
      <c r="D105" s="152" t="s">
        <v>546</v>
      </c>
      <c r="E105" s="153"/>
      <c r="F105" s="153"/>
      <c r="G105" s="153"/>
      <c r="H105" s="153"/>
      <c r="I105" s="153"/>
      <c r="J105" s="154">
        <f>J172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133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128" t="str">
        <f>E7</f>
        <v>Zázemí sportovního areálu Libeč - aktualizace a doplnění 02/2024</v>
      </c>
      <c r="F115" s="31"/>
      <c r="G115" s="31"/>
      <c r="H115" s="31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" customFormat="1" ht="12" customHeight="1">
      <c r="B116" s="21"/>
      <c r="C116" s="31" t="s">
        <v>124</v>
      </c>
      <c r="L116" s="21"/>
    </row>
    <row r="117" s="2" customFormat="1" ht="16.5" customHeight="1">
      <c r="A117" s="37"/>
      <c r="B117" s="38"/>
      <c r="C117" s="37"/>
      <c r="D117" s="37"/>
      <c r="E117" s="128" t="s">
        <v>541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542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66" t="str">
        <f>E11</f>
        <v>005-01 - Vodovod</v>
      </c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7"/>
      <c r="E121" s="37"/>
      <c r="F121" s="26" t="str">
        <f>F14</f>
        <v>Libeč</v>
      </c>
      <c r="G121" s="37"/>
      <c r="H121" s="37"/>
      <c r="I121" s="31" t="s">
        <v>22</v>
      </c>
      <c r="J121" s="68" t="str">
        <f>IF(J14="","",J14)</f>
        <v>7. 2. 2024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5.65" customHeight="1">
      <c r="A123" s="37"/>
      <c r="B123" s="38"/>
      <c r="C123" s="31" t="s">
        <v>24</v>
      </c>
      <c r="D123" s="37"/>
      <c r="E123" s="37"/>
      <c r="F123" s="26" t="str">
        <f>E17</f>
        <v>Město Trutnov</v>
      </c>
      <c r="G123" s="37"/>
      <c r="H123" s="37"/>
      <c r="I123" s="31" t="s">
        <v>30</v>
      </c>
      <c r="J123" s="35" t="str">
        <f>E23</f>
        <v>SOLLERTIA, ing. Vladislav jána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7"/>
      <c r="E124" s="37"/>
      <c r="F124" s="26" t="str">
        <f>IF(E20="","",E20)</f>
        <v>Vyplň údaj</v>
      </c>
      <c r="G124" s="37"/>
      <c r="H124" s="37"/>
      <c r="I124" s="31" t="s">
        <v>33</v>
      </c>
      <c r="J124" s="35" t="str">
        <f>E26</f>
        <v>Ing. Lenka Kasperová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55"/>
      <c r="B126" s="156"/>
      <c r="C126" s="157" t="s">
        <v>134</v>
      </c>
      <c r="D126" s="158" t="s">
        <v>62</v>
      </c>
      <c r="E126" s="158" t="s">
        <v>58</v>
      </c>
      <c r="F126" s="158" t="s">
        <v>59</v>
      </c>
      <c r="G126" s="158" t="s">
        <v>135</v>
      </c>
      <c r="H126" s="158" t="s">
        <v>136</v>
      </c>
      <c r="I126" s="158" t="s">
        <v>137</v>
      </c>
      <c r="J126" s="158" t="s">
        <v>128</v>
      </c>
      <c r="K126" s="159" t="s">
        <v>138</v>
      </c>
      <c r="L126" s="160"/>
      <c r="M126" s="85" t="s">
        <v>1</v>
      </c>
      <c r="N126" s="86" t="s">
        <v>41</v>
      </c>
      <c r="O126" s="86" t="s">
        <v>139</v>
      </c>
      <c r="P126" s="86" t="s">
        <v>140</v>
      </c>
      <c r="Q126" s="86" t="s">
        <v>141</v>
      </c>
      <c r="R126" s="86" t="s">
        <v>142</v>
      </c>
      <c r="S126" s="86" t="s">
        <v>143</v>
      </c>
      <c r="T126" s="87" t="s">
        <v>144</v>
      </c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</row>
    <row r="127" s="2" customFormat="1" ht="22.8" customHeight="1">
      <c r="A127" s="37"/>
      <c r="B127" s="38"/>
      <c r="C127" s="92" t="s">
        <v>145</v>
      </c>
      <c r="D127" s="37"/>
      <c r="E127" s="37"/>
      <c r="F127" s="37"/>
      <c r="G127" s="37"/>
      <c r="H127" s="37"/>
      <c r="I127" s="37"/>
      <c r="J127" s="161">
        <f>BK127</f>
        <v>0</v>
      </c>
      <c r="K127" s="37"/>
      <c r="L127" s="38"/>
      <c r="M127" s="88"/>
      <c r="N127" s="72"/>
      <c r="O127" s="89"/>
      <c r="P127" s="162">
        <f>P128+P171</f>
        <v>0</v>
      </c>
      <c r="Q127" s="89"/>
      <c r="R127" s="162">
        <f>R128+R171</f>
        <v>0.99755969700000002</v>
      </c>
      <c r="S127" s="89"/>
      <c r="T127" s="163">
        <f>T128+T171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76</v>
      </c>
      <c r="AU127" s="18" t="s">
        <v>130</v>
      </c>
      <c r="BK127" s="164">
        <f>BK128+BK171</f>
        <v>0</v>
      </c>
    </row>
    <row r="128" s="12" customFormat="1" ht="25.92" customHeight="1">
      <c r="A128" s="12"/>
      <c r="B128" s="165"/>
      <c r="C128" s="12"/>
      <c r="D128" s="166" t="s">
        <v>76</v>
      </c>
      <c r="E128" s="167" t="s">
        <v>169</v>
      </c>
      <c r="F128" s="167" t="s">
        <v>170</v>
      </c>
      <c r="G128" s="12"/>
      <c r="H128" s="12"/>
      <c r="I128" s="168"/>
      <c r="J128" s="169">
        <f>BK128</f>
        <v>0</v>
      </c>
      <c r="K128" s="12"/>
      <c r="L128" s="165"/>
      <c r="M128" s="170"/>
      <c r="N128" s="171"/>
      <c r="O128" s="171"/>
      <c r="P128" s="172">
        <f>P129+P150+P154+P169</f>
        <v>0</v>
      </c>
      <c r="Q128" s="171"/>
      <c r="R128" s="172">
        <f>R129+R150+R154+R169</f>
        <v>0.98968183700000001</v>
      </c>
      <c r="S128" s="171"/>
      <c r="T128" s="173">
        <f>T129+T150+T154+T169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6" t="s">
        <v>85</v>
      </c>
      <c r="AT128" s="174" t="s">
        <v>76</v>
      </c>
      <c r="AU128" s="174" t="s">
        <v>77</v>
      </c>
      <c r="AY128" s="166" t="s">
        <v>148</v>
      </c>
      <c r="BK128" s="175">
        <f>BK129+BK150+BK154+BK169</f>
        <v>0</v>
      </c>
    </row>
    <row r="129" s="12" customFormat="1" ht="22.8" customHeight="1">
      <c r="A129" s="12"/>
      <c r="B129" s="165"/>
      <c r="C129" s="12"/>
      <c r="D129" s="166" t="s">
        <v>76</v>
      </c>
      <c r="E129" s="176" t="s">
        <v>85</v>
      </c>
      <c r="F129" s="176" t="s">
        <v>171</v>
      </c>
      <c r="G129" s="12"/>
      <c r="H129" s="12"/>
      <c r="I129" s="168"/>
      <c r="J129" s="177">
        <f>BK129</f>
        <v>0</v>
      </c>
      <c r="K129" s="12"/>
      <c r="L129" s="165"/>
      <c r="M129" s="170"/>
      <c r="N129" s="171"/>
      <c r="O129" s="171"/>
      <c r="P129" s="172">
        <f>SUM(P130:P149)</f>
        <v>0</v>
      </c>
      <c r="Q129" s="171"/>
      <c r="R129" s="172">
        <f>SUM(R130:R149)</f>
        <v>0</v>
      </c>
      <c r="S129" s="171"/>
      <c r="T129" s="173">
        <f>SUM(T130:T149)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6" t="s">
        <v>85</v>
      </c>
      <c r="AT129" s="174" t="s">
        <v>76</v>
      </c>
      <c r="AU129" s="174" t="s">
        <v>85</v>
      </c>
      <c r="AY129" s="166" t="s">
        <v>148</v>
      </c>
      <c r="BK129" s="175">
        <f>SUM(BK130:BK149)</f>
        <v>0</v>
      </c>
    </row>
    <row r="130" s="2" customFormat="1" ht="33" customHeight="1">
      <c r="A130" s="37"/>
      <c r="B130" s="178"/>
      <c r="C130" s="179" t="s">
        <v>85</v>
      </c>
      <c r="D130" s="179" t="s">
        <v>151</v>
      </c>
      <c r="E130" s="180" t="s">
        <v>547</v>
      </c>
      <c r="F130" s="181" t="s">
        <v>548</v>
      </c>
      <c r="G130" s="182" t="s">
        <v>183</v>
      </c>
      <c r="H130" s="183">
        <v>52.200000000000003</v>
      </c>
      <c r="I130" s="184"/>
      <c r="J130" s="185">
        <f>ROUND(I130*H130,2)</f>
        <v>0</v>
      </c>
      <c r="K130" s="181" t="s">
        <v>154</v>
      </c>
      <c r="L130" s="38"/>
      <c r="M130" s="194" t="s">
        <v>1</v>
      </c>
      <c r="N130" s="195" t="s">
        <v>42</v>
      </c>
      <c r="O130" s="76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1" t="s">
        <v>175</v>
      </c>
      <c r="AT130" s="191" t="s">
        <v>151</v>
      </c>
      <c r="AU130" s="191" t="s">
        <v>87</v>
      </c>
      <c r="AY130" s="18" t="s">
        <v>148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8" t="s">
        <v>85</v>
      </c>
      <c r="BK130" s="192">
        <f>ROUND(I130*H130,2)</f>
        <v>0</v>
      </c>
      <c r="BL130" s="18" t="s">
        <v>175</v>
      </c>
      <c r="BM130" s="191" t="s">
        <v>549</v>
      </c>
    </row>
    <row r="131" s="15" customFormat="1">
      <c r="A131" s="15"/>
      <c r="B131" s="215"/>
      <c r="C131" s="15"/>
      <c r="D131" s="199" t="s">
        <v>177</v>
      </c>
      <c r="E131" s="216" t="s">
        <v>1</v>
      </c>
      <c r="F131" s="217" t="s">
        <v>550</v>
      </c>
      <c r="G131" s="15"/>
      <c r="H131" s="216" t="s">
        <v>1</v>
      </c>
      <c r="I131" s="218"/>
      <c r="J131" s="15"/>
      <c r="K131" s="15"/>
      <c r="L131" s="215"/>
      <c r="M131" s="219"/>
      <c r="N131" s="220"/>
      <c r="O131" s="220"/>
      <c r="P131" s="220"/>
      <c r="Q131" s="220"/>
      <c r="R131" s="220"/>
      <c r="S131" s="220"/>
      <c r="T131" s="221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16" t="s">
        <v>177</v>
      </c>
      <c r="AU131" s="216" t="s">
        <v>87</v>
      </c>
      <c r="AV131" s="15" t="s">
        <v>85</v>
      </c>
      <c r="AW131" s="15" t="s">
        <v>32</v>
      </c>
      <c r="AX131" s="15" t="s">
        <v>77</v>
      </c>
      <c r="AY131" s="216" t="s">
        <v>148</v>
      </c>
    </row>
    <row r="132" s="13" customFormat="1">
      <c r="A132" s="13"/>
      <c r="B132" s="198"/>
      <c r="C132" s="13"/>
      <c r="D132" s="199" t="s">
        <v>177</v>
      </c>
      <c r="E132" s="200" t="s">
        <v>1</v>
      </c>
      <c r="F132" s="201" t="s">
        <v>551</v>
      </c>
      <c r="G132" s="13"/>
      <c r="H132" s="202">
        <v>52.200000000000003</v>
      </c>
      <c r="I132" s="203"/>
      <c r="J132" s="13"/>
      <c r="K132" s="13"/>
      <c r="L132" s="198"/>
      <c r="M132" s="204"/>
      <c r="N132" s="205"/>
      <c r="O132" s="205"/>
      <c r="P132" s="205"/>
      <c r="Q132" s="205"/>
      <c r="R132" s="205"/>
      <c r="S132" s="205"/>
      <c r="T132" s="20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00" t="s">
        <v>177</v>
      </c>
      <c r="AU132" s="200" t="s">
        <v>87</v>
      </c>
      <c r="AV132" s="13" t="s">
        <v>87</v>
      </c>
      <c r="AW132" s="13" t="s">
        <v>32</v>
      </c>
      <c r="AX132" s="13" t="s">
        <v>77</v>
      </c>
      <c r="AY132" s="200" t="s">
        <v>148</v>
      </c>
    </row>
    <row r="133" s="14" customFormat="1">
      <c r="A133" s="14"/>
      <c r="B133" s="207"/>
      <c r="C133" s="14"/>
      <c r="D133" s="199" t="s">
        <v>177</v>
      </c>
      <c r="E133" s="208" t="s">
        <v>536</v>
      </c>
      <c r="F133" s="209" t="s">
        <v>180</v>
      </c>
      <c r="G133" s="14"/>
      <c r="H133" s="210">
        <v>52.200000000000003</v>
      </c>
      <c r="I133" s="211"/>
      <c r="J133" s="14"/>
      <c r="K133" s="14"/>
      <c r="L133" s="207"/>
      <c r="M133" s="212"/>
      <c r="N133" s="213"/>
      <c r="O133" s="213"/>
      <c r="P133" s="213"/>
      <c r="Q133" s="213"/>
      <c r="R133" s="213"/>
      <c r="S133" s="213"/>
      <c r="T133" s="2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8" t="s">
        <v>177</v>
      </c>
      <c r="AU133" s="208" t="s">
        <v>87</v>
      </c>
      <c r="AV133" s="14" t="s">
        <v>175</v>
      </c>
      <c r="AW133" s="14" t="s">
        <v>32</v>
      </c>
      <c r="AX133" s="14" t="s">
        <v>85</v>
      </c>
      <c r="AY133" s="208" t="s">
        <v>148</v>
      </c>
    </row>
    <row r="134" s="2" customFormat="1" ht="24.15" customHeight="1">
      <c r="A134" s="37"/>
      <c r="B134" s="178"/>
      <c r="C134" s="179" t="s">
        <v>87</v>
      </c>
      <c r="D134" s="179" t="s">
        <v>151</v>
      </c>
      <c r="E134" s="180" t="s">
        <v>181</v>
      </c>
      <c r="F134" s="181" t="s">
        <v>182</v>
      </c>
      <c r="G134" s="182" t="s">
        <v>183</v>
      </c>
      <c r="H134" s="183">
        <v>3.375</v>
      </c>
      <c r="I134" s="184"/>
      <c r="J134" s="185">
        <f>ROUND(I134*H134,2)</f>
        <v>0</v>
      </c>
      <c r="K134" s="181" t="s">
        <v>154</v>
      </c>
      <c r="L134" s="38"/>
      <c r="M134" s="194" t="s">
        <v>1</v>
      </c>
      <c r="N134" s="195" t="s">
        <v>42</v>
      </c>
      <c r="O134" s="76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1" t="s">
        <v>175</v>
      </c>
      <c r="AT134" s="191" t="s">
        <v>151</v>
      </c>
      <c r="AU134" s="191" t="s">
        <v>87</v>
      </c>
      <c r="AY134" s="18" t="s">
        <v>148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8" t="s">
        <v>85</v>
      </c>
      <c r="BK134" s="192">
        <f>ROUND(I134*H134,2)</f>
        <v>0</v>
      </c>
      <c r="BL134" s="18" t="s">
        <v>175</v>
      </c>
      <c r="BM134" s="191" t="s">
        <v>552</v>
      </c>
    </row>
    <row r="135" s="15" customFormat="1">
      <c r="A135" s="15"/>
      <c r="B135" s="215"/>
      <c r="C135" s="15"/>
      <c r="D135" s="199" t="s">
        <v>177</v>
      </c>
      <c r="E135" s="216" t="s">
        <v>1</v>
      </c>
      <c r="F135" s="217" t="s">
        <v>553</v>
      </c>
      <c r="G135" s="15"/>
      <c r="H135" s="216" t="s">
        <v>1</v>
      </c>
      <c r="I135" s="218"/>
      <c r="J135" s="15"/>
      <c r="K135" s="15"/>
      <c r="L135" s="215"/>
      <c r="M135" s="219"/>
      <c r="N135" s="220"/>
      <c r="O135" s="220"/>
      <c r="P135" s="220"/>
      <c r="Q135" s="220"/>
      <c r="R135" s="220"/>
      <c r="S135" s="220"/>
      <c r="T135" s="221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16" t="s">
        <v>177</v>
      </c>
      <c r="AU135" s="216" t="s">
        <v>87</v>
      </c>
      <c r="AV135" s="15" t="s">
        <v>85</v>
      </c>
      <c r="AW135" s="15" t="s">
        <v>32</v>
      </c>
      <c r="AX135" s="15" t="s">
        <v>77</v>
      </c>
      <c r="AY135" s="216" t="s">
        <v>148</v>
      </c>
    </row>
    <row r="136" s="13" customFormat="1">
      <c r="A136" s="13"/>
      <c r="B136" s="198"/>
      <c r="C136" s="13"/>
      <c r="D136" s="199" t="s">
        <v>177</v>
      </c>
      <c r="E136" s="200" t="s">
        <v>1</v>
      </c>
      <c r="F136" s="201" t="s">
        <v>554</v>
      </c>
      <c r="G136" s="13"/>
      <c r="H136" s="202">
        <v>3.375</v>
      </c>
      <c r="I136" s="203"/>
      <c r="J136" s="13"/>
      <c r="K136" s="13"/>
      <c r="L136" s="198"/>
      <c r="M136" s="204"/>
      <c r="N136" s="205"/>
      <c r="O136" s="205"/>
      <c r="P136" s="205"/>
      <c r="Q136" s="205"/>
      <c r="R136" s="205"/>
      <c r="S136" s="205"/>
      <c r="T136" s="20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00" t="s">
        <v>177</v>
      </c>
      <c r="AU136" s="200" t="s">
        <v>87</v>
      </c>
      <c r="AV136" s="13" t="s">
        <v>87</v>
      </c>
      <c r="AW136" s="13" t="s">
        <v>32</v>
      </c>
      <c r="AX136" s="13" t="s">
        <v>77</v>
      </c>
      <c r="AY136" s="200" t="s">
        <v>148</v>
      </c>
    </row>
    <row r="137" s="14" customFormat="1">
      <c r="A137" s="14"/>
      <c r="B137" s="207"/>
      <c r="C137" s="14"/>
      <c r="D137" s="199" t="s">
        <v>177</v>
      </c>
      <c r="E137" s="208" t="s">
        <v>159</v>
      </c>
      <c r="F137" s="209" t="s">
        <v>180</v>
      </c>
      <c r="G137" s="14"/>
      <c r="H137" s="210">
        <v>3.375</v>
      </c>
      <c r="I137" s="211"/>
      <c r="J137" s="14"/>
      <c r="K137" s="14"/>
      <c r="L137" s="207"/>
      <c r="M137" s="212"/>
      <c r="N137" s="213"/>
      <c r="O137" s="213"/>
      <c r="P137" s="213"/>
      <c r="Q137" s="213"/>
      <c r="R137" s="213"/>
      <c r="S137" s="213"/>
      <c r="T137" s="2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8" t="s">
        <v>177</v>
      </c>
      <c r="AU137" s="208" t="s">
        <v>87</v>
      </c>
      <c r="AV137" s="14" t="s">
        <v>175</v>
      </c>
      <c r="AW137" s="14" t="s">
        <v>32</v>
      </c>
      <c r="AX137" s="14" t="s">
        <v>85</v>
      </c>
      <c r="AY137" s="208" t="s">
        <v>148</v>
      </c>
    </row>
    <row r="138" s="2" customFormat="1" ht="37.8" customHeight="1">
      <c r="A138" s="37"/>
      <c r="B138" s="178"/>
      <c r="C138" s="179" t="s">
        <v>190</v>
      </c>
      <c r="D138" s="179" t="s">
        <v>151</v>
      </c>
      <c r="E138" s="180" t="s">
        <v>191</v>
      </c>
      <c r="F138" s="181" t="s">
        <v>192</v>
      </c>
      <c r="G138" s="182" t="s">
        <v>183</v>
      </c>
      <c r="H138" s="183">
        <v>15.574999999999999</v>
      </c>
      <c r="I138" s="184"/>
      <c r="J138" s="185">
        <f>ROUND(I138*H138,2)</f>
        <v>0</v>
      </c>
      <c r="K138" s="181" t="s">
        <v>154</v>
      </c>
      <c r="L138" s="38"/>
      <c r="M138" s="194" t="s">
        <v>1</v>
      </c>
      <c r="N138" s="195" t="s">
        <v>42</v>
      </c>
      <c r="O138" s="76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1" t="s">
        <v>175</v>
      </c>
      <c r="AT138" s="191" t="s">
        <v>151</v>
      </c>
      <c r="AU138" s="191" t="s">
        <v>87</v>
      </c>
      <c r="AY138" s="18" t="s">
        <v>148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8" t="s">
        <v>85</v>
      </c>
      <c r="BK138" s="192">
        <f>ROUND(I138*H138,2)</f>
        <v>0</v>
      </c>
      <c r="BL138" s="18" t="s">
        <v>175</v>
      </c>
      <c r="BM138" s="191" t="s">
        <v>555</v>
      </c>
    </row>
    <row r="139" s="13" customFormat="1">
      <c r="A139" s="13"/>
      <c r="B139" s="198"/>
      <c r="C139" s="13"/>
      <c r="D139" s="199" t="s">
        <v>177</v>
      </c>
      <c r="E139" s="200" t="s">
        <v>1</v>
      </c>
      <c r="F139" s="201" t="s">
        <v>556</v>
      </c>
      <c r="G139" s="13"/>
      <c r="H139" s="202">
        <v>55.575000000000003</v>
      </c>
      <c r="I139" s="203"/>
      <c r="J139" s="13"/>
      <c r="K139" s="13"/>
      <c r="L139" s="198"/>
      <c r="M139" s="204"/>
      <c r="N139" s="205"/>
      <c r="O139" s="205"/>
      <c r="P139" s="205"/>
      <c r="Q139" s="205"/>
      <c r="R139" s="205"/>
      <c r="S139" s="205"/>
      <c r="T139" s="20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00" t="s">
        <v>177</v>
      </c>
      <c r="AU139" s="200" t="s">
        <v>87</v>
      </c>
      <c r="AV139" s="13" t="s">
        <v>87</v>
      </c>
      <c r="AW139" s="13" t="s">
        <v>32</v>
      </c>
      <c r="AX139" s="13" t="s">
        <v>77</v>
      </c>
      <c r="AY139" s="200" t="s">
        <v>148</v>
      </c>
    </row>
    <row r="140" s="13" customFormat="1">
      <c r="A140" s="13"/>
      <c r="B140" s="198"/>
      <c r="C140" s="13"/>
      <c r="D140" s="199" t="s">
        <v>177</v>
      </c>
      <c r="E140" s="200" t="s">
        <v>1</v>
      </c>
      <c r="F140" s="201" t="s">
        <v>557</v>
      </c>
      <c r="G140" s="13"/>
      <c r="H140" s="202">
        <v>-40</v>
      </c>
      <c r="I140" s="203"/>
      <c r="J140" s="13"/>
      <c r="K140" s="13"/>
      <c r="L140" s="198"/>
      <c r="M140" s="204"/>
      <c r="N140" s="205"/>
      <c r="O140" s="205"/>
      <c r="P140" s="205"/>
      <c r="Q140" s="205"/>
      <c r="R140" s="205"/>
      <c r="S140" s="205"/>
      <c r="T140" s="20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00" t="s">
        <v>177</v>
      </c>
      <c r="AU140" s="200" t="s">
        <v>87</v>
      </c>
      <c r="AV140" s="13" t="s">
        <v>87</v>
      </c>
      <c r="AW140" s="13" t="s">
        <v>32</v>
      </c>
      <c r="AX140" s="13" t="s">
        <v>77</v>
      </c>
      <c r="AY140" s="200" t="s">
        <v>148</v>
      </c>
    </row>
    <row r="141" s="14" customFormat="1">
      <c r="A141" s="14"/>
      <c r="B141" s="207"/>
      <c r="C141" s="14"/>
      <c r="D141" s="199" t="s">
        <v>177</v>
      </c>
      <c r="E141" s="208" t="s">
        <v>157</v>
      </c>
      <c r="F141" s="209" t="s">
        <v>180</v>
      </c>
      <c r="G141" s="14"/>
      <c r="H141" s="210">
        <v>15.574999999999999</v>
      </c>
      <c r="I141" s="211"/>
      <c r="J141" s="14"/>
      <c r="K141" s="14"/>
      <c r="L141" s="207"/>
      <c r="M141" s="212"/>
      <c r="N141" s="213"/>
      <c r="O141" s="213"/>
      <c r="P141" s="213"/>
      <c r="Q141" s="213"/>
      <c r="R141" s="213"/>
      <c r="S141" s="213"/>
      <c r="T141" s="2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8" t="s">
        <v>177</v>
      </c>
      <c r="AU141" s="208" t="s">
        <v>87</v>
      </c>
      <c r="AV141" s="14" t="s">
        <v>175</v>
      </c>
      <c r="AW141" s="14" t="s">
        <v>32</v>
      </c>
      <c r="AX141" s="14" t="s">
        <v>85</v>
      </c>
      <c r="AY141" s="208" t="s">
        <v>148</v>
      </c>
    </row>
    <row r="142" s="2" customFormat="1" ht="33" customHeight="1">
      <c r="A142" s="37"/>
      <c r="B142" s="178"/>
      <c r="C142" s="179" t="s">
        <v>175</v>
      </c>
      <c r="D142" s="179" t="s">
        <v>151</v>
      </c>
      <c r="E142" s="180" t="s">
        <v>194</v>
      </c>
      <c r="F142" s="181" t="s">
        <v>195</v>
      </c>
      <c r="G142" s="182" t="s">
        <v>196</v>
      </c>
      <c r="H142" s="183">
        <v>28.035</v>
      </c>
      <c r="I142" s="184"/>
      <c r="J142" s="185">
        <f>ROUND(I142*H142,2)</f>
        <v>0</v>
      </c>
      <c r="K142" s="181" t="s">
        <v>154</v>
      </c>
      <c r="L142" s="38"/>
      <c r="M142" s="194" t="s">
        <v>1</v>
      </c>
      <c r="N142" s="195" t="s">
        <v>42</v>
      </c>
      <c r="O142" s="76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1" t="s">
        <v>175</v>
      </c>
      <c r="AT142" s="191" t="s">
        <v>151</v>
      </c>
      <c r="AU142" s="191" t="s">
        <v>87</v>
      </c>
      <c r="AY142" s="18" t="s">
        <v>148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8" t="s">
        <v>85</v>
      </c>
      <c r="BK142" s="192">
        <f>ROUND(I142*H142,2)</f>
        <v>0</v>
      </c>
      <c r="BL142" s="18" t="s">
        <v>175</v>
      </c>
      <c r="BM142" s="191" t="s">
        <v>558</v>
      </c>
    </row>
    <row r="143" s="13" customFormat="1">
      <c r="A143" s="13"/>
      <c r="B143" s="198"/>
      <c r="C143" s="13"/>
      <c r="D143" s="199" t="s">
        <v>177</v>
      </c>
      <c r="E143" s="200" t="s">
        <v>1</v>
      </c>
      <c r="F143" s="201" t="s">
        <v>198</v>
      </c>
      <c r="G143" s="13"/>
      <c r="H143" s="202">
        <v>28.035</v>
      </c>
      <c r="I143" s="203"/>
      <c r="J143" s="13"/>
      <c r="K143" s="13"/>
      <c r="L143" s="198"/>
      <c r="M143" s="204"/>
      <c r="N143" s="205"/>
      <c r="O143" s="205"/>
      <c r="P143" s="205"/>
      <c r="Q143" s="205"/>
      <c r="R143" s="205"/>
      <c r="S143" s="205"/>
      <c r="T143" s="20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00" t="s">
        <v>177</v>
      </c>
      <c r="AU143" s="200" t="s">
        <v>87</v>
      </c>
      <c r="AV143" s="13" t="s">
        <v>87</v>
      </c>
      <c r="AW143" s="13" t="s">
        <v>32</v>
      </c>
      <c r="AX143" s="13" t="s">
        <v>85</v>
      </c>
      <c r="AY143" s="200" t="s">
        <v>148</v>
      </c>
    </row>
    <row r="144" s="2" customFormat="1" ht="16.5" customHeight="1">
      <c r="A144" s="37"/>
      <c r="B144" s="178"/>
      <c r="C144" s="179" t="s">
        <v>147</v>
      </c>
      <c r="D144" s="179" t="s">
        <v>151</v>
      </c>
      <c r="E144" s="180" t="s">
        <v>199</v>
      </c>
      <c r="F144" s="181" t="s">
        <v>200</v>
      </c>
      <c r="G144" s="182" t="s">
        <v>183</v>
      </c>
      <c r="H144" s="183">
        <v>15.574999999999999</v>
      </c>
      <c r="I144" s="184"/>
      <c r="J144" s="185">
        <f>ROUND(I144*H144,2)</f>
        <v>0</v>
      </c>
      <c r="K144" s="181" t="s">
        <v>154</v>
      </c>
      <c r="L144" s="38"/>
      <c r="M144" s="194" t="s">
        <v>1</v>
      </c>
      <c r="N144" s="195" t="s">
        <v>42</v>
      </c>
      <c r="O144" s="76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1" t="s">
        <v>175</v>
      </c>
      <c r="AT144" s="191" t="s">
        <v>151</v>
      </c>
      <c r="AU144" s="191" t="s">
        <v>87</v>
      </c>
      <c r="AY144" s="18" t="s">
        <v>148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8" t="s">
        <v>85</v>
      </c>
      <c r="BK144" s="192">
        <f>ROUND(I144*H144,2)</f>
        <v>0</v>
      </c>
      <c r="BL144" s="18" t="s">
        <v>175</v>
      </c>
      <c r="BM144" s="191" t="s">
        <v>559</v>
      </c>
    </row>
    <row r="145" s="13" customFormat="1">
      <c r="A145" s="13"/>
      <c r="B145" s="198"/>
      <c r="C145" s="13"/>
      <c r="D145" s="199" t="s">
        <v>177</v>
      </c>
      <c r="E145" s="200" t="s">
        <v>1</v>
      </c>
      <c r="F145" s="201" t="s">
        <v>157</v>
      </c>
      <c r="G145" s="13"/>
      <c r="H145" s="202">
        <v>15.574999999999999</v>
      </c>
      <c r="I145" s="203"/>
      <c r="J145" s="13"/>
      <c r="K145" s="13"/>
      <c r="L145" s="198"/>
      <c r="M145" s="204"/>
      <c r="N145" s="205"/>
      <c r="O145" s="205"/>
      <c r="P145" s="205"/>
      <c r="Q145" s="205"/>
      <c r="R145" s="205"/>
      <c r="S145" s="205"/>
      <c r="T145" s="20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0" t="s">
        <v>177</v>
      </c>
      <c r="AU145" s="200" t="s">
        <v>87</v>
      </c>
      <c r="AV145" s="13" t="s">
        <v>87</v>
      </c>
      <c r="AW145" s="13" t="s">
        <v>32</v>
      </c>
      <c r="AX145" s="13" t="s">
        <v>85</v>
      </c>
      <c r="AY145" s="200" t="s">
        <v>148</v>
      </c>
    </row>
    <row r="146" s="2" customFormat="1" ht="24.15" customHeight="1">
      <c r="A146" s="37"/>
      <c r="B146" s="178"/>
      <c r="C146" s="179" t="s">
        <v>202</v>
      </c>
      <c r="D146" s="179" t="s">
        <v>151</v>
      </c>
      <c r="E146" s="180" t="s">
        <v>560</v>
      </c>
      <c r="F146" s="181" t="s">
        <v>561</v>
      </c>
      <c r="G146" s="182" t="s">
        <v>183</v>
      </c>
      <c r="H146" s="183">
        <v>40</v>
      </c>
      <c r="I146" s="184"/>
      <c r="J146" s="185">
        <f>ROUND(I146*H146,2)</f>
        <v>0</v>
      </c>
      <c r="K146" s="181" t="s">
        <v>154</v>
      </c>
      <c r="L146" s="38"/>
      <c r="M146" s="194" t="s">
        <v>1</v>
      </c>
      <c r="N146" s="195" t="s">
        <v>42</v>
      </c>
      <c r="O146" s="76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1" t="s">
        <v>175</v>
      </c>
      <c r="AT146" s="191" t="s">
        <v>151</v>
      </c>
      <c r="AU146" s="191" t="s">
        <v>87</v>
      </c>
      <c r="AY146" s="18" t="s">
        <v>148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8" t="s">
        <v>85</v>
      </c>
      <c r="BK146" s="192">
        <f>ROUND(I146*H146,2)</f>
        <v>0</v>
      </c>
      <c r="BL146" s="18" t="s">
        <v>175</v>
      </c>
      <c r="BM146" s="191" t="s">
        <v>562</v>
      </c>
    </row>
    <row r="147" s="13" customFormat="1">
      <c r="A147" s="13"/>
      <c r="B147" s="198"/>
      <c r="C147" s="13"/>
      <c r="D147" s="199" t="s">
        <v>177</v>
      </c>
      <c r="E147" s="200" t="s">
        <v>1</v>
      </c>
      <c r="F147" s="201" t="s">
        <v>563</v>
      </c>
      <c r="G147" s="13"/>
      <c r="H147" s="202">
        <v>36.625</v>
      </c>
      <c r="I147" s="203"/>
      <c r="J147" s="13"/>
      <c r="K147" s="13"/>
      <c r="L147" s="198"/>
      <c r="M147" s="204"/>
      <c r="N147" s="205"/>
      <c r="O147" s="205"/>
      <c r="P147" s="205"/>
      <c r="Q147" s="205"/>
      <c r="R147" s="205"/>
      <c r="S147" s="205"/>
      <c r="T147" s="20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0" t="s">
        <v>177</v>
      </c>
      <c r="AU147" s="200" t="s">
        <v>87</v>
      </c>
      <c r="AV147" s="13" t="s">
        <v>87</v>
      </c>
      <c r="AW147" s="13" t="s">
        <v>32</v>
      </c>
      <c r="AX147" s="13" t="s">
        <v>77</v>
      </c>
      <c r="AY147" s="200" t="s">
        <v>148</v>
      </c>
    </row>
    <row r="148" s="13" customFormat="1">
      <c r="A148" s="13"/>
      <c r="B148" s="198"/>
      <c r="C148" s="13"/>
      <c r="D148" s="199" t="s">
        <v>177</v>
      </c>
      <c r="E148" s="200" t="s">
        <v>1</v>
      </c>
      <c r="F148" s="201" t="s">
        <v>159</v>
      </c>
      <c r="G148" s="13"/>
      <c r="H148" s="202">
        <v>3.375</v>
      </c>
      <c r="I148" s="203"/>
      <c r="J148" s="13"/>
      <c r="K148" s="13"/>
      <c r="L148" s="198"/>
      <c r="M148" s="204"/>
      <c r="N148" s="205"/>
      <c r="O148" s="205"/>
      <c r="P148" s="205"/>
      <c r="Q148" s="205"/>
      <c r="R148" s="205"/>
      <c r="S148" s="205"/>
      <c r="T148" s="20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00" t="s">
        <v>177</v>
      </c>
      <c r="AU148" s="200" t="s">
        <v>87</v>
      </c>
      <c r="AV148" s="13" t="s">
        <v>87</v>
      </c>
      <c r="AW148" s="13" t="s">
        <v>32</v>
      </c>
      <c r="AX148" s="13" t="s">
        <v>77</v>
      </c>
      <c r="AY148" s="200" t="s">
        <v>148</v>
      </c>
    </row>
    <row r="149" s="14" customFormat="1">
      <c r="A149" s="14"/>
      <c r="B149" s="207"/>
      <c r="C149" s="14"/>
      <c r="D149" s="199" t="s">
        <v>177</v>
      </c>
      <c r="E149" s="208" t="s">
        <v>539</v>
      </c>
      <c r="F149" s="209" t="s">
        <v>180</v>
      </c>
      <c r="G149" s="14"/>
      <c r="H149" s="210">
        <v>40</v>
      </c>
      <c r="I149" s="211"/>
      <c r="J149" s="14"/>
      <c r="K149" s="14"/>
      <c r="L149" s="207"/>
      <c r="M149" s="212"/>
      <c r="N149" s="213"/>
      <c r="O149" s="213"/>
      <c r="P149" s="213"/>
      <c r="Q149" s="213"/>
      <c r="R149" s="213"/>
      <c r="S149" s="213"/>
      <c r="T149" s="2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8" t="s">
        <v>177</v>
      </c>
      <c r="AU149" s="208" t="s">
        <v>87</v>
      </c>
      <c r="AV149" s="14" t="s">
        <v>175</v>
      </c>
      <c r="AW149" s="14" t="s">
        <v>32</v>
      </c>
      <c r="AX149" s="14" t="s">
        <v>85</v>
      </c>
      <c r="AY149" s="208" t="s">
        <v>148</v>
      </c>
    </row>
    <row r="150" s="12" customFormat="1" ht="22.8" customHeight="1">
      <c r="A150" s="12"/>
      <c r="B150" s="165"/>
      <c r="C150" s="12"/>
      <c r="D150" s="166" t="s">
        <v>76</v>
      </c>
      <c r="E150" s="176" t="s">
        <v>175</v>
      </c>
      <c r="F150" s="176" t="s">
        <v>564</v>
      </c>
      <c r="G150" s="12"/>
      <c r="H150" s="12"/>
      <c r="I150" s="168"/>
      <c r="J150" s="177">
        <f>BK150</f>
        <v>0</v>
      </c>
      <c r="K150" s="12"/>
      <c r="L150" s="165"/>
      <c r="M150" s="170"/>
      <c r="N150" s="171"/>
      <c r="O150" s="171"/>
      <c r="P150" s="172">
        <f>SUM(P151:P153)</f>
        <v>0</v>
      </c>
      <c r="Q150" s="171"/>
      <c r="R150" s="172">
        <f>SUM(R151:R153)</f>
        <v>0</v>
      </c>
      <c r="S150" s="171"/>
      <c r="T150" s="173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6" t="s">
        <v>85</v>
      </c>
      <c r="AT150" s="174" t="s">
        <v>76</v>
      </c>
      <c r="AU150" s="174" t="s">
        <v>85</v>
      </c>
      <c r="AY150" s="166" t="s">
        <v>148</v>
      </c>
      <c r="BK150" s="175">
        <f>SUM(BK151:BK153)</f>
        <v>0</v>
      </c>
    </row>
    <row r="151" s="2" customFormat="1" ht="16.5" customHeight="1">
      <c r="A151" s="37"/>
      <c r="B151" s="178"/>
      <c r="C151" s="179" t="s">
        <v>207</v>
      </c>
      <c r="D151" s="179" t="s">
        <v>151</v>
      </c>
      <c r="E151" s="180" t="s">
        <v>565</v>
      </c>
      <c r="F151" s="181" t="s">
        <v>566</v>
      </c>
      <c r="G151" s="182" t="s">
        <v>183</v>
      </c>
      <c r="H151" s="183">
        <v>15.574999999999999</v>
      </c>
      <c r="I151" s="184"/>
      <c r="J151" s="185">
        <f>ROUND(I151*H151,2)</f>
        <v>0</v>
      </c>
      <c r="K151" s="181" t="s">
        <v>154</v>
      </c>
      <c r="L151" s="38"/>
      <c r="M151" s="194" t="s">
        <v>1</v>
      </c>
      <c r="N151" s="195" t="s">
        <v>42</v>
      </c>
      <c r="O151" s="76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1" t="s">
        <v>175</v>
      </c>
      <c r="AT151" s="191" t="s">
        <v>151</v>
      </c>
      <c r="AU151" s="191" t="s">
        <v>87</v>
      </c>
      <c r="AY151" s="18" t="s">
        <v>148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8" t="s">
        <v>85</v>
      </c>
      <c r="BK151" s="192">
        <f>ROUND(I151*H151,2)</f>
        <v>0</v>
      </c>
      <c r="BL151" s="18" t="s">
        <v>175</v>
      </c>
      <c r="BM151" s="191" t="s">
        <v>567</v>
      </c>
    </row>
    <row r="152" s="13" customFormat="1">
      <c r="A152" s="13"/>
      <c r="B152" s="198"/>
      <c r="C152" s="13"/>
      <c r="D152" s="199" t="s">
        <v>177</v>
      </c>
      <c r="E152" s="200" t="s">
        <v>1</v>
      </c>
      <c r="F152" s="201" t="s">
        <v>568</v>
      </c>
      <c r="G152" s="13"/>
      <c r="H152" s="202">
        <v>15.574999999999999</v>
      </c>
      <c r="I152" s="203"/>
      <c r="J152" s="13"/>
      <c r="K152" s="13"/>
      <c r="L152" s="198"/>
      <c r="M152" s="204"/>
      <c r="N152" s="205"/>
      <c r="O152" s="205"/>
      <c r="P152" s="205"/>
      <c r="Q152" s="205"/>
      <c r="R152" s="205"/>
      <c r="S152" s="205"/>
      <c r="T152" s="20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00" t="s">
        <v>177</v>
      </c>
      <c r="AU152" s="200" t="s">
        <v>87</v>
      </c>
      <c r="AV152" s="13" t="s">
        <v>87</v>
      </c>
      <c r="AW152" s="13" t="s">
        <v>32</v>
      </c>
      <c r="AX152" s="13" t="s">
        <v>77</v>
      </c>
      <c r="AY152" s="200" t="s">
        <v>148</v>
      </c>
    </row>
    <row r="153" s="14" customFormat="1">
      <c r="A153" s="14"/>
      <c r="B153" s="207"/>
      <c r="C153" s="14"/>
      <c r="D153" s="199" t="s">
        <v>177</v>
      </c>
      <c r="E153" s="208" t="s">
        <v>534</v>
      </c>
      <c r="F153" s="209" t="s">
        <v>180</v>
      </c>
      <c r="G153" s="14"/>
      <c r="H153" s="210">
        <v>15.574999999999999</v>
      </c>
      <c r="I153" s="211"/>
      <c r="J153" s="14"/>
      <c r="K153" s="14"/>
      <c r="L153" s="207"/>
      <c r="M153" s="212"/>
      <c r="N153" s="213"/>
      <c r="O153" s="213"/>
      <c r="P153" s="213"/>
      <c r="Q153" s="213"/>
      <c r="R153" s="213"/>
      <c r="S153" s="213"/>
      <c r="T153" s="2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8" t="s">
        <v>177</v>
      </c>
      <c r="AU153" s="208" t="s">
        <v>87</v>
      </c>
      <c r="AV153" s="14" t="s">
        <v>175</v>
      </c>
      <c r="AW153" s="14" t="s">
        <v>32</v>
      </c>
      <c r="AX153" s="14" t="s">
        <v>85</v>
      </c>
      <c r="AY153" s="208" t="s">
        <v>148</v>
      </c>
    </row>
    <row r="154" s="12" customFormat="1" ht="22.8" customHeight="1">
      <c r="A154" s="12"/>
      <c r="B154" s="165"/>
      <c r="C154" s="12"/>
      <c r="D154" s="166" t="s">
        <v>76</v>
      </c>
      <c r="E154" s="176" t="s">
        <v>213</v>
      </c>
      <c r="F154" s="176" t="s">
        <v>569</v>
      </c>
      <c r="G154" s="12"/>
      <c r="H154" s="12"/>
      <c r="I154" s="168"/>
      <c r="J154" s="177">
        <f>BK154</f>
        <v>0</v>
      </c>
      <c r="K154" s="12"/>
      <c r="L154" s="165"/>
      <c r="M154" s="170"/>
      <c r="N154" s="171"/>
      <c r="O154" s="171"/>
      <c r="P154" s="172">
        <f>SUM(P155:P168)</f>
        <v>0</v>
      </c>
      <c r="Q154" s="171"/>
      <c r="R154" s="172">
        <f>SUM(R155:R168)</f>
        <v>0.98968183700000001</v>
      </c>
      <c r="S154" s="171"/>
      <c r="T154" s="173">
        <f>SUM(T155:T168)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6" t="s">
        <v>85</v>
      </c>
      <c r="AT154" s="174" t="s">
        <v>76</v>
      </c>
      <c r="AU154" s="174" t="s">
        <v>85</v>
      </c>
      <c r="AY154" s="166" t="s">
        <v>148</v>
      </c>
      <c r="BK154" s="175">
        <f>SUM(BK155:BK168)</f>
        <v>0</v>
      </c>
    </row>
    <row r="155" s="2" customFormat="1" ht="24.15" customHeight="1">
      <c r="A155" s="37"/>
      <c r="B155" s="178"/>
      <c r="C155" s="179" t="s">
        <v>213</v>
      </c>
      <c r="D155" s="179" t="s">
        <v>151</v>
      </c>
      <c r="E155" s="180" t="s">
        <v>570</v>
      </c>
      <c r="F155" s="181" t="s">
        <v>571</v>
      </c>
      <c r="G155" s="182" t="s">
        <v>572</v>
      </c>
      <c r="H155" s="183">
        <v>1</v>
      </c>
      <c r="I155" s="184"/>
      <c r="J155" s="185">
        <f>ROUND(I155*H155,2)</f>
        <v>0</v>
      </c>
      <c r="K155" s="181" t="s">
        <v>1</v>
      </c>
      <c r="L155" s="38"/>
      <c r="M155" s="194" t="s">
        <v>1</v>
      </c>
      <c r="N155" s="195" t="s">
        <v>42</v>
      </c>
      <c r="O155" s="76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1" t="s">
        <v>175</v>
      </c>
      <c r="AT155" s="191" t="s">
        <v>151</v>
      </c>
      <c r="AU155" s="191" t="s">
        <v>87</v>
      </c>
      <c r="AY155" s="18" t="s">
        <v>148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8" t="s">
        <v>85</v>
      </c>
      <c r="BK155" s="192">
        <f>ROUND(I155*H155,2)</f>
        <v>0</v>
      </c>
      <c r="BL155" s="18" t="s">
        <v>175</v>
      </c>
      <c r="BM155" s="191" t="s">
        <v>573</v>
      </c>
    </row>
    <row r="156" s="2" customFormat="1" ht="16.5" customHeight="1">
      <c r="A156" s="37"/>
      <c r="B156" s="178"/>
      <c r="C156" s="179" t="s">
        <v>222</v>
      </c>
      <c r="D156" s="179" t="s">
        <v>151</v>
      </c>
      <c r="E156" s="180" t="s">
        <v>574</v>
      </c>
      <c r="F156" s="181" t="s">
        <v>575</v>
      </c>
      <c r="G156" s="182" t="s">
        <v>572</v>
      </c>
      <c r="H156" s="183">
        <v>1</v>
      </c>
      <c r="I156" s="184"/>
      <c r="J156" s="185">
        <f>ROUND(I156*H156,2)</f>
        <v>0</v>
      </c>
      <c r="K156" s="181" t="s">
        <v>1</v>
      </c>
      <c r="L156" s="38"/>
      <c r="M156" s="194" t="s">
        <v>1</v>
      </c>
      <c r="N156" s="195" t="s">
        <v>42</v>
      </c>
      <c r="O156" s="76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1" t="s">
        <v>175</v>
      </c>
      <c r="AT156" s="191" t="s">
        <v>151</v>
      </c>
      <c r="AU156" s="191" t="s">
        <v>87</v>
      </c>
      <c r="AY156" s="18" t="s">
        <v>148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8" t="s">
        <v>85</v>
      </c>
      <c r="BK156" s="192">
        <f>ROUND(I156*H156,2)</f>
        <v>0</v>
      </c>
      <c r="BL156" s="18" t="s">
        <v>175</v>
      </c>
      <c r="BM156" s="191" t="s">
        <v>576</v>
      </c>
    </row>
    <row r="157" s="2" customFormat="1" ht="33" customHeight="1">
      <c r="A157" s="37"/>
      <c r="B157" s="178"/>
      <c r="C157" s="226" t="s">
        <v>232</v>
      </c>
      <c r="D157" s="226" t="s">
        <v>279</v>
      </c>
      <c r="E157" s="227" t="s">
        <v>577</v>
      </c>
      <c r="F157" s="228" t="s">
        <v>578</v>
      </c>
      <c r="G157" s="229" t="s">
        <v>572</v>
      </c>
      <c r="H157" s="230">
        <v>1</v>
      </c>
      <c r="I157" s="231"/>
      <c r="J157" s="232">
        <f>ROUND(I157*H157,2)</f>
        <v>0</v>
      </c>
      <c r="K157" s="228" t="s">
        <v>154</v>
      </c>
      <c r="L157" s="233"/>
      <c r="M157" s="234" t="s">
        <v>1</v>
      </c>
      <c r="N157" s="235" t="s">
        <v>42</v>
      </c>
      <c r="O157" s="76"/>
      <c r="P157" s="196">
        <f>O157*H157</f>
        <v>0</v>
      </c>
      <c r="Q157" s="196">
        <v>0.014999999999999999</v>
      </c>
      <c r="R157" s="196">
        <f>Q157*H157</f>
        <v>0.014999999999999999</v>
      </c>
      <c r="S157" s="196">
        <v>0</v>
      </c>
      <c r="T157" s="19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1" t="s">
        <v>213</v>
      </c>
      <c r="AT157" s="191" t="s">
        <v>279</v>
      </c>
      <c r="AU157" s="191" t="s">
        <v>87</v>
      </c>
      <c r="AY157" s="18" t="s">
        <v>148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8" t="s">
        <v>85</v>
      </c>
      <c r="BK157" s="192">
        <f>ROUND(I157*H157,2)</f>
        <v>0</v>
      </c>
      <c r="BL157" s="18" t="s">
        <v>175</v>
      </c>
      <c r="BM157" s="191" t="s">
        <v>579</v>
      </c>
    </row>
    <row r="158" s="2" customFormat="1" ht="24.15" customHeight="1">
      <c r="A158" s="37"/>
      <c r="B158" s="178"/>
      <c r="C158" s="179" t="s">
        <v>240</v>
      </c>
      <c r="D158" s="179" t="s">
        <v>151</v>
      </c>
      <c r="E158" s="180" t="s">
        <v>580</v>
      </c>
      <c r="F158" s="181" t="s">
        <v>581</v>
      </c>
      <c r="G158" s="182" t="s">
        <v>408</v>
      </c>
      <c r="H158" s="183">
        <v>43.5</v>
      </c>
      <c r="I158" s="184"/>
      <c r="J158" s="185">
        <f>ROUND(I158*H158,2)</f>
        <v>0</v>
      </c>
      <c r="K158" s="181" t="s">
        <v>154</v>
      </c>
      <c r="L158" s="38"/>
      <c r="M158" s="194" t="s">
        <v>1</v>
      </c>
      <c r="N158" s="195" t="s">
        <v>42</v>
      </c>
      <c r="O158" s="76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1" t="s">
        <v>175</v>
      </c>
      <c r="AT158" s="191" t="s">
        <v>151</v>
      </c>
      <c r="AU158" s="191" t="s">
        <v>87</v>
      </c>
      <c r="AY158" s="18" t="s">
        <v>148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8" t="s">
        <v>85</v>
      </c>
      <c r="BK158" s="192">
        <f>ROUND(I158*H158,2)</f>
        <v>0</v>
      </c>
      <c r="BL158" s="18" t="s">
        <v>175</v>
      </c>
      <c r="BM158" s="191" t="s">
        <v>582</v>
      </c>
    </row>
    <row r="159" s="2" customFormat="1" ht="21.75" customHeight="1">
      <c r="A159" s="37"/>
      <c r="B159" s="178"/>
      <c r="C159" s="226" t="s">
        <v>8</v>
      </c>
      <c r="D159" s="226" t="s">
        <v>279</v>
      </c>
      <c r="E159" s="227" t="s">
        <v>583</v>
      </c>
      <c r="F159" s="228" t="s">
        <v>584</v>
      </c>
      <c r="G159" s="229" t="s">
        <v>408</v>
      </c>
      <c r="H159" s="230">
        <v>43.5</v>
      </c>
      <c r="I159" s="231"/>
      <c r="J159" s="232">
        <f>ROUND(I159*H159,2)</f>
        <v>0</v>
      </c>
      <c r="K159" s="228" t="s">
        <v>154</v>
      </c>
      <c r="L159" s="233"/>
      <c r="M159" s="234" t="s">
        <v>1</v>
      </c>
      <c r="N159" s="235" t="s">
        <v>42</v>
      </c>
      <c r="O159" s="76"/>
      <c r="P159" s="196">
        <f>O159*H159</f>
        <v>0</v>
      </c>
      <c r="Q159" s="196">
        <v>0.00067000000000000002</v>
      </c>
      <c r="R159" s="196">
        <f>Q159*H159</f>
        <v>0.029145000000000001</v>
      </c>
      <c r="S159" s="196">
        <v>0</v>
      </c>
      <c r="T159" s="19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1" t="s">
        <v>213</v>
      </c>
      <c r="AT159" s="191" t="s">
        <v>279</v>
      </c>
      <c r="AU159" s="191" t="s">
        <v>87</v>
      </c>
      <c r="AY159" s="18" t="s">
        <v>148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8" t="s">
        <v>85</v>
      </c>
      <c r="BK159" s="192">
        <f>ROUND(I159*H159,2)</f>
        <v>0</v>
      </c>
      <c r="BL159" s="18" t="s">
        <v>175</v>
      </c>
      <c r="BM159" s="191" t="s">
        <v>585</v>
      </c>
    </row>
    <row r="160" s="2" customFormat="1" ht="21.75" customHeight="1">
      <c r="A160" s="37"/>
      <c r="B160" s="178"/>
      <c r="C160" s="179" t="s">
        <v>251</v>
      </c>
      <c r="D160" s="179" t="s">
        <v>151</v>
      </c>
      <c r="E160" s="180" t="s">
        <v>586</v>
      </c>
      <c r="F160" s="181" t="s">
        <v>587</v>
      </c>
      <c r="G160" s="182" t="s">
        <v>572</v>
      </c>
      <c r="H160" s="183">
        <v>1</v>
      </c>
      <c r="I160" s="184"/>
      <c r="J160" s="185">
        <f>ROUND(I160*H160,2)</f>
        <v>0</v>
      </c>
      <c r="K160" s="181" t="s">
        <v>154</v>
      </c>
      <c r="L160" s="38"/>
      <c r="M160" s="194" t="s">
        <v>1</v>
      </c>
      <c r="N160" s="195" t="s">
        <v>42</v>
      </c>
      <c r="O160" s="76"/>
      <c r="P160" s="196">
        <f>O160*H160</f>
        <v>0</v>
      </c>
      <c r="Q160" s="196">
        <v>0.00071871999999999995</v>
      </c>
      <c r="R160" s="196">
        <f>Q160*H160</f>
        <v>0.00071871999999999995</v>
      </c>
      <c r="S160" s="196">
        <v>0</v>
      </c>
      <c r="T160" s="19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1" t="s">
        <v>175</v>
      </c>
      <c r="AT160" s="191" t="s">
        <v>151</v>
      </c>
      <c r="AU160" s="191" t="s">
        <v>87</v>
      </c>
      <c r="AY160" s="18" t="s">
        <v>148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8" t="s">
        <v>85</v>
      </c>
      <c r="BK160" s="192">
        <f>ROUND(I160*H160,2)</f>
        <v>0</v>
      </c>
      <c r="BL160" s="18" t="s">
        <v>175</v>
      </c>
      <c r="BM160" s="191" t="s">
        <v>588</v>
      </c>
    </row>
    <row r="161" s="2" customFormat="1" ht="24.15" customHeight="1">
      <c r="A161" s="37"/>
      <c r="B161" s="178"/>
      <c r="C161" s="226" t="s">
        <v>257</v>
      </c>
      <c r="D161" s="226" t="s">
        <v>279</v>
      </c>
      <c r="E161" s="227" t="s">
        <v>589</v>
      </c>
      <c r="F161" s="228" t="s">
        <v>590</v>
      </c>
      <c r="G161" s="229" t="s">
        <v>572</v>
      </c>
      <c r="H161" s="230">
        <v>1</v>
      </c>
      <c r="I161" s="231"/>
      <c r="J161" s="232">
        <f>ROUND(I161*H161,2)</f>
        <v>0</v>
      </c>
      <c r="K161" s="228" t="s">
        <v>154</v>
      </c>
      <c r="L161" s="233"/>
      <c r="M161" s="234" t="s">
        <v>1</v>
      </c>
      <c r="N161" s="235" t="s">
        <v>42</v>
      </c>
      <c r="O161" s="76"/>
      <c r="P161" s="196">
        <f>O161*H161</f>
        <v>0</v>
      </c>
      <c r="Q161" s="196">
        <v>0.010999999999999999</v>
      </c>
      <c r="R161" s="196">
        <f>Q161*H161</f>
        <v>0.010999999999999999</v>
      </c>
      <c r="S161" s="196">
        <v>0</v>
      </c>
      <c r="T161" s="19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1" t="s">
        <v>213</v>
      </c>
      <c r="AT161" s="191" t="s">
        <v>279</v>
      </c>
      <c r="AU161" s="191" t="s">
        <v>87</v>
      </c>
      <c r="AY161" s="18" t="s">
        <v>148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8" t="s">
        <v>85</v>
      </c>
      <c r="BK161" s="192">
        <f>ROUND(I161*H161,2)</f>
        <v>0</v>
      </c>
      <c r="BL161" s="18" t="s">
        <v>175</v>
      </c>
      <c r="BM161" s="191" t="s">
        <v>591</v>
      </c>
    </row>
    <row r="162" s="2" customFormat="1" ht="21.75" customHeight="1">
      <c r="A162" s="37"/>
      <c r="B162" s="178"/>
      <c r="C162" s="226" t="s">
        <v>263</v>
      </c>
      <c r="D162" s="226" t="s">
        <v>279</v>
      </c>
      <c r="E162" s="227" t="s">
        <v>592</v>
      </c>
      <c r="F162" s="228" t="s">
        <v>593</v>
      </c>
      <c r="G162" s="229" t="s">
        <v>572</v>
      </c>
      <c r="H162" s="230">
        <v>1</v>
      </c>
      <c r="I162" s="231"/>
      <c r="J162" s="232">
        <f>ROUND(I162*H162,2)</f>
        <v>0</v>
      </c>
      <c r="K162" s="228" t="s">
        <v>154</v>
      </c>
      <c r="L162" s="233"/>
      <c r="M162" s="234" t="s">
        <v>1</v>
      </c>
      <c r="N162" s="235" t="s">
        <v>42</v>
      </c>
      <c r="O162" s="76"/>
      <c r="P162" s="196">
        <f>O162*H162</f>
        <v>0</v>
      </c>
      <c r="Q162" s="196">
        <v>0.0035000000000000001</v>
      </c>
      <c r="R162" s="196">
        <f>Q162*H162</f>
        <v>0.0035000000000000001</v>
      </c>
      <c r="S162" s="196">
        <v>0</v>
      </c>
      <c r="T162" s="19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1" t="s">
        <v>213</v>
      </c>
      <c r="AT162" s="191" t="s">
        <v>279</v>
      </c>
      <c r="AU162" s="191" t="s">
        <v>87</v>
      </c>
      <c r="AY162" s="18" t="s">
        <v>148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8" t="s">
        <v>85</v>
      </c>
      <c r="BK162" s="192">
        <f>ROUND(I162*H162,2)</f>
        <v>0</v>
      </c>
      <c r="BL162" s="18" t="s">
        <v>175</v>
      </c>
      <c r="BM162" s="191" t="s">
        <v>594</v>
      </c>
    </row>
    <row r="163" s="2" customFormat="1" ht="24.15" customHeight="1">
      <c r="A163" s="37"/>
      <c r="B163" s="178"/>
      <c r="C163" s="179" t="s">
        <v>327</v>
      </c>
      <c r="D163" s="179" t="s">
        <v>151</v>
      </c>
      <c r="E163" s="180" t="s">
        <v>595</v>
      </c>
      <c r="F163" s="181" t="s">
        <v>596</v>
      </c>
      <c r="G163" s="182" t="s">
        <v>408</v>
      </c>
      <c r="H163" s="183">
        <v>43.5</v>
      </c>
      <c r="I163" s="184"/>
      <c r="J163" s="185">
        <f>ROUND(I163*H163,2)</f>
        <v>0</v>
      </c>
      <c r="K163" s="181" t="s">
        <v>154</v>
      </c>
      <c r="L163" s="38"/>
      <c r="M163" s="194" t="s">
        <v>1</v>
      </c>
      <c r="N163" s="195" t="s">
        <v>42</v>
      </c>
      <c r="O163" s="76"/>
      <c r="P163" s="196">
        <f>O163*H163</f>
        <v>0</v>
      </c>
      <c r="Q163" s="196">
        <v>1.6999999999999999E-07</v>
      </c>
      <c r="R163" s="196">
        <f>Q163*H163</f>
        <v>7.3949999999999995E-06</v>
      </c>
      <c r="S163" s="196">
        <v>0</v>
      </c>
      <c r="T163" s="19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1" t="s">
        <v>175</v>
      </c>
      <c r="AT163" s="191" t="s">
        <v>151</v>
      </c>
      <c r="AU163" s="191" t="s">
        <v>87</v>
      </c>
      <c r="AY163" s="18" t="s">
        <v>148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8" t="s">
        <v>85</v>
      </c>
      <c r="BK163" s="192">
        <f>ROUND(I163*H163,2)</f>
        <v>0</v>
      </c>
      <c r="BL163" s="18" t="s">
        <v>175</v>
      </c>
      <c r="BM163" s="191" t="s">
        <v>597</v>
      </c>
    </row>
    <row r="164" s="2" customFormat="1" ht="16.5" customHeight="1">
      <c r="A164" s="37"/>
      <c r="B164" s="178"/>
      <c r="C164" s="179" t="s">
        <v>331</v>
      </c>
      <c r="D164" s="179" t="s">
        <v>151</v>
      </c>
      <c r="E164" s="180" t="s">
        <v>598</v>
      </c>
      <c r="F164" s="181" t="s">
        <v>599</v>
      </c>
      <c r="G164" s="182" t="s">
        <v>408</v>
      </c>
      <c r="H164" s="183">
        <v>43.5</v>
      </c>
      <c r="I164" s="184"/>
      <c r="J164" s="185">
        <f>ROUND(I164*H164,2)</f>
        <v>0</v>
      </c>
      <c r="K164" s="181" t="s">
        <v>154</v>
      </c>
      <c r="L164" s="38"/>
      <c r="M164" s="194" t="s">
        <v>1</v>
      </c>
      <c r="N164" s="195" t="s">
        <v>42</v>
      </c>
      <c r="O164" s="76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1" t="s">
        <v>175</v>
      </c>
      <c r="AT164" s="191" t="s">
        <v>151</v>
      </c>
      <c r="AU164" s="191" t="s">
        <v>87</v>
      </c>
      <c r="AY164" s="18" t="s">
        <v>148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8" t="s">
        <v>85</v>
      </c>
      <c r="BK164" s="192">
        <f>ROUND(I164*H164,2)</f>
        <v>0</v>
      </c>
      <c r="BL164" s="18" t="s">
        <v>175</v>
      </c>
      <c r="BM164" s="191" t="s">
        <v>600</v>
      </c>
    </row>
    <row r="165" s="2" customFormat="1" ht="24.15" customHeight="1">
      <c r="A165" s="37"/>
      <c r="B165" s="178"/>
      <c r="C165" s="179" t="s">
        <v>335</v>
      </c>
      <c r="D165" s="179" t="s">
        <v>151</v>
      </c>
      <c r="E165" s="180" t="s">
        <v>601</v>
      </c>
      <c r="F165" s="181" t="s">
        <v>602</v>
      </c>
      <c r="G165" s="182" t="s">
        <v>572</v>
      </c>
      <c r="H165" s="183">
        <v>2</v>
      </c>
      <c r="I165" s="184"/>
      <c r="J165" s="185">
        <f>ROUND(I165*H165,2)</f>
        <v>0</v>
      </c>
      <c r="K165" s="181" t="s">
        <v>154</v>
      </c>
      <c r="L165" s="38"/>
      <c r="M165" s="194" t="s">
        <v>1</v>
      </c>
      <c r="N165" s="195" t="s">
        <v>42</v>
      </c>
      <c r="O165" s="76"/>
      <c r="P165" s="196">
        <f>O165*H165</f>
        <v>0</v>
      </c>
      <c r="Q165" s="196">
        <v>0.45937290600000003</v>
      </c>
      <c r="R165" s="196">
        <f>Q165*H165</f>
        <v>0.91874581200000005</v>
      </c>
      <c r="S165" s="196">
        <v>0</v>
      </c>
      <c r="T165" s="19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1" t="s">
        <v>175</v>
      </c>
      <c r="AT165" s="191" t="s">
        <v>151</v>
      </c>
      <c r="AU165" s="191" t="s">
        <v>87</v>
      </c>
      <c r="AY165" s="18" t="s">
        <v>148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8" t="s">
        <v>85</v>
      </c>
      <c r="BK165" s="192">
        <f>ROUND(I165*H165,2)</f>
        <v>0</v>
      </c>
      <c r="BL165" s="18" t="s">
        <v>175</v>
      </c>
      <c r="BM165" s="191" t="s">
        <v>603</v>
      </c>
    </row>
    <row r="166" s="2" customFormat="1" ht="16.5" customHeight="1">
      <c r="A166" s="37"/>
      <c r="B166" s="178"/>
      <c r="C166" s="179" t="s">
        <v>341</v>
      </c>
      <c r="D166" s="179" t="s">
        <v>151</v>
      </c>
      <c r="E166" s="180" t="s">
        <v>604</v>
      </c>
      <c r="F166" s="181" t="s">
        <v>605</v>
      </c>
      <c r="G166" s="182" t="s">
        <v>408</v>
      </c>
      <c r="H166" s="183">
        <v>43.5</v>
      </c>
      <c r="I166" s="184"/>
      <c r="J166" s="185">
        <f>ROUND(I166*H166,2)</f>
        <v>0</v>
      </c>
      <c r="K166" s="181" t="s">
        <v>154</v>
      </c>
      <c r="L166" s="38"/>
      <c r="M166" s="194" t="s">
        <v>1</v>
      </c>
      <c r="N166" s="195" t="s">
        <v>42</v>
      </c>
      <c r="O166" s="76"/>
      <c r="P166" s="196">
        <f>O166*H166</f>
        <v>0</v>
      </c>
      <c r="Q166" s="196">
        <v>0.00019236000000000001</v>
      </c>
      <c r="R166" s="196">
        <f>Q166*H166</f>
        <v>0.0083676600000000007</v>
      </c>
      <c r="S166" s="196">
        <v>0</v>
      </c>
      <c r="T166" s="19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1" t="s">
        <v>175</v>
      </c>
      <c r="AT166" s="191" t="s">
        <v>151</v>
      </c>
      <c r="AU166" s="191" t="s">
        <v>87</v>
      </c>
      <c r="AY166" s="18" t="s">
        <v>148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8" t="s">
        <v>85</v>
      </c>
      <c r="BK166" s="192">
        <f>ROUND(I166*H166,2)</f>
        <v>0</v>
      </c>
      <c r="BL166" s="18" t="s">
        <v>175</v>
      </c>
      <c r="BM166" s="191" t="s">
        <v>606</v>
      </c>
    </row>
    <row r="167" s="2" customFormat="1" ht="21.75" customHeight="1">
      <c r="A167" s="37"/>
      <c r="B167" s="178"/>
      <c r="C167" s="179" t="s">
        <v>345</v>
      </c>
      <c r="D167" s="179" t="s">
        <v>151</v>
      </c>
      <c r="E167" s="180" t="s">
        <v>607</v>
      </c>
      <c r="F167" s="181" t="s">
        <v>608</v>
      </c>
      <c r="G167" s="182" t="s">
        <v>408</v>
      </c>
      <c r="H167" s="183">
        <v>43.5</v>
      </c>
      <c r="I167" s="184"/>
      <c r="J167" s="185">
        <f>ROUND(I167*H167,2)</f>
        <v>0</v>
      </c>
      <c r="K167" s="181" t="s">
        <v>154</v>
      </c>
      <c r="L167" s="38"/>
      <c r="M167" s="194" t="s">
        <v>1</v>
      </c>
      <c r="N167" s="195" t="s">
        <v>42</v>
      </c>
      <c r="O167" s="76"/>
      <c r="P167" s="196">
        <f>O167*H167</f>
        <v>0</v>
      </c>
      <c r="Q167" s="196">
        <v>7.3499999999999998E-05</v>
      </c>
      <c r="R167" s="196">
        <f>Q167*H167</f>
        <v>0.00319725</v>
      </c>
      <c r="S167" s="196">
        <v>0</v>
      </c>
      <c r="T167" s="19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1" t="s">
        <v>175</v>
      </c>
      <c r="AT167" s="191" t="s">
        <v>151</v>
      </c>
      <c r="AU167" s="191" t="s">
        <v>87</v>
      </c>
      <c r="AY167" s="18" t="s">
        <v>148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8" t="s">
        <v>85</v>
      </c>
      <c r="BK167" s="192">
        <f>ROUND(I167*H167,2)</f>
        <v>0</v>
      </c>
      <c r="BL167" s="18" t="s">
        <v>175</v>
      </c>
      <c r="BM167" s="191" t="s">
        <v>609</v>
      </c>
    </row>
    <row r="168" s="2" customFormat="1" ht="21.75" customHeight="1">
      <c r="A168" s="37"/>
      <c r="B168" s="178"/>
      <c r="C168" s="179" t="s">
        <v>7</v>
      </c>
      <c r="D168" s="179" t="s">
        <v>151</v>
      </c>
      <c r="E168" s="180" t="s">
        <v>610</v>
      </c>
      <c r="F168" s="181" t="s">
        <v>611</v>
      </c>
      <c r="G168" s="182" t="s">
        <v>153</v>
      </c>
      <c r="H168" s="183">
        <v>1</v>
      </c>
      <c r="I168" s="184"/>
      <c r="J168" s="185">
        <f>ROUND(I168*H168,2)</f>
        <v>0</v>
      </c>
      <c r="K168" s="181" t="s">
        <v>1</v>
      </c>
      <c r="L168" s="38"/>
      <c r="M168" s="194" t="s">
        <v>1</v>
      </c>
      <c r="N168" s="195" t="s">
        <v>42</v>
      </c>
      <c r="O168" s="76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1" t="s">
        <v>175</v>
      </c>
      <c r="AT168" s="191" t="s">
        <v>151</v>
      </c>
      <c r="AU168" s="191" t="s">
        <v>87</v>
      </c>
      <c r="AY168" s="18" t="s">
        <v>148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8" t="s">
        <v>85</v>
      </c>
      <c r="BK168" s="192">
        <f>ROUND(I168*H168,2)</f>
        <v>0</v>
      </c>
      <c r="BL168" s="18" t="s">
        <v>175</v>
      </c>
      <c r="BM168" s="191" t="s">
        <v>612</v>
      </c>
    </row>
    <row r="169" s="12" customFormat="1" ht="22.8" customHeight="1">
      <c r="A169" s="12"/>
      <c r="B169" s="165"/>
      <c r="C169" s="12"/>
      <c r="D169" s="166" t="s">
        <v>76</v>
      </c>
      <c r="E169" s="176" t="s">
        <v>261</v>
      </c>
      <c r="F169" s="176" t="s">
        <v>262</v>
      </c>
      <c r="G169" s="12"/>
      <c r="H169" s="12"/>
      <c r="I169" s="168"/>
      <c r="J169" s="177">
        <f>BK169</f>
        <v>0</v>
      </c>
      <c r="K169" s="12"/>
      <c r="L169" s="165"/>
      <c r="M169" s="170"/>
      <c r="N169" s="171"/>
      <c r="O169" s="171"/>
      <c r="P169" s="172">
        <f>P170</f>
        <v>0</v>
      </c>
      <c r="Q169" s="171"/>
      <c r="R169" s="172">
        <f>R170</f>
        <v>0</v>
      </c>
      <c r="S169" s="171"/>
      <c r="T169" s="173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6" t="s">
        <v>85</v>
      </c>
      <c r="AT169" s="174" t="s">
        <v>76</v>
      </c>
      <c r="AU169" s="174" t="s">
        <v>85</v>
      </c>
      <c r="AY169" s="166" t="s">
        <v>148</v>
      </c>
      <c r="BK169" s="175">
        <f>BK170</f>
        <v>0</v>
      </c>
    </row>
    <row r="170" s="2" customFormat="1" ht="24.15" customHeight="1">
      <c r="A170" s="37"/>
      <c r="B170" s="178"/>
      <c r="C170" s="179" t="s">
        <v>354</v>
      </c>
      <c r="D170" s="179" t="s">
        <v>151</v>
      </c>
      <c r="E170" s="180" t="s">
        <v>613</v>
      </c>
      <c r="F170" s="181" t="s">
        <v>614</v>
      </c>
      <c r="G170" s="182" t="s">
        <v>196</v>
      </c>
      <c r="H170" s="183">
        <v>0.98999999999999999</v>
      </c>
      <c r="I170" s="184"/>
      <c r="J170" s="185">
        <f>ROUND(I170*H170,2)</f>
        <v>0</v>
      </c>
      <c r="K170" s="181" t="s">
        <v>154</v>
      </c>
      <c r="L170" s="38"/>
      <c r="M170" s="194" t="s">
        <v>1</v>
      </c>
      <c r="N170" s="195" t="s">
        <v>42</v>
      </c>
      <c r="O170" s="76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1" t="s">
        <v>175</v>
      </c>
      <c r="AT170" s="191" t="s">
        <v>151</v>
      </c>
      <c r="AU170" s="191" t="s">
        <v>87</v>
      </c>
      <c r="AY170" s="18" t="s">
        <v>148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8" t="s">
        <v>85</v>
      </c>
      <c r="BK170" s="192">
        <f>ROUND(I170*H170,2)</f>
        <v>0</v>
      </c>
      <c r="BL170" s="18" t="s">
        <v>175</v>
      </c>
      <c r="BM170" s="191" t="s">
        <v>615</v>
      </c>
    </row>
    <row r="171" s="12" customFormat="1" ht="25.92" customHeight="1">
      <c r="A171" s="12"/>
      <c r="B171" s="165"/>
      <c r="C171" s="12"/>
      <c r="D171" s="166" t="s">
        <v>76</v>
      </c>
      <c r="E171" s="167" t="s">
        <v>414</v>
      </c>
      <c r="F171" s="167" t="s">
        <v>415</v>
      </c>
      <c r="G171" s="12"/>
      <c r="H171" s="12"/>
      <c r="I171" s="168"/>
      <c r="J171" s="169">
        <f>BK171</f>
        <v>0</v>
      </c>
      <c r="K171" s="12"/>
      <c r="L171" s="165"/>
      <c r="M171" s="170"/>
      <c r="N171" s="171"/>
      <c r="O171" s="171"/>
      <c r="P171" s="172">
        <f>P172</f>
        <v>0</v>
      </c>
      <c r="Q171" s="171"/>
      <c r="R171" s="172">
        <f>R172</f>
        <v>0.0078778600000000004</v>
      </c>
      <c r="S171" s="171"/>
      <c r="T171" s="173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6" t="s">
        <v>87</v>
      </c>
      <c r="AT171" s="174" t="s">
        <v>76</v>
      </c>
      <c r="AU171" s="174" t="s">
        <v>77</v>
      </c>
      <c r="AY171" s="166" t="s">
        <v>148</v>
      </c>
      <c r="BK171" s="175">
        <f>BK172</f>
        <v>0</v>
      </c>
    </row>
    <row r="172" s="12" customFormat="1" ht="22.8" customHeight="1">
      <c r="A172" s="12"/>
      <c r="B172" s="165"/>
      <c r="C172" s="12"/>
      <c r="D172" s="166" t="s">
        <v>76</v>
      </c>
      <c r="E172" s="176" t="s">
        <v>616</v>
      </c>
      <c r="F172" s="176" t="s">
        <v>617</v>
      </c>
      <c r="G172" s="12"/>
      <c r="H172" s="12"/>
      <c r="I172" s="168"/>
      <c r="J172" s="177">
        <f>BK172</f>
        <v>0</v>
      </c>
      <c r="K172" s="12"/>
      <c r="L172" s="165"/>
      <c r="M172" s="170"/>
      <c r="N172" s="171"/>
      <c r="O172" s="171"/>
      <c r="P172" s="172">
        <f>SUM(P173:P176)</f>
        <v>0</v>
      </c>
      <c r="Q172" s="171"/>
      <c r="R172" s="172">
        <f>SUM(R173:R176)</f>
        <v>0.0078778600000000004</v>
      </c>
      <c r="S172" s="171"/>
      <c r="T172" s="173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6" t="s">
        <v>87</v>
      </c>
      <c r="AT172" s="174" t="s">
        <v>76</v>
      </c>
      <c r="AU172" s="174" t="s">
        <v>85</v>
      </c>
      <c r="AY172" s="166" t="s">
        <v>148</v>
      </c>
      <c r="BK172" s="175">
        <f>SUM(BK173:BK176)</f>
        <v>0</v>
      </c>
    </row>
    <row r="173" s="2" customFormat="1" ht="16.5" customHeight="1">
      <c r="A173" s="37"/>
      <c r="B173" s="178"/>
      <c r="C173" s="179" t="s">
        <v>358</v>
      </c>
      <c r="D173" s="179" t="s">
        <v>151</v>
      </c>
      <c r="E173" s="180" t="s">
        <v>618</v>
      </c>
      <c r="F173" s="181" t="s">
        <v>619</v>
      </c>
      <c r="G173" s="182" t="s">
        <v>620</v>
      </c>
      <c r="H173" s="183">
        <v>1</v>
      </c>
      <c r="I173" s="184"/>
      <c r="J173" s="185">
        <f>ROUND(I173*H173,2)</f>
        <v>0</v>
      </c>
      <c r="K173" s="181" t="s">
        <v>154</v>
      </c>
      <c r="L173" s="38"/>
      <c r="M173" s="194" t="s">
        <v>1</v>
      </c>
      <c r="N173" s="195" t="s">
        <v>42</v>
      </c>
      <c r="O173" s="76"/>
      <c r="P173" s="196">
        <f>O173*H173</f>
        <v>0</v>
      </c>
      <c r="Q173" s="196">
        <v>0.0078778600000000004</v>
      </c>
      <c r="R173" s="196">
        <f>Q173*H173</f>
        <v>0.0078778600000000004</v>
      </c>
      <c r="S173" s="196">
        <v>0</v>
      </c>
      <c r="T173" s="19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1" t="s">
        <v>327</v>
      </c>
      <c r="AT173" s="191" t="s">
        <v>151</v>
      </c>
      <c r="AU173" s="191" t="s">
        <v>87</v>
      </c>
      <c r="AY173" s="18" t="s">
        <v>148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8" t="s">
        <v>85</v>
      </c>
      <c r="BK173" s="192">
        <f>ROUND(I173*H173,2)</f>
        <v>0</v>
      </c>
      <c r="BL173" s="18" t="s">
        <v>327</v>
      </c>
      <c r="BM173" s="191" t="s">
        <v>621</v>
      </c>
    </row>
    <row r="174" s="2" customFormat="1" ht="21.75" customHeight="1">
      <c r="A174" s="37"/>
      <c r="B174" s="178"/>
      <c r="C174" s="179" t="s">
        <v>299</v>
      </c>
      <c r="D174" s="179" t="s">
        <v>151</v>
      </c>
      <c r="E174" s="180" t="s">
        <v>622</v>
      </c>
      <c r="F174" s="181" t="s">
        <v>623</v>
      </c>
      <c r="G174" s="182" t="s">
        <v>153</v>
      </c>
      <c r="H174" s="183">
        <v>1</v>
      </c>
      <c r="I174" s="184"/>
      <c r="J174" s="185">
        <f>ROUND(I174*H174,2)</f>
        <v>0</v>
      </c>
      <c r="K174" s="181" t="s">
        <v>1</v>
      </c>
      <c r="L174" s="38"/>
      <c r="M174" s="194" t="s">
        <v>1</v>
      </c>
      <c r="N174" s="195" t="s">
        <v>42</v>
      </c>
      <c r="O174" s="76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1" t="s">
        <v>327</v>
      </c>
      <c r="AT174" s="191" t="s">
        <v>151</v>
      </c>
      <c r="AU174" s="191" t="s">
        <v>87</v>
      </c>
      <c r="AY174" s="18" t="s">
        <v>148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8" t="s">
        <v>85</v>
      </c>
      <c r="BK174" s="192">
        <f>ROUND(I174*H174,2)</f>
        <v>0</v>
      </c>
      <c r="BL174" s="18" t="s">
        <v>327</v>
      </c>
      <c r="BM174" s="191" t="s">
        <v>624</v>
      </c>
    </row>
    <row r="175" s="2" customFormat="1">
      <c r="A175" s="37"/>
      <c r="B175" s="38"/>
      <c r="C175" s="37"/>
      <c r="D175" s="199" t="s">
        <v>245</v>
      </c>
      <c r="E175" s="37"/>
      <c r="F175" s="222" t="s">
        <v>625</v>
      </c>
      <c r="G175" s="37"/>
      <c r="H175" s="37"/>
      <c r="I175" s="223"/>
      <c r="J175" s="37"/>
      <c r="K175" s="37"/>
      <c r="L175" s="38"/>
      <c r="M175" s="224"/>
      <c r="N175" s="225"/>
      <c r="O175" s="76"/>
      <c r="P175" s="76"/>
      <c r="Q175" s="76"/>
      <c r="R175" s="76"/>
      <c r="S175" s="76"/>
      <c r="T175" s="7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8" t="s">
        <v>245</v>
      </c>
      <c r="AU175" s="18" t="s">
        <v>87</v>
      </c>
    </row>
    <row r="176" s="2" customFormat="1" ht="24.15" customHeight="1">
      <c r="A176" s="37"/>
      <c r="B176" s="178"/>
      <c r="C176" s="179" t="s">
        <v>365</v>
      </c>
      <c r="D176" s="179" t="s">
        <v>151</v>
      </c>
      <c r="E176" s="180" t="s">
        <v>626</v>
      </c>
      <c r="F176" s="181" t="s">
        <v>627</v>
      </c>
      <c r="G176" s="182" t="s">
        <v>435</v>
      </c>
      <c r="H176" s="236"/>
      <c r="I176" s="184"/>
      <c r="J176" s="185">
        <f>ROUND(I176*H176,2)</f>
        <v>0</v>
      </c>
      <c r="K176" s="181" t="s">
        <v>154</v>
      </c>
      <c r="L176" s="38"/>
      <c r="M176" s="186" t="s">
        <v>1</v>
      </c>
      <c r="N176" s="187" t="s">
        <v>42</v>
      </c>
      <c r="O176" s="188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1" t="s">
        <v>327</v>
      </c>
      <c r="AT176" s="191" t="s">
        <v>151</v>
      </c>
      <c r="AU176" s="191" t="s">
        <v>87</v>
      </c>
      <c r="AY176" s="18" t="s">
        <v>148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8" t="s">
        <v>85</v>
      </c>
      <c r="BK176" s="192">
        <f>ROUND(I176*H176,2)</f>
        <v>0</v>
      </c>
      <c r="BL176" s="18" t="s">
        <v>327</v>
      </c>
      <c r="BM176" s="191" t="s">
        <v>628</v>
      </c>
    </row>
    <row r="177" s="2" customFormat="1" ht="6.96" customHeight="1">
      <c r="A177" s="37"/>
      <c r="B177" s="59"/>
      <c r="C177" s="60"/>
      <c r="D177" s="60"/>
      <c r="E177" s="60"/>
      <c r="F177" s="60"/>
      <c r="G177" s="60"/>
      <c r="H177" s="60"/>
      <c r="I177" s="60"/>
      <c r="J177" s="60"/>
      <c r="K177" s="60"/>
      <c r="L177" s="38"/>
      <c r="M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</row>
  </sheetData>
  <autoFilter ref="C126:K17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  <c r="AZ2" s="193" t="s">
        <v>629</v>
      </c>
      <c r="BA2" s="193" t="s">
        <v>1</v>
      </c>
      <c r="BB2" s="193" t="s">
        <v>1</v>
      </c>
      <c r="BC2" s="193" t="s">
        <v>630</v>
      </c>
      <c r="BD2" s="193" t="s">
        <v>87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  <c r="AZ3" s="193" t="s">
        <v>534</v>
      </c>
      <c r="BA3" s="193" t="s">
        <v>1</v>
      </c>
      <c r="BB3" s="193" t="s">
        <v>1</v>
      </c>
      <c r="BC3" s="193" t="s">
        <v>631</v>
      </c>
      <c r="BD3" s="193" t="s">
        <v>87</v>
      </c>
    </row>
    <row r="4" s="1" customFormat="1" ht="24.96" customHeight="1">
      <c r="B4" s="21"/>
      <c r="D4" s="22" t="s">
        <v>123</v>
      </c>
      <c r="L4" s="21"/>
      <c r="M4" s="127" t="s">
        <v>10</v>
      </c>
      <c r="AT4" s="18" t="s">
        <v>3</v>
      </c>
      <c r="AZ4" s="193" t="s">
        <v>157</v>
      </c>
      <c r="BA4" s="193" t="s">
        <v>1</v>
      </c>
      <c r="BB4" s="193" t="s">
        <v>1</v>
      </c>
      <c r="BC4" s="193" t="s">
        <v>632</v>
      </c>
      <c r="BD4" s="193" t="s">
        <v>87</v>
      </c>
    </row>
    <row r="5" s="1" customFormat="1" ht="6.96" customHeight="1">
      <c r="B5" s="21"/>
      <c r="L5" s="21"/>
      <c r="AZ5" s="193" t="s">
        <v>536</v>
      </c>
      <c r="BA5" s="193" t="s">
        <v>1</v>
      </c>
      <c r="BB5" s="193" t="s">
        <v>1</v>
      </c>
      <c r="BC5" s="193" t="s">
        <v>633</v>
      </c>
      <c r="BD5" s="193" t="s">
        <v>87</v>
      </c>
    </row>
    <row r="6" s="1" customFormat="1" ht="12" customHeight="1">
      <c r="B6" s="21"/>
      <c r="D6" s="31" t="s">
        <v>16</v>
      </c>
      <c r="L6" s="21"/>
      <c r="AZ6" s="193" t="s">
        <v>634</v>
      </c>
      <c r="BA6" s="193" t="s">
        <v>1</v>
      </c>
      <c r="BB6" s="193" t="s">
        <v>1</v>
      </c>
      <c r="BC6" s="193" t="s">
        <v>635</v>
      </c>
      <c r="BD6" s="193" t="s">
        <v>87</v>
      </c>
    </row>
    <row r="7" s="1" customFormat="1" ht="16.5" customHeight="1">
      <c r="B7" s="21"/>
      <c r="E7" s="128" t="str">
        <f>'Rekapitulace stavby'!K6</f>
        <v>Zázemí sportovního areálu Libeč - aktualizace a doplnění 02/2024</v>
      </c>
      <c r="F7" s="31"/>
      <c r="G7" s="31"/>
      <c r="H7" s="31"/>
      <c r="L7" s="21"/>
      <c r="AZ7" s="193" t="s">
        <v>539</v>
      </c>
      <c r="BA7" s="193" t="s">
        <v>1</v>
      </c>
      <c r="BB7" s="193" t="s">
        <v>1</v>
      </c>
      <c r="BC7" s="193" t="s">
        <v>636</v>
      </c>
      <c r="BD7" s="193" t="s">
        <v>87</v>
      </c>
    </row>
    <row r="8" s="1" customFormat="1" ht="12" customHeight="1">
      <c r="B8" s="21"/>
      <c r="D8" s="31" t="s">
        <v>124</v>
      </c>
      <c r="L8" s="21"/>
    </row>
    <row r="9" s="2" customFormat="1" ht="16.5" customHeight="1">
      <c r="A9" s="37"/>
      <c r="B9" s="38"/>
      <c r="C9" s="37"/>
      <c r="D9" s="37"/>
      <c r="E9" s="128" t="s">
        <v>541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542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637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7. 2. 2024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95">
        <f>ROUND(J125,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31" t="s">
        <v>42</v>
      </c>
      <c r="F35" s="134">
        <f>ROUND((SUM(BE125:BE203)),  2)</f>
        <v>0</v>
      </c>
      <c r="G35" s="37"/>
      <c r="H35" s="37"/>
      <c r="I35" s="135">
        <v>0.20999999999999999</v>
      </c>
      <c r="J35" s="134">
        <f>ROUND(((SUM(BE125:BE203))*I35),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43</v>
      </c>
      <c r="F36" s="134">
        <f>ROUND((SUM(BF125:BF203)),  2)</f>
        <v>0</v>
      </c>
      <c r="G36" s="37"/>
      <c r="H36" s="37"/>
      <c r="I36" s="135">
        <v>0.12</v>
      </c>
      <c r="J36" s="134">
        <f>ROUND(((SUM(BF125:BF203))*I36),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4">
        <f>ROUND((SUM(BG125:BG203)),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4">
        <f>ROUND((SUM(BH125:BH203)),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46</v>
      </c>
      <c r="F39" s="134">
        <f>ROUND((SUM(BI125:BI203)),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47</v>
      </c>
      <c r="E41" s="80"/>
      <c r="F41" s="80"/>
      <c r="G41" s="138" t="s">
        <v>48</v>
      </c>
      <c r="H41" s="139" t="s">
        <v>49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Zázemí sportovního areálu Libeč - aktualizace a doplnění 02/2024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124</v>
      </c>
      <c r="L86" s="21"/>
    </row>
    <row r="87" s="2" customFormat="1" ht="16.5" customHeight="1">
      <c r="A87" s="37"/>
      <c r="B87" s="38"/>
      <c r="C87" s="37"/>
      <c r="D87" s="37"/>
      <c r="E87" s="128" t="s">
        <v>541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542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005-02 - Splašková kanalizace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Libeč</v>
      </c>
      <c r="G91" s="37"/>
      <c r="H91" s="37"/>
      <c r="I91" s="31" t="s">
        <v>22</v>
      </c>
      <c r="J91" s="68" t="str">
        <f>IF(J14="","",J14)</f>
        <v>7. 2. 2024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24</v>
      </c>
      <c r="D93" s="37"/>
      <c r="E93" s="37"/>
      <c r="F93" s="26" t="str">
        <f>E17</f>
        <v>Město Trutnov</v>
      </c>
      <c r="G93" s="37"/>
      <c r="H93" s="37"/>
      <c r="I93" s="31" t="s">
        <v>30</v>
      </c>
      <c r="J93" s="35" t="str">
        <f>E23</f>
        <v>SOLLERTIA, ing. Vladislav jána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Ing. Lenka Kasperová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J125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163</v>
      </c>
      <c r="E99" s="149"/>
      <c r="F99" s="149"/>
      <c r="G99" s="149"/>
      <c r="H99" s="149"/>
      <c r="I99" s="149"/>
      <c r="J99" s="150">
        <f>J126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164</v>
      </c>
      <c r="E100" s="153"/>
      <c r="F100" s="153"/>
      <c r="G100" s="153"/>
      <c r="H100" s="153"/>
      <c r="I100" s="153"/>
      <c r="J100" s="154">
        <f>J127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544</v>
      </c>
      <c r="E101" s="153"/>
      <c r="F101" s="153"/>
      <c r="G101" s="153"/>
      <c r="H101" s="153"/>
      <c r="I101" s="153"/>
      <c r="J101" s="154">
        <f>J159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545</v>
      </c>
      <c r="E102" s="153"/>
      <c r="F102" s="153"/>
      <c r="G102" s="153"/>
      <c r="H102" s="153"/>
      <c r="I102" s="153"/>
      <c r="J102" s="154">
        <f>J178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168</v>
      </c>
      <c r="E103" s="153"/>
      <c r="F103" s="153"/>
      <c r="G103" s="153"/>
      <c r="H103" s="153"/>
      <c r="I103" s="153"/>
      <c r="J103" s="154">
        <f>J202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133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128" t="str">
        <f>E7</f>
        <v>Zázemí sportovního areálu Libeč - aktualizace a doplnění 02/2024</v>
      </c>
      <c r="F113" s="31"/>
      <c r="G113" s="31"/>
      <c r="H113" s="31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1"/>
      <c r="C114" s="31" t="s">
        <v>124</v>
      </c>
      <c r="L114" s="21"/>
    </row>
    <row r="115" s="2" customFormat="1" ht="16.5" customHeight="1">
      <c r="A115" s="37"/>
      <c r="B115" s="38"/>
      <c r="C115" s="37"/>
      <c r="D115" s="37"/>
      <c r="E115" s="128" t="s">
        <v>541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542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66" t="str">
        <f>E11</f>
        <v>005-02 - Splašková kanalizace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7"/>
      <c r="E119" s="37"/>
      <c r="F119" s="26" t="str">
        <f>F14</f>
        <v>Libeč</v>
      </c>
      <c r="G119" s="37"/>
      <c r="H119" s="37"/>
      <c r="I119" s="31" t="s">
        <v>22</v>
      </c>
      <c r="J119" s="68" t="str">
        <f>IF(J14="","",J14)</f>
        <v>7. 2. 2024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24</v>
      </c>
      <c r="D121" s="37"/>
      <c r="E121" s="37"/>
      <c r="F121" s="26" t="str">
        <f>E17</f>
        <v>Město Trutnov</v>
      </c>
      <c r="G121" s="37"/>
      <c r="H121" s="37"/>
      <c r="I121" s="31" t="s">
        <v>30</v>
      </c>
      <c r="J121" s="35" t="str">
        <f>E23</f>
        <v>SOLLERTIA, ing. Vladislav jána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7"/>
      <c r="E122" s="37"/>
      <c r="F122" s="26" t="str">
        <f>IF(E20="","",E20)</f>
        <v>Vyplň údaj</v>
      </c>
      <c r="G122" s="37"/>
      <c r="H122" s="37"/>
      <c r="I122" s="31" t="s">
        <v>33</v>
      </c>
      <c r="J122" s="35" t="str">
        <f>E26</f>
        <v>Ing. Lenka Kasperová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55"/>
      <c r="B124" s="156"/>
      <c r="C124" s="157" t="s">
        <v>134</v>
      </c>
      <c r="D124" s="158" t="s">
        <v>62</v>
      </c>
      <c r="E124" s="158" t="s">
        <v>58</v>
      </c>
      <c r="F124" s="158" t="s">
        <v>59</v>
      </c>
      <c r="G124" s="158" t="s">
        <v>135</v>
      </c>
      <c r="H124" s="158" t="s">
        <v>136</v>
      </c>
      <c r="I124" s="158" t="s">
        <v>137</v>
      </c>
      <c r="J124" s="158" t="s">
        <v>128</v>
      </c>
      <c r="K124" s="159" t="s">
        <v>138</v>
      </c>
      <c r="L124" s="160"/>
      <c r="M124" s="85" t="s">
        <v>1</v>
      </c>
      <c r="N124" s="86" t="s">
        <v>41</v>
      </c>
      <c r="O124" s="86" t="s">
        <v>139</v>
      </c>
      <c r="P124" s="86" t="s">
        <v>140</v>
      </c>
      <c r="Q124" s="86" t="s">
        <v>141</v>
      </c>
      <c r="R124" s="86" t="s">
        <v>142</v>
      </c>
      <c r="S124" s="86" t="s">
        <v>143</v>
      </c>
      <c r="T124" s="87" t="s">
        <v>144</v>
      </c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="2" customFormat="1" ht="22.8" customHeight="1">
      <c r="A125" s="37"/>
      <c r="B125" s="38"/>
      <c r="C125" s="92" t="s">
        <v>145</v>
      </c>
      <c r="D125" s="37"/>
      <c r="E125" s="37"/>
      <c r="F125" s="37"/>
      <c r="G125" s="37"/>
      <c r="H125" s="37"/>
      <c r="I125" s="37"/>
      <c r="J125" s="161">
        <f>BK125</f>
        <v>0</v>
      </c>
      <c r="K125" s="37"/>
      <c r="L125" s="38"/>
      <c r="M125" s="88"/>
      <c r="N125" s="72"/>
      <c r="O125" s="89"/>
      <c r="P125" s="162">
        <f>P126</f>
        <v>0</v>
      </c>
      <c r="Q125" s="89"/>
      <c r="R125" s="162">
        <f>R126</f>
        <v>0.15502771469089999</v>
      </c>
      <c r="S125" s="89"/>
      <c r="T125" s="163">
        <f>T126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76</v>
      </c>
      <c r="AU125" s="18" t="s">
        <v>130</v>
      </c>
      <c r="BK125" s="164">
        <f>BK126</f>
        <v>0</v>
      </c>
    </row>
    <row r="126" s="12" customFormat="1" ht="25.92" customHeight="1">
      <c r="A126" s="12"/>
      <c r="B126" s="165"/>
      <c r="C126" s="12"/>
      <c r="D126" s="166" t="s">
        <v>76</v>
      </c>
      <c r="E126" s="167" t="s">
        <v>169</v>
      </c>
      <c r="F126" s="167" t="s">
        <v>170</v>
      </c>
      <c r="G126" s="12"/>
      <c r="H126" s="12"/>
      <c r="I126" s="168"/>
      <c r="J126" s="169">
        <f>BK126</f>
        <v>0</v>
      </c>
      <c r="K126" s="12"/>
      <c r="L126" s="165"/>
      <c r="M126" s="170"/>
      <c r="N126" s="171"/>
      <c r="O126" s="171"/>
      <c r="P126" s="172">
        <f>P127+P159+P178+P202</f>
        <v>0</v>
      </c>
      <c r="Q126" s="171"/>
      <c r="R126" s="172">
        <f>R127+R159+R178+R202</f>
        <v>0.15502771469089999</v>
      </c>
      <c r="S126" s="171"/>
      <c r="T126" s="173">
        <f>T127+T159+T178+T202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85</v>
      </c>
      <c r="AT126" s="174" t="s">
        <v>76</v>
      </c>
      <c r="AU126" s="174" t="s">
        <v>77</v>
      </c>
      <c r="AY126" s="166" t="s">
        <v>148</v>
      </c>
      <c r="BK126" s="175">
        <f>BK127+BK159+BK178+BK202</f>
        <v>0</v>
      </c>
    </row>
    <row r="127" s="12" customFormat="1" ht="22.8" customHeight="1">
      <c r="A127" s="12"/>
      <c r="B127" s="165"/>
      <c r="C127" s="12"/>
      <c r="D127" s="166" t="s">
        <v>76</v>
      </c>
      <c r="E127" s="176" t="s">
        <v>85</v>
      </c>
      <c r="F127" s="176" t="s">
        <v>171</v>
      </c>
      <c r="G127" s="12"/>
      <c r="H127" s="12"/>
      <c r="I127" s="168"/>
      <c r="J127" s="177">
        <f>BK127</f>
        <v>0</v>
      </c>
      <c r="K127" s="12"/>
      <c r="L127" s="165"/>
      <c r="M127" s="170"/>
      <c r="N127" s="171"/>
      <c r="O127" s="171"/>
      <c r="P127" s="172">
        <f>SUM(P128:P158)</f>
        <v>0</v>
      </c>
      <c r="Q127" s="171"/>
      <c r="R127" s="172">
        <f>SUM(R128:R158)</f>
        <v>0</v>
      </c>
      <c r="S127" s="171"/>
      <c r="T127" s="173">
        <f>SUM(T128:T158)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6" t="s">
        <v>85</v>
      </c>
      <c r="AT127" s="174" t="s">
        <v>76</v>
      </c>
      <c r="AU127" s="174" t="s">
        <v>85</v>
      </c>
      <c r="AY127" s="166" t="s">
        <v>148</v>
      </c>
      <c r="BK127" s="175">
        <f>SUM(BK128:BK158)</f>
        <v>0</v>
      </c>
    </row>
    <row r="128" s="2" customFormat="1" ht="33" customHeight="1">
      <c r="A128" s="37"/>
      <c r="B128" s="178"/>
      <c r="C128" s="179" t="s">
        <v>85</v>
      </c>
      <c r="D128" s="179" t="s">
        <v>151</v>
      </c>
      <c r="E128" s="180" t="s">
        <v>547</v>
      </c>
      <c r="F128" s="181" t="s">
        <v>548</v>
      </c>
      <c r="G128" s="182" t="s">
        <v>183</v>
      </c>
      <c r="H128" s="183">
        <v>14.608000000000001</v>
      </c>
      <c r="I128" s="184"/>
      <c r="J128" s="185">
        <f>ROUND(I128*H128,2)</f>
        <v>0</v>
      </c>
      <c r="K128" s="181" t="s">
        <v>154</v>
      </c>
      <c r="L128" s="38"/>
      <c r="M128" s="194" t="s">
        <v>1</v>
      </c>
      <c r="N128" s="195" t="s">
        <v>42</v>
      </c>
      <c r="O128" s="76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1" t="s">
        <v>175</v>
      </c>
      <c r="AT128" s="191" t="s">
        <v>151</v>
      </c>
      <c r="AU128" s="191" t="s">
        <v>87</v>
      </c>
      <c r="AY128" s="18" t="s">
        <v>148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8" t="s">
        <v>85</v>
      </c>
      <c r="BK128" s="192">
        <f>ROUND(I128*H128,2)</f>
        <v>0</v>
      </c>
      <c r="BL128" s="18" t="s">
        <v>175</v>
      </c>
      <c r="BM128" s="191" t="s">
        <v>638</v>
      </c>
    </row>
    <row r="129" s="15" customFormat="1">
      <c r="A129" s="15"/>
      <c r="B129" s="215"/>
      <c r="C129" s="15"/>
      <c r="D129" s="199" t="s">
        <v>177</v>
      </c>
      <c r="E129" s="216" t="s">
        <v>1</v>
      </c>
      <c r="F129" s="217" t="s">
        <v>639</v>
      </c>
      <c r="G129" s="15"/>
      <c r="H129" s="216" t="s">
        <v>1</v>
      </c>
      <c r="I129" s="218"/>
      <c r="J129" s="15"/>
      <c r="K129" s="15"/>
      <c r="L129" s="215"/>
      <c r="M129" s="219"/>
      <c r="N129" s="220"/>
      <c r="O129" s="220"/>
      <c r="P129" s="220"/>
      <c r="Q129" s="220"/>
      <c r="R129" s="220"/>
      <c r="S129" s="220"/>
      <c r="T129" s="22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16" t="s">
        <v>177</v>
      </c>
      <c r="AU129" s="216" t="s">
        <v>87</v>
      </c>
      <c r="AV129" s="15" t="s">
        <v>85</v>
      </c>
      <c r="AW129" s="15" t="s">
        <v>32</v>
      </c>
      <c r="AX129" s="15" t="s">
        <v>77</v>
      </c>
      <c r="AY129" s="216" t="s">
        <v>148</v>
      </c>
    </row>
    <row r="130" s="13" customFormat="1">
      <c r="A130" s="13"/>
      <c r="B130" s="198"/>
      <c r="C130" s="13"/>
      <c r="D130" s="199" t="s">
        <v>177</v>
      </c>
      <c r="E130" s="200" t="s">
        <v>1</v>
      </c>
      <c r="F130" s="201" t="s">
        <v>640</v>
      </c>
      <c r="G130" s="13"/>
      <c r="H130" s="202">
        <v>11.44</v>
      </c>
      <c r="I130" s="203"/>
      <c r="J130" s="13"/>
      <c r="K130" s="13"/>
      <c r="L130" s="198"/>
      <c r="M130" s="204"/>
      <c r="N130" s="205"/>
      <c r="O130" s="205"/>
      <c r="P130" s="205"/>
      <c r="Q130" s="205"/>
      <c r="R130" s="205"/>
      <c r="S130" s="205"/>
      <c r="T130" s="20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00" t="s">
        <v>177</v>
      </c>
      <c r="AU130" s="200" t="s">
        <v>87</v>
      </c>
      <c r="AV130" s="13" t="s">
        <v>87</v>
      </c>
      <c r="AW130" s="13" t="s">
        <v>32</v>
      </c>
      <c r="AX130" s="13" t="s">
        <v>77</v>
      </c>
      <c r="AY130" s="200" t="s">
        <v>148</v>
      </c>
    </row>
    <row r="131" s="15" customFormat="1">
      <c r="A131" s="15"/>
      <c r="B131" s="215"/>
      <c r="C131" s="15"/>
      <c r="D131" s="199" t="s">
        <v>177</v>
      </c>
      <c r="E131" s="216" t="s">
        <v>1</v>
      </c>
      <c r="F131" s="217" t="s">
        <v>641</v>
      </c>
      <c r="G131" s="15"/>
      <c r="H131" s="216" t="s">
        <v>1</v>
      </c>
      <c r="I131" s="218"/>
      <c r="J131" s="15"/>
      <c r="K131" s="15"/>
      <c r="L131" s="215"/>
      <c r="M131" s="219"/>
      <c r="N131" s="220"/>
      <c r="O131" s="220"/>
      <c r="P131" s="220"/>
      <c r="Q131" s="220"/>
      <c r="R131" s="220"/>
      <c r="S131" s="220"/>
      <c r="T131" s="221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16" t="s">
        <v>177</v>
      </c>
      <c r="AU131" s="216" t="s">
        <v>87</v>
      </c>
      <c r="AV131" s="15" t="s">
        <v>85</v>
      </c>
      <c r="AW131" s="15" t="s">
        <v>32</v>
      </c>
      <c r="AX131" s="15" t="s">
        <v>77</v>
      </c>
      <c r="AY131" s="216" t="s">
        <v>148</v>
      </c>
    </row>
    <row r="132" s="13" customFormat="1">
      <c r="A132" s="13"/>
      <c r="B132" s="198"/>
      <c r="C132" s="13"/>
      <c r="D132" s="199" t="s">
        <v>177</v>
      </c>
      <c r="E132" s="200" t="s">
        <v>1</v>
      </c>
      <c r="F132" s="201" t="s">
        <v>642</v>
      </c>
      <c r="G132" s="13"/>
      <c r="H132" s="202">
        <v>3.1680000000000001</v>
      </c>
      <c r="I132" s="203"/>
      <c r="J132" s="13"/>
      <c r="K132" s="13"/>
      <c r="L132" s="198"/>
      <c r="M132" s="204"/>
      <c r="N132" s="205"/>
      <c r="O132" s="205"/>
      <c r="P132" s="205"/>
      <c r="Q132" s="205"/>
      <c r="R132" s="205"/>
      <c r="S132" s="205"/>
      <c r="T132" s="20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00" t="s">
        <v>177</v>
      </c>
      <c r="AU132" s="200" t="s">
        <v>87</v>
      </c>
      <c r="AV132" s="13" t="s">
        <v>87</v>
      </c>
      <c r="AW132" s="13" t="s">
        <v>32</v>
      </c>
      <c r="AX132" s="13" t="s">
        <v>77</v>
      </c>
      <c r="AY132" s="200" t="s">
        <v>148</v>
      </c>
    </row>
    <row r="133" s="14" customFormat="1">
      <c r="A133" s="14"/>
      <c r="B133" s="207"/>
      <c r="C133" s="14"/>
      <c r="D133" s="199" t="s">
        <v>177</v>
      </c>
      <c r="E133" s="208" t="s">
        <v>536</v>
      </c>
      <c r="F133" s="209" t="s">
        <v>180</v>
      </c>
      <c r="G133" s="14"/>
      <c r="H133" s="210">
        <v>14.608000000000001</v>
      </c>
      <c r="I133" s="211"/>
      <c r="J133" s="14"/>
      <c r="K133" s="14"/>
      <c r="L133" s="207"/>
      <c r="M133" s="212"/>
      <c r="N133" s="213"/>
      <c r="O133" s="213"/>
      <c r="P133" s="213"/>
      <c r="Q133" s="213"/>
      <c r="R133" s="213"/>
      <c r="S133" s="213"/>
      <c r="T133" s="2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8" t="s">
        <v>177</v>
      </c>
      <c r="AU133" s="208" t="s">
        <v>87</v>
      </c>
      <c r="AV133" s="14" t="s">
        <v>175</v>
      </c>
      <c r="AW133" s="14" t="s">
        <v>32</v>
      </c>
      <c r="AX133" s="14" t="s">
        <v>85</v>
      </c>
      <c r="AY133" s="208" t="s">
        <v>148</v>
      </c>
    </row>
    <row r="134" s="2" customFormat="1" ht="24.15" customHeight="1">
      <c r="A134" s="37"/>
      <c r="B134" s="178"/>
      <c r="C134" s="179" t="s">
        <v>87</v>
      </c>
      <c r="D134" s="179" t="s">
        <v>151</v>
      </c>
      <c r="E134" s="180" t="s">
        <v>643</v>
      </c>
      <c r="F134" s="181" t="s">
        <v>644</v>
      </c>
      <c r="G134" s="182" t="s">
        <v>183</v>
      </c>
      <c r="H134" s="183">
        <v>173.72499999999999</v>
      </c>
      <c r="I134" s="184"/>
      <c r="J134" s="185">
        <f>ROUND(I134*H134,2)</f>
        <v>0</v>
      </c>
      <c r="K134" s="181" t="s">
        <v>154</v>
      </c>
      <c r="L134" s="38"/>
      <c r="M134" s="194" t="s">
        <v>1</v>
      </c>
      <c r="N134" s="195" t="s">
        <v>42</v>
      </c>
      <c r="O134" s="76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1" t="s">
        <v>175</v>
      </c>
      <c r="AT134" s="191" t="s">
        <v>151</v>
      </c>
      <c r="AU134" s="191" t="s">
        <v>87</v>
      </c>
      <c r="AY134" s="18" t="s">
        <v>148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8" t="s">
        <v>85</v>
      </c>
      <c r="BK134" s="192">
        <f>ROUND(I134*H134,2)</f>
        <v>0</v>
      </c>
      <c r="BL134" s="18" t="s">
        <v>175</v>
      </c>
      <c r="BM134" s="191" t="s">
        <v>645</v>
      </c>
    </row>
    <row r="135" s="15" customFormat="1">
      <c r="A135" s="15"/>
      <c r="B135" s="215"/>
      <c r="C135" s="15"/>
      <c r="D135" s="199" t="s">
        <v>177</v>
      </c>
      <c r="E135" s="216" t="s">
        <v>1</v>
      </c>
      <c r="F135" s="217" t="s">
        <v>646</v>
      </c>
      <c r="G135" s="15"/>
      <c r="H135" s="216" t="s">
        <v>1</v>
      </c>
      <c r="I135" s="218"/>
      <c r="J135" s="15"/>
      <c r="K135" s="15"/>
      <c r="L135" s="215"/>
      <c r="M135" s="219"/>
      <c r="N135" s="220"/>
      <c r="O135" s="220"/>
      <c r="P135" s="220"/>
      <c r="Q135" s="220"/>
      <c r="R135" s="220"/>
      <c r="S135" s="220"/>
      <c r="T135" s="221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16" t="s">
        <v>177</v>
      </c>
      <c r="AU135" s="216" t="s">
        <v>87</v>
      </c>
      <c r="AV135" s="15" t="s">
        <v>85</v>
      </c>
      <c r="AW135" s="15" t="s">
        <v>32</v>
      </c>
      <c r="AX135" s="15" t="s">
        <v>77</v>
      </c>
      <c r="AY135" s="216" t="s">
        <v>148</v>
      </c>
    </row>
    <row r="136" s="13" customFormat="1">
      <c r="A136" s="13"/>
      <c r="B136" s="198"/>
      <c r="C136" s="13"/>
      <c r="D136" s="199" t="s">
        <v>177</v>
      </c>
      <c r="E136" s="200" t="s">
        <v>1</v>
      </c>
      <c r="F136" s="201" t="s">
        <v>647</v>
      </c>
      <c r="G136" s="13"/>
      <c r="H136" s="202">
        <v>92.5</v>
      </c>
      <c r="I136" s="203"/>
      <c r="J136" s="13"/>
      <c r="K136" s="13"/>
      <c r="L136" s="198"/>
      <c r="M136" s="204"/>
      <c r="N136" s="205"/>
      <c r="O136" s="205"/>
      <c r="P136" s="205"/>
      <c r="Q136" s="205"/>
      <c r="R136" s="205"/>
      <c r="S136" s="205"/>
      <c r="T136" s="20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00" t="s">
        <v>177</v>
      </c>
      <c r="AU136" s="200" t="s">
        <v>87</v>
      </c>
      <c r="AV136" s="13" t="s">
        <v>87</v>
      </c>
      <c r="AW136" s="13" t="s">
        <v>32</v>
      </c>
      <c r="AX136" s="13" t="s">
        <v>77</v>
      </c>
      <c r="AY136" s="200" t="s">
        <v>148</v>
      </c>
    </row>
    <row r="137" s="15" customFormat="1">
      <c r="A137" s="15"/>
      <c r="B137" s="215"/>
      <c r="C137" s="15"/>
      <c r="D137" s="199" t="s">
        <v>177</v>
      </c>
      <c r="E137" s="216" t="s">
        <v>1</v>
      </c>
      <c r="F137" s="217" t="s">
        <v>648</v>
      </c>
      <c r="G137" s="15"/>
      <c r="H137" s="216" t="s">
        <v>1</v>
      </c>
      <c r="I137" s="218"/>
      <c r="J137" s="15"/>
      <c r="K137" s="15"/>
      <c r="L137" s="215"/>
      <c r="M137" s="219"/>
      <c r="N137" s="220"/>
      <c r="O137" s="220"/>
      <c r="P137" s="220"/>
      <c r="Q137" s="220"/>
      <c r="R137" s="220"/>
      <c r="S137" s="220"/>
      <c r="T137" s="22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16" t="s">
        <v>177</v>
      </c>
      <c r="AU137" s="216" t="s">
        <v>87</v>
      </c>
      <c r="AV137" s="15" t="s">
        <v>85</v>
      </c>
      <c r="AW137" s="15" t="s">
        <v>32</v>
      </c>
      <c r="AX137" s="15" t="s">
        <v>77</v>
      </c>
      <c r="AY137" s="216" t="s">
        <v>148</v>
      </c>
    </row>
    <row r="138" s="13" customFormat="1">
      <c r="A138" s="13"/>
      <c r="B138" s="198"/>
      <c r="C138" s="13"/>
      <c r="D138" s="199" t="s">
        <v>177</v>
      </c>
      <c r="E138" s="200" t="s">
        <v>1</v>
      </c>
      <c r="F138" s="201" t="s">
        <v>649</v>
      </c>
      <c r="G138" s="13"/>
      <c r="H138" s="202">
        <v>81.224999999999994</v>
      </c>
      <c r="I138" s="203"/>
      <c r="J138" s="13"/>
      <c r="K138" s="13"/>
      <c r="L138" s="198"/>
      <c r="M138" s="204"/>
      <c r="N138" s="205"/>
      <c r="O138" s="205"/>
      <c r="P138" s="205"/>
      <c r="Q138" s="205"/>
      <c r="R138" s="205"/>
      <c r="S138" s="205"/>
      <c r="T138" s="20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00" t="s">
        <v>177</v>
      </c>
      <c r="AU138" s="200" t="s">
        <v>87</v>
      </c>
      <c r="AV138" s="13" t="s">
        <v>87</v>
      </c>
      <c r="AW138" s="13" t="s">
        <v>32</v>
      </c>
      <c r="AX138" s="13" t="s">
        <v>77</v>
      </c>
      <c r="AY138" s="200" t="s">
        <v>148</v>
      </c>
    </row>
    <row r="139" s="14" customFormat="1">
      <c r="A139" s="14"/>
      <c r="B139" s="207"/>
      <c r="C139" s="14"/>
      <c r="D139" s="199" t="s">
        <v>177</v>
      </c>
      <c r="E139" s="208" t="s">
        <v>629</v>
      </c>
      <c r="F139" s="209" t="s">
        <v>180</v>
      </c>
      <c r="G139" s="14"/>
      <c r="H139" s="210">
        <v>173.72499999999999</v>
      </c>
      <c r="I139" s="211"/>
      <c r="J139" s="14"/>
      <c r="K139" s="14"/>
      <c r="L139" s="207"/>
      <c r="M139" s="212"/>
      <c r="N139" s="213"/>
      <c r="O139" s="213"/>
      <c r="P139" s="213"/>
      <c r="Q139" s="213"/>
      <c r="R139" s="213"/>
      <c r="S139" s="213"/>
      <c r="T139" s="2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8" t="s">
        <v>177</v>
      </c>
      <c r="AU139" s="208" t="s">
        <v>87</v>
      </c>
      <c r="AV139" s="14" t="s">
        <v>175</v>
      </c>
      <c r="AW139" s="14" t="s">
        <v>32</v>
      </c>
      <c r="AX139" s="14" t="s">
        <v>85</v>
      </c>
      <c r="AY139" s="208" t="s">
        <v>148</v>
      </c>
    </row>
    <row r="140" s="2" customFormat="1" ht="24.15" customHeight="1">
      <c r="A140" s="37"/>
      <c r="B140" s="178"/>
      <c r="C140" s="179" t="s">
        <v>190</v>
      </c>
      <c r="D140" s="179" t="s">
        <v>151</v>
      </c>
      <c r="E140" s="180" t="s">
        <v>650</v>
      </c>
      <c r="F140" s="181" t="s">
        <v>651</v>
      </c>
      <c r="G140" s="182" t="s">
        <v>183</v>
      </c>
      <c r="H140" s="183">
        <v>13.552</v>
      </c>
      <c r="I140" s="184"/>
      <c r="J140" s="185">
        <f>ROUND(I140*H140,2)</f>
        <v>0</v>
      </c>
      <c r="K140" s="181" t="s">
        <v>154</v>
      </c>
      <c r="L140" s="38"/>
      <c r="M140" s="194" t="s">
        <v>1</v>
      </c>
      <c r="N140" s="195" t="s">
        <v>42</v>
      </c>
      <c r="O140" s="76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1" t="s">
        <v>175</v>
      </c>
      <c r="AT140" s="191" t="s">
        <v>151</v>
      </c>
      <c r="AU140" s="191" t="s">
        <v>87</v>
      </c>
      <c r="AY140" s="18" t="s">
        <v>148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8" t="s">
        <v>85</v>
      </c>
      <c r="BK140" s="192">
        <f>ROUND(I140*H140,2)</f>
        <v>0</v>
      </c>
      <c r="BL140" s="18" t="s">
        <v>175</v>
      </c>
      <c r="BM140" s="191" t="s">
        <v>652</v>
      </c>
    </row>
    <row r="141" s="15" customFormat="1">
      <c r="A141" s="15"/>
      <c r="B141" s="215"/>
      <c r="C141" s="15"/>
      <c r="D141" s="199" t="s">
        <v>177</v>
      </c>
      <c r="E141" s="216" t="s">
        <v>1</v>
      </c>
      <c r="F141" s="217" t="s">
        <v>653</v>
      </c>
      <c r="G141" s="15"/>
      <c r="H141" s="216" t="s">
        <v>1</v>
      </c>
      <c r="I141" s="218"/>
      <c r="J141" s="15"/>
      <c r="K141" s="15"/>
      <c r="L141" s="215"/>
      <c r="M141" s="219"/>
      <c r="N141" s="220"/>
      <c r="O141" s="220"/>
      <c r="P141" s="220"/>
      <c r="Q141" s="220"/>
      <c r="R141" s="220"/>
      <c r="S141" s="220"/>
      <c r="T141" s="22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6" t="s">
        <v>177</v>
      </c>
      <c r="AU141" s="216" t="s">
        <v>87</v>
      </c>
      <c r="AV141" s="15" t="s">
        <v>85</v>
      </c>
      <c r="AW141" s="15" t="s">
        <v>32</v>
      </c>
      <c r="AX141" s="15" t="s">
        <v>77</v>
      </c>
      <c r="AY141" s="216" t="s">
        <v>148</v>
      </c>
    </row>
    <row r="142" s="13" customFormat="1">
      <c r="A142" s="13"/>
      <c r="B142" s="198"/>
      <c r="C142" s="13"/>
      <c r="D142" s="199" t="s">
        <v>177</v>
      </c>
      <c r="E142" s="200" t="s">
        <v>1</v>
      </c>
      <c r="F142" s="201" t="s">
        <v>654</v>
      </c>
      <c r="G142" s="13"/>
      <c r="H142" s="202">
        <v>13.552</v>
      </c>
      <c r="I142" s="203"/>
      <c r="J142" s="13"/>
      <c r="K142" s="13"/>
      <c r="L142" s="198"/>
      <c r="M142" s="204"/>
      <c r="N142" s="205"/>
      <c r="O142" s="205"/>
      <c r="P142" s="205"/>
      <c r="Q142" s="205"/>
      <c r="R142" s="205"/>
      <c r="S142" s="205"/>
      <c r="T142" s="20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00" t="s">
        <v>177</v>
      </c>
      <c r="AU142" s="200" t="s">
        <v>87</v>
      </c>
      <c r="AV142" s="13" t="s">
        <v>87</v>
      </c>
      <c r="AW142" s="13" t="s">
        <v>32</v>
      </c>
      <c r="AX142" s="13" t="s">
        <v>77</v>
      </c>
      <c r="AY142" s="200" t="s">
        <v>148</v>
      </c>
    </row>
    <row r="143" s="14" customFormat="1">
      <c r="A143" s="14"/>
      <c r="B143" s="207"/>
      <c r="C143" s="14"/>
      <c r="D143" s="199" t="s">
        <v>177</v>
      </c>
      <c r="E143" s="208" t="s">
        <v>634</v>
      </c>
      <c r="F143" s="209" t="s">
        <v>180</v>
      </c>
      <c r="G143" s="14"/>
      <c r="H143" s="210">
        <v>13.552</v>
      </c>
      <c r="I143" s="211"/>
      <c r="J143" s="14"/>
      <c r="K143" s="14"/>
      <c r="L143" s="207"/>
      <c r="M143" s="212"/>
      <c r="N143" s="213"/>
      <c r="O143" s="213"/>
      <c r="P143" s="213"/>
      <c r="Q143" s="213"/>
      <c r="R143" s="213"/>
      <c r="S143" s="213"/>
      <c r="T143" s="2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8" t="s">
        <v>177</v>
      </c>
      <c r="AU143" s="208" t="s">
        <v>87</v>
      </c>
      <c r="AV143" s="14" t="s">
        <v>175</v>
      </c>
      <c r="AW143" s="14" t="s">
        <v>32</v>
      </c>
      <c r="AX143" s="14" t="s">
        <v>85</v>
      </c>
      <c r="AY143" s="208" t="s">
        <v>148</v>
      </c>
    </row>
    <row r="144" s="2" customFormat="1" ht="37.8" customHeight="1">
      <c r="A144" s="37"/>
      <c r="B144" s="178"/>
      <c r="C144" s="179" t="s">
        <v>175</v>
      </c>
      <c r="D144" s="179" t="s">
        <v>151</v>
      </c>
      <c r="E144" s="180" t="s">
        <v>191</v>
      </c>
      <c r="F144" s="181" t="s">
        <v>192</v>
      </c>
      <c r="G144" s="182" t="s">
        <v>183</v>
      </c>
      <c r="H144" s="183">
        <v>32.357999999999997</v>
      </c>
      <c r="I144" s="184"/>
      <c r="J144" s="185">
        <f>ROUND(I144*H144,2)</f>
        <v>0</v>
      </c>
      <c r="K144" s="181" t="s">
        <v>154</v>
      </c>
      <c r="L144" s="38"/>
      <c r="M144" s="194" t="s">
        <v>1</v>
      </c>
      <c r="N144" s="195" t="s">
        <v>42</v>
      </c>
      <c r="O144" s="76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1" t="s">
        <v>175</v>
      </c>
      <c r="AT144" s="191" t="s">
        <v>151</v>
      </c>
      <c r="AU144" s="191" t="s">
        <v>87</v>
      </c>
      <c r="AY144" s="18" t="s">
        <v>148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8" t="s">
        <v>85</v>
      </c>
      <c r="BK144" s="192">
        <f>ROUND(I144*H144,2)</f>
        <v>0</v>
      </c>
      <c r="BL144" s="18" t="s">
        <v>175</v>
      </c>
      <c r="BM144" s="191" t="s">
        <v>655</v>
      </c>
    </row>
    <row r="145" s="13" customFormat="1">
      <c r="A145" s="13"/>
      <c r="B145" s="198"/>
      <c r="C145" s="13"/>
      <c r="D145" s="199" t="s">
        <v>177</v>
      </c>
      <c r="E145" s="200" t="s">
        <v>1</v>
      </c>
      <c r="F145" s="201" t="s">
        <v>656</v>
      </c>
      <c r="G145" s="13"/>
      <c r="H145" s="202">
        <v>201.88499999999999</v>
      </c>
      <c r="I145" s="203"/>
      <c r="J145" s="13"/>
      <c r="K145" s="13"/>
      <c r="L145" s="198"/>
      <c r="M145" s="204"/>
      <c r="N145" s="205"/>
      <c r="O145" s="205"/>
      <c r="P145" s="205"/>
      <c r="Q145" s="205"/>
      <c r="R145" s="205"/>
      <c r="S145" s="205"/>
      <c r="T145" s="20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0" t="s">
        <v>177</v>
      </c>
      <c r="AU145" s="200" t="s">
        <v>87</v>
      </c>
      <c r="AV145" s="13" t="s">
        <v>87</v>
      </c>
      <c r="AW145" s="13" t="s">
        <v>32</v>
      </c>
      <c r="AX145" s="13" t="s">
        <v>77</v>
      </c>
      <c r="AY145" s="200" t="s">
        <v>148</v>
      </c>
    </row>
    <row r="146" s="13" customFormat="1">
      <c r="A146" s="13"/>
      <c r="B146" s="198"/>
      <c r="C146" s="13"/>
      <c r="D146" s="199" t="s">
        <v>177</v>
      </c>
      <c r="E146" s="200" t="s">
        <v>1</v>
      </c>
      <c r="F146" s="201" t="s">
        <v>557</v>
      </c>
      <c r="G146" s="13"/>
      <c r="H146" s="202">
        <v>-169.52699999999999</v>
      </c>
      <c r="I146" s="203"/>
      <c r="J146" s="13"/>
      <c r="K146" s="13"/>
      <c r="L146" s="198"/>
      <c r="M146" s="204"/>
      <c r="N146" s="205"/>
      <c r="O146" s="205"/>
      <c r="P146" s="205"/>
      <c r="Q146" s="205"/>
      <c r="R146" s="205"/>
      <c r="S146" s="205"/>
      <c r="T146" s="20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00" t="s">
        <v>177</v>
      </c>
      <c r="AU146" s="200" t="s">
        <v>87</v>
      </c>
      <c r="AV146" s="13" t="s">
        <v>87</v>
      </c>
      <c r="AW146" s="13" t="s">
        <v>32</v>
      </c>
      <c r="AX146" s="13" t="s">
        <v>77</v>
      </c>
      <c r="AY146" s="200" t="s">
        <v>148</v>
      </c>
    </row>
    <row r="147" s="14" customFormat="1">
      <c r="A147" s="14"/>
      <c r="B147" s="207"/>
      <c r="C147" s="14"/>
      <c r="D147" s="199" t="s">
        <v>177</v>
      </c>
      <c r="E147" s="208" t="s">
        <v>157</v>
      </c>
      <c r="F147" s="209" t="s">
        <v>180</v>
      </c>
      <c r="G147" s="14"/>
      <c r="H147" s="210">
        <v>32.357999999999997</v>
      </c>
      <c r="I147" s="211"/>
      <c r="J147" s="14"/>
      <c r="K147" s="14"/>
      <c r="L147" s="207"/>
      <c r="M147" s="212"/>
      <c r="N147" s="213"/>
      <c r="O147" s="213"/>
      <c r="P147" s="213"/>
      <c r="Q147" s="213"/>
      <c r="R147" s="213"/>
      <c r="S147" s="213"/>
      <c r="T147" s="2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8" t="s">
        <v>177</v>
      </c>
      <c r="AU147" s="208" t="s">
        <v>87</v>
      </c>
      <c r="AV147" s="14" t="s">
        <v>175</v>
      </c>
      <c r="AW147" s="14" t="s">
        <v>32</v>
      </c>
      <c r="AX147" s="14" t="s">
        <v>85</v>
      </c>
      <c r="AY147" s="208" t="s">
        <v>148</v>
      </c>
    </row>
    <row r="148" s="2" customFormat="1" ht="33" customHeight="1">
      <c r="A148" s="37"/>
      <c r="B148" s="178"/>
      <c r="C148" s="179" t="s">
        <v>147</v>
      </c>
      <c r="D148" s="179" t="s">
        <v>151</v>
      </c>
      <c r="E148" s="180" t="s">
        <v>194</v>
      </c>
      <c r="F148" s="181" t="s">
        <v>195</v>
      </c>
      <c r="G148" s="182" t="s">
        <v>196</v>
      </c>
      <c r="H148" s="183">
        <v>58.244</v>
      </c>
      <c r="I148" s="184"/>
      <c r="J148" s="185">
        <f>ROUND(I148*H148,2)</f>
        <v>0</v>
      </c>
      <c r="K148" s="181" t="s">
        <v>154</v>
      </c>
      <c r="L148" s="38"/>
      <c r="M148" s="194" t="s">
        <v>1</v>
      </c>
      <c r="N148" s="195" t="s">
        <v>42</v>
      </c>
      <c r="O148" s="76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1" t="s">
        <v>175</v>
      </c>
      <c r="AT148" s="191" t="s">
        <v>151</v>
      </c>
      <c r="AU148" s="191" t="s">
        <v>87</v>
      </c>
      <c r="AY148" s="18" t="s">
        <v>148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8" t="s">
        <v>85</v>
      </c>
      <c r="BK148" s="192">
        <f>ROUND(I148*H148,2)</f>
        <v>0</v>
      </c>
      <c r="BL148" s="18" t="s">
        <v>175</v>
      </c>
      <c r="BM148" s="191" t="s">
        <v>657</v>
      </c>
    </row>
    <row r="149" s="13" customFormat="1">
      <c r="A149" s="13"/>
      <c r="B149" s="198"/>
      <c r="C149" s="13"/>
      <c r="D149" s="199" t="s">
        <v>177</v>
      </c>
      <c r="E149" s="200" t="s">
        <v>1</v>
      </c>
      <c r="F149" s="201" t="s">
        <v>198</v>
      </c>
      <c r="G149" s="13"/>
      <c r="H149" s="202">
        <v>58.244</v>
      </c>
      <c r="I149" s="203"/>
      <c r="J149" s="13"/>
      <c r="K149" s="13"/>
      <c r="L149" s="198"/>
      <c r="M149" s="204"/>
      <c r="N149" s="205"/>
      <c r="O149" s="205"/>
      <c r="P149" s="205"/>
      <c r="Q149" s="205"/>
      <c r="R149" s="205"/>
      <c r="S149" s="205"/>
      <c r="T149" s="20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00" t="s">
        <v>177</v>
      </c>
      <c r="AU149" s="200" t="s">
        <v>87</v>
      </c>
      <c r="AV149" s="13" t="s">
        <v>87</v>
      </c>
      <c r="AW149" s="13" t="s">
        <v>32</v>
      </c>
      <c r="AX149" s="13" t="s">
        <v>85</v>
      </c>
      <c r="AY149" s="200" t="s">
        <v>148</v>
      </c>
    </row>
    <row r="150" s="2" customFormat="1" ht="16.5" customHeight="1">
      <c r="A150" s="37"/>
      <c r="B150" s="178"/>
      <c r="C150" s="179" t="s">
        <v>202</v>
      </c>
      <c r="D150" s="179" t="s">
        <v>151</v>
      </c>
      <c r="E150" s="180" t="s">
        <v>199</v>
      </c>
      <c r="F150" s="181" t="s">
        <v>200</v>
      </c>
      <c r="G150" s="182" t="s">
        <v>183</v>
      </c>
      <c r="H150" s="183">
        <v>32.357999999999997</v>
      </c>
      <c r="I150" s="184"/>
      <c r="J150" s="185">
        <f>ROUND(I150*H150,2)</f>
        <v>0</v>
      </c>
      <c r="K150" s="181" t="s">
        <v>154</v>
      </c>
      <c r="L150" s="38"/>
      <c r="M150" s="194" t="s">
        <v>1</v>
      </c>
      <c r="N150" s="195" t="s">
        <v>42</v>
      </c>
      <c r="O150" s="76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1" t="s">
        <v>175</v>
      </c>
      <c r="AT150" s="191" t="s">
        <v>151</v>
      </c>
      <c r="AU150" s="191" t="s">
        <v>87</v>
      </c>
      <c r="AY150" s="18" t="s">
        <v>148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8" t="s">
        <v>85</v>
      </c>
      <c r="BK150" s="192">
        <f>ROUND(I150*H150,2)</f>
        <v>0</v>
      </c>
      <c r="BL150" s="18" t="s">
        <v>175</v>
      </c>
      <c r="BM150" s="191" t="s">
        <v>658</v>
      </c>
    </row>
    <row r="151" s="13" customFormat="1">
      <c r="A151" s="13"/>
      <c r="B151" s="198"/>
      <c r="C151" s="13"/>
      <c r="D151" s="199" t="s">
        <v>177</v>
      </c>
      <c r="E151" s="200" t="s">
        <v>1</v>
      </c>
      <c r="F151" s="201" t="s">
        <v>157</v>
      </c>
      <c r="G151" s="13"/>
      <c r="H151" s="202">
        <v>32.357999999999997</v>
      </c>
      <c r="I151" s="203"/>
      <c r="J151" s="13"/>
      <c r="K151" s="13"/>
      <c r="L151" s="198"/>
      <c r="M151" s="204"/>
      <c r="N151" s="205"/>
      <c r="O151" s="205"/>
      <c r="P151" s="205"/>
      <c r="Q151" s="205"/>
      <c r="R151" s="205"/>
      <c r="S151" s="205"/>
      <c r="T151" s="20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0" t="s">
        <v>177</v>
      </c>
      <c r="AU151" s="200" t="s">
        <v>87</v>
      </c>
      <c r="AV151" s="13" t="s">
        <v>87</v>
      </c>
      <c r="AW151" s="13" t="s">
        <v>32</v>
      </c>
      <c r="AX151" s="13" t="s">
        <v>85</v>
      </c>
      <c r="AY151" s="200" t="s">
        <v>148</v>
      </c>
    </row>
    <row r="152" s="2" customFormat="1" ht="24.15" customHeight="1">
      <c r="A152" s="37"/>
      <c r="B152" s="178"/>
      <c r="C152" s="179" t="s">
        <v>207</v>
      </c>
      <c r="D152" s="179" t="s">
        <v>151</v>
      </c>
      <c r="E152" s="180" t="s">
        <v>560</v>
      </c>
      <c r="F152" s="181" t="s">
        <v>561</v>
      </c>
      <c r="G152" s="182" t="s">
        <v>183</v>
      </c>
      <c r="H152" s="183">
        <v>169.52699999999999</v>
      </c>
      <c r="I152" s="184"/>
      <c r="J152" s="185">
        <f>ROUND(I152*H152,2)</f>
        <v>0</v>
      </c>
      <c r="K152" s="181" t="s">
        <v>154</v>
      </c>
      <c r="L152" s="38"/>
      <c r="M152" s="194" t="s">
        <v>1</v>
      </c>
      <c r="N152" s="195" t="s">
        <v>42</v>
      </c>
      <c r="O152" s="76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1" t="s">
        <v>175</v>
      </c>
      <c r="AT152" s="191" t="s">
        <v>151</v>
      </c>
      <c r="AU152" s="191" t="s">
        <v>87</v>
      </c>
      <c r="AY152" s="18" t="s">
        <v>148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8" t="s">
        <v>85</v>
      </c>
      <c r="BK152" s="192">
        <f>ROUND(I152*H152,2)</f>
        <v>0</v>
      </c>
      <c r="BL152" s="18" t="s">
        <v>175</v>
      </c>
      <c r="BM152" s="191" t="s">
        <v>659</v>
      </c>
    </row>
    <row r="153" s="13" customFormat="1">
      <c r="A153" s="13"/>
      <c r="B153" s="198"/>
      <c r="C153" s="13"/>
      <c r="D153" s="199" t="s">
        <v>177</v>
      </c>
      <c r="E153" s="200" t="s">
        <v>1</v>
      </c>
      <c r="F153" s="201" t="s">
        <v>563</v>
      </c>
      <c r="G153" s="13"/>
      <c r="H153" s="202">
        <v>7.8600000000000003</v>
      </c>
      <c r="I153" s="203"/>
      <c r="J153" s="13"/>
      <c r="K153" s="13"/>
      <c r="L153" s="198"/>
      <c r="M153" s="204"/>
      <c r="N153" s="205"/>
      <c r="O153" s="205"/>
      <c r="P153" s="205"/>
      <c r="Q153" s="205"/>
      <c r="R153" s="205"/>
      <c r="S153" s="205"/>
      <c r="T153" s="20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00" t="s">
        <v>177</v>
      </c>
      <c r="AU153" s="200" t="s">
        <v>87</v>
      </c>
      <c r="AV153" s="13" t="s">
        <v>87</v>
      </c>
      <c r="AW153" s="13" t="s">
        <v>32</v>
      </c>
      <c r="AX153" s="13" t="s">
        <v>77</v>
      </c>
      <c r="AY153" s="200" t="s">
        <v>148</v>
      </c>
    </row>
    <row r="154" s="13" customFormat="1">
      <c r="A154" s="13"/>
      <c r="B154" s="198"/>
      <c r="C154" s="13"/>
      <c r="D154" s="199" t="s">
        <v>177</v>
      </c>
      <c r="E154" s="200" t="s">
        <v>1</v>
      </c>
      <c r="F154" s="201" t="s">
        <v>629</v>
      </c>
      <c r="G154" s="13"/>
      <c r="H154" s="202">
        <v>173.72499999999999</v>
      </c>
      <c r="I154" s="203"/>
      <c r="J154" s="13"/>
      <c r="K154" s="13"/>
      <c r="L154" s="198"/>
      <c r="M154" s="204"/>
      <c r="N154" s="205"/>
      <c r="O154" s="205"/>
      <c r="P154" s="205"/>
      <c r="Q154" s="205"/>
      <c r="R154" s="205"/>
      <c r="S154" s="205"/>
      <c r="T154" s="20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00" t="s">
        <v>177</v>
      </c>
      <c r="AU154" s="200" t="s">
        <v>87</v>
      </c>
      <c r="AV154" s="13" t="s">
        <v>87</v>
      </c>
      <c r="AW154" s="13" t="s">
        <v>32</v>
      </c>
      <c r="AX154" s="13" t="s">
        <v>77</v>
      </c>
      <c r="AY154" s="200" t="s">
        <v>148</v>
      </c>
    </row>
    <row r="155" s="13" customFormat="1">
      <c r="A155" s="13"/>
      <c r="B155" s="198"/>
      <c r="C155" s="13"/>
      <c r="D155" s="199" t="s">
        <v>177</v>
      </c>
      <c r="E155" s="200" t="s">
        <v>1</v>
      </c>
      <c r="F155" s="201" t="s">
        <v>660</v>
      </c>
      <c r="G155" s="13"/>
      <c r="H155" s="202">
        <v>-21.960000000000001</v>
      </c>
      <c r="I155" s="203"/>
      <c r="J155" s="13"/>
      <c r="K155" s="13"/>
      <c r="L155" s="198"/>
      <c r="M155" s="204"/>
      <c r="N155" s="205"/>
      <c r="O155" s="205"/>
      <c r="P155" s="205"/>
      <c r="Q155" s="205"/>
      <c r="R155" s="205"/>
      <c r="S155" s="205"/>
      <c r="T155" s="20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00" t="s">
        <v>177</v>
      </c>
      <c r="AU155" s="200" t="s">
        <v>87</v>
      </c>
      <c r="AV155" s="13" t="s">
        <v>87</v>
      </c>
      <c r="AW155" s="13" t="s">
        <v>32</v>
      </c>
      <c r="AX155" s="13" t="s">
        <v>77</v>
      </c>
      <c r="AY155" s="200" t="s">
        <v>148</v>
      </c>
    </row>
    <row r="156" s="13" customFormat="1">
      <c r="A156" s="13"/>
      <c r="B156" s="198"/>
      <c r="C156" s="13"/>
      <c r="D156" s="199" t="s">
        <v>177</v>
      </c>
      <c r="E156" s="200" t="s">
        <v>1</v>
      </c>
      <c r="F156" s="201" t="s">
        <v>634</v>
      </c>
      <c r="G156" s="13"/>
      <c r="H156" s="202">
        <v>13.552</v>
      </c>
      <c r="I156" s="203"/>
      <c r="J156" s="13"/>
      <c r="K156" s="13"/>
      <c r="L156" s="198"/>
      <c r="M156" s="204"/>
      <c r="N156" s="205"/>
      <c r="O156" s="205"/>
      <c r="P156" s="205"/>
      <c r="Q156" s="205"/>
      <c r="R156" s="205"/>
      <c r="S156" s="205"/>
      <c r="T156" s="20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00" t="s">
        <v>177</v>
      </c>
      <c r="AU156" s="200" t="s">
        <v>87</v>
      </c>
      <c r="AV156" s="13" t="s">
        <v>87</v>
      </c>
      <c r="AW156" s="13" t="s">
        <v>32</v>
      </c>
      <c r="AX156" s="13" t="s">
        <v>77</v>
      </c>
      <c r="AY156" s="200" t="s">
        <v>148</v>
      </c>
    </row>
    <row r="157" s="13" customFormat="1">
      <c r="A157" s="13"/>
      <c r="B157" s="198"/>
      <c r="C157" s="13"/>
      <c r="D157" s="199" t="s">
        <v>177</v>
      </c>
      <c r="E157" s="200" t="s">
        <v>1</v>
      </c>
      <c r="F157" s="201" t="s">
        <v>661</v>
      </c>
      <c r="G157" s="13"/>
      <c r="H157" s="202">
        <v>-3.6499999999999999</v>
      </c>
      <c r="I157" s="203"/>
      <c r="J157" s="13"/>
      <c r="K157" s="13"/>
      <c r="L157" s="198"/>
      <c r="M157" s="204"/>
      <c r="N157" s="205"/>
      <c r="O157" s="205"/>
      <c r="P157" s="205"/>
      <c r="Q157" s="205"/>
      <c r="R157" s="205"/>
      <c r="S157" s="205"/>
      <c r="T157" s="20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00" t="s">
        <v>177</v>
      </c>
      <c r="AU157" s="200" t="s">
        <v>87</v>
      </c>
      <c r="AV157" s="13" t="s">
        <v>87</v>
      </c>
      <c r="AW157" s="13" t="s">
        <v>32</v>
      </c>
      <c r="AX157" s="13" t="s">
        <v>77</v>
      </c>
      <c r="AY157" s="200" t="s">
        <v>148</v>
      </c>
    </row>
    <row r="158" s="14" customFormat="1">
      <c r="A158" s="14"/>
      <c r="B158" s="207"/>
      <c r="C158" s="14"/>
      <c r="D158" s="199" t="s">
        <v>177</v>
      </c>
      <c r="E158" s="208" t="s">
        <v>539</v>
      </c>
      <c r="F158" s="209" t="s">
        <v>180</v>
      </c>
      <c r="G158" s="14"/>
      <c r="H158" s="210">
        <v>169.52699999999999</v>
      </c>
      <c r="I158" s="211"/>
      <c r="J158" s="14"/>
      <c r="K158" s="14"/>
      <c r="L158" s="207"/>
      <c r="M158" s="212"/>
      <c r="N158" s="213"/>
      <c r="O158" s="213"/>
      <c r="P158" s="213"/>
      <c r="Q158" s="213"/>
      <c r="R158" s="213"/>
      <c r="S158" s="213"/>
      <c r="T158" s="2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8" t="s">
        <v>177</v>
      </c>
      <c r="AU158" s="208" t="s">
        <v>87</v>
      </c>
      <c r="AV158" s="14" t="s">
        <v>175</v>
      </c>
      <c r="AW158" s="14" t="s">
        <v>32</v>
      </c>
      <c r="AX158" s="14" t="s">
        <v>85</v>
      </c>
      <c r="AY158" s="208" t="s">
        <v>148</v>
      </c>
    </row>
    <row r="159" s="12" customFormat="1" ht="22.8" customHeight="1">
      <c r="A159" s="12"/>
      <c r="B159" s="165"/>
      <c r="C159" s="12"/>
      <c r="D159" s="166" t="s">
        <v>76</v>
      </c>
      <c r="E159" s="176" t="s">
        <v>175</v>
      </c>
      <c r="F159" s="176" t="s">
        <v>564</v>
      </c>
      <c r="G159" s="12"/>
      <c r="H159" s="12"/>
      <c r="I159" s="168"/>
      <c r="J159" s="177">
        <f>BK159</f>
        <v>0</v>
      </c>
      <c r="K159" s="12"/>
      <c r="L159" s="165"/>
      <c r="M159" s="170"/>
      <c r="N159" s="171"/>
      <c r="O159" s="171"/>
      <c r="P159" s="172">
        <f>SUM(P160:P177)</f>
        <v>0</v>
      </c>
      <c r="Q159" s="171"/>
      <c r="R159" s="172">
        <f>SUM(R160:R177)</f>
        <v>0.052075866205299998</v>
      </c>
      <c r="S159" s="171"/>
      <c r="T159" s="173">
        <f>SUM(T160:T177)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6" t="s">
        <v>85</v>
      </c>
      <c r="AT159" s="174" t="s">
        <v>76</v>
      </c>
      <c r="AU159" s="174" t="s">
        <v>85</v>
      </c>
      <c r="AY159" s="166" t="s">
        <v>148</v>
      </c>
      <c r="BK159" s="175">
        <f>SUM(BK160:BK177)</f>
        <v>0</v>
      </c>
    </row>
    <row r="160" s="2" customFormat="1" ht="16.5" customHeight="1">
      <c r="A160" s="37"/>
      <c r="B160" s="178"/>
      <c r="C160" s="179" t="s">
        <v>213</v>
      </c>
      <c r="D160" s="179" t="s">
        <v>151</v>
      </c>
      <c r="E160" s="180" t="s">
        <v>565</v>
      </c>
      <c r="F160" s="181" t="s">
        <v>566</v>
      </c>
      <c r="G160" s="182" t="s">
        <v>183</v>
      </c>
      <c r="H160" s="183">
        <v>6.7480000000000002</v>
      </c>
      <c r="I160" s="184"/>
      <c r="J160" s="185">
        <f>ROUND(I160*H160,2)</f>
        <v>0</v>
      </c>
      <c r="K160" s="181" t="s">
        <v>154</v>
      </c>
      <c r="L160" s="38"/>
      <c r="M160" s="194" t="s">
        <v>1</v>
      </c>
      <c r="N160" s="195" t="s">
        <v>42</v>
      </c>
      <c r="O160" s="76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1" t="s">
        <v>175</v>
      </c>
      <c r="AT160" s="191" t="s">
        <v>151</v>
      </c>
      <c r="AU160" s="191" t="s">
        <v>87</v>
      </c>
      <c r="AY160" s="18" t="s">
        <v>148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8" t="s">
        <v>85</v>
      </c>
      <c r="BK160" s="192">
        <f>ROUND(I160*H160,2)</f>
        <v>0</v>
      </c>
      <c r="BL160" s="18" t="s">
        <v>175</v>
      </c>
      <c r="BM160" s="191" t="s">
        <v>662</v>
      </c>
    </row>
    <row r="161" s="15" customFormat="1">
      <c r="A161" s="15"/>
      <c r="B161" s="215"/>
      <c r="C161" s="15"/>
      <c r="D161" s="199" t="s">
        <v>177</v>
      </c>
      <c r="E161" s="216" t="s">
        <v>1</v>
      </c>
      <c r="F161" s="217" t="s">
        <v>639</v>
      </c>
      <c r="G161" s="15"/>
      <c r="H161" s="216" t="s">
        <v>1</v>
      </c>
      <c r="I161" s="218"/>
      <c r="J161" s="15"/>
      <c r="K161" s="15"/>
      <c r="L161" s="215"/>
      <c r="M161" s="219"/>
      <c r="N161" s="220"/>
      <c r="O161" s="220"/>
      <c r="P161" s="220"/>
      <c r="Q161" s="220"/>
      <c r="R161" s="220"/>
      <c r="S161" s="220"/>
      <c r="T161" s="22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16" t="s">
        <v>177</v>
      </c>
      <c r="AU161" s="216" t="s">
        <v>87</v>
      </c>
      <c r="AV161" s="15" t="s">
        <v>85</v>
      </c>
      <c r="AW161" s="15" t="s">
        <v>32</v>
      </c>
      <c r="AX161" s="15" t="s">
        <v>77</v>
      </c>
      <c r="AY161" s="216" t="s">
        <v>148</v>
      </c>
    </row>
    <row r="162" s="13" customFormat="1">
      <c r="A162" s="13"/>
      <c r="B162" s="198"/>
      <c r="C162" s="13"/>
      <c r="D162" s="199" t="s">
        <v>177</v>
      </c>
      <c r="E162" s="200" t="s">
        <v>1</v>
      </c>
      <c r="F162" s="201" t="s">
        <v>663</v>
      </c>
      <c r="G162" s="13"/>
      <c r="H162" s="202">
        <v>5.4589999999999996</v>
      </c>
      <c r="I162" s="203"/>
      <c r="J162" s="13"/>
      <c r="K162" s="13"/>
      <c r="L162" s="198"/>
      <c r="M162" s="204"/>
      <c r="N162" s="205"/>
      <c r="O162" s="205"/>
      <c r="P162" s="205"/>
      <c r="Q162" s="205"/>
      <c r="R162" s="205"/>
      <c r="S162" s="205"/>
      <c r="T162" s="20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00" t="s">
        <v>177</v>
      </c>
      <c r="AU162" s="200" t="s">
        <v>87</v>
      </c>
      <c r="AV162" s="13" t="s">
        <v>87</v>
      </c>
      <c r="AW162" s="13" t="s">
        <v>32</v>
      </c>
      <c r="AX162" s="13" t="s">
        <v>77</v>
      </c>
      <c r="AY162" s="200" t="s">
        <v>148</v>
      </c>
    </row>
    <row r="163" s="15" customFormat="1">
      <c r="A163" s="15"/>
      <c r="B163" s="215"/>
      <c r="C163" s="15"/>
      <c r="D163" s="199" t="s">
        <v>177</v>
      </c>
      <c r="E163" s="216" t="s">
        <v>1</v>
      </c>
      <c r="F163" s="217" t="s">
        <v>641</v>
      </c>
      <c r="G163" s="15"/>
      <c r="H163" s="216" t="s">
        <v>1</v>
      </c>
      <c r="I163" s="218"/>
      <c r="J163" s="15"/>
      <c r="K163" s="15"/>
      <c r="L163" s="215"/>
      <c r="M163" s="219"/>
      <c r="N163" s="220"/>
      <c r="O163" s="220"/>
      <c r="P163" s="220"/>
      <c r="Q163" s="220"/>
      <c r="R163" s="220"/>
      <c r="S163" s="220"/>
      <c r="T163" s="22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16" t="s">
        <v>177</v>
      </c>
      <c r="AU163" s="216" t="s">
        <v>87</v>
      </c>
      <c r="AV163" s="15" t="s">
        <v>85</v>
      </c>
      <c r="AW163" s="15" t="s">
        <v>32</v>
      </c>
      <c r="AX163" s="15" t="s">
        <v>77</v>
      </c>
      <c r="AY163" s="216" t="s">
        <v>148</v>
      </c>
    </row>
    <row r="164" s="13" customFormat="1">
      <c r="A164" s="13"/>
      <c r="B164" s="198"/>
      <c r="C164" s="13"/>
      <c r="D164" s="199" t="s">
        <v>177</v>
      </c>
      <c r="E164" s="200" t="s">
        <v>1</v>
      </c>
      <c r="F164" s="201" t="s">
        <v>664</v>
      </c>
      <c r="G164" s="13"/>
      <c r="H164" s="202">
        <v>1.2889999999999999</v>
      </c>
      <c r="I164" s="203"/>
      <c r="J164" s="13"/>
      <c r="K164" s="13"/>
      <c r="L164" s="198"/>
      <c r="M164" s="204"/>
      <c r="N164" s="205"/>
      <c r="O164" s="205"/>
      <c r="P164" s="205"/>
      <c r="Q164" s="205"/>
      <c r="R164" s="205"/>
      <c r="S164" s="205"/>
      <c r="T164" s="20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00" t="s">
        <v>177</v>
      </c>
      <c r="AU164" s="200" t="s">
        <v>87</v>
      </c>
      <c r="AV164" s="13" t="s">
        <v>87</v>
      </c>
      <c r="AW164" s="13" t="s">
        <v>32</v>
      </c>
      <c r="AX164" s="13" t="s">
        <v>77</v>
      </c>
      <c r="AY164" s="200" t="s">
        <v>148</v>
      </c>
    </row>
    <row r="165" s="14" customFormat="1">
      <c r="A165" s="14"/>
      <c r="B165" s="207"/>
      <c r="C165" s="14"/>
      <c r="D165" s="199" t="s">
        <v>177</v>
      </c>
      <c r="E165" s="208" t="s">
        <v>534</v>
      </c>
      <c r="F165" s="209" t="s">
        <v>180</v>
      </c>
      <c r="G165" s="14"/>
      <c r="H165" s="210">
        <v>6.7480000000000002</v>
      </c>
      <c r="I165" s="211"/>
      <c r="J165" s="14"/>
      <c r="K165" s="14"/>
      <c r="L165" s="207"/>
      <c r="M165" s="212"/>
      <c r="N165" s="213"/>
      <c r="O165" s="213"/>
      <c r="P165" s="213"/>
      <c r="Q165" s="213"/>
      <c r="R165" s="213"/>
      <c r="S165" s="213"/>
      <c r="T165" s="2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8" t="s">
        <v>177</v>
      </c>
      <c r="AU165" s="208" t="s">
        <v>87</v>
      </c>
      <c r="AV165" s="14" t="s">
        <v>175</v>
      </c>
      <c r="AW165" s="14" t="s">
        <v>32</v>
      </c>
      <c r="AX165" s="14" t="s">
        <v>85</v>
      </c>
      <c r="AY165" s="208" t="s">
        <v>148</v>
      </c>
    </row>
    <row r="166" s="2" customFormat="1" ht="24.15" customHeight="1">
      <c r="A166" s="37"/>
      <c r="B166" s="178"/>
      <c r="C166" s="179" t="s">
        <v>222</v>
      </c>
      <c r="D166" s="179" t="s">
        <v>151</v>
      </c>
      <c r="E166" s="180" t="s">
        <v>665</v>
      </c>
      <c r="F166" s="181" t="s">
        <v>666</v>
      </c>
      <c r="G166" s="182" t="s">
        <v>183</v>
      </c>
      <c r="H166" s="183">
        <v>1.839</v>
      </c>
      <c r="I166" s="184"/>
      <c r="J166" s="185">
        <f>ROUND(I166*H166,2)</f>
        <v>0</v>
      </c>
      <c r="K166" s="181" t="s">
        <v>154</v>
      </c>
      <c r="L166" s="38"/>
      <c r="M166" s="194" t="s">
        <v>1</v>
      </c>
      <c r="N166" s="195" t="s">
        <v>42</v>
      </c>
      <c r="O166" s="76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1" t="s">
        <v>175</v>
      </c>
      <c r="AT166" s="191" t="s">
        <v>151</v>
      </c>
      <c r="AU166" s="191" t="s">
        <v>87</v>
      </c>
      <c r="AY166" s="18" t="s">
        <v>148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8" t="s">
        <v>85</v>
      </c>
      <c r="BK166" s="192">
        <f>ROUND(I166*H166,2)</f>
        <v>0</v>
      </c>
      <c r="BL166" s="18" t="s">
        <v>175</v>
      </c>
      <c r="BM166" s="191" t="s">
        <v>667</v>
      </c>
    </row>
    <row r="167" s="15" customFormat="1">
      <c r="A167" s="15"/>
      <c r="B167" s="215"/>
      <c r="C167" s="15"/>
      <c r="D167" s="199" t="s">
        <v>177</v>
      </c>
      <c r="E167" s="216" t="s">
        <v>1</v>
      </c>
      <c r="F167" s="217" t="s">
        <v>668</v>
      </c>
      <c r="G167" s="15"/>
      <c r="H167" s="216" t="s">
        <v>1</v>
      </c>
      <c r="I167" s="218"/>
      <c r="J167" s="15"/>
      <c r="K167" s="15"/>
      <c r="L167" s="215"/>
      <c r="M167" s="219"/>
      <c r="N167" s="220"/>
      <c r="O167" s="220"/>
      <c r="P167" s="220"/>
      <c r="Q167" s="220"/>
      <c r="R167" s="220"/>
      <c r="S167" s="220"/>
      <c r="T167" s="22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6" t="s">
        <v>177</v>
      </c>
      <c r="AU167" s="216" t="s">
        <v>87</v>
      </c>
      <c r="AV167" s="15" t="s">
        <v>85</v>
      </c>
      <c r="AW167" s="15" t="s">
        <v>32</v>
      </c>
      <c r="AX167" s="15" t="s">
        <v>77</v>
      </c>
      <c r="AY167" s="216" t="s">
        <v>148</v>
      </c>
    </row>
    <row r="168" s="13" customFormat="1">
      <c r="A168" s="13"/>
      <c r="B168" s="198"/>
      <c r="C168" s="13"/>
      <c r="D168" s="199" t="s">
        <v>177</v>
      </c>
      <c r="E168" s="200" t="s">
        <v>1</v>
      </c>
      <c r="F168" s="201" t="s">
        <v>669</v>
      </c>
      <c r="G168" s="13"/>
      <c r="H168" s="202">
        <v>1.6080000000000001</v>
      </c>
      <c r="I168" s="203"/>
      <c r="J168" s="13"/>
      <c r="K168" s="13"/>
      <c r="L168" s="198"/>
      <c r="M168" s="204"/>
      <c r="N168" s="205"/>
      <c r="O168" s="205"/>
      <c r="P168" s="205"/>
      <c r="Q168" s="205"/>
      <c r="R168" s="205"/>
      <c r="S168" s="205"/>
      <c r="T168" s="20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00" t="s">
        <v>177</v>
      </c>
      <c r="AU168" s="200" t="s">
        <v>87</v>
      </c>
      <c r="AV168" s="13" t="s">
        <v>87</v>
      </c>
      <c r="AW168" s="13" t="s">
        <v>32</v>
      </c>
      <c r="AX168" s="13" t="s">
        <v>77</v>
      </c>
      <c r="AY168" s="200" t="s">
        <v>148</v>
      </c>
    </row>
    <row r="169" s="15" customFormat="1">
      <c r="A169" s="15"/>
      <c r="B169" s="215"/>
      <c r="C169" s="15"/>
      <c r="D169" s="199" t="s">
        <v>177</v>
      </c>
      <c r="E169" s="216" t="s">
        <v>1</v>
      </c>
      <c r="F169" s="217" t="s">
        <v>670</v>
      </c>
      <c r="G169" s="15"/>
      <c r="H169" s="216" t="s">
        <v>1</v>
      </c>
      <c r="I169" s="218"/>
      <c r="J169" s="15"/>
      <c r="K169" s="15"/>
      <c r="L169" s="215"/>
      <c r="M169" s="219"/>
      <c r="N169" s="220"/>
      <c r="O169" s="220"/>
      <c r="P169" s="220"/>
      <c r="Q169" s="220"/>
      <c r="R169" s="220"/>
      <c r="S169" s="220"/>
      <c r="T169" s="221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16" t="s">
        <v>177</v>
      </c>
      <c r="AU169" s="216" t="s">
        <v>87</v>
      </c>
      <c r="AV169" s="15" t="s">
        <v>85</v>
      </c>
      <c r="AW169" s="15" t="s">
        <v>32</v>
      </c>
      <c r="AX169" s="15" t="s">
        <v>77</v>
      </c>
      <c r="AY169" s="216" t="s">
        <v>148</v>
      </c>
    </row>
    <row r="170" s="13" customFormat="1">
      <c r="A170" s="13"/>
      <c r="B170" s="198"/>
      <c r="C170" s="13"/>
      <c r="D170" s="199" t="s">
        <v>177</v>
      </c>
      <c r="E170" s="200" t="s">
        <v>1</v>
      </c>
      <c r="F170" s="201" t="s">
        <v>671</v>
      </c>
      <c r="G170" s="13"/>
      <c r="H170" s="202">
        <v>0.23100000000000001</v>
      </c>
      <c r="I170" s="203"/>
      <c r="J170" s="13"/>
      <c r="K170" s="13"/>
      <c r="L170" s="198"/>
      <c r="M170" s="204"/>
      <c r="N170" s="205"/>
      <c r="O170" s="205"/>
      <c r="P170" s="205"/>
      <c r="Q170" s="205"/>
      <c r="R170" s="205"/>
      <c r="S170" s="205"/>
      <c r="T170" s="20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00" t="s">
        <v>177</v>
      </c>
      <c r="AU170" s="200" t="s">
        <v>87</v>
      </c>
      <c r="AV170" s="13" t="s">
        <v>87</v>
      </c>
      <c r="AW170" s="13" t="s">
        <v>32</v>
      </c>
      <c r="AX170" s="13" t="s">
        <v>77</v>
      </c>
      <c r="AY170" s="200" t="s">
        <v>148</v>
      </c>
    </row>
    <row r="171" s="14" customFormat="1">
      <c r="A171" s="14"/>
      <c r="B171" s="207"/>
      <c r="C171" s="14"/>
      <c r="D171" s="199" t="s">
        <v>177</v>
      </c>
      <c r="E171" s="208" t="s">
        <v>1</v>
      </c>
      <c r="F171" s="209" t="s">
        <v>180</v>
      </c>
      <c r="G171" s="14"/>
      <c r="H171" s="210">
        <v>1.839</v>
      </c>
      <c r="I171" s="211"/>
      <c r="J171" s="14"/>
      <c r="K171" s="14"/>
      <c r="L171" s="207"/>
      <c r="M171" s="212"/>
      <c r="N171" s="213"/>
      <c r="O171" s="213"/>
      <c r="P171" s="213"/>
      <c r="Q171" s="213"/>
      <c r="R171" s="213"/>
      <c r="S171" s="213"/>
      <c r="T171" s="2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8" t="s">
        <v>177</v>
      </c>
      <c r="AU171" s="208" t="s">
        <v>87</v>
      </c>
      <c r="AV171" s="14" t="s">
        <v>175</v>
      </c>
      <c r="AW171" s="14" t="s">
        <v>32</v>
      </c>
      <c r="AX171" s="14" t="s">
        <v>85</v>
      </c>
      <c r="AY171" s="208" t="s">
        <v>148</v>
      </c>
    </row>
    <row r="172" s="2" customFormat="1" ht="24.15" customHeight="1">
      <c r="A172" s="37"/>
      <c r="B172" s="178"/>
      <c r="C172" s="179" t="s">
        <v>232</v>
      </c>
      <c r="D172" s="179" t="s">
        <v>151</v>
      </c>
      <c r="E172" s="180" t="s">
        <v>672</v>
      </c>
      <c r="F172" s="181" t="s">
        <v>673</v>
      </c>
      <c r="G172" s="182" t="s">
        <v>196</v>
      </c>
      <c r="H172" s="183">
        <v>0.049000000000000002</v>
      </c>
      <c r="I172" s="184"/>
      <c r="J172" s="185">
        <f>ROUND(I172*H172,2)</f>
        <v>0</v>
      </c>
      <c r="K172" s="181" t="s">
        <v>154</v>
      </c>
      <c r="L172" s="38"/>
      <c r="M172" s="194" t="s">
        <v>1</v>
      </c>
      <c r="N172" s="195" t="s">
        <v>42</v>
      </c>
      <c r="O172" s="76"/>
      <c r="P172" s="196">
        <f>O172*H172</f>
        <v>0</v>
      </c>
      <c r="Q172" s="196">
        <v>1.0627727797</v>
      </c>
      <c r="R172" s="196">
        <f>Q172*H172</f>
        <v>0.052075866205299998</v>
      </c>
      <c r="S172" s="196">
        <v>0</v>
      </c>
      <c r="T172" s="19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1" t="s">
        <v>175</v>
      </c>
      <c r="AT172" s="191" t="s">
        <v>151</v>
      </c>
      <c r="AU172" s="191" t="s">
        <v>87</v>
      </c>
      <c r="AY172" s="18" t="s">
        <v>148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8" t="s">
        <v>85</v>
      </c>
      <c r="BK172" s="192">
        <f>ROUND(I172*H172,2)</f>
        <v>0</v>
      </c>
      <c r="BL172" s="18" t="s">
        <v>175</v>
      </c>
      <c r="BM172" s="191" t="s">
        <v>674</v>
      </c>
    </row>
    <row r="173" s="15" customFormat="1">
      <c r="A173" s="15"/>
      <c r="B173" s="215"/>
      <c r="C173" s="15"/>
      <c r="D173" s="199" t="s">
        <v>177</v>
      </c>
      <c r="E173" s="216" t="s">
        <v>1</v>
      </c>
      <c r="F173" s="217" t="s">
        <v>668</v>
      </c>
      <c r="G173" s="15"/>
      <c r="H173" s="216" t="s">
        <v>1</v>
      </c>
      <c r="I173" s="218"/>
      <c r="J173" s="15"/>
      <c r="K173" s="15"/>
      <c r="L173" s="215"/>
      <c r="M173" s="219"/>
      <c r="N173" s="220"/>
      <c r="O173" s="220"/>
      <c r="P173" s="220"/>
      <c r="Q173" s="220"/>
      <c r="R173" s="220"/>
      <c r="S173" s="220"/>
      <c r="T173" s="221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16" t="s">
        <v>177</v>
      </c>
      <c r="AU173" s="216" t="s">
        <v>87</v>
      </c>
      <c r="AV173" s="15" t="s">
        <v>85</v>
      </c>
      <c r="AW173" s="15" t="s">
        <v>32</v>
      </c>
      <c r="AX173" s="15" t="s">
        <v>77</v>
      </c>
      <c r="AY173" s="216" t="s">
        <v>148</v>
      </c>
    </row>
    <row r="174" s="13" customFormat="1">
      <c r="A174" s="13"/>
      <c r="B174" s="198"/>
      <c r="C174" s="13"/>
      <c r="D174" s="199" t="s">
        <v>177</v>
      </c>
      <c r="E174" s="200" t="s">
        <v>1</v>
      </c>
      <c r="F174" s="201" t="s">
        <v>675</v>
      </c>
      <c r="G174" s="13"/>
      <c r="H174" s="202">
        <v>0.041000000000000002</v>
      </c>
      <c r="I174" s="203"/>
      <c r="J174" s="13"/>
      <c r="K174" s="13"/>
      <c r="L174" s="198"/>
      <c r="M174" s="204"/>
      <c r="N174" s="205"/>
      <c r="O174" s="205"/>
      <c r="P174" s="205"/>
      <c r="Q174" s="205"/>
      <c r="R174" s="205"/>
      <c r="S174" s="205"/>
      <c r="T174" s="20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00" t="s">
        <v>177</v>
      </c>
      <c r="AU174" s="200" t="s">
        <v>87</v>
      </c>
      <c r="AV174" s="13" t="s">
        <v>87</v>
      </c>
      <c r="AW174" s="13" t="s">
        <v>32</v>
      </c>
      <c r="AX174" s="13" t="s">
        <v>77</v>
      </c>
      <c r="AY174" s="200" t="s">
        <v>148</v>
      </c>
    </row>
    <row r="175" s="15" customFormat="1">
      <c r="A175" s="15"/>
      <c r="B175" s="215"/>
      <c r="C175" s="15"/>
      <c r="D175" s="199" t="s">
        <v>177</v>
      </c>
      <c r="E175" s="216" t="s">
        <v>1</v>
      </c>
      <c r="F175" s="217" t="s">
        <v>670</v>
      </c>
      <c r="G175" s="15"/>
      <c r="H175" s="216" t="s">
        <v>1</v>
      </c>
      <c r="I175" s="218"/>
      <c r="J175" s="15"/>
      <c r="K175" s="15"/>
      <c r="L175" s="215"/>
      <c r="M175" s="219"/>
      <c r="N175" s="220"/>
      <c r="O175" s="220"/>
      <c r="P175" s="220"/>
      <c r="Q175" s="220"/>
      <c r="R175" s="220"/>
      <c r="S175" s="220"/>
      <c r="T175" s="22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16" t="s">
        <v>177</v>
      </c>
      <c r="AU175" s="216" t="s">
        <v>87</v>
      </c>
      <c r="AV175" s="15" t="s">
        <v>85</v>
      </c>
      <c r="AW175" s="15" t="s">
        <v>32</v>
      </c>
      <c r="AX175" s="15" t="s">
        <v>77</v>
      </c>
      <c r="AY175" s="216" t="s">
        <v>148</v>
      </c>
    </row>
    <row r="176" s="13" customFormat="1">
      <c r="A176" s="13"/>
      <c r="B176" s="198"/>
      <c r="C176" s="13"/>
      <c r="D176" s="199" t="s">
        <v>177</v>
      </c>
      <c r="E176" s="200" t="s">
        <v>1</v>
      </c>
      <c r="F176" s="201" t="s">
        <v>676</v>
      </c>
      <c r="G176" s="13"/>
      <c r="H176" s="202">
        <v>0.0080000000000000002</v>
      </c>
      <c r="I176" s="203"/>
      <c r="J176" s="13"/>
      <c r="K176" s="13"/>
      <c r="L176" s="198"/>
      <c r="M176" s="204"/>
      <c r="N176" s="205"/>
      <c r="O176" s="205"/>
      <c r="P176" s="205"/>
      <c r="Q176" s="205"/>
      <c r="R176" s="205"/>
      <c r="S176" s="205"/>
      <c r="T176" s="20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00" t="s">
        <v>177</v>
      </c>
      <c r="AU176" s="200" t="s">
        <v>87</v>
      </c>
      <c r="AV176" s="13" t="s">
        <v>87</v>
      </c>
      <c r="AW176" s="13" t="s">
        <v>32</v>
      </c>
      <c r="AX176" s="13" t="s">
        <v>77</v>
      </c>
      <c r="AY176" s="200" t="s">
        <v>148</v>
      </c>
    </row>
    <row r="177" s="14" customFormat="1">
      <c r="A177" s="14"/>
      <c r="B177" s="207"/>
      <c r="C177" s="14"/>
      <c r="D177" s="199" t="s">
        <v>177</v>
      </c>
      <c r="E177" s="208" t="s">
        <v>1</v>
      </c>
      <c r="F177" s="209" t="s">
        <v>180</v>
      </c>
      <c r="G177" s="14"/>
      <c r="H177" s="210">
        <v>0.049000000000000002</v>
      </c>
      <c r="I177" s="211"/>
      <c r="J177" s="14"/>
      <c r="K177" s="14"/>
      <c r="L177" s="207"/>
      <c r="M177" s="212"/>
      <c r="N177" s="213"/>
      <c r="O177" s="213"/>
      <c r="P177" s="213"/>
      <c r="Q177" s="213"/>
      <c r="R177" s="213"/>
      <c r="S177" s="213"/>
      <c r="T177" s="2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8" t="s">
        <v>177</v>
      </c>
      <c r="AU177" s="208" t="s">
        <v>87</v>
      </c>
      <c r="AV177" s="14" t="s">
        <v>175</v>
      </c>
      <c r="AW177" s="14" t="s">
        <v>32</v>
      </c>
      <c r="AX177" s="14" t="s">
        <v>85</v>
      </c>
      <c r="AY177" s="208" t="s">
        <v>148</v>
      </c>
    </row>
    <row r="178" s="12" customFormat="1" ht="22.8" customHeight="1">
      <c r="A178" s="12"/>
      <c r="B178" s="165"/>
      <c r="C178" s="12"/>
      <c r="D178" s="166" t="s">
        <v>76</v>
      </c>
      <c r="E178" s="176" t="s">
        <v>213</v>
      </c>
      <c r="F178" s="176" t="s">
        <v>569</v>
      </c>
      <c r="G178" s="12"/>
      <c r="H178" s="12"/>
      <c r="I178" s="168"/>
      <c r="J178" s="177">
        <f>BK178</f>
        <v>0</v>
      </c>
      <c r="K178" s="12"/>
      <c r="L178" s="165"/>
      <c r="M178" s="170"/>
      <c r="N178" s="171"/>
      <c r="O178" s="171"/>
      <c r="P178" s="172">
        <f>SUM(P179:P201)</f>
        <v>0</v>
      </c>
      <c r="Q178" s="171"/>
      <c r="R178" s="172">
        <f>SUM(R179:R201)</f>
        <v>0.10295184848559999</v>
      </c>
      <c r="S178" s="171"/>
      <c r="T178" s="173">
        <f>SUM(T179:T201)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6" t="s">
        <v>85</v>
      </c>
      <c r="AT178" s="174" t="s">
        <v>76</v>
      </c>
      <c r="AU178" s="174" t="s">
        <v>85</v>
      </c>
      <c r="AY178" s="166" t="s">
        <v>148</v>
      </c>
      <c r="BK178" s="175">
        <f>SUM(BK179:BK201)</f>
        <v>0</v>
      </c>
    </row>
    <row r="179" s="2" customFormat="1" ht="33" customHeight="1">
      <c r="A179" s="37"/>
      <c r="B179" s="178"/>
      <c r="C179" s="179" t="s">
        <v>240</v>
      </c>
      <c r="D179" s="179" t="s">
        <v>151</v>
      </c>
      <c r="E179" s="180" t="s">
        <v>677</v>
      </c>
      <c r="F179" s="181" t="s">
        <v>678</v>
      </c>
      <c r="G179" s="182" t="s">
        <v>408</v>
      </c>
      <c r="H179" s="183">
        <v>3.6000000000000001</v>
      </c>
      <c r="I179" s="184"/>
      <c r="J179" s="185">
        <f>ROUND(I179*H179,2)</f>
        <v>0</v>
      </c>
      <c r="K179" s="181" t="s">
        <v>154</v>
      </c>
      <c r="L179" s="38"/>
      <c r="M179" s="194" t="s">
        <v>1</v>
      </c>
      <c r="N179" s="195" t="s">
        <v>42</v>
      </c>
      <c r="O179" s="76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1" t="s">
        <v>175</v>
      </c>
      <c r="AT179" s="191" t="s">
        <v>151</v>
      </c>
      <c r="AU179" s="191" t="s">
        <v>87</v>
      </c>
      <c r="AY179" s="18" t="s">
        <v>148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8" t="s">
        <v>85</v>
      </c>
      <c r="BK179" s="192">
        <f>ROUND(I179*H179,2)</f>
        <v>0</v>
      </c>
      <c r="BL179" s="18" t="s">
        <v>175</v>
      </c>
      <c r="BM179" s="191" t="s">
        <v>679</v>
      </c>
    </row>
    <row r="180" s="2" customFormat="1" ht="24.15" customHeight="1">
      <c r="A180" s="37"/>
      <c r="B180" s="178"/>
      <c r="C180" s="226" t="s">
        <v>8</v>
      </c>
      <c r="D180" s="226" t="s">
        <v>279</v>
      </c>
      <c r="E180" s="227" t="s">
        <v>680</v>
      </c>
      <c r="F180" s="228" t="s">
        <v>681</v>
      </c>
      <c r="G180" s="229" t="s">
        <v>408</v>
      </c>
      <c r="H180" s="230">
        <v>3.6000000000000001</v>
      </c>
      <c r="I180" s="231"/>
      <c r="J180" s="232">
        <f>ROUND(I180*H180,2)</f>
        <v>0</v>
      </c>
      <c r="K180" s="228" t="s">
        <v>1</v>
      </c>
      <c r="L180" s="233"/>
      <c r="M180" s="234" t="s">
        <v>1</v>
      </c>
      <c r="N180" s="235" t="s">
        <v>42</v>
      </c>
      <c r="O180" s="76"/>
      <c r="P180" s="196">
        <f>O180*H180</f>
        <v>0</v>
      </c>
      <c r="Q180" s="196">
        <v>0.0010499999999999999</v>
      </c>
      <c r="R180" s="196">
        <f>Q180*H180</f>
        <v>0.0037799999999999999</v>
      </c>
      <c r="S180" s="196">
        <v>0</v>
      </c>
      <c r="T180" s="19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1" t="s">
        <v>213</v>
      </c>
      <c r="AT180" s="191" t="s">
        <v>279</v>
      </c>
      <c r="AU180" s="191" t="s">
        <v>87</v>
      </c>
      <c r="AY180" s="18" t="s">
        <v>148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8" t="s">
        <v>85</v>
      </c>
      <c r="BK180" s="192">
        <f>ROUND(I180*H180,2)</f>
        <v>0</v>
      </c>
      <c r="BL180" s="18" t="s">
        <v>175</v>
      </c>
      <c r="BM180" s="191" t="s">
        <v>682</v>
      </c>
    </row>
    <row r="181" s="2" customFormat="1" ht="24.15" customHeight="1">
      <c r="A181" s="37"/>
      <c r="B181" s="178"/>
      <c r="C181" s="179" t="s">
        <v>251</v>
      </c>
      <c r="D181" s="179" t="s">
        <v>151</v>
      </c>
      <c r="E181" s="180" t="s">
        <v>683</v>
      </c>
      <c r="F181" s="181" t="s">
        <v>684</v>
      </c>
      <c r="G181" s="182" t="s">
        <v>408</v>
      </c>
      <c r="H181" s="183">
        <v>13</v>
      </c>
      <c r="I181" s="184"/>
      <c r="J181" s="185">
        <f>ROUND(I181*H181,2)</f>
        <v>0</v>
      </c>
      <c r="K181" s="181" t="s">
        <v>154</v>
      </c>
      <c r="L181" s="38"/>
      <c r="M181" s="194" t="s">
        <v>1</v>
      </c>
      <c r="N181" s="195" t="s">
        <v>42</v>
      </c>
      <c r="O181" s="76"/>
      <c r="P181" s="196">
        <f>O181*H181</f>
        <v>0</v>
      </c>
      <c r="Q181" s="196">
        <v>1.0000000000000001E-05</v>
      </c>
      <c r="R181" s="196">
        <f>Q181*H181</f>
        <v>0.00013000000000000002</v>
      </c>
      <c r="S181" s="196">
        <v>0</v>
      </c>
      <c r="T181" s="19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1" t="s">
        <v>175</v>
      </c>
      <c r="AT181" s="191" t="s">
        <v>151</v>
      </c>
      <c r="AU181" s="191" t="s">
        <v>87</v>
      </c>
      <c r="AY181" s="18" t="s">
        <v>148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8" t="s">
        <v>85</v>
      </c>
      <c r="BK181" s="192">
        <f>ROUND(I181*H181,2)</f>
        <v>0</v>
      </c>
      <c r="BL181" s="18" t="s">
        <v>175</v>
      </c>
      <c r="BM181" s="191" t="s">
        <v>685</v>
      </c>
    </row>
    <row r="182" s="2" customFormat="1" ht="24.15" customHeight="1">
      <c r="A182" s="37"/>
      <c r="B182" s="178"/>
      <c r="C182" s="226" t="s">
        <v>257</v>
      </c>
      <c r="D182" s="226" t="s">
        <v>279</v>
      </c>
      <c r="E182" s="227" t="s">
        <v>686</v>
      </c>
      <c r="F182" s="228" t="s">
        <v>687</v>
      </c>
      <c r="G182" s="229" t="s">
        <v>408</v>
      </c>
      <c r="H182" s="230">
        <v>13.390000000000001</v>
      </c>
      <c r="I182" s="231"/>
      <c r="J182" s="232">
        <f>ROUND(I182*H182,2)</f>
        <v>0</v>
      </c>
      <c r="K182" s="228" t="s">
        <v>154</v>
      </c>
      <c r="L182" s="233"/>
      <c r="M182" s="234" t="s">
        <v>1</v>
      </c>
      <c r="N182" s="235" t="s">
        <v>42</v>
      </c>
      <c r="O182" s="76"/>
      <c r="P182" s="196">
        <f>O182*H182</f>
        <v>0</v>
      </c>
      <c r="Q182" s="196">
        <v>0.0041999999999999997</v>
      </c>
      <c r="R182" s="196">
        <f>Q182*H182</f>
        <v>0.056237999999999996</v>
      </c>
      <c r="S182" s="196">
        <v>0</v>
      </c>
      <c r="T182" s="19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1" t="s">
        <v>213</v>
      </c>
      <c r="AT182" s="191" t="s">
        <v>279</v>
      </c>
      <c r="AU182" s="191" t="s">
        <v>87</v>
      </c>
      <c r="AY182" s="18" t="s">
        <v>148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8" t="s">
        <v>85</v>
      </c>
      <c r="BK182" s="192">
        <f>ROUND(I182*H182,2)</f>
        <v>0</v>
      </c>
      <c r="BL182" s="18" t="s">
        <v>175</v>
      </c>
      <c r="BM182" s="191" t="s">
        <v>688</v>
      </c>
    </row>
    <row r="183" s="13" customFormat="1">
      <c r="A183" s="13"/>
      <c r="B183" s="198"/>
      <c r="C183" s="13"/>
      <c r="D183" s="199" t="s">
        <v>177</v>
      </c>
      <c r="E183" s="13"/>
      <c r="F183" s="201" t="s">
        <v>689</v>
      </c>
      <c r="G183" s="13"/>
      <c r="H183" s="202">
        <v>13.390000000000001</v>
      </c>
      <c r="I183" s="203"/>
      <c r="J183" s="13"/>
      <c r="K183" s="13"/>
      <c r="L183" s="198"/>
      <c r="M183" s="204"/>
      <c r="N183" s="205"/>
      <c r="O183" s="205"/>
      <c r="P183" s="205"/>
      <c r="Q183" s="205"/>
      <c r="R183" s="205"/>
      <c r="S183" s="205"/>
      <c r="T183" s="20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00" t="s">
        <v>177</v>
      </c>
      <c r="AU183" s="200" t="s">
        <v>87</v>
      </c>
      <c r="AV183" s="13" t="s">
        <v>87</v>
      </c>
      <c r="AW183" s="13" t="s">
        <v>3</v>
      </c>
      <c r="AX183" s="13" t="s">
        <v>85</v>
      </c>
      <c r="AY183" s="200" t="s">
        <v>148</v>
      </c>
    </row>
    <row r="184" s="2" customFormat="1" ht="16.5" customHeight="1">
      <c r="A184" s="37"/>
      <c r="B184" s="178"/>
      <c r="C184" s="179" t="s">
        <v>263</v>
      </c>
      <c r="D184" s="179" t="s">
        <v>151</v>
      </c>
      <c r="E184" s="180" t="s">
        <v>598</v>
      </c>
      <c r="F184" s="181" t="s">
        <v>599</v>
      </c>
      <c r="G184" s="182" t="s">
        <v>408</v>
      </c>
      <c r="H184" s="183">
        <v>3.6000000000000001</v>
      </c>
      <c r="I184" s="184"/>
      <c r="J184" s="185">
        <f>ROUND(I184*H184,2)</f>
        <v>0</v>
      </c>
      <c r="K184" s="181" t="s">
        <v>154</v>
      </c>
      <c r="L184" s="38"/>
      <c r="M184" s="194" t="s">
        <v>1</v>
      </c>
      <c r="N184" s="195" t="s">
        <v>42</v>
      </c>
      <c r="O184" s="76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1" t="s">
        <v>175</v>
      </c>
      <c r="AT184" s="191" t="s">
        <v>151</v>
      </c>
      <c r="AU184" s="191" t="s">
        <v>87</v>
      </c>
      <c r="AY184" s="18" t="s">
        <v>148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8" t="s">
        <v>85</v>
      </c>
      <c r="BK184" s="192">
        <f>ROUND(I184*H184,2)</f>
        <v>0</v>
      </c>
      <c r="BL184" s="18" t="s">
        <v>175</v>
      </c>
      <c r="BM184" s="191" t="s">
        <v>690</v>
      </c>
    </row>
    <row r="185" s="2" customFormat="1" ht="24.15" customHeight="1">
      <c r="A185" s="37"/>
      <c r="B185" s="178"/>
      <c r="C185" s="179" t="s">
        <v>327</v>
      </c>
      <c r="D185" s="179" t="s">
        <v>151</v>
      </c>
      <c r="E185" s="180" t="s">
        <v>691</v>
      </c>
      <c r="F185" s="181" t="s">
        <v>692</v>
      </c>
      <c r="G185" s="182" t="s">
        <v>183</v>
      </c>
      <c r="H185" s="183">
        <v>1.6080000000000001</v>
      </c>
      <c r="I185" s="184"/>
      <c r="J185" s="185">
        <f>ROUND(I185*H185,2)</f>
        <v>0</v>
      </c>
      <c r="K185" s="181" t="s">
        <v>154</v>
      </c>
      <c r="L185" s="38"/>
      <c r="M185" s="194" t="s">
        <v>1</v>
      </c>
      <c r="N185" s="195" t="s">
        <v>42</v>
      </c>
      <c r="O185" s="76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1" t="s">
        <v>175</v>
      </c>
      <c r="AT185" s="191" t="s">
        <v>151</v>
      </c>
      <c r="AU185" s="191" t="s">
        <v>87</v>
      </c>
      <c r="AY185" s="18" t="s">
        <v>148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8" t="s">
        <v>85</v>
      </c>
      <c r="BK185" s="192">
        <f>ROUND(I185*H185,2)</f>
        <v>0</v>
      </c>
      <c r="BL185" s="18" t="s">
        <v>175</v>
      </c>
      <c r="BM185" s="191" t="s">
        <v>693</v>
      </c>
    </row>
    <row r="186" s="15" customFormat="1">
      <c r="A186" s="15"/>
      <c r="B186" s="215"/>
      <c r="C186" s="15"/>
      <c r="D186" s="199" t="s">
        <v>177</v>
      </c>
      <c r="E186" s="216" t="s">
        <v>1</v>
      </c>
      <c r="F186" s="217" t="s">
        <v>694</v>
      </c>
      <c r="G186" s="15"/>
      <c r="H186" s="216" t="s">
        <v>1</v>
      </c>
      <c r="I186" s="218"/>
      <c r="J186" s="15"/>
      <c r="K186" s="15"/>
      <c r="L186" s="215"/>
      <c r="M186" s="219"/>
      <c r="N186" s="220"/>
      <c r="O186" s="220"/>
      <c r="P186" s="220"/>
      <c r="Q186" s="220"/>
      <c r="R186" s="220"/>
      <c r="S186" s="220"/>
      <c r="T186" s="22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16" t="s">
        <v>177</v>
      </c>
      <c r="AU186" s="216" t="s">
        <v>87</v>
      </c>
      <c r="AV186" s="15" t="s">
        <v>85</v>
      </c>
      <c r="AW186" s="15" t="s">
        <v>32</v>
      </c>
      <c r="AX186" s="15" t="s">
        <v>77</v>
      </c>
      <c r="AY186" s="216" t="s">
        <v>148</v>
      </c>
    </row>
    <row r="187" s="13" customFormat="1">
      <c r="A187" s="13"/>
      <c r="B187" s="198"/>
      <c r="C187" s="13"/>
      <c r="D187" s="199" t="s">
        <v>177</v>
      </c>
      <c r="E187" s="200" t="s">
        <v>1</v>
      </c>
      <c r="F187" s="201" t="s">
        <v>669</v>
      </c>
      <c r="G187" s="13"/>
      <c r="H187" s="202">
        <v>1.6080000000000001</v>
      </c>
      <c r="I187" s="203"/>
      <c r="J187" s="13"/>
      <c r="K187" s="13"/>
      <c r="L187" s="198"/>
      <c r="M187" s="204"/>
      <c r="N187" s="205"/>
      <c r="O187" s="205"/>
      <c r="P187" s="205"/>
      <c r="Q187" s="205"/>
      <c r="R187" s="205"/>
      <c r="S187" s="205"/>
      <c r="T187" s="20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00" t="s">
        <v>177</v>
      </c>
      <c r="AU187" s="200" t="s">
        <v>87</v>
      </c>
      <c r="AV187" s="13" t="s">
        <v>87</v>
      </c>
      <c r="AW187" s="13" t="s">
        <v>32</v>
      </c>
      <c r="AX187" s="13" t="s">
        <v>85</v>
      </c>
      <c r="AY187" s="200" t="s">
        <v>148</v>
      </c>
    </row>
    <row r="188" s="2" customFormat="1" ht="16.5" customHeight="1">
      <c r="A188" s="37"/>
      <c r="B188" s="178"/>
      <c r="C188" s="179" t="s">
        <v>331</v>
      </c>
      <c r="D188" s="179" t="s">
        <v>151</v>
      </c>
      <c r="E188" s="180" t="s">
        <v>695</v>
      </c>
      <c r="F188" s="181" t="s">
        <v>696</v>
      </c>
      <c r="G188" s="182" t="s">
        <v>196</v>
      </c>
      <c r="H188" s="183">
        <v>0.041000000000000002</v>
      </c>
      <c r="I188" s="184"/>
      <c r="J188" s="185">
        <f>ROUND(I188*H188,2)</f>
        <v>0</v>
      </c>
      <c r="K188" s="181" t="s">
        <v>154</v>
      </c>
      <c r="L188" s="38"/>
      <c r="M188" s="194" t="s">
        <v>1</v>
      </c>
      <c r="N188" s="195" t="s">
        <v>42</v>
      </c>
      <c r="O188" s="76"/>
      <c r="P188" s="196">
        <f>O188*H188</f>
        <v>0</v>
      </c>
      <c r="Q188" s="196">
        <v>0.99734762160000001</v>
      </c>
      <c r="R188" s="196">
        <f>Q188*H188</f>
        <v>0.040891252485600001</v>
      </c>
      <c r="S188" s="196">
        <v>0</v>
      </c>
      <c r="T188" s="19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1" t="s">
        <v>175</v>
      </c>
      <c r="AT188" s="191" t="s">
        <v>151</v>
      </c>
      <c r="AU188" s="191" t="s">
        <v>87</v>
      </c>
      <c r="AY188" s="18" t="s">
        <v>148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8" t="s">
        <v>85</v>
      </c>
      <c r="BK188" s="192">
        <f>ROUND(I188*H188,2)</f>
        <v>0</v>
      </c>
      <c r="BL188" s="18" t="s">
        <v>175</v>
      </c>
      <c r="BM188" s="191" t="s">
        <v>697</v>
      </c>
    </row>
    <row r="189" s="15" customFormat="1">
      <c r="A189" s="15"/>
      <c r="B189" s="215"/>
      <c r="C189" s="15"/>
      <c r="D189" s="199" t="s">
        <v>177</v>
      </c>
      <c r="E189" s="216" t="s">
        <v>1</v>
      </c>
      <c r="F189" s="217" t="s">
        <v>698</v>
      </c>
      <c r="G189" s="15"/>
      <c r="H189" s="216" t="s">
        <v>1</v>
      </c>
      <c r="I189" s="218"/>
      <c r="J189" s="15"/>
      <c r="K189" s="15"/>
      <c r="L189" s="215"/>
      <c r="M189" s="219"/>
      <c r="N189" s="220"/>
      <c r="O189" s="220"/>
      <c r="P189" s="220"/>
      <c r="Q189" s="220"/>
      <c r="R189" s="220"/>
      <c r="S189" s="220"/>
      <c r="T189" s="221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16" t="s">
        <v>177</v>
      </c>
      <c r="AU189" s="216" t="s">
        <v>87</v>
      </c>
      <c r="AV189" s="15" t="s">
        <v>85</v>
      </c>
      <c r="AW189" s="15" t="s">
        <v>32</v>
      </c>
      <c r="AX189" s="15" t="s">
        <v>77</v>
      </c>
      <c r="AY189" s="216" t="s">
        <v>148</v>
      </c>
    </row>
    <row r="190" s="13" customFormat="1">
      <c r="A190" s="13"/>
      <c r="B190" s="198"/>
      <c r="C190" s="13"/>
      <c r="D190" s="199" t="s">
        <v>177</v>
      </c>
      <c r="E190" s="200" t="s">
        <v>1</v>
      </c>
      <c r="F190" s="201" t="s">
        <v>675</v>
      </c>
      <c r="G190" s="13"/>
      <c r="H190" s="202">
        <v>0.041000000000000002</v>
      </c>
      <c r="I190" s="203"/>
      <c r="J190" s="13"/>
      <c r="K190" s="13"/>
      <c r="L190" s="198"/>
      <c r="M190" s="204"/>
      <c r="N190" s="205"/>
      <c r="O190" s="205"/>
      <c r="P190" s="205"/>
      <c r="Q190" s="205"/>
      <c r="R190" s="205"/>
      <c r="S190" s="205"/>
      <c r="T190" s="20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00" t="s">
        <v>177</v>
      </c>
      <c r="AU190" s="200" t="s">
        <v>87</v>
      </c>
      <c r="AV190" s="13" t="s">
        <v>87</v>
      </c>
      <c r="AW190" s="13" t="s">
        <v>32</v>
      </c>
      <c r="AX190" s="13" t="s">
        <v>85</v>
      </c>
      <c r="AY190" s="200" t="s">
        <v>148</v>
      </c>
    </row>
    <row r="191" s="2" customFormat="1" ht="24.15" customHeight="1">
      <c r="A191" s="37"/>
      <c r="B191" s="178"/>
      <c r="C191" s="179" t="s">
        <v>335</v>
      </c>
      <c r="D191" s="179" t="s">
        <v>151</v>
      </c>
      <c r="E191" s="180" t="s">
        <v>699</v>
      </c>
      <c r="F191" s="181" t="s">
        <v>700</v>
      </c>
      <c r="G191" s="182" t="s">
        <v>183</v>
      </c>
      <c r="H191" s="183">
        <v>7.2000000000000002</v>
      </c>
      <c r="I191" s="184"/>
      <c r="J191" s="185">
        <f>ROUND(I191*H191,2)</f>
        <v>0</v>
      </c>
      <c r="K191" s="181" t="s">
        <v>154</v>
      </c>
      <c r="L191" s="38"/>
      <c r="M191" s="194" t="s">
        <v>1</v>
      </c>
      <c r="N191" s="195" t="s">
        <v>42</v>
      </c>
      <c r="O191" s="76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1" t="s">
        <v>175</v>
      </c>
      <c r="AT191" s="191" t="s">
        <v>151</v>
      </c>
      <c r="AU191" s="191" t="s">
        <v>87</v>
      </c>
      <c r="AY191" s="18" t="s">
        <v>148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8" t="s">
        <v>85</v>
      </c>
      <c r="BK191" s="192">
        <f>ROUND(I191*H191,2)</f>
        <v>0</v>
      </c>
      <c r="BL191" s="18" t="s">
        <v>175</v>
      </c>
      <c r="BM191" s="191" t="s">
        <v>701</v>
      </c>
    </row>
    <row r="192" s="15" customFormat="1">
      <c r="A192" s="15"/>
      <c r="B192" s="215"/>
      <c r="C192" s="15"/>
      <c r="D192" s="199" t="s">
        <v>177</v>
      </c>
      <c r="E192" s="216" t="s">
        <v>1</v>
      </c>
      <c r="F192" s="217" t="s">
        <v>702</v>
      </c>
      <c r="G192" s="15"/>
      <c r="H192" s="216" t="s">
        <v>1</v>
      </c>
      <c r="I192" s="218"/>
      <c r="J192" s="15"/>
      <c r="K192" s="15"/>
      <c r="L192" s="215"/>
      <c r="M192" s="219"/>
      <c r="N192" s="220"/>
      <c r="O192" s="220"/>
      <c r="P192" s="220"/>
      <c r="Q192" s="220"/>
      <c r="R192" s="220"/>
      <c r="S192" s="220"/>
      <c r="T192" s="22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16" t="s">
        <v>177</v>
      </c>
      <c r="AU192" s="216" t="s">
        <v>87</v>
      </c>
      <c r="AV192" s="15" t="s">
        <v>85</v>
      </c>
      <c r="AW192" s="15" t="s">
        <v>32</v>
      </c>
      <c r="AX192" s="15" t="s">
        <v>77</v>
      </c>
      <c r="AY192" s="216" t="s">
        <v>148</v>
      </c>
    </row>
    <row r="193" s="13" customFormat="1">
      <c r="A193" s="13"/>
      <c r="B193" s="198"/>
      <c r="C193" s="13"/>
      <c r="D193" s="199" t="s">
        <v>177</v>
      </c>
      <c r="E193" s="200" t="s">
        <v>1</v>
      </c>
      <c r="F193" s="201" t="s">
        <v>703</v>
      </c>
      <c r="G193" s="13"/>
      <c r="H193" s="202">
        <v>7.2000000000000002</v>
      </c>
      <c r="I193" s="203"/>
      <c r="J193" s="13"/>
      <c r="K193" s="13"/>
      <c r="L193" s="198"/>
      <c r="M193" s="204"/>
      <c r="N193" s="205"/>
      <c r="O193" s="205"/>
      <c r="P193" s="205"/>
      <c r="Q193" s="205"/>
      <c r="R193" s="205"/>
      <c r="S193" s="205"/>
      <c r="T193" s="20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00" t="s">
        <v>177</v>
      </c>
      <c r="AU193" s="200" t="s">
        <v>87</v>
      </c>
      <c r="AV193" s="13" t="s">
        <v>87</v>
      </c>
      <c r="AW193" s="13" t="s">
        <v>32</v>
      </c>
      <c r="AX193" s="13" t="s">
        <v>85</v>
      </c>
      <c r="AY193" s="200" t="s">
        <v>148</v>
      </c>
    </row>
    <row r="194" s="2" customFormat="1" ht="16.5" customHeight="1">
      <c r="A194" s="37"/>
      <c r="B194" s="178"/>
      <c r="C194" s="179" t="s">
        <v>341</v>
      </c>
      <c r="D194" s="179" t="s">
        <v>151</v>
      </c>
      <c r="E194" s="180" t="s">
        <v>604</v>
      </c>
      <c r="F194" s="181" t="s">
        <v>605</v>
      </c>
      <c r="G194" s="182" t="s">
        <v>408</v>
      </c>
      <c r="H194" s="183">
        <v>3.6000000000000001</v>
      </c>
      <c r="I194" s="184"/>
      <c r="J194" s="185">
        <f>ROUND(I194*H194,2)</f>
        <v>0</v>
      </c>
      <c r="K194" s="181" t="s">
        <v>154</v>
      </c>
      <c r="L194" s="38"/>
      <c r="M194" s="194" t="s">
        <v>1</v>
      </c>
      <c r="N194" s="195" t="s">
        <v>42</v>
      </c>
      <c r="O194" s="76"/>
      <c r="P194" s="196">
        <f>O194*H194</f>
        <v>0</v>
      </c>
      <c r="Q194" s="196">
        <v>0.00019236000000000001</v>
      </c>
      <c r="R194" s="196">
        <f>Q194*H194</f>
        <v>0.00069249600000000002</v>
      </c>
      <c r="S194" s="196">
        <v>0</v>
      </c>
      <c r="T194" s="19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1" t="s">
        <v>175</v>
      </c>
      <c r="AT194" s="191" t="s">
        <v>151</v>
      </c>
      <c r="AU194" s="191" t="s">
        <v>87</v>
      </c>
      <c r="AY194" s="18" t="s">
        <v>148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8" t="s">
        <v>85</v>
      </c>
      <c r="BK194" s="192">
        <f>ROUND(I194*H194,2)</f>
        <v>0</v>
      </c>
      <c r="BL194" s="18" t="s">
        <v>175</v>
      </c>
      <c r="BM194" s="191" t="s">
        <v>704</v>
      </c>
    </row>
    <row r="195" s="2" customFormat="1" ht="21.75" customHeight="1">
      <c r="A195" s="37"/>
      <c r="B195" s="178"/>
      <c r="C195" s="179" t="s">
        <v>345</v>
      </c>
      <c r="D195" s="179" t="s">
        <v>151</v>
      </c>
      <c r="E195" s="180" t="s">
        <v>607</v>
      </c>
      <c r="F195" s="181" t="s">
        <v>608</v>
      </c>
      <c r="G195" s="182" t="s">
        <v>408</v>
      </c>
      <c r="H195" s="183">
        <v>16.600000000000001</v>
      </c>
      <c r="I195" s="184"/>
      <c r="J195" s="185">
        <f>ROUND(I195*H195,2)</f>
        <v>0</v>
      </c>
      <c r="K195" s="181" t="s">
        <v>154</v>
      </c>
      <c r="L195" s="38"/>
      <c r="M195" s="194" t="s">
        <v>1</v>
      </c>
      <c r="N195" s="195" t="s">
        <v>42</v>
      </c>
      <c r="O195" s="76"/>
      <c r="P195" s="196">
        <f>O195*H195</f>
        <v>0</v>
      </c>
      <c r="Q195" s="196">
        <v>7.3499999999999998E-05</v>
      </c>
      <c r="R195" s="196">
        <f>Q195*H195</f>
        <v>0.0012201</v>
      </c>
      <c r="S195" s="196">
        <v>0</v>
      </c>
      <c r="T195" s="19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1" t="s">
        <v>175</v>
      </c>
      <c r="AT195" s="191" t="s">
        <v>151</v>
      </c>
      <c r="AU195" s="191" t="s">
        <v>87</v>
      </c>
      <c r="AY195" s="18" t="s">
        <v>148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8" t="s">
        <v>85</v>
      </c>
      <c r="BK195" s="192">
        <f>ROUND(I195*H195,2)</f>
        <v>0</v>
      </c>
      <c r="BL195" s="18" t="s">
        <v>175</v>
      </c>
      <c r="BM195" s="191" t="s">
        <v>705</v>
      </c>
    </row>
    <row r="196" s="13" customFormat="1">
      <c r="A196" s="13"/>
      <c r="B196" s="198"/>
      <c r="C196" s="13"/>
      <c r="D196" s="199" t="s">
        <v>177</v>
      </c>
      <c r="E196" s="200" t="s">
        <v>1</v>
      </c>
      <c r="F196" s="201" t="s">
        <v>706</v>
      </c>
      <c r="G196" s="13"/>
      <c r="H196" s="202">
        <v>16.600000000000001</v>
      </c>
      <c r="I196" s="203"/>
      <c r="J196" s="13"/>
      <c r="K196" s="13"/>
      <c r="L196" s="198"/>
      <c r="M196" s="204"/>
      <c r="N196" s="205"/>
      <c r="O196" s="205"/>
      <c r="P196" s="205"/>
      <c r="Q196" s="205"/>
      <c r="R196" s="205"/>
      <c r="S196" s="205"/>
      <c r="T196" s="20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00" t="s">
        <v>177</v>
      </c>
      <c r="AU196" s="200" t="s">
        <v>87</v>
      </c>
      <c r="AV196" s="13" t="s">
        <v>87</v>
      </c>
      <c r="AW196" s="13" t="s">
        <v>32</v>
      </c>
      <c r="AX196" s="13" t="s">
        <v>85</v>
      </c>
      <c r="AY196" s="200" t="s">
        <v>148</v>
      </c>
    </row>
    <row r="197" s="2" customFormat="1" ht="16.5" customHeight="1">
      <c r="A197" s="37"/>
      <c r="B197" s="178"/>
      <c r="C197" s="179" t="s">
        <v>7</v>
      </c>
      <c r="D197" s="179" t="s">
        <v>151</v>
      </c>
      <c r="E197" s="180" t="s">
        <v>707</v>
      </c>
      <c r="F197" s="181" t="s">
        <v>708</v>
      </c>
      <c r="G197" s="182" t="s">
        <v>153</v>
      </c>
      <c r="H197" s="183">
        <v>1</v>
      </c>
      <c r="I197" s="184"/>
      <c r="J197" s="185">
        <f>ROUND(I197*H197,2)</f>
        <v>0</v>
      </c>
      <c r="K197" s="181" t="s">
        <v>1</v>
      </c>
      <c r="L197" s="38"/>
      <c r="M197" s="194" t="s">
        <v>1</v>
      </c>
      <c r="N197" s="195" t="s">
        <v>42</v>
      </c>
      <c r="O197" s="76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1" t="s">
        <v>175</v>
      </c>
      <c r="AT197" s="191" t="s">
        <v>151</v>
      </c>
      <c r="AU197" s="191" t="s">
        <v>87</v>
      </c>
      <c r="AY197" s="18" t="s">
        <v>148</v>
      </c>
      <c r="BE197" s="192">
        <f>IF(N197="základní",J197,0)</f>
        <v>0</v>
      </c>
      <c r="BF197" s="192">
        <f>IF(N197="snížená",J197,0)</f>
        <v>0</v>
      </c>
      <c r="BG197" s="192">
        <f>IF(N197="zákl. přenesená",J197,0)</f>
        <v>0</v>
      </c>
      <c r="BH197" s="192">
        <f>IF(N197="sníž. přenesená",J197,0)</f>
        <v>0</v>
      </c>
      <c r="BI197" s="192">
        <f>IF(N197="nulová",J197,0)</f>
        <v>0</v>
      </c>
      <c r="BJ197" s="18" t="s">
        <v>85</v>
      </c>
      <c r="BK197" s="192">
        <f>ROUND(I197*H197,2)</f>
        <v>0</v>
      </c>
      <c r="BL197" s="18" t="s">
        <v>175</v>
      </c>
      <c r="BM197" s="191" t="s">
        <v>709</v>
      </c>
    </row>
    <row r="198" s="2" customFormat="1" ht="16.5" customHeight="1">
      <c r="A198" s="37"/>
      <c r="B198" s="178"/>
      <c r="C198" s="179" t="s">
        <v>354</v>
      </c>
      <c r="D198" s="179" t="s">
        <v>151</v>
      </c>
      <c r="E198" s="180" t="s">
        <v>710</v>
      </c>
      <c r="F198" s="181" t="s">
        <v>711</v>
      </c>
      <c r="G198" s="182" t="s">
        <v>153</v>
      </c>
      <c r="H198" s="183">
        <v>1</v>
      </c>
      <c r="I198" s="184"/>
      <c r="J198" s="185">
        <f>ROUND(I198*H198,2)</f>
        <v>0</v>
      </c>
      <c r="K198" s="181" t="s">
        <v>1</v>
      </c>
      <c r="L198" s="38"/>
      <c r="M198" s="194" t="s">
        <v>1</v>
      </c>
      <c r="N198" s="195" t="s">
        <v>42</v>
      </c>
      <c r="O198" s="76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1" t="s">
        <v>175</v>
      </c>
      <c r="AT198" s="191" t="s">
        <v>151</v>
      </c>
      <c r="AU198" s="191" t="s">
        <v>87</v>
      </c>
      <c r="AY198" s="18" t="s">
        <v>148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8" t="s">
        <v>85</v>
      </c>
      <c r="BK198" s="192">
        <f>ROUND(I198*H198,2)</f>
        <v>0</v>
      </c>
      <c r="BL198" s="18" t="s">
        <v>175</v>
      </c>
      <c r="BM198" s="191" t="s">
        <v>712</v>
      </c>
    </row>
    <row r="199" s="2" customFormat="1" ht="16.5" customHeight="1">
      <c r="A199" s="37"/>
      <c r="B199" s="178"/>
      <c r="C199" s="179" t="s">
        <v>358</v>
      </c>
      <c r="D199" s="179" t="s">
        <v>151</v>
      </c>
      <c r="E199" s="180" t="s">
        <v>713</v>
      </c>
      <c r="F199" s="181" t="s">
        <v>714</v>
      </c>
      <c r="G199" s="182" t="s">
        <v>153</v>
      </c>
      <c r="H199" s="183">
        <v>1</v>
      </c>
      <c r="I199" s="184"/>
      <c r="J199" s="185">
        <f>ROUND(I199*H199,2)</f>
        <v>0</v>
      </c>
      <c r="K199" s="181" t="s">
        <v>1</v>
      </c>
      <c r="L199" s="38"/>
      <c r="M199" s="194" t="s">
        <v>1</v>
      </c>
      <c r="N199" s="195" t="s">
        <v>42</v>
      </c>
      <c r="O199" s="76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1" t="s">
        <v>175</v>
      </c>
      <c r="AT199" s="191" t="s">
        <v>151</v>
      </c>
      <c r="AU199" s="191" t="s">
        <v>87</v>
      </c>
      <c r="AY199" s="18" t="s">
        <v>148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8" t="s">
        <v>85</v>
      </c>
      <c r="BK199" s="192">
        <f>ROUND(I199*H199,2)</f>
        <v>0</v>
      </c>
      <c r="BL199" s="18" t="s">
        <v>175</v>
      </c>
      <c r="BM199" s="191" t="s">
        <v>715</v>
      </c>
    </row>
    <row r="200" s="2" customFormat="1" ht="21.75" customHeight="1">
      <c r="A200" s="37"/>
      <c r="B200" s="178"/>
      <c r="C200" s="179" t="s">
        <v>299</v>
      </c>
      <c r="D200" s="179" t="s">
        <v>151</v>
      </c>
      <c r="E200" s="180" t="s">
        <v>716</v>
      </c>
      <c r="F200" s="181" t="s">
        <v>717</v>
      </c>
      <c r="G200" s="182" t="s">
        <v>153</v>
      </c>
      <c r="H200" s="183">
        <v>1</v>
      </c>
      <c r="I200" s="184"/>
      <c r="J200" s="185">
        <f>ROUND(I200*H200,2)</f>
        <v>0</v>
      </c>
      <c r="K200" s="181" t="s">
        <v>1</v>
      </c>
      <c r="L200" s="38"/>
      <c r="M200" s="194" t="s">
        <v>1</v>
      </c>
      <c r="N200" s="195" t="s">
        <v>42</v>
      </c>
      <c r="O200" s="76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1" t="s">
        <v>175</v>
      </c>
      <c r="AT200" s="191" t="s">
        <v>151</v>
      </c>
      <c r="AU200" s="191" t="s">
        <v>87</v>
      </c>
      <c r="AY200" s="18" t="s">
        <v>148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8" t="s">
        <v>85</v>
      </c>
      <c r="BK200" s="192">
        <f>ROUND(I200*H200,2)</f>
        <v>0</v>
      </c>
      <c r="BL200" s="18" t="s">
        <v>175</v>
      </c>
      <c r="BM200" s="191" t="s">
        <v>718</v>
      </c>
    </row>
    <row r="201" s="2" customFormat="1" ht="21.75" customHeight="1">
      <c r="A201" s="37"/>
      <c r="B201" s="178"/>
      <c r="C201" s="179" t="s">
        <v>365</v>
      </c>
      <c r="D201" s="179" t="s">
        <v>151</v>
      </c>
      <c r="E201" s="180" t="s">
        <v>610</v>
      </c>
      <c r="F201" s="181" t="s">
        <v>611</v>
      </c>
      <c r="G201" s="182" t="s">
        <v>153</v>
      </c>
      <c r="H201" s="183">
        <v>1</v>
      </c>
      <c r="I201" s="184"/>
      <c r="J201" s="185">
        <f>ROUND(I201*H201,2)</f>
        <v>0</v>
      </c>
      <c r="K201" s="181" t="s">
        <v>1</v>
      </c>
      <c r="L201" s="38"/>
      <c r="M201" s="194" t="s">
        <v>1</v>
      </c>
      <c r="N201" s="195" t="s">
        <v>42</v>
      </c>
      <c r="O201" s="76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1" t="s">
        <v>175</v>
      </c>
      <c r="AT201" s="191" t="s">
        <v>151</v>
      </c>
      <c r="AU201" s="191" t="s">
        <v>87</v>
      </c>
      <c r="AY201" s="18" t="s">
        <v>148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8" t="s">
        <v>85</v>
      </c>
      <c r="BK201" s="192">
        <f>ROUND(I201*H201,2)</f>
        <v>0</v>
      </c>
      <c r="BL201" s="18" t="s">
        <v>175</v>
      </c>
      <c r="BM201" s="191" t="s">
        <v>719</v>
      </c>
    </row>
    <row r="202" s="12" customFormat="1" ht="22.8" customHeight="1">
      <c r="A202" s="12"/>
      <c r="B202" s="165"/>
      <c r="C202" s="12"/>
      <c r="D202" s="166" t="s">
        <v>76</v>
      </c>
      <c r="E202" s="176" t="s">
        <v>261</v>
      </c>
      <c r="F202" s="176" t="s">
        <v>262</v>
      </c>
      <c r="G202" s="12"/>
      <c r="H202" s="12"/>
      <c r="I202" s="168"/>
      <c r="J202" s="177">
        <f>BK202</f>
        <v>0</v>
      </c>
      <c r="K202" s="12"/>
      <c r="L202" s="165"/>
      <c r="M202" s="170"/>
      <c r="N202" s="171"/>
      <c r="O202" s="171"/>
      <c r="P202" s="172">
        <f>P203</f>
        <v>0</v>
      </c>
      <c r="Q202" s="171"/>
      <c r="R202" s="172">
        <f>R203</f>
        <v>0</v>
      </c>
      <c r="S202" s="171"/>
      <c r="T202" s="173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66" t="s">
        <v>85</v>
      </c>
      <c r="AT202" s="174" t="s">
        <v>76</v>
      </c>
      <c r="AU202" s="174" t="s">
        <v>85</v>
      </c>
      <c r="AY202" s="166" t="s">
        <v>148</v>
      </c>
      <c r="BK202" s="175">
        <f>BK203</f>
        <v>0</v>
      </c>
    </row>
    <row r="203" s="2" customFormat="1" ht="24.15" customHeight="1">
      <c r="A203" s="37"/>
      <c r="B203" s="178"/>
      <c r="C203" s="179" t="s">
        <v>303</v>
      </c>
      <c r="D203" s="179" t="s">
        <v>151</v>
      </c>
      <c r="E203" s="180" t="s">
        <v>613</v>
      </c>
      <c r="F203" s="181" t="s">
        <v>614</v>
      </c>
      <c r="G203" s="182" t="s">
        <v>196</v>
      </c>
      <c r="H203" s="183">
        <v>0.155</v>
      </c>
      <c r="I203" s="184"/>
      <c r="J203" s="185">
        <f>ROUND(I203*H203,2)</f>
        <v>0</v>
      </c>
      <c r="K203" s="181" t="s">
        <v>154</v>
      </c>
      <c r="L203" s="38"/>
      <c r="M203" s="186" t="s">
        <v>1</v>
      </c>
      <c r="N203" s="187" t="s">
        <v>42</v>
      </c>
      <c r="O203" s="188"/>
      <c r="P203" s="189">
        <f>O203*H203</f>
        <v>0</v>
      </c>
      <c r="Q203" s="189">
        <v>0</v>
      </c>
      <c r="R203" s="189">
        <f>Q203*H203</f>
        <v>0</v>
      </c>
      <c r="S203" s="189">
        <v>0</v>
      </c>
      <c r="T203" s="190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1" t="s">
        <v>175</v>
      </c>
      <c r="AT203" s="191" t="s">
        <v>151</v>
      </c>
      <c r="AU203" s="191" t="s">
        <v>87</v>
      </c>
      <c r="AY203" s="18" t="s">
        <v>148</v>
      </c>
      <c r="BE203" s="192">
        <f>IF(N203="základní",J203,0)</f>
        <v>0</v>
      </c>
      <c r="BF203" s="192">
        <f>IF(N203="snížená",J203,0)</f>
        <v>0</v>
      </c>
      <c r="BG203" s="192">
        <f>IF(N203="zákl. přenesená",J203,0)</f>
        <v>0</v>
      </c>
      <c r="BH203" s="192">
        <f>IF(N203="sníž. přenesená",J203,0)</f>
        <v>0</v>
      </c>
      <c r="BI203" s="192">
        <f>IF(N203="nulová",J203,0)</f>
        <v>0</v>
      </c>
      <c r="BJ203" s="18" t="s">
        <v>85</v>
      </c>
      <c r="BK203" s="192">
        <f>ROUND(I203*H203,2)</f>
        <v>0</v>
      </c>
      <c r="BL203" s="18" t="s">
        <v>175</v>
      </c>
      <c r="BM203" s="191" t="s">
        <v>720</v>
      </c>
    </row>
    <row r="204" s="2" customFormat="1" ht="6.96" customHeight="1">
      <c r="A204" s="37"/>
      <c r="B204" s="59"/>
      <c r="C204" s="60"/>
      <c r="D204" s="60"/>
      <c r="E204" s="60"/>
      <c r="F204" s="60"/>
      <c r="G204" s="60"/>
      <c r="H204" s="60"/>
      <c r="I204" s="60"/>
      <c r="J204" s="60"/>
      <c r="K204" s="60"/>
      <c r="L204" s="38"/>
      <c r="M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</row>
  </sheetData>
  <autoFilter ref="C124:K20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  <c r="AZ2" s="193" t="s">
        <v>629</v>
      </c>
      <c r="BA2" s="193" t="s">
        <v>1</v>
      </c>
      <c r="BB2" s="193" t="s">
        <v>1</v>
      </c>
      <c r="BC2" s="193" t="s">
        <v>721</v>
      </c>
      <c r="BD2" s="193" t="s">
        <v>87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  <c r="AZ3" s="193" t="s">
        <v>534</v>
      </c>
      <c r="BA3" s="193" t="s">
        <v>1</v>
      </c>
      <c r="BB3" s="193" t="s">
        <v>1</v>
      </c>
      <c r="BC3" s="193" t="s">
        <v>722</v>
      </c>
      <c r="BD3" s="193" t="s">
        <v>87</v>
      </c>
    </row>
    <row r="4" s="1" customFormat="1" ht="24.96" customHeight="1">
      <c r="B4" s="21"/>
      <c r="D4" s="22" t="s">
        <v>123</v>
      </c>
      <c r="L4" s="21"/>
      <c r="M4" s="127" t="s">
        <v>10</v>
      </c>
      <c r="AT4" s="18" t="s">
        <v>3</v>
      </c>
      <c r="AZ4" s="193" t="s">
        <v>157</v>
      </c>
      <c r="BA4" s="193" t="s">
        <v>1</v>
      </c>
      <c r="BB4" s="193" t="s">
        <v>1</v>
      </c>
      <c r="BC4" s="193" t="s">
        <v>723</v>
      </c>
      <c r="BD4" s="193" t="s">
        <v>87</v>
      </c>
    </row>
    <row r="5" s="1" customFormat="1" ht="6.96" customHeight="1">
      <c r="B5" s="21"/>
      <c r="L5" s="21"/>
      <c r="AZ5" s="193" t="s">
        <v>536</v>
      </c>
      <c r="BA5" s="193" t="s">
        <v>1</v>
      </c>
      <c r="BB5" s="193" t="s">
        <v>1</v>
      </c>
      <c r="BC5" s="193" t="s">
        <v>724</v>
      </c>
      <c r="BD5" s="193" t="s">
        <v>87</v>
      </c>
    </row>
    <row r="6" s="1" customFormat="1" ht="12" customHeight="1">
      <c r="B6" s="21"/>
      <c r="D6" s="31" t="s">
        <v>16</v>
      </c>
      <c r="L6" s="21"/>
      <c r="AZ6" s="193" t="s">
        <v>539</v>
      </c>
      <c r="BA6" s="193" t="s">
        <v>1</v>
      </c>
      <c r="BB6" s="193" t="s">
        <v>1</v>
      </c>
      <c r="BC6" s="193" t="s">
        <v>725</v>
      </c>
      <c r="BD6" s="193" t="s">
        <v>87</v>
      </c>
    </row>
    <row r="7" s="1" customFormat="1" ht="16.5" customHeight="1">
      <c r="B7" s="21"/>
      <c r="E7" s="128" t="str">
        <f>'Rekapitulace stavby'!K6</f>
        <v>Zázemí sportovního areálu Libeč - aktualizace a doplnění 02/2024</v>
      </c>
      <c r="F7" s="31"/>
      <c r="G7" s="31"/>
      <c r="H7" s="31"/>
      <c r="L7" s="21"/>
    </row>
    <row r="8" s="1" customFormat="1" ht="12" customHeight="1">
      <c r="B8" s="21"/>
      <c r="D8" s="31" t="s">
        <v>124</v>
      </c>
      <c r="L8" s="21"/>
    </row>
    <row r="9" s="2" customFormat="1" ht="16.5" customHeight="1">
      <c r="A9" s="37"/>
      <c r="B9" s="38"/>
      <c r="C9" s="37"/>
      <c r="D9" s="37"/>
      <c r="E9" s="128" t="s">
        <v>541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542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726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7. 2. 2024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95">
        <f>ROUND(J125,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31" t="s">
        <v>42</v>
      </c>
      <c r="F35" s="134">
        <f>ROUND((SUM(BE125:BE172)),  2)</f>
        <v>0</v>
      </c>
      <c r="G35" s="37"/>
      <c r="H35" s="37"/>
      <c r="I35" s="135">
        <v>0.20999999999999999</v>
      </c>
      <c r="J35" s="134">
        <f>ROUND(((SUM(BE125:BE172))*I35),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43</v>
      </c>
      <c r="F36" s="134">
        <f>ROUND((SUM(BF125:BF172)),  2)</f>
        <v>0</v>
      </c>
      <c r="G36" s="37"/>
      <c r="H36" s="37"/>
      <c r="I36" s="135">
        <v>0.12</v>
      </c>
      <c r="J36" s="134">
        <f>ROUND(((SUM(BF125:BF172))*I36),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4">
        <f>ROUND((SUM(BG125:BG172)),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4">
        <f>ROUND((SUM(BH125:BH172)),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46</v>
      </c>
      <c r="F39" s="134">
        <f>ROUND((SUM(BI125:BI172)),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47</v>
      </c>
      <c r="E41" s="80"/>
      <c r="F41" s="80"/>
      <c r="G41" s="138" t="s">
        <v>48</v>
      </c>
      <c r="H41" s="139" t="s">
        <v>49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Zázemí sportovního areálu Libeč - aktualizace a doplnění 02/2024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124</v>
      </c>
      <c r="L86" s="21"/>
    </row>
    <row r="87" s="2" customFormat="1" ht="16.5" customHeight="1">
      <c r="A87" s="37"/>
      <c r="B87" s="38"/>
      <c r="C87" s="37"/>
      <c r="D87" s="37"/>
      <c r="E87" s="128" t="s">
        <v>541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542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005-03 - Dešťová kanalizace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Libeč</v>
      </c>
      <c r="G91" s="37"/>
      <c r="H91" s="37"/>
      <c r="I91" s="31" t="s">
        <v>22</v>
      </c>
      <c r="J91" s="68" t="str">
        <f>IF(J14="","",J14)</f>
        <v>7. 2. 2024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24</v>
      </c>
      <c r="D93" s="37"/>
      <c r="E93" s="37"/>
      <c r="F93" s="26" t="str">
        <f>E17</f>
        <v>Město Trutnov</v>
      </c>
      <c r="G93" s="37"/>
      <c r="H93" s="37"/>
      <c r="I93" s="31" t="s">
        <v>30</v>
      </c>
      <c r="J93" s="35" t="str">
        <f>E23</f>
        <v>SOLLERTIA, ing. Vladislav jána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Ing. Lenka Kasperová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J125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163</v>
      </c>
      <c r="E99" s="149"/>
      <c r="F99" s="149"/>
      <c r="G99" s="149"/>
      <c r="H99" s="149"/>
      <c r="I99" s="149"/>
      <c r="J99" s="150">
        <f>J126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164</v>
      </c>
      <c r="E100" s="153"/>
      <c r="F100" s="153"/>
      <c r="G100" s="153"/>
      <c r="H100" s="153"/>
      <c r="I100" s="153"/>
      <c r="J100" s="154">
        <f>J127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544</v>
      </c>
      <c r="E101" s="153"/>
      <c r="F101" s="153"/>
      <c r="G101" s="153"/>
      <c r="H101" s="153"/>
      <c r="I101" s="153"/>
      <c r="J101" s="154">
        <f>J149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545</v>
      </c>
      <c r="E102" s="153"/>
      <c r="F102" s="153"/>
      <c r="G102" s="153"/>
      <c r="H102" s="153"/>
      <c r="I102" s="153"/>
      <c r="J102" s="154">
        <f>J162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168</v>
      </c>
      <c r="E103" s="153"/>
      <c r="F103" s="153"/>
      <c r="G103" s="153"/>
      <c r="H103" s="153"/>
      <c r="I103" s="153"/>
      <c r="J103" s="154">
        <f>J171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133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128" t="str">
        <f>E7</f>
        <v>Zázemí sportovního areálu Libeč - aktualizace a doplnění 02/2024</v>
      </c>
      <c r="F113" s="31"/>
      <c r="G113" s="31"/>
      <c r="H113" s="31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1"/>
      <c r="C114" s="31" t="s">
        <v>124</v>
      </c>
      <c r="L114" s="21"/>
    </row>
    <row r="115" s="2" customFormat="1" ht="16.5" customHeight="1">
      <c r="A115" s="37"/>
      <c r="B115" s="38"/>
      <c r="C115" s="37"/>
      <c r="D115" s="37"/>
      <c r="E115" s="128" t="s">
        <v>541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542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66" t="str">
        <f>E11</f>
        <v>005-03 - Dešťová kanalizace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7"/>
      <c r="E119" s="37"/>
      <c r="F119" s="26" t="str">
        <f>F14</f>
        <v>Libeč</v>
      </c>
      <c r="G119" s="37"/>
      <c r="H119" s="37"/>
      <c r="I119" s="31" t="s">
        <v>22</v>
      </c>
      <c r="J119" s="68" t="str">
        <f>IF(J14="","",J14)</f>
        <v>7. 2. 2024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24</v>
      </c>
      <c r="D121" s="37"/>
      <c r="E121" s="37"/>
      <c r="F121" s="26" t="str">
        <f>E17</f>
        <v>Město Trutnov</v>
      </c>
      <c r="G121" s="37"/>
      <c r="H121" s="37"/>
      <c r="I121" s="31" t="s">
        <v>30</v>
      </c>
      <c r="J121" s="35" t="str">
        <f>E23</f>
        <v>SOLLERTIA, ing. Vladislav jána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7"/>
      <c r="E122" s="37"/>
      <c r="F122" s="26" t="str">
        <f>IF(E20="","",E20)</f>
        <v>Vyplň údaj</v>
      </c>
      <c r="G122" s="37"/>
      <c r="H122" s="37"/>
      <c r="I122" s="31" t="s">
        <v>33</v>
      </c>
      <c r="J122" s="35" t="str">
        <f>E26</f>
        <v>Ing. Lenka Kasperová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55"/>
      <c r="B124" s="156"/>
      <c r="C124" s="157" t="s">
        <v>134</v>
      </c>
      <c r="D124" s="158" t="s">
        <v>62</v>
      </c>
      <c r="E124" s="158" t="s">
        <v>58</v>
      </c>
      <c r="F124" s="158" t="s">
        <v>59</v>
      </c>
      <c r="G124" s="158" t="s">
        <v>135</v>
      </c>
      <c r="H124" s="158" t="s">
        <v>136</v>
      </c>
      <c r="I124" s="158" t="s">
        <v>137</v>
      </c>
      <c r="J124" s="158" t="s">
        <v>128</v>
      </c>
      <c r="K124" s="159" t="s">
        <v>138</v>
      </c>
      <c r="L124" s="160"/>
      <c r="M124" s="85" t="s">
        <v>1</v>
      </c>
      <c r="N124" s="86" t="s">
        <v>41</v>
      </c>
      <c r="O124" s="86" t="s">
        <v>139</v>
      </c>
      <c r="P124" s="86" t="s">
        <v>140</v>
      </c>
      <c r="Q124" s="86" t="s">
        <v>141</v>
      </c>
      <c r="R124" s="86" t="s">
        <v>142</v>
      </c>
      <c r="S124" s="86" t="s">
        <v>143</v>
      </c>
      <c r="T124" s="87" t="s">
        <v>144</v>
      </c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="2" customFormat="1" ht="22.8" customHeight="1">
      <c r="A125" s="37"/>
      <c r="B125" s="38"/>
      <c r="C125" s="92" t="s">
        <v>145</v>
      </c>
      <c r="D125" s="37"/>
      <c r="E125" s="37"/>
      <c r="F125" s="37"/>
      <c r="G125" s="37"/>
      <c r="H125" s="37"/>
      <c r="I125" s="37"/>
      <c r="J125" s="161">
        <f>BK125</f>
        <v>0</v>
      </c>
      <c r="K125" s="37"/>
      <c r="L125" s="38"/>
      <c r="M125" s="88"/>
      <c r="N125" s="72"/>
      <c r="O125" s="89"/>
      <c r="P125" s="162">
        <f>P126</f>
        <v>0</v>
      </c>
      <c r="Q125" s="89"/>
      <c r="R125" s="162">
        <f>R126</f>
        <v>0.11285344281429999</v>
      </c>
      <c r="S125" s="89"/>
      <c r="T125" s="163">
        <f>T126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76</v>
      </c>
      <c r="AU125" s="18" t="s">
        <v>130</v>
      </c>
      <c r="BK125" s="164">
        <f>BK126</f>
        <v>0</v>
      </c>
    </row>
    <row r="126" s="12" customFormat="1" ht="25.92" customHeight="1">
      <c r="A126" s="12"/>
      <c r="B126" s="165"/>
      <c r="C126" s="12"/>
      <c r="D126" s="166" t="s">
        <v>76</v>
      </c>
      <c r="E126" s="167" t="s">
        <v>169</v>
      </c>
      <c r="F126" s="167" t="s">
        <v>170</v>
      </c>
      <c r="G126" s="12"/>
      <c r="H126" s="12"/>
      <c r="I126" s="168"/>
      <c r="J126" s="169">
        <f>BK126</f>
        <v>0</v>
      </c>
      <c r="K126" s="12"/>
      <c r="L126" s="165"/>
      <c r="M126" s="170"/>
      <c r="N126" s="171"/>
      <c r="O126" s="171"/>
      <c r="P126" s="172">
        <f>P127+P149+P162+P171</f>
        <v>0</v>
      </c>
      <c r="Q126" s="171"/>
      <c r="R126" s="172">
        <f>R127+R149+R162+R171</f>
        <v>0.11285344281429999</v>
      </c>
      <c r="S126" s="171"/>
      <c r="T126" s="173">
        <f>T127+T149+T162+T171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85</v>
      </c>
      <c r="AT126" s="174" t="s">
        <v>76</v>
      </c>
      <c r="AU126" s="174" t="s">
        <v>77</v>
      </c>
      <c r="AY126" s="166" t="s">
        <v>148</v>
      </c>
      <c r="BK126" s="175">
        <f>BK127+BK149+BK162+BK171</f>
        <v>0</v>
      </c>
    </row>
    <row r="127" s="12" customFormat="1" ht="22.8" customHeight="1">
      <c r="A127" s="12"/>
      <c r="B127" s="165"/>
      <c r="C127" s="12"/>
      <c r="D127" s="166" t="s">
        <v>76</v>
      </c>
      <c r="E127" s="176" t="s">
        <v>85</v>
      </c>
      <c r="F127" s="176" t="s">
        <v>171</v>
      </c>
      <c r="G127" s="12"/>
      <c r="H127" s="12"/>
      <c r="I127" s="168"/>
      <c r="J127" s="177">
        <f>BK127</f>
        <v>0</v>
      </c>
      <c r="K127" s="12"/>
      <c r="L127" s="165"/>
      <c r="M127" s="170"/>
      <c r="N127" s="171"/>
      <c r="O127" s="171"/>
      <c r="P127" s="172">
        <f>SUM(P128:P148)</f>
        <v>0</v>
      </c>
      <c r="Q127" s="171"/>
      <c r="R127" s="172">
        <f>SUM(R128:R148)</f>
        <v>0</v>
      </c>
      <c r="S127" s="171"/>
      <c r="T127" s="173">
        <f>SUM(T128:T148)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6" t="s">
        <v>85</v>
      </c>
      <c r="AT127" s="174" t="s">
        <v>76</v>
      </c>
      <c r="AU127" s="174" t="s">
        <v>85</v>
      </c>
      <c r="AY127" s="166" t="s">
        <v>148</v>
      </c>
      <c r="BK127" s="175">
        <f>SUM(BK128:BK148)</f>
        <v>0</v>
      </c>
    </row>
    <row r="128" s="2" customFormat="1" ht="24.15" customHeight="1">
      <c r="A128" s="37"/>
      <c r="B128" s="178"/>
      <c r="C128" s="179" t="s">
        <v>85</v>
      </c>
      <c r="D128" s="179" t="s">
        <v>151</v>
      </c>
      <c r="E128" s="180" t="s">
        <v>643</v>
      </c>
      <c r="F128" s="181" t="s">
        <v>644</v>
      </c>
      <c r="G128" s="182" t="s">
        <v>183</v>
      </c>
      <c r="H128" s="183">
        <v>19.199999999999999</v>
      </c>
      <c r="I128" s="184"/>
      <c r="J128" s="185">
        <f>ROUND(I128*H128,2)</f>
        <v>0</v>
      </c>
      <c r="K128" s="181" t="s">
        <v>154</v>
      </c>
      <c r="L128" s="38"/>
      <c r="M128" s="194" t="s">
        <v>1</v>
      </c>
      <c r="N128" s="195" t="s">
        <v>42</v>
      </c>
      <c r="O128" s="76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1" t="s">
        <v>175</v>
      </c>
      <c r="AT128" s="191" t="s">
        <v>151</v>
      </c>
      <c r="AU128" s="191" t="s">
        <v>87</v>
      </c>
      <c r="AY128" s="18" t="s">
        <v>148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8" t="s">
        <v>85</v>
      </c>
      <c r="BK128" s="192">
        <f>ROUND(I128*H128,2)</f>
        <v>0</v>
      </c>
      <c r="BL128" s="18" t="s">
        <v>175</v>
      </c>
      <c r="BM128" s="191" t="s">
        <v>727</v>
      </c>
    </row>
    <row r="129" s="15" customFormat="1">
      <c r="A129" s="15"/>
      <c r="B129" s="215"/>
      <c r="C129" s="15"/>
      <c r="D129" s="199" t="s">
        <v>177</v>
      </c>
      <c r="E129" s="216" t="s">
        <v>1</v>
      </c>
      <c r="F129" s="217" t="s">
        <v>728</v>
      </c>
      <c r="G129" s="15"/>
      <c r="H129" s="216" t="s">
        <v>1</v>
      </c>
      <c r="I129" s="218"/>
      <c r="J129" s="15"/>
      <c r="K129" s="15"/>
      <c r="L129" s="215"/>
      <c r="M129" s="219"/>
      <c r="N129" s="220"/>
      <c r="O129" s="220"/>
      <c r="P129" s="220"/>
      <c r="Q129" s="220"/>
      <c r="R129" s="220"/>
      <c r="S129" s="220"/>
      <c r="T129" s="22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16" t="s">
        <v>177</v>
      </c>
      <c r="AU129" s="216" t="s">
        <v>87</v>
      </c>
      <c r="AV129" s="15" t="s">
        <v>85</v>
      </c>
      <c r="AW129" s="15" t="s">
        <v>32</v>
      </c>
      <c r="AX129" s="15" t="s">
        <v>77</v>
      </c>
      <c r="AY129" s="216" t="s">
        <v>148</v>
      </c>
    </row>
    <row r="130" s="13" customFormat="1">
      <c r="A130" s="13"/>
      <c r="B130" s="198"/>
      <c r="C130" s="13"/>
      <c r="D130" s="199" t="s">
        <v>177</v>
      </c>
      <c r="E130" s="200" t="s">
        <v>1</v>
      </c>
      <c r="F130" s="201" t="s">
        <v>729</v>
      </c>
      <c r="G130" s="13"/>
      <c r="H130" s="202">
        <v>19.199999999999999</v>
      </c>
      <c r="I130" s="203"/>
      <c r="J130" s="13"/>
      <c r="K130" s="13"/>
      <c r="L130" s="198"/>
      <c r="M130" s="204"/>
      <c r="N130" s="205"/>
      <c r="O130" s="205"/>
      <c r="P130" s="205"/>
      <c r="Q130" s="205"/>
      <c r="R130" s="205"/>
      <c r="S130" s="205"/>
      <c r="T130" s="20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00" t="s">
        <v>177</v>
      </c>
      <c r="AU130" s="200" t="s">
        <v>87</v>
      </c>
      <c r="AV130" s="13" t="s">
        <v>87</v>
      </c>
      <c r="AW130" s="13" t="s">
        <v>32</v>
      </c>
      <c r="AX130" s="13" t="s">
        <v>77</v>
      </c>
      <c r="AY130" s="200" t="s">
        <v>148</v>
      </c>
    </row>
    <row r="131" s="14" customFormat="1">
      <c r="A131" s="14"/>
      <c r="B131" s="207"/>
      <c r="C131" s="14"/>
      <c r="D131" s="199" t="s">
        <v>177</v>
      </c>
      <c r="E131" s="208" t="s">
        <v>629</v>
      </c>
      <c r="F131" s="209" t="s">
        <v>180</v>
      </c>
      <c r="G131" s="14"/>
      <c r="H131" s="210">
        <v>19.199999999999999</v>
      </c>
      <c r="I131" s="211"/>
      <c r="J131" s="14"/>
      <c r="K131" s="14"/>
      <c r="L131" s="207"/>
      <c r="M131" s="212"/>
      <c r="N131" s="213"/>
      <c r="O131" s="213"/>
      <c r="P131" s="213"/>
      <c r="Q131" s="213"/>
      <c r="R131" s="213"/>
      <c r="S131" s="213"/>
      <c r="T131" s="2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8" t="s">
        <v>177</v>
      </c>
      <c r="AU131" s="208" t="s">
        <v>87</v>
      </c>
      <c r="AV131" s="14" t="s">
        <v>175</v>
      </c>
      <c r="AW131" s="14" t="s">
        <v>32</v>
      </c>
      <c r="AX131" s="14" t="s">
        <v>85</v>
      </c>
      <c r="AY131" s="208" t="s">
        <v>148</v>
      </c>
    </row>
    <row r="132" s="2" customFormat="1" ht="33" customHeight="1">
      <c r="A132" s="37"/>
      <c r="B132" s="178"/>
      <c r="C132" s="179" t="s">
        <v>87</v>
      </c>
      <c r="D132" s="179" t="s">
        <v>151</v>
      </c>
      <c r="E132" s="180" t="s">
        <v>547</v>
      </c>
      <c r="F132" s="181" t="s">
        <v>548</v>
      </c>
      <c r="G132" s="182" t="s">
        <v>183</v>
      </c>
      <c r="H132" s="183">
        <v>34.991999999999997</v>
      </c>
      <c r="I132" s="184"/>
      <c r="J132" s="185">
        <f>ROUND(I132*H132,2)</f>
        <v>0</v>
      </c>
      <c r="K132" s="181" t="s">
        <v>154</v>
      </c>
      <c r="L132" s="38"/>
      <c r="M132" s="194" t="s">
        <v>1</v>
      </c>
      <c r="N132" s="195" t="s">
        <v>42</v>
      </c>
      <c r="O132" s="76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1" t="s">
        <v>175</v>
      </c>
      <c r="AT132" s="191" t="s">
        <v>151</v>
      </c>
      <c r="AU132" s="191" t="s">
        <v>87</v>
      </c>
      <c r="AY132" s="18" t="s">
        <v>148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8" t="s">
        <v>85</v>
      </c>
      <c r="BK132" s="192">
        <f>ROUND(I132*H132,2)</f>
        <v>0</v>
      </c>
      <c r="BL132" s="18" t="s">
        <v>175</v>
      </c>
      <c r="BM132" s="191" t="s">
        <v>730</v>
      </c>
    </row>
    <row r="133" s="15" customFormat="1">
      <c r="A133" s="15"/>
      <c r="B133" s="215"/>
      <c r="C133" s="15"/>
      <c r="D133" s="199" t="s">
        <v>177</v>
      </c>
      <c r="E133" s="216" t="s">
        <v>1</v>
      </c>
      <c r="F133" s="217" t="s">
        <v>731</v>
      </c>
      <c r="G133" s="15"/>
      <c r="H133" s="216" t="s">
        <v>1</v>
      </c>
      <c r="I133" s="218"/>
      <c r="J133" s="15"/>
      <c r="K133" s="15"/>
      <c r="L133" s="215"/>
      <c r="M133" s="219"/>
      <c r="N133" s="220"/>
      <c r="O133" s="220"/>
      <c r="P133" s="220"/>
      <c r="Q133" s="220"/>
      <c r="R133" s="220"/>
      <c r="S133" s="220"/>
      <c r="T133" s="22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16" t="s">
        <v>177</v>
      </c>
      <c r="AU133" s="216" t="s">
        <v>87</v>
      </c>
      <c r="AV133" s="15" t="s">
        <v>85</v>
      </c>
      <c r="AW133" s="15" t="s">
        <v>32</v>
      </c>
      <c r="AX133" s="15" t="s">
        <v>77</v>
      </c>
      <c r="AY133" s="216" t="s">
        <v>148</v>
      </c>
    </row>
    <row r="134" s="13" customFormat="1">
      <c r="A134" s="13"/>
      <c r="B134" s="198"/>
      <c r="C134" s="13"/>
      <c r="D134" s="199" t="s">
        <v>177</v>
      </c>
      <c r="E134" s="200" t="s">
        <v>1</v>
      </c>
      <c r="F134" s="201" t="s">
        <v>732</v>
      </c>
      <c r="G134" s="13"/>
      <c r="H134" s="202">
        <v>34.991999999999997</v>
      </c>
      <c r="I134" s="203"/>
      <c r="J134" s="13"/>
      <c r="K134" s="13"/>
      <c r="L134" s="198"/>
      <c r="M134" s="204"/>
      <c r="N134" s="205"/>
      <c r="O134" s="205"/>
      <c r="P134" s="205"/>
      <c r="Q134" s="205"/>
      <c r="R134" s="205"/>
      <c r="S134" s="205"/>
      <c r="T134" s="20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00" t="s">
        <v>177</v>
      </c>
      <c r="AU134" s="200" t="s">
        <v>87</v>
      </c>
      <c r="AV134" s="13" t="s">
        <v>87</v>
      </c>
      <c r="AW134" s="13" t="s">
        <v>32</v>
      </c>
      <c r="AX134" s="13" t="s">
        <v>77</v>
      </c>
      <c r="AY134" s="200" t="s">
        <v>148</v>
      </c>
    </row>
    <row r="135" s="14" customFormat="1">
      <c r="A135" s="14"/>
      <c r="B135" s="207"/>
      <c r="C135" s="14"/>
      <c r="D135" s="199" t="s">
        <v>177</v>
      </c>
      <c r="E135" s="208" t="s">
        <v>536</v>
      </c>
      <c r="F135" s="209" t="s">
        <v>180</v>
      </c>
      <c r="G135" s="14"/>
      <c r="H135" s="210">
        <v>34.991999999999997</v>
      </c>
      <c r="I135" s="211"/>
      <c r="J135" s="14"/>
      <c r="K135" s="14"/>
      <c r="L135" s="207"/>
      <c r="M135" s="212"/>
      <c r="N135" s="213"/>
      <c r="O135" s="213"/>
      <c r="P135" s="213"/>
      <c r="Q135" s="213"/>
      <c r="R135" s="213"/>
      <c r="S135" s="213"/>
      <c r="T135" s="2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8" t="s">
        <v>177</v>
      </c>
      <c r="AU135" s="208" t="s">
        <v>87</v>
      </c>
      <c r="AV135" s="14" t="s">
        <v>175</v>
      </c>
      <c r="AW135" s="14" t="s">
        <v>32</v>
      </c>
      <c r="AX135" s="14" t="s">
        <v>85</v>
      </c>
      <c r="AY135" s="208" t="s">
        <v>148</v>
      </c>
    </row>
    <row r="136" s="2" customFormat="1" ht="37.8" customHeight="1">
      <c r="A136" s="37"/>
      <c r="B136" s="178"/>
      <c r="C136" s="179" t="s">
        <v>190</v>
      </c>
      <c r="D136" s="179" t="s">
        <v>151</v>
      </c>
      <c r="E136" s="180" t="s">
        <v>191</v>
      </c>
      <c r="F136" s="181" t="s">
        <v>192</v>
      </c>
      <c r="G136" s="182" t="s">
        <v>183</v>
      </c>
      <c r="H136" s="183">
        <v>24.969000000000001</v>
      </c>
      <c r="I136" s="184"/>
      <c r="J136" s="185">
        <f>ROUND(I136*H136,2)</f>
        <v>0</v>
      </c>
      <c r="K136" s="181" t="s">
        <v>154</v>
      </c>
      <c r="L136" s="38"/>
      <c r="M136" s="194" t="s">
        <v>1</v>
      </c>
      <c r="N136" s="195" t="s">
        <v>42</v>
      </c>
      <c r="O136" s="76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1" t="s">
        <v>175</v>
      </c>
      <c r="AT136" s="191" t="s">
        <v>151</v>
      </c>
      <c r="AU136" s="191" t="s">
        <v>87</v>
      </c>
      <c r="AY136" s="18" t="s">
        <v>148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8" t="s">
        <v>85</v>
      </c>
      <c r="BK136" s="192">
        <f>ROUND(I136*H136,2)</f>
        <v>0</v>
      </c>
      <c r="BL136" s="18" t="s">
        <v>175</v>
      </c>
      <c r="BM136" s="191" t="s">
        <v>733</v>
      </c>
    </row>
    <row r="137" s="13" customFormat="1">
      <c r="A137" s="13"/>
      <c r="B137" s="198"/>
      <c r="C137" s="13"/>
      <c r="D137" s="199" t="s">
        <v>177</v>
      </c>
      <c r="E137" s="200" t="s">
        <v>1</v>
      </c>
      <c r="F137" s="201" t="s">
        <v>734</v>
      </c>
      <c r="G137" s="13"/>
      <c r="H137" s="202">
        <v>54.192</v>
      </c>
      <c r="I137" s="203"/>
      <c r="J137" s="13"/>
      <c r="K137" s="13"/>
      <c r="L137" s="198"/>
      <c r="M137" s="204"/>
      <c r="N137" s="205"/>
      <c r="O137" s="205"/>
      <c r="P137" s="205"/>
      <c r="Q137" s="205"/>
      <c r="R137" s="205"/>
      <c r="S137" s="205"/>
      <c r="T137" s="20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00" t="s">
        <v>177</v>
      </c>
      <c r="AU137" s="200" t="s">
        <v>87</v>
      </c>
      <c r="AV137" s="13" t="s">
        <v>87</v>
      </c>
      <c r="AW137" s="13" t="s">
        <v>32</v>
      </c>
      <c r="AX137" s="13" t="s">
        <v>77</v>
      </c>
      <c r="AY137" s="200" t="s">
        <v>148</v>
      </c>
    </row>
    <row r="138" s="13" customFormat="1">
      <c r="A138" s="13"/>
      <c r="B138" s="198"/>
      <c r="C138" s="13"/>
      <c r="D138" s="199" t="s">
        <v>177</v>
      </c>
      <c r="E138" s="200" t="s">
        <v>1</v>
      </c>
      <c r="F138" s="201" t="s">
        <v>557</v>
      </c>
      <c r="G138" s="13"/>
      <c r="H138" s="202">
        <v>-29.222999999999999</v>
      </c>
      <c r="I138" s="203"/>
      <c r="J138" s="13"/>
      <c r="K138" s="13"/>
      <c r="L138" s="198"/>
      <c r="M138" s="204"/>
      <c r="N138" s="205"/>
      <c r="O138" s="205"/>
      <c r="P138" s="205"/>
      <c r="Q138" s="205"/>
      <c r="R138" s="205"/>
      <c r="S138" s="205"/>
      <c r="T138" s="20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00" t="s">
        <v>177</v>
      </c>
      <c r="AU138" s="200" t="s">
        <v>87</v>
      </c>
      <c r="AV138" s="13" t="s">
        <v>87</v>
      </c>
      <c r="AW138" s="13" t="s">
        <v>32</v>
      </c>
      <c r="AX138" s="13" t="s">
        <v>77</v>
      </c>
      <c r="AY138" s="200" t="s">
        <v>148</v>
      </c>
    </row>
    <row r="139" s="14" customFormat="1">
      <c r="A139" s="14"/>
      <c r="B139" s="207"/>
      <c r="C139" s="14"/>
      <c r="D139" s="199" t="s">
        <v>177</v>
      </c>
      <c r="E139" s="208" t="s">
        <v>157</v>
      </c>
      <c r="F139" s="209" t="s">
        <v>180</v>
      </c>
      <c r="G139" s="14"/>
      <c r="H139" s="210">
        <v>24.969000000000001</v>
      </c>
      <c r="I139" s="211"/>
      <c r="J139" s="14"/>
      <c r="K139" s="14"/>
      <c r="L139" s="207"/>
      <c r="M139" s="212"/>
      <c r="N139" s="213"/>
      <c r="O139" s="213"/>
      <c r="P139" s="213"/>
      <c r="Q139" s="213"/>
      <c r="R139" s="213"/>
      <c r="S139" s="213"/>
      <c r="T139" s="2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8" t="s">
        <v>177</v>
      </c>
      <c r="AU139" s="208" t="s">
        <v>87</v>
      </c>
      <c r="AV139" s="14" t="s">
        <v>175</v>
      </c>
      <c r="AW139" s="14" t="s">
        <v>32</v>
      </c>
      <c r="AX139" s="14" t="s">
        <v>85</v>
      </c>
      <c r="AY139" s="208" t="s">
        <v>148</v>
      </c>
    </row>
    <row r="140" s="2" customFormat="1" ht="33" customHeight="1">
      <c r="A140" s="37"/>
      <c r="B140" s="178"/>
      <c r="C140" s="179" t="s">
        <v>175</v>
      </c>
      <c r="D140" s="179" t="s">
        <v>151</v>
      </c>
      <c r="E140" s="180" t="s">
        <v>194</v>
      </c>
      <c r="F140" s="181" t="s">
        <v>195</v>
      </c>
      <c r="G140" s="182" t="s">
        <v>196</v>
      </c>
      <c r="H140" s="183">
        <v>44.944000000000003</v>
      </c>
      <c r="I140" s="184"/>
      <c r="J140" s="185">
        <f>ROUND(I140*H140,2)</f>
        <v>0</v>
      </c>
      <c r="K140" s="181" t="s">
        <v>154</v>
      </c>
      <c r="L140" s="38"/>
      <c r="M140" s="194" t="s">
        <v>1</v>
      </c>
      <c r="N140" s="195" t="s">
        <v>42</v>
      </c>
      <c r="O140" s="76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1" t="s">
        <v>175</v>
      </c>
      <c r="AT140" s="191" t="s">
        <v>151</v>
      </c>
      <c r="AU140" s="191" t="s">
        <v>87</v>
      </c>
      <c r="AY140" s="18" t="s">
        <v>148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8" t="s">
        <v>85</v>
      </c>
      <c r="BK140" s="192">
        <f>ROUND(I140*H140,2)</f>
        <v>0</v>
      </c>
      <c r="BL140" s="18" t="s">
        <v>175</v>
      </c>
      <c r="BM140" s="191" t="s">
        <v>735</v>
      </c>
    </row>
    <row r="141" s="13" customFormat="1">
      <c r="A141" s="13"/>
      <c r="B141" s="198"/>
      <c r="C141" s="13"/>
      <c r="D141" s="199" t="s">
        <v>177</v>
      </c>
      <c r="E141" s="200" t="s">
        <v>1</v>
      </c>
      <c r="F141" s="201" t="s">
        <v>198</v>
      </c>
      <c r="G141" s="13"/>
      <c r="H141" s="202">
        <v>44.944000000000003</v>
      </c>
      <c r="I141" s="203"/>
      <c r="J141" s="13"/>
      <c r="K141" s="13"/>
      <c r="L141" s="198"/>
      <c r="M141" s="204"/>
      <c r="N141" s="205"/>
      <c r="O141" s="205"/>
      <c r="P141" s="205"/>
      <c r="Q141" s="205"/>
      <c r="R141" s="205"/>
      <c r="S141" s="205"/>
      <c r="T141" s="20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0" t="s">
        <v>177</v>
      </c>
      <c r="AU141" s="200" t="s">
        <v>87</v>
      </c>
      <c r="AV141" s="13" t="s">
        <v>87</v>
      </c>
      <c r="AW141" s="13" t="s">
        <v>32</v>
      </c>
      <c r="AX141" s="13" t="s">
        <v>85</v>
      </c>
      <c r="AY141" s="200" t="s">
        <v>148</v>
      </c>
    </row>
    <row r="142" s="2" customFormat="1" ht="16.5" customHeight="1">
      <c r="A142" s="37"/>
      <c r="B142" s="178"/>
      <c r="C142" s="179" t="s">
        <v>147</v>
      </c>
      <c r="D142" s="179" t="s">
        <v>151</v>
      </c>
      <c r="E142" s="180" t="s">
        <v>199</v>
      </c>
      <c r="F142" s="181" t="s">
        <v>200</v>
      </c>
      <c r="G142" s="182" t="s">
        <v>183</v>
      </c>
      <c r="H142" s="183">
        <v>24.969000000000001</v>
      </c>
      <c r="I142" s="184"/>
      <c r="J142" s="185">
        <f>ROUND(I142*H142,2)</f>
        <v>0</v>
      </c>
      <c r="K142" s="181" t="s">
        <v>154</v>
      </c>
      <c r="L142" s="38"/>
      <c r="M142" s="194" t="s">
        <v>1</v>
      </c>
      <c r="N142" s="195" t="s">
        <v>42</v>
      </c>
      <c r="O142" s="76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1" t="s">
        <v>175</v>
      </c>
      <c r="AT142" s="191" t="s">
        <v>151</v>
      </c>
      <c r="AU142" s="191" t="s">
        <v>87</v>
      </c>
      <c r="AY142" s="18" t="s">
        <v>148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8" t="s">
        <v>85</v>
      </c>
      <c r="BK142" s="192">
        <f>ROUND(I142*H142,2)</f>
        <v>0</v>
      </c>
      <c r="BL142" s="18" t="s">
        <v>175</v>
      </c>
      <c r="BM142" s="191" t="s">
        <v>736</v>
      </c>
    </row>
    <row r="143" s="13" customFormat="1">
      <c r="A143" s="13"/>
      <c r="B143" s="198"/>
      <c r="C143" s="13"/>
      <c r="D143" s="199" t="s">
        <v>177</v>
      </c>
      <c r="E143" s="200" t="s">
        <v>1</v>
      </c>
      <c r="F143" s="201" t="s">
        <v>157</v>
      </c>
      <c r="G143" s="13"/>
      <c r="H143" s="202">
        <v>24.969000000000001</v>
      </c>
      <c r="I143" s="203"/>
      <c r="J143" s="13"/>
      <c r="K143" s="13"/>
      <c r="L143" s="198"/>
      <c r="M143" s="204"/>
      <c r="N143" s="205"/>
      <c r="O143" s="205"/>
      <c r="P143" s="205"/>
      <c r="Q143" s="205"/>
      <c r="R143" s="205"/>
      <c r="S143" s="205"/>
      <c r="T143" s="20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00" t="s">
        <v>177</v>
      </c>
      <c r="AU143" s="200" t="s">
        <v>87</v>
      </c>
      <c r="AV143" s="13" t="s">
        <v>87</v>
      </c>
      <c r="AW143" s="13" t="s">
        <v>32</v>
      </c>
      <c r="AX143" s="13" t="s">
        <v>85</v>
      </c>
      <c r="AY143" s="200" t="s">
        <v>148</v>
      </c>
    </row>
    <row r="144" s="2" customFormat="1" ht="24.15" customHeight="1">
      <c r="A144" s="37"/>
      <c r="B144" s="178"/>
      <c r="C144" s="179" t="s">
        <v>202</v>
      </c>
      <c r="D144" s="179" t="s">
        <v>151</v>
      </c>
      <c r="E144" s="180" t="s">
        <v>560</v>
      </c>
      <c r="F144" s="181" t="s">
        <v>561</v>
      </c>
      <c r="G144" s="182" t="s">
        <v>183</v>
      </c>
      <c r="H144" s="183">
        <v>29.222999999999999</v>
      </c>
      <c r="I144" s="184"/>
      <c r="J144" s="185">
        <f>ROUND(I144*H144,2)</f>
        <v>0</v>
      </c>
      <c r="K144" s="181" t="s">
        <v>154</v>
      </c>
      <c r="L144" s="38"/>
      <c r="M144" s="194" t="s">
        <v>1</v>
      </c>
      <c r="N144" s="195" t="s">
        <v>42</v>
      </c>
      <c r="O144" s="76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1" t="s">
        <v>175</v>
      </c>
      <c r="AT144" s="191" t="s">
        <v>151</v>
      </c>
      <c r="AU144" s="191" t="s">
        <v>87</v>
      </c>
      <c r="AY144" s="18" t="s">
        <v>148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8" t="s">
        <v>85</v>
      </c>
      <c r="BK144" s="192">
        <f>ROUND(I144*H144,2)</f>
        <v>0</v>
      </c>
      <c r="BL144" s="18" t="s">
        <v>175</v>
      </c>
      <c r="BM144" s="191" t="s">
        <v>737</v>
      </c>
    </row>
    <row r="145" s="13" customFormat="1">
      <c r="A145" s="13"/>
      <c r="B145" s="198"/>
      <c r="C145" s="13"/>
      <c r="D145" s="199" t="s">
        <v>177</v>
      </c>
      <c r="E145" s="200" t="s">
        <v>1</v>
      </c>
      <c r="F145" s="201" t="s">
        <v>563</v>
      </c>
      <c r="G145" s="13"/>
      <c r="H145" s="202">
        <v>14.204000000000001</v>
      </c>
      <c r="I145" s="203"/>
      <c r="J145" s="13"/>
      <c r="K145" s="13"/>
      <c r="L145" s="198"/>
      <c r="M145" s="204"/>
      <c r="N145" s="205"/>
      <c r="O145" s="205"/>
      <c r="P145" s="205"/>
      <c r="Q145" s="205"/>
      <c r="R145" s="205"/>
      <c r="S145" s="205"/>
      <c r="T145" s="20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0" t="s">
        <v>177</v>
      </c>
      <c r="AU145" s="200" t="s">
        <v>87</v>
      </c>
      <c r="AV145" s="13" t="s">
        <v>87</v>
      </c>
      <c r="AW145" s="13" t="s">
        <v>32</v>
      </c>
      <c r="AX145" s="13" t="s">
        <v>77</v>
      </c>
      <c r="AY145" s="200" t="s">
        <v>148</v>
      </c>
    </row>
    <row r="146" s="13" customFormat="1">
      <c r="A146" s="13"/>
      <c r="B146" s="198"/>
      <c r="C146" s="13"/>
      <c r="D146" s="199" t="s">
        <v>177</v>
      </c>
      <c r="E146" s="200" t="s">
        <v>1</v>
      </c>
      <c r="F146" s="201" t="s">
        <v>629</v>
      </c>
      <c r="G146" s="13"/>
      <c r="H146" s="202">
        <v>19.199999999999999</v>
      </c>
      <c r="I146" s="203"/>
      <c r="J146" s="13"/>
      <c r="K146" s="13"/>
      <c r="L146" s="198"/>
      <c r="M146" s="204"/>
      <c r="N146" s="205"/>
      <c r="O146" s="205"/>
      <c r="P146" s="205"/>
      <c r="Q146" s="205"/>
      <c r="R146" s="205"/>
      <c r="S146" s="205"/>
      <c r="T146" s="20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00" t="s">
        <v>177</v>
      </c>
      <c r="AU146" s="200" t="s">
        <v>87</v>
      </c>
      <c r="AV146" s="13" t="s">
        <v>87</v>
      </c>
      <c r="AW146" s="13" t="s">
        <v>32</v>
      </c>
      <c r="AX146" s="13" t="s">
        <v>77</v>
      </c>
      <c r="AY146" s="200" t="s">
        <v>148</v>
      </c>
    </row>
    <row r="147" s="13" customFormat="1">
      <c r="A147" s="13"/>
      <c r="B147" s="198"/>
      <c r="C147" s="13"/>
      <c r="D147" s="199" t="s">
        <v>177</v>
      </c>
      <c r="E147" s="200" t="s">
        <v>1</v>
      </c>
      <c r="F147" s="201" t="s">
        <v>738</v>
      </c>
      <c r="G147" s="13"/>
      <c r="H147" s="202">
        <v>-4.181</v>
      </c>
      <c r="I147" s="203"/>
      <c r="J147" s="13"/>
      <c r="K147" s="13"/>
      <c r="L147" s="198"/>
      <c r="M147" s="204"/>
      <c r="N147" s="205"/>
      <c r="O147" s="205"/>
      <c r="P147" s="205"/>
      <c r="Q147" s="205"/>
      <c r="R147" s="205"/>
      <c r="S147" s="205"/>
      <c r="T147" s="20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0" t="s">
        <v>177</v>
      </c>
      <c r="AU147" s="200" t="s">
        <v>87</v>
      </c>
      <c r="AV147" s="13" t="s">
        <v>87</v>
      </c>
      <c r="AW147" s="13" t="s">
        <v>32</v>
      </c>
      <c r="AX147" s="13" t="s">
        <v>77</v>
      </c>
      <c r="AY147" s="200" t="s">
        <v>148</v>
      </c>
    </row>
    <row r="148" s="14" customFormat="1">
      <c r="A148" s="14"/>
      <c r="B148" s="207"/>
      <c r="C148" s="14"/>
      <c r="D148" s="199" t="s">
        <v>177</v>
      </c>
      <c r="E148" s="208" t="s">
        <v>539</v>
      </c>
      <c r="F148" s="209" t="s">
        <v>180</v>
      </c>
      <c r="G148" s="14"/>
      <c r="H148" s="210">
        <v>29.222999999999999</v>
      </c>
      <c r="I148" s="211"/>
      <c r="J148" s="14"/>
      <c r="K148" s="14"/>
      <c r="L148" s="207"/>
      <c r="M148" s="212"/>
      <c r="N148" s="213"/>
      <c r="O148" s="213"/>
      <c r="P148" s="213"/>
      <c r="Q148" s="213"/>
      <c r="R148" s="213"/>
      <c r="S148" s="213"/>
      <c r="T148" s="2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8" t="s">
        <v>177</v>
      </c>
      <c r="AU148" s="208" t="s">
        <v>87</v>
      </c>
      <c r="AV148" s="14" t="s">
        <v>175</v>
      </c>
      <c r="AW148" s="14" t="s">
        <v>32</v>
      </c>
      <c r="AX148" s="14" t="s">
        <v>85</v>
      </c>
      <c r="AY148" s="208" t="s">
        <v>148</v>
      </c>
    </row>
    <row r="149" s="12" customFormat="1" ht="22.8" customHeight="1">
      <c r="A149" s="12"/>
      <c r="B149" s="165"/>
      <c r="C149" s="12"/>
      <c r="D149" s="166" t="s">
        <v>76</v>
      </c>
      <c r="E149" s="176" t="s">
        <v>175</v>
      </c>
      <c r="F149" s="176" t="s">
        <v>564</v>
      </c>
      <c r="G149" s="12"/>
      <c r="H149" s="12"/>
      <c r="I149" s="168"/>
      <c r="J149" s="177">
        <f>BK149</f>
        <v>0</v>
      </c>
      <c r="K149" s="12"/>
      <c r="L149" s="165"/>
      <c r="M149" s="170"/>
      <c r="N149" s="171"/>
      <c r="O149" s="171"/>
      <c r="P149" s="172">
        <f>SUM(P150:P161)</f>
        <v>0</v>
      </c>
      <c r="Q149" s="171"/>
      <c r="R149" s="172">
        <f>SUM(R150:R161)</f>
        <v>0.020192682814299999</v>
      </c>
      <c r="S149" s="171"/>
      <c r="T149" s="173">
        <f>SUM(T150:T161)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6" t="s">
        <v>85</v>
      </c>
      <c r="AT149" s="174" t="s">
        <v>76</v>
      </c>
      <c r="AU149" s="174" t="s">
        <v>85</v>
      </c>
      <c r="AY149" s="166" t="s">
        <v>148</v>
      </c>
      <c r="BK149" s="175">
        <f>SUM(BK150:BK161)</f>
        <v>0</v>
      </c>
    </row>
    <row r="150" s="2" customFormat="1" ht="16.5" customHeight="1">
      <c r="A150" s="37"/>
      <c r="B150" s="178"/>
      <c r="C150" s="179" t="s">
        <v>207</v>
      </c>
      <c r="D150" s="179" t="s">
        <v>151</v>
      </c>
      <c r="E150" s="180" t="s">
        <v>565</v>
      </c>
      <c r="F150" s="181" t="s">
        <v>566</v>
      </c>
      <c r="G150" s="182" t="s">
        <v>183</v>
      </c>
      <c r="H150" s="183">
        <v>20.788</v>
      </c>
      <c r="I150" s="184"/>
      <c r="J150" s="185">
        <f>ROUND(I150*H150,2)</f>
        <v>0</v>
      </c>
      <c r="K150" s="181" t="s">
        <v>154</v>
      </c>
      <c r="L150" s="38"/>
      <c r="M150" s="194" t="s">
        <v>1</v>
      </c>
      <c r="N150" s="195" t="s">
        <v>42</v>
      </c>
      <c r="O150" s="76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1" t="s">
        <v>175</v>
      </c>
      <c r="AT150" s="191" t="s">
        <v>151</v>
      </c>
      <c r="AU150" s="191" t="s">
        <v>87</v>
      </c>
      <c r="AY150" s="18" t="s">
        <v>148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8" t="s">
        <v>85</v>
      </c>
      <c r="BK150" s="192">
        <f>ROUND(I150*H150,2)</f>
        <v>0</v>
      </c>
      <c r="BL150" s="18" t="s">
        <v>175</v>
      </c>
      <c r="BM150" s="191" t="s">
        <v>739</v>
      </c>
    </row>
    <row r="151" s="15" customFormat="1">
      <c r="A151" s="15"/>
      <c r="B151" s="215"/>
      <c r="C151" s="15"/>
      <c r="D151" s="199" t="s">
        <v>177</v>
      </c>
      <c r="E151" s="216" t="s">
        <v>1</v>
      </c>
      <c r="F151" s="217" t="s">
        <v>731</v>
      </c>
      <c r="G151" s="15"/>
      <c r="H151" s="216" t="s">
        <v>1</v>
      </c>
      <c r="I151" s="218"/>
      <c r="J151" s="15"/>
      <c r="K151" s="15"/>
      <c r="L151" s="215"/>
      <c r="M151" s="219"/>
      <c r="N151" s="220"/>
      <c r="O151" s="220"/>
      <c r="P151" s="220"/>
      <c r="Q151" s="220"/>
      <c r="R151" s="220"/>
      <c r="S151" s="220"/>
      <c r="T151" s="221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16" t="s">
        <v>177</v>
      </c>
      <c r="AU151" s="216" t="s">
        <v>87</v>
      </c>
      <c r="AV151" s="15" t="s">
        <v>85</v>
      </c>
      <c r="AW151" s="15" t="s">
        <v>32</v>
      </c>
      <c r="AX151" s="15" t="s">
        <v>77</v>
      </c>
      <c r="AY151" s="216" t="s">
        <v>148</v>
      </c>
    </row>
    <row r="152" s="13" customFormat="1">
      <c r="A152" s="13"/>
      <c r="B152" s="198"/>
      <c r="C152" s="13"/>
      <c r="D152" s="199" t="s">
        <v>177</v>
      </c>
      <c r="E152" s="200" t="s">
        <v>1</v>
      </c>
      <c r="F152" s="201" t="s">
        <v>740</v>
      </c>
      <c r="G152" s="13"/>
      <c r="H152" s="202">
        <v>20.788</v>
      </c>
      <c r="I152" s="203"/>
      <c r="J152" s="13"/>
      <c r="K152" s="13"/>
      <c r="L152" s="198"/>
      <c r="M152" s="204"/>
      <c r="N152" s="205"/>
      <c r="O152" s="205"/>
      <c r="P152" s="205"/>
      <c r="Q152" s="205"/>
      <c r="R152" s="205"/>
      <c r="S152" s="205"/>
      <c r="T152" s="20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00" t="s">
        <v>177</v>
      </c>
      <c r="AU152" s="200" t="s">
        <v>87</v>
      </c>
      <c r="AV152" s="13" t="s">
        <v>87</v>
      </c>
      <c r="AW152" s="13" t="s">
        <v>32</v>
      </c>
      <c r="AX152" s="13" t="s">
        <v>77</v>
      </c>
      <c r="AY152" s="200" t="s">
        <v>148</v>
      </c>
    </row>
    <row r="153" s="14" customFormat="1">
      <c r="A153" s="14"/>
      <c r="B153" s="207"/>
      <c r="C153" s="14"/>
      <c r="D153" s="199" t="s">
        <v>177</v>
      </c>
      <c r="E153" s="208" t="s">
        <v>534</v>
      </c>
      <c r="F153" s="209" t="s">
        <v>180</v>
      </c>
      <c r="G153" s="14"/>
      <c r="H153" s="210">
        <v>20.788</v>
      </c>
      <c r="I153" s="211"/>
      <c r="J153" s="14"/>
      <c r="K153" s="14"/>
      <c r="L153" s="207"/>
      <c r="M153" s="212"/>
      <c r="N153" s="213"/>
      <c r="O153" s="213"/>
      <c r="P153" s="213"/>
      <c r="Q153" s="213"/>
      <c r="R153" s="213"/>
      <c r="S153" s="213"/>
      <c r="T153" s="2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8" t="s">
        <v>177</v>
      </c>
      <c r="AU153" s="208" t="s">
        <v>87</v>
      </c>
      <c r="AV153" s="14" t="s">
        <v>175</v>
      </c>
      <c r="AW153" s="14" t="s">
        <v>32</v>
      </c>
      <c r="AX153" s="14" t="s">
        <v>85</v>
      </c>
      <c r="AY153" s="208" t="s">
        <v>148</v>
      </c>
    </row>
    <row r="154" s="2" customFormat="1" ht="24.15" customHeight="1">
      <c r="A154" s="37"/>
      <c r="B154" s="178"/>
      <c r="C154" s="179" t="s">
        <v>213</v>
      </c>
      <c r="D154" s="179" t="s">
        <v>151</v>
      </c>
      <c r="E154" s="180" t="s">
        <v>665</v>
      </c>
      <c r="F154" s="181" t="s">
        <v>666</v>
      </c>
      <c r="G154" s="182" t="s">
        <v>183</v>
      </c>
      <c r="H154" s="183">
        <v>0.56999999999999995</v>
      </c>
      <c r="I154" s="184"/>
      <c r="J154" s="185">
        <f>ROUND(I154*H154,2)</f>
        <v>0</v>
      </c>
      <c r="K154" s="181" t="s">
        <v>154</v>
      </c>
      <c r="L154" s="38"/>
      <c r="M154" s="194" t="s">
        <v>1</v>
      </c>
      <c r="N154" s="195" t="s">
        <v>42</v>
      </c>
      <c r="O154" s="76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1" t="s">
        <v>175</v>
      </c>
      <c r="AT154" s="191" t="s">
        <v>151</v>
      </c>
      <c r="AU154" s="191" t="s">
        <v>87</v>
      </c>
      <c r="AY154" s="18" t="s">
        <v>148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8" t="s">
        <v>85</v>
      </c>
      <c r="BK154" s="192">
        <f>ROUND(I154*H154,2)</f>
        <v>0</v>
      </c>
      <c r="BL154" s="18" t="s">
        <v>175</v>
      </c>
      <c r="BM154" s="191" t="s">
        <v>741</v>
      </c>
    </row>
    <row r="155" s="15" customFormat="1">
      <c r="A155" s="15"/>
      <c r="B155" s="215"/>
      <c r="C155" s="15"/>
      <c r="D155" s="199" t="s">
        <v>177</v>
      </c>
      <c r="E155" s="216" t="s">
        <v>1</v>
      </c>
      <c r="F155" s="217" t="s">
        <v>742</v>
      </c>
      <c r="G155" s="15"/>
      <c r="H155" s="216" t="s">
        <v>1</v>
      </c>
      <c r="I155" s="218"/>
      <c r="J155" s="15"/>
      <c r="K155" s="15"/>
      <c r="L155" s="215"/>
      <c r="M155" s="219"/>
      <c r="N155" s="220"/>
      <c r="O155" s="220"/>
      <c r="P155" s="220"/>
      <c r="Q155" s="220"/>
      <c r="R155" s="220"/>
      <c r="S155" s="220"/>
      <c r="T155" s="22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16" t="s">
        <v>177</v>
      </c>
      <c r="AU155" s="216" t="s">
        <v>87</v>
      </c>
      <c r="AV155" s="15" t="s">
        <v>85</v>
      </c>
      <c r="AW155" s="15" t="s">
        <v>32</v>
      </c>
      <c r="AX155" s="15" t="s">
        <v>77</v>
      </c>
      <c r="AY155" s="216" t="s">
        <v>148</v>
      </c>
    </row>
    <row r="156" s="13" customFormat="1">
      <c r="A156" s="13"/>
      <c r="B156" s="198"/>
      <c r="C156" s="13"/>
      <c r="D156" s="199" t="s">
        <v>177</v>
      </c>
      <c r="E156" s="200" t="s">
        <v>1</v>
      </c>
      <c r="F156" s="201" t="s">
        <v>743</v>
      </c>
      <c r="G156" s="13"/>
      <c r="H156" s="202">
        <v>0.56999999999999995</v>
      </c>
      <c r="I156" s="203"/>
      <c r="J156" s="13"/>
      <c r="K156" s="13"/>
      <c r="L156" s="198"/>
      <c r="M156" s="204"/>
      <c r="N156" s="205"/>
      <c r="O156" s="205"/>
      <c r="P156" s="205"/>
      <c r="Q156" s="205"/>
      <c r="R156" s="205"/>
      <c r="S156" s="205"/>
      <c r="T156" s="20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00" t="s">
        <v>177</v>
      </c>
      <c r="AU156" s="200" t="s">
        <v>87</v>
      </c>
      <c r="AV156" s="13" t="s">
        <v>87</v>
      </c>
      <c r="AW156" s="13" t="s">
        <v>32</v>
      </c>
      <c r="AX156" s="13" t="s">
        <v>77</v>
      </c>
      <c r="AY156" s="200" t="s">
        <v>148</v>
      </c>
    </row>
    <row r="157" s="14" customFormat="1">
      <c r="A157" s="14"/>
      <c r="B157" s="207"/>
      <c r="C157" s="14"/>
      <c r="D157" s="199" t="s">
        <v>177</v>
      </c>
      <c r="E157" s="208" t="s">
        <v>1</v>
      </c>
      <c r="F157" s="209" t="s">
        <v>180</v>
      </c>
      <c r="G157" s="14"/>
      <c r="H157" s="210">
        <v>0.56999999999999995</v>
      </c>
      <c r="I157" s="211"/>
      <c r="J157" s="14"/>
      <c r="K157" s="14"/>
      <c r="L157" s="207"/>
      <c r="M157" s="212"/>
      <c r="N157" s="213"/>
      <c r="O157" s="213"/>
      <c r="P157" s="213"/>
      <c r="Q157" s="213"/>
      <c r="R157" s="213"/>
      <c r="S157" s="213"/>
      <c r="T157" s="2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8" t="s">
        <v>177</v>
      </c>
      <c r="AU157" s="208" t="s">
        <v>87</v>
      </c>
      <c r="AV157" s="14" t="s">
        <v>175</v>
      </c>
      <c r="AW157" s="14" t="s">
        <v>32</v>
      </c>
      <c r="AX157" s="14" t="s">
        <v>85</v>
      </c>
      <c r="AY157" s="208" t="s">
        <v>148</v>
      </c>
    </row>
    <row r="158" s="2" customFormat="1" ht="24.15" customHeight="1">
      <c r="A158" s="37"/>
      <c r="B158" s="178"/>
      <c r="C158" s="179" t="s">
        <v>222</v>
      </c>
      <c r="D158" s="179" t="s">
        <v>151</v>
      </c>
      <c r="E158" s="180" t="s">
        <v>672</v>
      </c>
      <c r="F158" s="181" t="s">
        <v>673</v>
      </c>
      <c r="G158" s="182" t="s">
        <v>196</v>
      </c>
      <c r="H158" s="183">
        <v>0.019</v>
      </c>
      <c r="I158" s="184"/>
      <c r="J158" s="185">
        <f>ROUND(I158*H158,2)</f>
        <v>0</v>
      </c>
      <c r="K158" s="181" t="s">
        <v>154</v>
      </c>
      <c r="L158" s="38"/>
      <c r="M158" s="194" t="s">
        <v>1</v>
      </c>
      <c r="N158" s="195" t="s">
        <v>42</v>
      </c>
      <c r="O158" s="76"/>
      <c r="P158" s="196">
        <f>O158*H158</f>
        <v>0</v>
      </c>
      <c r="Q158" s="196">
        <v>1.0627727797</v>
      </c>
      <c r="R158" s="196">
        <f>Q158*H158</f>
        <v>0.020192682814299999</v>
      </c>
      <c r="S158" s="196">
        <v>0</v>
      </c>
      <c r="T158" s="19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1" t="s">
        <v>175</v>
      </c>
      <c r="AT158" s="191" t="s">
        <v>151</v>
      </c>
      <c r="AU158" s="191" t="s">
        <v>87</v>
      </c>
      <c r="AY158" s="18" t="s">
        <v>148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8" t="s">
        <v>85</v>
      </c>
      <c r="BK158" s="192">
        <f>ROUND(I158*H158,2)</f>
        <v>0</v>
      </c>
      <c r="BL158" s="18" t="s">
        <v>175</v>
      </c>
      <c r="BM158" s="191" t="s">
        <v>744</v>
      </c>
    </row>
    <row r="159" s="15" customFormat="1">
      <c r="A159" s="15"/>
      <c r="B159" s="215"/>
      <c r="C159" s="15"/>
      <c r="D159" s="199" t="s">
        <v>177</v>
      </c>
      <c r="E159" s="216" t="s">
        <v>1</v>
      </c>
      <c r="F159" s="217" t="s">
        <v>742</v>
      </c>
      <c r="G159" s="15"/>
      <c r="H159" s="216" t="s">
        <v>1</v>
      </c>
      <c r="I159" s="218"/>
      <c r="J159" s="15"/>
      <c r="K159" s="15"/>
      <c r="L159" s="215"/>
      <c r="M159" s="219"/>
      <c r="N159" s="220"/>
      <c r="O159" s="220"/>
      <c r="P159" s="220"/>
      <c r="Q159" s="220"/>
      <c r="R159" s="220"/>
      <c r="S159" s="220"/>
      <c r="T159" s="221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16" t="s">
        <v>177</v>
      </c>
      <c r="AU159" s="216" t="s">
        <v>87</v>
      </c>
      <c r="AV159" s="15" t="s">
        <v>85</v>
      </c>
      <c r="AW159" s="15" t="s">
        <v>32</v>
      </c>
      <c r="AX159" s="15" t="s">
        <v>77</v>
      </c>
      <c r="AY159" s="216" t="s">
        <v>148</v>
      </c>
    </row>
    <row r="160" s="13" customFormat="1">
      <c r="A160" s="13"/>
      <c r="B160" s="198"/>
      <c r="C160" s="13"/>
      <c r="D160" s="199" t="s">
        <v>177</v>
      </c>
      <c r="E160" s="200" t="s">
        <v>1</v>
      </c>
      <c r="F160" s="201" t="s">
        <v>745</v>
      </c>
      <c r="G160" s="13"/>
      <c r="H160" s="202">
        <v>0.019</v>
      </c>
      <c r="I160" s="203"/>
      <c r="J160" s="13"/>
      <c r="K160" s="13"/>
      <c r="L160" s="198"/>
      <c r="M160" s="204"/>
      <c r="N160" s="205"/>
      <c r="O160" s="205"/>
      <c r="P160" s="205"/>
      <c r="Q160" s="205"/>
      <c r="R160" s="205"/>
      <c r="S160" s="205"/>
      <c r="T160" s="20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00" t="s">
        <v>177</v>
      </c>
      <c r="AU160" s="200" t="s">
        <v>87</v>
      </c>
      <c r="AV160" s="13" t="s">
        <v>87</v>
      </c>
      <c r="AW160" s="13" t="s">
        <v>32</v>
      </c>
      <c r="AX160" s="13" t="s">
        <v>77</v>
      </c>
      <c r="AY160" s="200" t="s">
        <v>148</v>
      </c>
    </row>
    <row r="161" s="14" customFormat="1">
      <c r="A161" s="14"/>
      <c r="B161" s="207"/>
      <c r="C161" s="14"/>
      <c r="D161" s="199" t="s">
        <v>177</v>
      </c>
      <c r="E161" s="208" t="s">
        <v>1</v>
      </c>
      <c r="F161" s="209" t="s">
        <v>180</v>
      </c>
      <c r="G161" s="14"/>
      <c r="H161" s="210">
        <v>0.019</v>
      </c>
      <c r="I161" s="211"/>
      <c r="J161" s="14"/>
      <c r="K161" s="14"/>
      <c r="L161" s="207"/>
      <c r="M161" s="212"/>
      <c r="N161" s="213"/>
      <c r="O161" s="213"/>
      <c r="P161" s="213"/>
      <c r="Q161" s="213"/>
      <c r="R161" s="213"/>
      <c r="S161" s="213"/>
      <c r="T161" s="2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8" t="s">
        <v>177</v>
      </c>
      <c r="AU161" s="208" t="s">
        <v>87</v>
      </c>
      <c r="AV161" s="14" t="s">
        <v>175</v>
      </c>
      <c r="AW161" s="14" t="s">
        <v>32</v>
      </c>
      <c r="AX161" s="14" t="s">
        <v>85</v>
      </c>
      <c r="AY161" s="208" t="s">
        <v>148</v>
      </c>
    </row>
    <row r="162" s="12" customFormat="1" ht="22.8" customHeight="1">
      <c r="A162" s="12"/>
      <c r="B162" s="165"/>
      <c r="C162" s="12"/>
      <c r="D162" s="166" t="s">
        <v>76</v>
      </c>
      <c r="E162" s="176" t="s">
        <v>213</v>
      </c>
      <c r="F162" s="176" t="s">
        <v>569</v>
      </c>
      <c r="G162" s="12"/>
      <c r="H162" s="12"/>
      <c r="I162" s="168"/>
      <c r="J162" s="177">
        <f>BK162</f>
        <v>0</v>
      </c>
      <c r="K162" s="12"/>
      <c r="L162" s="165"/>
      <c r="M162" s="170"/>
      <c r="N162" s="171"/>
      <c r="O162" s="171"/>
      <c r="P162" s="172">
        <f>SUM(P163:P170)</f>
        <v>0</v>
      </c>
      <c r="Q162" s="171"/>
      <c r="R162" s="172">
        <f>SUM(R163:R170)</f>
        <v>0.092660759999999995</v>
      </c>
      <c r="S162" s="171"/>
      <c r="T162" s="173">
        <f>SUM(T163:T170)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6" t="s">
        <v>85</v>
      </c>
      <c r="AT162" s="174" t="s">
        <v>76</v>
      </c>
      <c r="AU162" s="174" t="s">
        <v>85</v>
      </c>
      <c r="AY162" s="166" t="s">
        <v>148</v>
      </c>
      <c r="BK162" s="175">
        <f>SUM(BK163:BK170)</f>
        <v>0</v>
      </c>
    </row>
    <row r="163" s="2" customFormat="1" ht="24.15" customHeight="1">
      <c r="A163" s="37"/>
      <c r="B163" s="178"/>
      <c r="C163" s="179" t="s">
        <v>232</v>
      </c>
      <c r="D163" s="179" t="s">
        <v>151</v>
      </c>
      <c r="E163" s="180" t="s">
        <v>746</v>
      </c>
      <c r="F163" s="181" t="s">
        <v>747</v>
      </c>
      <c r="G163" s="182" t="s">
        <v>408</v>
      </c>
      <c r="H163" s="183">
        <v>48.600000000000001</v>
      </c>
      <c r="I163" s="184"/>
      <c r="J163" s="185">
        <f>ROUND(I163*H163,2)</f>
        <v>0</v>
      </c>
      <c r="K163" s="181" t="s">
        <v>1</v>
      </c>
      <c r="L163" s="38"/>
      <c r="M163" s="194" t="s">
        <v>1</v>
      </c>
      <c r="N163" s="195" t="s">
        <v>42</v>
      </c>
      <c r="O163" s="76"/>
      <c r="P163" s="196">
        <f>O163*H163</f>
        <v>0</v>
      </c>
      <c r="Q163" s="196">
        <v>1.0000000000000001E-05</v>
      </c>
      <c r="R163" s="196">
        <f>Q163*H163</f>
        <v>0.00048600000000000005</v>
      </c>
      <c r="S163" s="196">
        <v>0</v>
      </c>
      <c r="T163" s="19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1" t="s">
        <v>175</v>
      </c>
      <c r="AT163" s="191" t="s">
        <v>151</v>
      </c>
      <c r="AU163" s="191" t="s">
        <v>87</v>
      </c>
      <c r="AY163" s="18" t="s">
        <v>148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8" t="s">
        <v>85</v>
      </c>
      <c r="BK163" s="192">
        <f>ROUND(I163*H163,2)</f>
        <v>0</v>
      </c>
      <c r="BL163" s="18" t="s">
        <v>175</v>
      </c>
      <c r="BM163" s="191" t="s">
        <v>748</v>
      </c>
    </row>
    <row r="164" s="2" customFormat="1" ht="16.5" customHeight="1">
      <c r="A164" s="37"/>
      <c r="B164" s="178"/>
      <c r="C164" s="226" t="s">
        <v>240</v>
      </c>
      <c r="D164" s="226" t="s">
        <v>279</v>
      </c>
      <c r="E164" s="227" t="s">
        <v>749</v>
      </c>
      <c r="F164" s="228" t="s">
        <v>750</v>
      </c>
      <c r="G164" s="229" t="s">
        <v>408</v>
      </c>
      <c r="H164" s="230">
        <v>50.058</v>
      </c>
      <c r="I164" s="231"/>
      <c r="J164" s="232">
        <f>ROUND(I164*H164,2)</f>
        <v>0</v>
      </c>
      <c r="K164" s="228" t="s">
        <v>751</v>
      </c>
      <c r="L164" s="233"/>
      <c r="M164" s="234" t="s">
        <v>1</v>
      </c>
      <c r="N164" s="235" t="s">
        <v>42</v>
      </c>
      <c r="O164" s="76"/>
      <c r="P164" s="196">
        <f>O164*H164</f>
        <v>0</v>
      </c>
      <c r="Q164" s="196">
        <v>0.0017700000000000001</v>
      </c>
      <c r="R164" s="196">
        <f>Q164*H164</f>
        <v>0.08860266</v>
      </c>
      <c r="S164" s="196">
        <v>0</v>
      </c>
      <c r="T164" s="19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1" t="s">
        <v>213</v>
      </c>
      <c r="AT164" s="191" t="s">
        <v>279</v>
      </c>
      <c r="AU164" s="191" t="s">
        <v>87</v>
      </c>
      <c r="AY164" s="18" t="s">
        <v>148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8" t="s">
        <v>85</v>
      </c>
      <c r="BK164" s="192">
        <f>ROUND(I164*H164,2)</f>
        <v>0</v>
      </c>
      <c r="BL164" s="18" t="s">
        <v>175</v>
      </c>
      <c r="BM164" s="191" t="s">
        <v>752</v>
      </c>
    </row>
    <row r="165" s="13" customFormat="1">
      <c r="A165" s="13"/>
      <c r="B165" s="198"/>
      <c r="C165" s="13"/>
      <c r="D165" s="199" t="s">
        <v>177</v>
      </c>
      <c r="E165" s="13"/>
      <c r="F165" s="201" t="s">
        <v>753</v>
      </c>
      <c r="G165" s="13"/>
      <c r="H165" s="202">
        <v>50.058</v>
      </c>
      <c r="I165" s="203"/>
      <c r="J165" s="13"/>
      <c r="K165" s="13"/>
      <c r="L165" s="198"/>
      <c r="M165" s="204"/>
      <c r="N165" s="205"/>
      <c r="O165" s="205"/>
      <c r="P165" s="205"/>
      <c r="Q165" s="205"/>
      <c r="R165" s="205"/>
      <c r="S165" s="205"/>
      <c r="T165" s="20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00" t="s">
        <v>177</v>
      </c>
      <c r="AU165" s="200" t="s">
        <v>87</v>
      </c>
      <c r="AV165" s="13" t="s">
        <v>87</v>
      </c>
      <c r="AW165" s="13" t="s">
        <v>3</v>
      </c>
      <c r="AX165" s="13" t="s">
        <v>85</v>
      </c>
      <c r="AY165" s="200" t="s">
        <v>148</v>
      </c>
    </row>
    <row r="166" s="2" customFormat="1" ht="21.75" customHeight="1">
      <c r="A166" s="37"/>
      <c r="B166" s="178"/>
      <c r="C166" s="179" t="s">
        <v>8</v>
      </c>
      <c r="D166" s="179" t="s">
        <v>151</v>
      </c>
      <c r="E166" s="180" t="s">
        <v>607</v>
      </c>
      <c r="F166" s="181" t="s">
        <v>608</v>
      </c>
      <c r="G166" s="182" t="s">
        <v>408</v>
      </c>
      <c r="H166" s="183">
        <v>48.600000000000001</v>
      </c>
      <c r="I166" s="184"/>
      <c r="J166" s="185">
        <f>ROUND(I166*H166,2)</f>
        <v>0</v>
      </c>
      <c r="K166" s="181" t="s">
        <v>154</v>
      </c>
      <c r="L166" s="38"/>
      <c r="M166" s="194" t="s">
        <v>1</v>
      </c>
      <c r="N166" s="195" t="s">
        <v>42</v>
      </c>
      <c r="O166" s="76"/>
      <c r="P166" s="196">
        <f>O166*H166</f>
        <v>0</v>
      </c>
      <c r="Q166" s="196">
        <v>7.3499999999999998E-05</v>
      </c>
      <c r="R166" s="196">
        <f>Q166*H166</f>
        <v>0.0035720999999999999</v>
      </c>
      <c r="S166" s="196">
        <v>0</v>
      </c>
      <c r="T166" s="19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1" t="s">
        <v>175</v>
      </c>
      <c r="AT166" s="191" t="s">
        <v>151</v>
      </c>
      <c r="AU166" s="191" t="s">
        <v>87</v>
      </c>
      <c r="AY166" s="18" t="s">
        <v>148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8" t="s">
        <v>85</v>
      </c>
      <c r="BK166" s="192">
        <f>ROUND(I166*H166,2)</f>
        <v>0</v>
      </c>
      <c r="BL166" s="18" t="s">
        <v>175</v>
      </c>
      <c r="BM166" s="191" t="s">
        <v>754</v>
      </c>
    </row>
    <row r="167" s="13" customFormat="1">
      <c r="A167" s="13"/>
      <c r="B167" s="198"/>
      <c r="C167" s="13"/>
      <c r="D167" s="199" t="s">
        <v>177</v>
      </c>
      <c r="E167" s="200" t="s">
        <v>1</v>
      </c>
      <c r="F167" s="201" t="s">
        <v>755</v>
      </c>
      <c r="G167" s="13"/>
      <c r="H167" s="202">
        <v>48.600000000000001</v>
      </c>
      <c r="I167" s="203"/>
      <c r="J167" s="13"/>
      <c r="K167" s="13"/>
      <c r="L167" s="198"/>
      <c r="M167" s="204"/>
      <c r="N167" s="205"/>
      <c r="O167" s="205"/>
      <c r="P167" s="205"/>
      <c r="Q167" s="205"/>
      <c r="R167" s="205"/>
      <c r="S167" s="205"/>
      <c r="T167" s="20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00" t="s">
        <v>177</v>
      </c>
      <c r="AU167" s="200" t="s">
        <v>87</v>
      </c>
      <c r="AV167" s="13" t="s">
        <v>87</v>
      </c>
      <c r="AW167" s="13" t="s">
        <v>32</v>
      </c>
      <c r="AX167" s="13" t="s">
        <v>85</v>
      </c>
      <c r="AY167" s="200" t="s">
        <v>148</v>
      </c>
    </row>
    <row r="168" s="2" customFormat="1" ht="21.75" customHeight="1">
      <c r="A168" s="37"/>
      <c r="B168" s="178"/>
      <c r="C168" s="179" t="s">
        <v>251</v>
      </c>
      <c r="D168" s="179" t="s">
        <v>151</v>
      </c>
      <c r="E168" s="180" t="s">
        <v>610</v>
      </c>
      <c r="F168" s="181" t="s">
        <v>611</v>
      </c>
      <c r="G168" s="182" t="s">
        <v>153</v>
      </c>
      <c r="H168" s="183">
        <v>1</v>
      </c>
      <c r="I168" s="184"/>
      <c r="J168" s="185">
        <f>ROUND(I168*H168,2)</f>
        <v>0</v>
      </c>
      <c r="K168" s="181" t="s">
        <v>1</v>
      </c>
      <c r="L168" s="38"/>
      <c r="M168" s="194" t="s">
        <v>1</v>
      </c>
      <c r="N168" s="195" t="s">
        <v>42</v>
      </c>
      <c r="O168" s="76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1" t="s">
        <v>175</v>
      </c>
      <c r="AT168" s="191" t="s">
        <v>151</v>
      </c>
      <c r="AU168" s="191" t="s">
        <v>87</v>
      </c>
      <c r="AY168" s="18" t="s">
        <v>148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8" t="s">
        <v>85</v>
      </c>
      <c r="BK168" s="192">
        <f>ROUND(I168*H168,2)</f>
        <v>0</v>
      </c>
      <c r="BL168" s="18" t="s">
        <v>175</v>
      </c>
      <c r="BM168" s="191" t="s">
        <v>756</v>
      </c>
    </row>
    <row r="169" s="2" customFormat="1" ht="24.15" customHeight="1">
      <c r="A169" s="37"/>
      <c r="B169" s="178"/>
      <c r="C169" s="179" t="s">
        <v>257</v>
      </c>
      <c r="D169" s="179" t="s">
        <v>151</v>
      </c>
      <c r="E169" s="180" t="s">
        <v>757</v>
      </c>
      <c r="F169" s="181" t="s">
        <v>758</v>
      </c>
      <c r="G169" s="182" t="s">
        <v>153</v>
      </c>
      <c r="H169" s="183">
        <v>1</v>
      </c>
      <c r="I169" s="184"/>
      <c r="J169" s="185">
        <f>ROUND(I169*H169,2)</f>
        <v>0</v>
      </c>
      <c r="K169" s="181" t="s">
        <v>1</v>
      </c>
      <c r="L169" s="38"/>
      <c r="M169" s="194" t="s">
        <v>1</v>
      </c>
      <c r="N169" s="195" t="s">
        <v>42</v>
      </c>
      <c r="O169" s="76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1" t="s">
        <v>175</v>
      </c>
      <c r="AT169" s="191" t="s">
        <v>151</v>
      </c>
      <c r="AU169" s="191" t="s">
        <v>87</v>
      </c>
      <c r="AY169" s="18" t="s">
        <v>148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8" t="s">
        <v>85</v>
      </c>
      <c r="BK169" s="192">
        <f>ROUND(I169*H169,2)</f>
        <v>0</v>
      </c>
      <c r="BL169" s="18" t="s">
        <v>175</v>
      </c>
      <c r="BM169" s="191" t="s">
        <v>759</v>
      </c>
    </row>
    <row r="170" s="2" customFormat="1" ht="24.15" customHeight="1">
      <c r="A170" s="37"/>
      <c r="B170" s="178"/>
      <c r="C170" s="179" t="s">
        <v>263</v>
      </c>
      <c r="D170" s="179" t="s">
        <v>151</v>
      </c>
      <c r="E170" s="180" t="s">
        <v>760</v>
      </c>
      <c r="F170" s="181" t="s">
        <v>761</v>
      </c>
      <c r="G170" s="182" t="s">
        <v>153</v>
      </c>
      <c r="H170" s="183">
        <v>1</v>
      </c>
      <c r="I170" s="184"/>
      <c r="J170" s="185">
        <f>ROUND(I170*H170,2)</f>
        <v>0</v>
      </c>
      <c r="K170" s="181" t="s">
        <v>1</v>
      </c>
      <c r="L170" s="38"/>
      <c r="M170" s="194" t="s">
        <v>1</v>
      </c>
      <c r="N170" s="195" t="s">
        <v>42</v>
      </c>
      <c r="O170" s="76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1" t="s">
        <v>175</v>
      </c>
      <c r="AT170" s="191" t="s">
        <v>151</v>
      </c>
      <c r="AU170" s="191" t="s">
        <v>87</v>
      </c>
      <c r="AY170" s="18" t="s">
        <v>148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8" t="s">
        <v>85</v>
      </c>
      <c r="BK170" s="192">
        <f>ROUND(I170*H170,2)</f>
        <v>0</v>
      </c>
      <c r="BL170" s="18" t="s">
        <v>175</v>
      </c>
      <c r="BM170" s="191" t="s">
        <v>762</v>
      </c>
    </row>
    <row r="171" s="12" customFormat="1" ht="22.8" customHeight="1">
      <c r="A171" s="12"/>
      <c r="B171" s="165"/>
      <c r="C171" s="12"/>
      <c r="D171" s="166" t="s">
        <v>76</v>
      </c>
      <c r="E171" s="176" t="s">
        <v>261</v>
      </c>
      <c r="F171" s="176" t="s">
        <v>262</v>
      </c>
      <c r="G171" s="12"/>
      <c r="H171" s="12"/>
      <c r="I171" s="168"/>
      <c r="J171" s="177">
        <f>BK171</f>
        <v>0</v>
      </c>
      <c r="K171" s="12"/>
      <c r="L171" s="165"/>
      <c r="M171" s="170"/>
      <c r="N171" s="171"/>
      <c r="O171" s="171"/>
      <c r="P171" s="172">
        <f>P172</f>
        <v>0</v>
      </c>
      <c r="Q171" s="171"/>
      <c r="R171" s="172">
        <f>R172</f>
        <v>0</v>
      </c>
      <c r="S171" s="171"/>
      <c r="T171" s="173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6" t="s">
        <v>85</v>
      </c>
      <c r="AT171" s="174" t="s">
        <v>76</v>
      </c>
      <c r="AU171" s="174" t="s">
        <v>85</v>
      </c>
      <c r="AY171" s="166" t="s">
        <v>148</v>
      </c>
      <c r="BK171" s="175">
        <f>BK172</f>
        <v>0</v>
      </c>
    </row>
    <row r="172" s="2" customFormat="1" ht="24.15" customHeight="1">
      <c r="A172" s="37"/>
      <c r="B172" s="178"/>
      <c r="C172" s="179" t="s">
        <v>327</v>
      </c>
      <c r="D172" s="179" t="s">
        <v>151</v>
      </c>
      <c r="E172" s="180" t="s">
        <v>613</v>
      </c>
      <c r="F172" s="181" t="s">
        <v>614</v>
      </c>
      <c r="G172" s="182" t="s">
        <v>196</v>
      </c>
      <c r="H172" s="183">
        <v>0.113</v>
      </c>
      <c r="I172" s="184"/>
      <c r="J172" s="185">
        <f>ROUND(I172*H172,2)</f>
        <v>0</v>
      </c>
      <c r="K172" s="181" t="s">
        <v>154</v>
      </c>
      <c r="L172" s="38"/>
      <c r="M172" s="186" t="s">
        <v>1</v>
      </c>
      <c r="N172" s="187" t="s">
        <v>42</v>
      </c>
      <c r="O172" s="188"/>
      <c r="P172" s="189">
        <f>O172*H172</f>
        <v>0</v>
      </c>
      <c r="Q172" s="189">
        <v>0</v>
      </c>
      <c r="R172" s="189">
        <f>Q172*H172</f>
        <v>0</v>
      </c>
      <c r="S172" s="189">
        <v>0</v>
      </c>
      <c r="T172" s="190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1" t="s">
        <v>175</v>
      </c>
      <c r="AT172" s="191" t="s">
        <v>151</v>
      </c>
      <c r="AU172" s="191" t="s">
        <v>87</v>
      </c>
      <c r="AY172" s="18" t="s">
        <v>148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8" t="s">
        <v>85</v>
      </c>
      <c r="BK172" s="192">
        <f>ROUND(I172*H172,2)</f>
        <v>0</v>
      </c>
      <c r="BL172" s="18" t="s">
        <v>175</v>
      </c>
      <c r="BM172" s="191" t="s">
        <v>763</v>
      </c>
    </row>
    <row r="173" s="2" customFormat="1" ht="6.96" customHeight="1">
      <c r="A173" s="37"/>
      <c r="B173" s="59"/>
      <c r="C173" s="60"/>
      <c r="D173" s="60"/>
      <c r="E173" s="60"/>
      <c r="F173" s="60"/>
      <c r="G173" s="60"/>
      <c r="H173" s="60"/>
      <c r="I173" s="60"/>
      <c r="J173" s="60"/>
      <c r="K173" s="60"/>
      <c r="L173" s="38"/>
      <c r="M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</row>
  </sheetData>
  <autoFilter ref="C124:K17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KASPEROVANB\Lenka</dc:creator>
  <cp:lastModifiedBy>KASPEROVANB\Lenka</cp:lastModifiedBy>
  <dcterms:created xsi:type="dcterms:W3CDTF">2025-02-20T09:35:35Z</dcterms:created>
  <dcterms:modified xsi:type="dcterms:W3CDTF">2025-02-20T09:35:46Z</dcterms:modified>
</cp:coreProperties>
</file>