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rojektové dokumentace\Doprava\OK Albert\"/>
    </mc:Choice>
  </mc:AlternateContent>
  <bookViews>
    <workbookView xWindow="0" yWindow="0" windowWidth="28800" windowHeight="1161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Pol'!$A$1:$U$139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129" i="12" l="1"/>
  <c r="F39" i="1" s="1"/>
  <c r="F9" i="12"/>
  <c r="G9" i="12" s="1"/>
  <c r="I9" i="12"/>
  <c r="K9" i="12"/>
  <c r="O9" i="12"/>
  <c r="Q9" i="12"/>
  <c r="U9" i="12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4" i="12"/>
  <c r="G14" i="12" s="1"/>
  <c r="M14" i="12" s="1"/>
  <c r="I14" i="12"/>
  <c r="K14" i="12"/>
  <c r="O14" i="12"/>
  <c r="Q14" i="12"/>
  <c r="U14" i="12"/>
  <c r="F16" i="12"/>
  <c r="G16" i="12" s="1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20" i="12"/>
  <c r="G20" i="12" s="1"/>
  <c r="M20" i="12" s="1"/>
  <c r="I20" i="12"/>
  <c r="K20" i="12"/>
  <c r="O20" i="12"/>
  <c r="Q20" i="12"/>
  <c r="U20" i="12"/>
  <c r="F22" i="12"/>
  <c r="G22" i="12" s="1"/>
  <c r="M22" i="12" s="1"/>
  <c r="I22" i="12"/>
  <c r="K22" i="12"/>
  <c r="O22" i="12"/>
  <c r="Q22" i="12"/>
  <c r="U22" i="12"/>
  <c r="F24" i="12"/>
  <c r="G24" i="12" s="1"/>
  <c r="M24" i="12" s="1"/>
  <c r="I24" i="12"/>
  <c r="K24" i="12"/>
  <c r="O24" i="12"/>
  <c r="Q24" i="12"/>
  <c r="U24" i="12"/>
  <c r="F26" i="12"/>
  <c r="G26" i="12" s="1"/>
  <c r="M26" i="12" s="1"/>
  <c r="I26" i="12"/>
  <c r="K26" i="12"/>
  <c r="O26" i="12"/>
  <c r="Q26" i="12"/>
  <c r="U26" i="12"/>
  <c r="F29" i="12"/>
  <c r="G29" i="12" s="1"/>
  <c r="M29" i="12" s="1"/>
  <c r="I29" i="12"/>
  <c r="K29" i="12"/>
  <c r="O29" i="12"/>
  <c r="Q29" i="12"/>
  <c r="U29" i="12"/>
  <c r="F31" i="12"/>
  <c r="G31" i="12" s="1"/>
  <c r="M31" i="12" s="1"/>
  <c r="I31" i="12"/>
  <c r="K31" i="12"/>
  <c r="O31" i="12"/>
  <c r="Q31" i="12"/>
  <c r="U31" i="12"/>
  <c r="F33" i="12"/>
  <c r="G33" i="12" s="1"/>
  <c r="M33" i="12" s="1"/>
  <c r="I33" i="12"/>
  <c r="K33" i="12"/>
  <c r="O33" i="12"/>
  <c r="Q33" i="12"/>
  <c r="U33" i="12"/>
  <c r="F36" i="12"/>
  <c r="G36" i="12" s="1"/>
  <c r="M36" i="12" s="1"/>
  <c r="I36" i="12"/>
  <c r="K36" i="12"/>
  <c r="O36" i="12"/>
  <c r="Q36" i="12"/>
  <c r="U36" i="12"/>
  <c r="F38" i="12"/>
  <c r="G38" i="12" s="1"/>
  <c r="M38" i="12" s="1"/>
  <c r="I38" i="12"/>
  <c r="K38" i="12"/>
  <c r="O38" i="12"/>
  <c r="Q38" i="12"/>
  <c r="U38" i="12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6" i="12"/>
  <c r="G46" i="12" s="1"/>
  <c r="I46" i="12"/>
  <c r="K46" i="12"/>
  <c r="O46" i="12"/>
  <c r="Q46" i="12"/>
  <c r="U46" i="12"/>
  <c r="F48" i="12"/>
  <c r="G48" i="12"/>
  <c r="M48" i="12" s="1"/>
  <c r="I48" i="12"/>
  <c r="K48" i="12"/>
  <c r="O48" i="12"/>
  <c r="Q48" i="12"/>
  <c r="U48" i="12"/>
  <c r="F50" i="12"/>
  <c r="G50" i="12" s="1"/>
  <c r="M50" i="12" s="1"/>
  <c r="I50" i="12"/>
  <c r="K50" i="12"/>
  <c r="O50" i="12"/>
  <c r="Q50" i="12"/>
  <c r="U50" i="12"/>
  <c r="F52" i="12"/>
  <c r="G52" i="12"/>
  <c r="M52" i="12" s="1"/>
  <c r="I52" i="12"/>
  <c r="K52" i="12"/>
  <c r="O52" i="12"/>
  <c r="Q52" i="12"/>
  <c r="U52" i="12"/>
  <c r="F54" i="12"/>
  <c r="G54" i="12"/>
  <c r="M54" i="12" s="1"/>
  <c r="I54" i="12"/>
  <c r="K54" i="12"/>
  <c r="O54" i="12"/>
  <c r="Q54" i="12"/>
  <c r="U54" i="12"/>
  <c r="F56" i="12"/>
  <c r="G56" i="12" s="1"/>
  <c r="I56" i="12"/>
  <c r="K56" i="12"/>
  <c r="O56" i="12"/>
  <c r="Q56" i="12"/>
  <c r="U56" i="12"/>
  <c r="F58" i="12"/>
  <c r="G58" i="12" s="1"/>
  <c r="M58" i="12" s="1"/>
  <c r="I58" i="12"/>
  <c r="K58" i="12"/>
  <c r="O58" i="12"/>
  <c r="Q58" i="12"/>
  <c r="U58" i="12"/>
  <c r="F60" i="12"/>
  <c r="G60" i="12"/>
  <c r="M60" i="12" s="1"/>
  <c r="I60" i="12"/>
  <c r="K60" i="12"/>
  <c r="O60" i="12"/>
  <c r="Q60" i="12"/>
  <c r="U60" i="12"/>
  <c r="F62" i="12"/>
  <c r="G62" i="12"/>
  <c r="M62" i="12" s="1"/>
  <c r="I62" i="12"/>
  <c r="K62" i="12"/>
  <c r="O62" i="12"/>
  <c r="Q62" i="12"/>
  <c r="U62" i="12"/>
  <c r="F63" i="12"/>
  <c r="G63" i="12"/>
  <c r="M63" i="12" s="1"/>
  <c r="I63" i="12"/>
  <c r="K63" i="12"/>
  <c r="O63" i="12"/>
  <c r="Q63" i="12"/>
  <c r="U63" i="12"/>
  <c r="F65" i="12"/>
  <c r="G65" i="12"/>
  <c r="M65" i="12" s="1"/>
  <c r="I65" i="12"/>
  <c r="K65" i="12"/>
  <c r="O65" i="12"/>
  <c r="Q65" i="12"/>
  <c r="U65" i="12"/>
  <c r="F66" i="12"/>
  <c r="G66" i="12" s="1"/>
  <c r="M66" i="12" s="1"/>
  <c r="I66" i="12"/>
  <c r="K66" i="12"/>
  <c r="O66" i="12"/>
  <c r="Q66" i="12"/>
  <c r="U66" i="12"/>
  <c r="F67" i="12"/>
  <c r="G67" i="12"/>
  <c r="M67" i="12" s="1"/>
  <c r="I67" i="12"/>
  <c r="K67" i="12"/>
  <c r="O67" i="12"/>
  <c r="Q67" i="12"/>
  <c r="U67" i="12"/>
  <c r="F68" i="12"/>
  <c r="G68" i="12" s="1"/>
  <c r="M68" i="12" s="1"/>
  <c r="I68" i="12"/>
  <c r="K68" i="12"/>
  <c r="O68" i="12"/>
  <c r="Q68" i="12"/>
  <c r="U68" i="12"/>
  <c r="F69" i="12"/>
  <c r="G69" i="12" s="1"/>
  <c r="M69" i="12" s="1"/>
  <c r="I69" i="12"/>
  <c r="K69" i="12"/>
  <c r="O69" i="12"/>
  <c r="Q69" i="12"/>
  <c r="U69" i="12"/>
  <c r="F70" i="12"/>
  <c r="G70" i="12"/>
  <c r="M70" i="12" s="1"/>
  <c r="I70" i="12"/>
  <c r="K70" i="12"/>
  <c r="O70" i="12"/>
  <c r="Q70" i="12"/>
  <c r="U70" i="12"/>
  <c r="F71" i="12"/>
  <c r="G71" i="12"/>
  <c r="M71" i="12" s="1"/>
  <c r="I71" i="12"/>
  <c r="K71" i="12"/>
  <c r="O71" i="12"/>
  <c r="Q71" i="12"/>
  <c r="U71" i="12"/>
  <c r="F74" i="12"/>
  <c r="G74" i="12" s="1"/>
  <c r="I74" i="12"/>
  <c r="K74" i="12"/>
  <c r="O74" i="12"/>
  <c r="Q74" i="12"/>
  <c r="U74" i="12"/>
  <c r="F75" i="12"/>
  <c r="G75" i="12" s="1"/>
  <c r="M75" i="12" s="1"/>
  <c r="I75" i="12"/>
  <c r="K75" i="12"/>
  <c r="O75" i="12"/>
  <c r="Q75" i="12"/>
  <c r="Q73" i="12" s="1"/>
  <c r="U75" i="12"/>
  <c r="F77" i="12"/>
  <c r="G77" i="12" s="1"/>
  <c r="M77" i="12" s="1"/>
  <c r="I77" i="12"/>
  <c r="K77" i="12"/>
  <c r="O77" i="12"/>
  <c r="Q77" i="12"/>
  <c r="U77" i="12"/>
  <c r="F80" i="12"/>
  <c r="G80" i="12" s="1"/>
  <c r="M80" i="12" s="1"/>
  <c r="I80" i="12"/>
  <c r="K80" i="12"/>
  <c r="O80" i="12"/>
  <c r="Q80" i="12"/>
  <c r="U80" i="12"/>
  <c r="F81" i="12"/>
  <c r="G81" i="12" s="1"/>
  <c r="M81" i="12" s="1"/>
  <c r="I81" i="12"/>
  <c r="K81" i="12"/>
  <c r="O81" i="12"/>
  <c r="Q81" i="12"/>
  <c r="U81" i="12"/>
  <c r="F82" i="12"/>
  <c r="G82" i="12"/>
  <c r="M82" i="12" s="1"/>
  <c r="I82" i="12"/>
  <c r="K82" i="12"/>
  <c r="O82" i="12"/>
  <c r="Q82" i="12"/>
  <c r="U82" i="12"/>
  <c r="F83" i="12"/>
  <c r="G83" i="12" s="1"/>
  <c r="M83" i="12" s="1"/>
  <c r="I83" i="12"/>
  <c r="K83" i="12"/>
  <c r="O83" i="12"/>
  <c r="Q83" i="12"/>
  <c r="U83" i="12"/>
  <c r="F85" i="12"/>
  <c r="G85" i="12" s="1"/>
  <c r="I85" i="12"/>
  <c r="K85" i="12"/>
  <c r="O85" i="12"/>
  <c r="Q85" i="12"/>
  <c r="U85" i="12"/>
  <c r="F86" i="12"/>
  <c r="G86" i="12" s="1"/>
  <c r="M86" i="12" s="1"/>
  <c r="I86" i="12"/>
  <c r="K86" i="12"/>
  <c r="O86" i="12"/>
  <c r="Q86" i="12"/>
  <c r="U86" i="12"/>
  <c r="F87" i="12"/>
  <c r="G87" i="12" s="1"/>
  <c r="M87" i="12" s="1"/>
  <c r="I87" i="12"/>
  <c r="K87" i="12"/>
  <c r="O87" i="12"/>
  <c r="Q87" i="12"/>
  <c r="U87" i="12"/>
  <c r="F88" i="12"/>
  <c r="G88" i="12" s="1"/>
  <c r="M88" i="12" s="1"/>
  <c r="I88" i="12"/>
  <c r="K88" i="12"/>
  <c r="O88" i="12"/>
  <c r="Q88" i="12"/>
  <c r="U88" i="12"/>
  <c r="F90" i="12"/>
  <c r="G90" i="12" s="1"/>
  <c r="M90" i="12" s="1"/>
  <c r="I90" i="12"/>
  <c r="K90" i="12"/>
  <c r="O90" i="12"/>
  <c r="Q90" i="12"/>
  <c r="U90" i="12"/>
  <c r="F91" i="12"/>
  <c r="G91" i="12" s="1"/>
  <c r="M91" i="12" s="1"/>
  <c r="I91" i="12"/>
  <c r="K91" i="12"/>
  <c r="O91" i="12"/>
  <c r="Q91" i="12"/>
  <c r="U91" i="12"/>
  <c r="F92" i="12"/>
  <c r="G92" i="12" s="1"/>
  <c r="M92" i="12" s="1"/>
  <c r="I92" i="12"/>
  <c r="K92" i="12"/>
  <c r="O92" i="12"/>
  <c r="Q92" i="12"/>
  <c r="U92" i="12"/>
  <c r="F93" i="12"/>
  <c r="G93" i="12" s="1"/>
  <c r="M93" i="12" s="1"/>
  <c r="I93" i="12"/>
  <c r="K93" i="12"/>
  <c r="O93" i="12"/>
  <c r="Q93" i="12"/>
  <c r="U93" i="12"/>
  <c r="F94" i="12"/>
  <c r="G94" i="12" s="1"/>
  <c r="M94" i="12" s="1"/>
  <c r="I94" i="12"/>
  <c r="K94" i="12"/>
  <c r="O94" i="12"/>
  <c r="Q94" i="12"/>
  <c r="U94" i="12"/>
  <c r="F95" i="12"/>
  <c r="G95" i="12" s="1"/>
  <c r="M95" i="12" s="1"/>
  <c r="I95" i="12"/>
  <c r="K95" i="12"/>
  <c r="O95" i="12"/>
  <c r="Q95" i="12"/>
  <c r="U95" i="12"/>
  <c r="F96" i="12"/>
  <c r="G96" i="12" s="1"/>
  <c r="M96" i="12" s="1"/>
  <c r="I96" i="12"/>
  <c r="K96" i="12"/>
  <c r="O96" i="12"/>
  <c r="Q96" i="12"/>
  <c r="U96" i="12"/>
  <c r="F97" i="12"/>
  <c r="G97" i="12" s="1"/>
  <c r="M97" i="12" s="1"/>
  <c r="I97" i="12"/>
  <c r="K97" i="12"/>
  <c r="O97" i="12"/>
  <c r="Q97" i="12"/>
  <c r="U97" i="12"/>
  <c r="G98" i="12"/>
  <c r="I52" i="1" s="1"/>
  <c r="F99" i="12"/>
  <c r="G99" i="12"/>
  <c r="I99" i="12"/>
  <c r="K99" i="12"/>
  <c r="M99" i="12"/>
  <c r="O99" i="12"/>
  <c r="O98" i="12" s="1"/>
  <c r="Q99" i="12"/>
  <c r="U99" i="12"/>
  <c r="F100" i="12"/>
  <c r="G100" i="12"/>
  <c r="I100" i="12"/>
  <c r="I98" i="12" s="1"/>
  <c r="K100" i="12"/>
  <c r="K98" i="12" s="1"/>
  <c r="M100" i="12"/>
  <c r="O100" i="12"/>
  <c r="Q100" i="12"/>
  <c r="U100" i="12"/>
  <c r="F101" i="12"/>
  <c r="G101" i="12"/>
  <c r="I101" i="12"/>
  <c r="K101" i="12"/>
  <c r="M101" i="12"/>
  <c r="O101" i="12"/>
  <c r="Q101" i="12"/>
  <c r="U101" i="12"/>
  <c r="F104" i="12"/>
  <c r="G104" i="12"/>
  <c r="M104" i="12" s="1"/>
  <c r="I104" i="12"/>
  <c r="K104" i="12"/>
  <c r="O104" i="12"/>
  <c r="Q104" i="12"/>
  <c r="U104" i="12"/>
  <c r="F106" i="12"/>
  <c r="G106" i="12"/>
  <c r="M106" i="12" s="1"/>
  <c r="I106" i="12"/>
  <c r="K106" i="12"/>
  <c r="O106" i="12"/>
  <c r="Q106" i="12"/>
  <c r="U106" i="12"/>
  <c r="F107" i="12"/>
  <c r="G107" i="12"/>
  <c r="M107" i="12" s="1"/>
  <c r="I107" i="12"/>
  <c r="K107" i="12"/>
  <c r="O107" i="12"/>
  <c r="Q107" i="12"/>
  <c r="U107" i="12"/>
  <c r="F109" i="12"/>
  <c r="G109" i="12"/>
  <c r="M109" i="12" s="1"/>
  <c r="I109" i="12"/>
  <c r="K109" i="12"/>
  <c r="O109" i="12"/>
  <c r="Q109" i="12"/>
  <c r="U109" i="12"/>
  <c r="F110" i="12"/>
  <c r="G110" i="12"/>
  <c r="M110" i="12" s="1"/>
  <c r="I110" i="12"/>
  <c r="K110" i="12"/>
  <c r="O110" i="12"/>
  <c r="Q110" i="12"/>
  <c r="U110" i="12"/>
  <c r="F111" i="12"/>
  <c r="G111" i="12"/>
  <c r="M111" i="12" s="1"/>
  <c r="I111" i="12"/>
  <c r="K111" i="12"/>
  <c r="O111" i="12"/>
  <c r="Q111" i="12"/>
  <c r="Q103" i="12" s="1"/>
  <c r="U111" i="12"/>
  <c r="F114" i="12"/>
  <c r="G114" i="12"/>
  <c r="M114" i="12" s="1"/>
  <c r="M113" i="12" s="1"/>
  <c r="I114" i="12"/>
  <c r="I113" i="12" s="1"/>
  <c r="K114" i="12"/>
  <c r="K113" i="12" s="1"/>
  <c r="O114" i="12"/>
  <c r="O113" i="12" s="1"/>
  <c r="Q114" i="12"/>
  <c r="Q113" i="12" s="1"/>
  <c r="U114" i="12"/>
  <c r="U113" i="12" s="1"/>
  <c r="I116" i="12"/>
  <c r="F117" i="12"/>
  <c r="G117" i="12" s="1"/>
  <c r="I117" i="12"/>
  <c r="K117" i="12"/>
  <c r="K116" i="12" s="1"/>
  <c r="O117" i="12"/>
  <c r="O116" i="12" s="1"/>
  <c r="Q117" i="12"/>
  <c r="Q116" i="12" s="1"/>
  <c r="U117" i="12"/>
  <c r="U116" i="12" s="1"/>
  <c r="K118" i="12"/>
  <c r="F119" i="12"/>
  <c r="G119" i="12" s="1"/>
  <c r="I119" i="12"/>
  <c r="I118" i="12" s="1"/>
  <c r="K119" i="12"/>
  <c r="O119" i="12"/>
  <c r="O118" i="12" s="1"/>
  <c r="Q119" i="12"/>
  <c r="Q118" i="12" s="1"/>
  <c r="U119" i="12"/>
  <c r="U118" i="12" s="1"/>
  <c r="F122" i="12"/>
  <c r="G122" i="12"/>
  <c r="M122" i="12" s="1"/>
  <c r="I122" i="12"/>
  <c r="K122" i="12"/>
  <c r="O122" i="12"/>
  <c r="Q122" i="12"/>
  <c r="U122" i="12"/>
  <c r="F123" i="12"/>
  <c r="G123" i="12"/>
  <c r="M123" i="12" s="1"/>
  <c r="I123" i="12"/>
  <c r="I121" i="12" s="1"/>
  <c r="K123" i="12"/>
  <c r="O123" i="12"/>
  <c r="Q123" i="12"/>
  <c r="U123" i="12"/>
  <c r="F124" i="12"/>
  <c r="G124" i="12"/>
  <c r="M124" i="12" s="1"/>
  <c r="I124" i="12"/>
  <c r="K124" i="12"/>
  <c r="O124" i="12"/>
  <c r="Q124" i="12"/>
  <c r="U124" i="12"/>
  <c r="F125" i="12"/>
  <c r="G125" i="12"/>
  <c r="M125" i="12" s="1"/>
  <c r="I125" i="12"/>
  <c r="K125" i="12"/>
  <c r="O125" i="12"/>
  <c r="Q125" i="12"/>
  <c r="U125" i="12"/>
  <c r="F126" i="12"/>
  <c r="G126" i="12" s="1"/>
  <c r="M126" i="12" s="1"/>
  <c r="I126" i="12"/>
  <c r="K126" i="12"/>
  <c r="O126" i="12"/>
  <c r="Q126" i="12"/>
  <c r="U126" i="12"/>
  <c r="F127" i="12"/>
  <c r="G127" i="12" s="1"/>
  <c r="M127" i="12" s="1"/>
  <c r="I127" i="12"/>
  <c r="K127" i="12"/>
  <c r="O127" i="12"/>
  <c r="Q127" i="12"/>
  <c r="U127" i="12"/>
  <c r="I20" i="1"/>
  <c r="I17" i="1"/>
  <c r="G27" i="1"/>
  <c r="J28" i="1"/>
  <c r="J26" i="1"/>
  <c r="G38" i="1"/>
  <c r="F38" i="1"/>
  <c r="H32" i="1"/>
  <c r="J23" i="1"/>
  <c r="J24" i="1"/>
  <c r="J25" i="1"/>
  <c r="J27" i="1"/>
  <c r="E24" i="1"/>
  <c r="E26" i="1"/>
  <c r="M103" i="12" l="1"/>
  <c r="G84" i="12"/>
  <c r="I51" i="1" s="1"/>
  <c r="M85" i="12"/>
  <c r="M84" i="12" s="1"/>
  <c r="M56" i="12"/>
  <c r="M53" i="12" s="1"/>
  <c r="G53" i="12"/>
  <c r="I49" i="1" s="1"/>
  <c r="AD129" i="12"/>
  <c r="G39" i="1" s="1"/>
  <c r="G40" i="1" s="1"/>
  <c r="G25" i="1" s="1"/>
  <c r="G26" i="1" s="1"/>
  <c r="F40" i="1"/>
  <c r="G23" i="1" s="1"/>
  <c r="O73" i="12"/>
  <c r="U53" i="12"/>
  <c r="I45" i="12"/>
  <c r="K73" i="12"/>
  <c r="G121" i="12"/>
  <c r="I57" i="1" s="1"/>
  <c r="I19" i="1" s="1"/>
  <c r="G113" i="12"/>
  <c r="I54" i="1" s="1"/>
  <c r="K84" i="12"/>
  <c r="I73" i="12"/>
  <c r="Q53" i="12"/>
  <c r="U8" i="12"/>
  <c r="I103" i="12"/>
  <c r="U121" i="12"/>
  <c r="U103" i="12"/>
  <c r="G103" i="12"/>
  <c r="I53" i="1" s="1"/>
  <c r="I84" i="12"/>
  <c r="O53" i="12"/>
  <c r="K53" i="12"/>
  <c r="Q8" i="12"/>
  <c r="Q121" i="12"/>
  <c r="U98" i="12"/>
  <c r="I53" i="12"/>
  <c r="U45" i="12"/>
  <c r="O8" i="12"/>
  <c r="O84" i="12"/>
  <c r="O121" i="12"/>
  <c r="O103" i="12"/>
  <c r="Q98" i="12"/>
  <c r="Q45" i="12"/>
  <c r="K8" i="12"/>
  <c r="U84" i="12"/>
  <c r="O45" i="12"/>
  <c r="I8" i="12"/>
  <c r="K121" i="12"/>
  <c r="K103" i="12"/>
  <c r="M98" i="12"/>
  <c r="Q84" i="12"/>
  <c r="U73" i="12"/>
  <c r="K45" i="12"/>
  <c r="G118" i="12"/>
  <c r="I56" i="1" s="1"/>
  <c r="I18" i="1" s="1"/>
  <c r="M119" i="12"/>
  <c r="M118" i="12" s="1"/>
  <c r="M121" i="12"/>
  <c r="M74" i="12"/>
  <c r="M73" i="12" s="1"/>
  <c r="G73" i="12"/>
  <c r="I50" i="1" s="1"/>
  <c r="M46" i="12"/>
  <c r="M45" i="12" s="1"/>
  <c r="G45" i="12"/>
  <c r="I48" i="1" s="1"/>
  <c r="G116" i="12"/>
  <c r="I55" i="1" s="1"/>
  <c r="M117" i="12"/>
  <c r="M116" i="12" s="1"/>
  <c r="G8" i="12"/>
  <c r="M9" i="12"/>
  <c r="M8" i="12" s="1"/>
  <c r="I47" i="1" l="1"/>
  <c r="G129" i="12"/>
  <c r="G28" i="1"/>
  <c r="H39" i="1"/>
  <c r="H40" i="1" s="1"/>
  <c r="G24" i="1"/>
  <c r="G29" i="1"/>
  <c r="I39" i="1" l="1"/>
  <c r="I40" i="1" s="1"/>
  <c r="J39" i="1" s="1"/>
  <c r="J40" i="1" s="1"/>
  <c r="I16" i="1"/>
  <c r="I21" i="1" s="1"/>
  <c r="I58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<sst xmlns="http://schemas.openxmlformats.org/spreadsheetml/2006/main" count="566" uniqueCount="306">
  <si>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</si>
  <si>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</si>
  <si>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</si>
  <si>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</si>
  <si>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</si>
  <si>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</si>
  <si>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</si>
  <si>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</si>
  <si>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</si>
  <si>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</si>
  <si>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</si>
  <si>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</si>
  <si>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</si>
  <si>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</si>
  <si>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</si>
  <si>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</si>
  <si>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</si>
  <si>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</si>
  <si>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</si>
  <si>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</si>
  <si>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</si>
  <si>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</si>
  <si>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</si>
  <si>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</si>
  <si>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</si>
  <si>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</si>
  <si>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</si>
  <si>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</si>
  <si>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</si>
  <si>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</si>
  <si>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</si>
  <si>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</si>
  <si>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</si>
  <si>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</si>
  <si>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</si>
  <si>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</si>
  <si>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</si>
  <si>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</si>
  <si>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</si>
  <si>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</si>
  <si>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</si>
  <si>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</si>
  <si>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</si>
  <si>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</si>
  <si>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</si>
  <si>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Ing. David Pauzar</t>
  </si>
  <si>
    <t>Trutnov - úprava o.k. Čs. armády a I/14 - napojení ulice Ke Trati</t>
  </si>
  <si>
    <t>MĚSTO TRUTNOV</t>
  </si>
  <si>
    <t>Slovanské náměstí 165</t>
  </si>
  <si>
    <t>Trutnov-Vnitřní Město</t>
  </si>
  <si>
    <t>54101</t>
  </si>
  <si>
    <t>00278360</t>
  </si>
  <si>
    <t>CZ00278360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</si>
  <si>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</si>
  <si>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</si>
  <si>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</si>
  <si>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</si>
  <si>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</si>
  <si>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</si>
  <si>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</si>
  <si>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</si>
  <si>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</si>
  <si>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</si>
  <si>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</si>
  <si>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</si>
  <si>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</si>
  <si>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</si>
  <si>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</si>
  <si>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</si>
  <si>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</si>
  <si>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97</t>
  </si>
  <si>
    <t>Prorážení otvorů</t>
  </si>
  <si>
    <t>98</t>
  </si>
  <si>
    <t>Demolice</t>
  </si>
  <si>
    <t>99</t>
  </si>
  <si>
    <t>Staveništní přesun hmot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</si>
  <si>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</si>
  <si>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</si>
  <si>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</si>
  <si>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</si>
  <si>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</si>
  <si>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</si>
  <si>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</si>
  <si>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</si>
  <si>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</si>
  <si>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</si>
  <si>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</si>
  <si>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</si>
  <si>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</si>
  <si>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</si>
  <si>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</si>
  <si>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</si>
  <si>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</si>
  <si>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</si>
  <si>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</si>
  <si>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</si>
  <si>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</si>
  <si>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</si>
  <si>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</si>
  <si>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</si>
  <si>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</si>
  <si>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</si>
  <si>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</si>
  <si>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</si>
  <si>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</si>
  <si>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</si>
  <si>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</si>
  <si>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113106231R00</t>
  </si>
  <si>
    <t>Rozebrání dlažeb ze zámkové dlažby v kamenivu</t>
  </si>
  <si>
    <t>m2</t>
  </si>
  <si>
    <t>POL1_0</t>
  </si>
  <si>
    <t>113108315R00</t>
  </si>
  <si>
    <t>Odstranění asfaltové vrstvy pl. do 50 m2, tl.15 cm</t>
  </si>
  <si>
    <t>113109315R00</t>
  </si>
  <si>
    <t>Odstranění podkladu pl.50 m2, bet.prostý tl.15 cm</t>
  </si>
  <si>
    <t>113151114R00</t>
  </si>
  <si>
    <t>Fréz.živič.krytu pl.do 500 m2,pruh do 75 cm,tl.5cm</t>
  </si>
  <si>
    <t>pro novou větev:82</t>
  </si>
  <si>
    <t>VV</t>
  </si>
  <si>
    <t>113151150R00</t>
  </si>
  <si>
    <t>Fréz.živič.krytu pl.do 500 m2,pruh do 75cm,tl.15cm</t>
  </si>
  <si>
    <t>zrušený úsek:166</t>
  </si>
  <si>
    <t>113202111R00</t>
  </si>
  <si>
    <t>Vytrhání obrub obrubníků silničních, vč. přídlažby</t>
  </si>
  <si>
    <t>m</t>
  </si>
  <si>
    <t>113204111R00</t>
  </si>
  <si>
    <t>Vytrhání obrubníků zahradních</t>
  </si>
  <si>
    <t>121101103R00</t>
  </si>
  <si>
    <t>Sejmutí ornice s přemístěním přes 100 do 250 m</t>
  </si>
  <si>
    <t>m3</t>
  </si>
  <si>
    <t>160*0,2</t>
  </si>
  <si>
    <t>122202201R00</t>
  </si>
  <si>
    <t>Odkopávky pro silnice v hor. 3 do 100 m3</t>
  </si>
  <si>
    <t>216*0,75</t>
  </si>
  <si>
    <t>130001101R00</t>
  </si>
  <si>
    <t>Příplatek za ztížené hloubení v blízkosti vedení</t>
  </si>
  <si>
    <t>56*1*0,5</t>
  </si>
  <si>
    <t>131201110R00</t>
  </si>
  <si>
    <t>Hloubení nezapaž. jam hor.3 do 50 m3, STROJNĚ</t>
  </si>
  <si>
    <t>pro vpusti:4*1</t>
  </si>
  <si>
    <t>132201110R00</t>
  </si>
  <si>
    <t>Hloubení rýh š.do 60 cm v hor.3 do 50 m3, STROJNĚ</t>
  </si>
  <si>
    <t>chráničky a kabely:60*0,3*0,3</t>
  </si>
  <si>
    <t>přípojky vpustí:24*0,5*0,5</t>
  </si>
  <si>
    <t>162701105R00</t>
  </si>
  <si>
    <t>Vodorovné přemístění výkopku z hor.1-4 do 10000 m</t>
  </si>
  <si>
    <t>162+4+11,4</t>
  </si>
  <si>
    <t>199000005R00</t>
  </si>
  <si>
    <t>Poplatek za skládku zeminy 1- 4</t>
  </si>
  <si>
    <t>t</t>
  </si>
  <si>
    <t>177,4*1,8</t>
  </si>
  <si>
    <t>175101101RT2</t>
  </si>
  <si>
    <t>Obsyp potrubí bez prohození sypaniny, s dodáním štěrkopísku frakce 0 - 22 mm</t>
  </si>
  <si>
    <t>VO kabely:15*0,09</t>
  </si>
  <si>
    <t>přípojky vpustí:24*0,13</t>
  </si>
  <si>
    <t>175101201R00</t>
  </si>
  <si>
    <t>Obsyp objektu bez prohození sypaniny, z vybouraných vrstev na staveništi</t>
  </si>
  <si>
    <t>vpusti:4*0,8</t>
  </si>
  <si>
    <t>174101101R00</t>
  </si>
  <si>
    <t>Zásyp jam, rýh, šachet se zhutněním</t>
  </si>
  <si>
    <t>po vpustech:2*1,5</t>
  </si>
  <si>
    <t>181101102R00</t>
  </si>
  <si>
    <t>Úprava pláně v zářezech v hor. 1-4, se zhutněním</t>
  </si>
  <si>
    <t>181301102R00</t>
  </si>
  <si>
    <t>Rozprostření ornice, rovina, tl. 10-15 cm,do 500m2</t>
  </si>
  <si>
    <t>180402111R00</t>
  </si>
  <si>
    <t>Založení trávníku parkového výsevem v rovině</t>
  </si>
  <si>
    <t>10364200R</t>
  </si>
  <si>
    <t>Ornice pro pozemkové úpravy, vč. dovozu</t>
  </si>
  <si>
    <t>POL3_0</t>
  </si>
  <si>
    <t>445*0,15-32</t>
  </si>
  <si>
    <t>451572211R00</t>
  </si>
  <si>
    <t>Lože pod potrubí z kameniva těženého 4 - 8 mm</t>
  </si>
  <si>
    <t>24*0,07</t>
  </si>
  <si>
    <t>452311141R00</t>
  </si>
  <si>
    <t>Desky podkladní pod potrubí z betonu C 16/20</t>
  </si>
  <si>
    <t>4*0,03</t>
  </si>
  <si>
    <t>452312141R00</t>
  </si>
  <si>
    <t>Sedlové lože pod potrubí z betonu C 16/20</t>
  </si>
  <si>
    <t>8*0,07</t>
  </si>
  <si>
    <t>460510312R00</t>
  </si>
  <si>
    <t>Chránička kabelová dělená Sitel, DN 160 mm, vč. uložení</t>
  </si>
  <si>
    <t>564731111R00</t>
  </si>
  <si>
    <t>Podklad z kameniva drceného vel.32-63 mm,tl. 10 cm</t>
  </si>
  <si>
    <t>výměna podloží:216,4</t>
  </si>
  <si>
    <t>564761111R00</t>
  </si>
  <si>
    <t>Podklad z kameniva drceného vel.32-63 mm,tl. 20 cm</t>
  </si>
  <si>
    <t>2*216,4</t>
  </si>
  <si>
    <t>564831111R00</t>
  </si>
  <si>
    <t>Podklad ze štěrkodrti po zhutnění tloušťky 10 cm</t>
  </si>
  <si>
    <t>úprava chodníků:37</t>
  </si>
  <si>
    <t>564851111R00</t>
  </si>
  <si>
    <t>Podklad ze štěrkodrti po zhutnění tloušťky 15 cm</t>
  </si>
  <si>
    <t>180+52*0,7</t>
  </si>
  <si>
    <t>561242511R00</t>
  </si>
  <si>
    <t>Podklad ze zeminy/nákup/stabil.cem.S II tl. 12 cm</t>
  </si>
  <si>
    <t>565131111RT3</t>
  </si>
  <si>
    <t>Podklad z obal kamen. ACP 16+, š. do 3 m, tl. 5 cm, plochy 101-200 m2</t>
  </si>
  <si>
    <t>vč. vyrovnávky:260+80</t>
  </si>
  <si>
    <t>573111112R00</t>
  </si>
  <si>
    <t>Postřik živičný infiltr.+ posyp,z asfaltu 1 kg/m2</t>
  </si>
  <si>
    <t>573211111R00</t>
  </si>
  <si>
    <t>Postřik živičný spojovací z asfaltu 0,5-0,7 kg/m2</t>
  </si>
  <si>
    <t>577131211RT3</t>
  </si>
  <si>
    <t>Beton asfalt. ACO 8,nebo ACO 11, do 3 m, tl. 4 cm, plochy 101-200 m2</t>
  </si>
  <si>
    <t>596215020R00</t>
  </si>
  <si>
    <t>Kladení zámkové dlažby tl. 6 cm do drtě tl. 3 cm</t>
  </si>
  <si>
    <t>592451151R</t>
  </si>
  <si>
    <t>Dlažba 20x10x6 cm červená, dlažba pro nevidomé</t>
  </si>
  <si>
    <t>592451124R</t>
  </si>
  <si>
    <t>Dlažba 20x10x6 cm přírodní, skladba</t>
  </si>
  <si>
    <t>599141111R00</t>
  </si>
  <si>
    <t>Vyplnění spár mezi panely živičnou zálivkou</t>
  </si>
  <si>
    <t>pracovní spáry:155</t>
  </si>
  <si>
    <t>899203111RT3</t>
  </si>
  <si>
    <t>Osazení mříží litinových s rámem do 150kg, včetně dodávky vtokové mříže 500 x 500 mm, D400</t>
  </si>
  <si>
    <t>kus</t>
  </si>
  <si>
    <t>899623151R00</t>
  </si>
  <si>
    <t>Obetonování potrubí nebo zdiva stok betonem C16/20</t>
  </si>
  <si>
    <t>871313121RT1</t>
  </si>
  <si>
    <t>Montáž trub z plastu, gumový kroužek, DN 150, včetně dodávky trub PVC hrdlových 110x3,0x5000</t>
  </si>
  <si>
    <t>přípojky vpustí:15</t>
  </si>
  <si>
    <t>vyvedení na povrch ruš. vpustí:2*1,5</t>
  </si>
  <si>
    <t>895941311RT2</t>
  </si>
  <si>
    <t>Zřízení vpusti uliční z dílců typ UVB - 50, včetně dodávky dílců pro uliční vpusti TBV</t>
  </si>
  <si>
    <t>899231111R00</t>
  </si>
  <si>
    <t>Výšková úprava vstupu do 20 cm, zvýšení mříže</t>
  </si>
  <si>
    <t>899331111R00</t>
  </si>
  <si>
    <t>Výšková úprava vstupu do 20 cm, zvýšení poklopu</t>
  </si>
  <si>
    <t>899332111R00</t>
  </si>
  <si>
    <t>Výšková úprava vstupu do 20 cm, snížení poklopu</t>
  </si>
  <si>
    <t>919735113R00</t>
  </si>
  <si>
    <t>Řezání stávajícího živičného krytu tl. 10 - 15 cm</t>
  </si>
  <si>
    <t>912291111RT6</t>
  </si>
  <si>
    <t>Osazení směrového kůlu z plastických hmot, včetně dodávky sloupku</t>
  </si>
  <si>
    <t>914001121RT6</t>
  </si>
  <si>
    <t>Osaz.sloupku dopr.značky vč. bet.základu+Al patka, včetně dodávky sloupku a značky</t>
  </si>
  <si>
    <t>914001121R00</t>
  </si>
  <si>
    <t>Osaz.sloupku dopr.značky vč. bet.základu+Al patka</t>
  </si>
  <si>
    <t>přemísťované:2</t>
  </si>
  <si>
    <t>914002812R00</t>
  </si>
  <si>
    <t>Osazení velkorozměrových značek, tabule 350x150 cm</t>
  </si>
  <si>
    <t>H09114</t>
  </si>
  <si>
    <t>Dopr. značka velkopl IP, IS vč upev</t>
  </si>
  <si>
    <t>ks</t>
  </si>
  <si>
    <t>915701111R00</t>
  </si>
  <si>
    <t>Zřízení vodorovného značení z nátěr.hmot tl.do 3mm</t>
  </si>
  <si>
    <t>915712112R00</t>
  </si>
  <si>
    <t>Vodorovné značení vodicích čar š.25 cm silnovrstvé</t>
  </si>
  <si>
    <t>916661111RT5</t>
  </si>
  <si>
    <t>Osazení park. obrubníků do lože z C 12/15 s opěrou, včetně obrubníku 80x250x1000 mm</t>
  </si>
  <si>
    <t>917862111RT7</t>
  </si>
  <si>
    <t>Osazení stojat. obrub.bet. s opěrou,lože z C 12/15, včetně obrubníku ABO 2 - 15 100/15/25</t>
  </si>
  <si>
    <t>917862111RV3</t>
  </si>
  <si>
    <t>Osazení stojat. obrub.bet. s opěrou,lože z C 12/15, včetně obrubníku nájezdového 1000/150/150</t>
  </si>
  <si>
    <t>917932131RT2</t>
  </si>
  <si>
    <t>Osazení betonové prefa přídlažby do lože z C20/25, včetně dodávky silniční přídlažby</t>
  </si>
  <si>
    <t>966005111R00</t>
  </si>
  <si>
    <t>Rozebrání silnič. zábradlí, sloupky s bet. patkami</t>
  </si>
  <si>
    <t>966006215R00</t>
  </si>
  <si>
    <t>Odstranění  sloupků dopravních značek z Al patek</t>
  </si>
  <si>
    <t>966006211R00</t>
  </si>
  <si>
    <t>Odstranění doprav. značky ze sloupů nebo konzolí</t>
  </si>
  <si>
    <t>velkoplošné:5</t>
  </si>
  <si>
    <t>970251100R00</t>
  </si>
  <si>
    <t>Řezání železobetonu hl. řezu 100 mm</t>
  </si>
  <si>
    <t>zaústění vpustí:4*0,5</t>
  </si>
  <si>
    <t>979082213R00</t>
  </si>
  <si>
    <t>Vodorovná doprava suti po suchu do 1 km</t>
  </si>
  <si>
    <t>979082219R00</t>
  </si>
  <si>
    <t>Příplatek za dopravu suti po suchu za další 1 km</t>
  </si>
  <si>
    <t>215,78*9</t>
  </si>
  <si>
    <t>979084216R00</t>
  </si>
  <si>
    <t>Vodorovná doprava vybour. hmot po suchu do 5 km</t>
  </si>
  <si>
    <t>979084219R00</t>
  </si>
  <si>
    <t>Příplatek k dopravě vybour.hmot za dalších 5 km</t>
  </si>
  <si>
    <t>979990104R00</t>
  </si>
  <si>
    <t>Poplatek za skládku suti</t>
  </si>
  <si>
    <t>demolice mimo fréz. asfaltu:151,98</t>
  </si>
  <si>
    <t>981511113R00</t>
  </si>
  <si>
    <t>Demolice konstr. postup. rozebráním, beton prostý</t>
  </si>
  <si>
    <t>vpusti:2*0,5</t>
  </si>
  <si>
    <t>998225111R00</t>
  </si>
  <si>
    <t>Přesun hmot, pozemní komunikace, kryt živičný</t>
  </si>
  <si>
    <t>210040011R00</t>
  </si>
  <si>
    <t>Stožár ocelový trubkový 9-12 m, vč. zem. prací, propojení</t>
  </si>
  <si>
    <t>přem. stožáru VO:1</t>
  </si>
  <si>
    <t>001</t>
  </si>
  <si>
    <t>Dopravně inženýrská opatření</t>
  </si>
  <si>
    <t>kpl</t>
  </si>
  <si>
    <t>002</t>
  </si>
  <si>
    <t>Zařízení staveniště</t>
  </si>
  <si>
    <t>003</t>
  </si>
  <si>
    <t>Geodetické práce</t>
  </si>
  <si>
    <t>004</t>
  </si>
  <si>
    <t>Zkoušky hutnění</t>
  </si>
  <si>
    <t>soubor</t>
  </si>
  <si>
    <t>005</t>
  </si>
  <si>
    <t>Dokumentace skut. provedení</t>
  </si>
  <si>
    <t>006</t>
  </si>
  <si>
    <t>Elektrorevize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</si>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</sst>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200" t="s">
        <v>39</v>
      </c>
      <c r="B2" s="200"/>
      <c r="C2" s="200"/>
      <c r="D2" s="200"/>
      <c r="E2" s="200"/>
      <c r="F2" s="200"/>
      <c r="G2" s="20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28" t="s">
        <v>42</v>
      </c>
      <c r="C1" s="229"/>
      <c r="D1" s="229"/>
      <c r="E1" s="229"/>
      <c r="F1" s="229"/>
      <c r="G1" s="229"/>
      <c r="H1" s="229"/>
      <c r="I1" s="229"/>
      <c r="J1" s="230"/>
    </row>
    <row r="2" spans="1:15" ht="23.25" customHeight="1" x14ac:dyDescent="0.2">
      <c r="A2" s="4"/>
      <c r="B2" s="79" t="s">
        <v>40</v>
      </c>
      <c r="C2" s="80"/>
      <c r="D2" s="245" t="s">
        <v>46</v>
      </c>
      <c r="E2" s="246"/>
      <c r="F2" s="246"/>
      <c r="G2" s="246"/>
      <c r="H2" s="246"/>
      <c r="I2" s="246"/>
      <c r="J2" s="247"/>
      <c r="O2" s="2"/>
    </row>
    <row r="3" spans="1:15" ht="23.25" hidden="1" customHeight="1" x14ac:dyDescent="0.2">
      <c r="A3" s="4"/>
      <c r="B3" s="81" t="s">
        <v>43</v>
      </c>
      <c r="C3" s="82"/>
      <c r="D3" s="208"/>
      <c r="E3" s="209"/>
      <c r="F3" s="209"/>
      <c r="G3" s="209"/>
      <c r="H3" s="209"/>
      <c r="I3" s="209"/>
      <c r="J3" s="210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47</v>
      </c>
      <c r="E5" s="25"/>
      <c r="F5" s="25"/>
      <c r="G5" s="25"/>
      <c r="H5" s="27" t="s">
        <v>33</v>
      </c>
      <c r="I5" s="89" t="s">
        <v>51</v>
      </c>
      <c r="J5" s="11"/>
    </row>
    <row r="6" spans="1:15" ht="15.75" customHeight="1" x14ac:dyDescent="0.2">
      <c r="A6" s="4"/>
      <c r="B6" s="39"/>
      <c r="C6" s="25"/>
      <c r="D6" s="89" t="s">
        <v>48</v>
      </c>
      <c r="E6" s="25"/>
      <c r="F6" s="25"/>
      <c r="G6" s="25"/>
      <c r="H6" s="27" t="s">
        <v>34</v>
      </c>
      <c r="I6" s="89" t="s">
        <v>52</v>
      </c>
      <c r="J6" s="11"/>
    </row>
    <row r="7" spans="1:15" ht="15.75" customHeight="1" x14ac:dyDescent="0.2">
      <c r="A7" s="4"/>
      <c r="B7" s="40"/>
      <c r="C7" s="90" t="s">
        <v>50</v>
      </c>
      <c r="D7" s="78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40"/>
      <c r="E11" s="240"/>
      <c r="F11" s="240"/>
      <c r="G11" s="240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25"/>
      <c r="E12" s="225"/>
      <c r="F12" s="225"/>
      <c r="G12" s="225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26"/>
      <c r="E13" s="226"/>
      <c r="F13" s="226"/>
      <c r="G13" s="226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 t="s">
        <v>45</v>
      </c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48"/>
      <c r="F15" s="248"/>
      <c r="G15" s="221"/>
      <c r="H15" s="221"/>
      <c r="I15" s="221" t="s">
        <v>28</v>
      </c>
      <c r="J15" s="222"/>
    </row>
    <row r="16" spans="1:15" ht="23.25" customHeight="1" x14ac:dyDescent="0.2">
      <c r="A16" s="139" t="s">
        <v>23</v>
      </c>
      <c r="B16" s="140" t="s">
        <v>23</v>
      </c>
      <c r="C16" s="56"/>
      <c r="D16" s="57"/>
      <c r="E16" s="223"/>
      <c r="F16" s="224"/>
      <c r="G16" s="223"/>
      <c r="H16" s="224"/>
      <c r="I16" s="223">
        <f>SUMIF(F47:F57,A16,I47:I57)+SUMIF(F47:F57,"PSU",I47:I57)</f>
        <v>0</v>
      </c>
      <c r="J16" s="237"/>
    </row>
    <row r="17" spans="1:10" ht="23.25" customHeight="1" x14ac:dyDescent="0.2">
      <c r="A17" s="139" t="s">
        <v>24</v>
      </c>
      <c r="B17" s="140" t="s">
        <v>24</v>
      </c>
      <c r="C17" s="56"/>
      <c r="D17" s="57"/>
      <c r="E17" s="223"/>
      <c r="F17" s="224"/>
      <c r="G17" s="223"/>
      <c r="H17" s="224"/>
      <c r="I17" s="223">
        <f>SUMIF(F47:F57,A17,I47:I57)</f>
        <v>0</v>
      </c>
      <c r="J17" s="237"/>
    </row>
    <row r="18" spans="1:10" ht="23.25" customHeight="1" x14ac:dyDescent="0.2">
      <c r="A18" s="139" t="s">
        <v>25</v>
      </c>
      <c r="B18" s="140" t="s">
        <v>25</v>
      </c>
      <c r="C18" s="56"/>
      <c r="D18" s="57"/>
      <c r="E18" s="223"/>
      <c r="F18" s="224"/>
      <c r="G18" s="223"/>
      <c r="H18" s="224"/>
      <c r="I18" s="223">
        <f>SUMIF(F47:F57,A18,I47:I57)</f>
        <v>0</v>
      </c>
      <c r="J18" s="237"/>
    </row>
    <row r="19" spans="1:10" ht="23.25" customHeight="1" x14ac:dyDescent="0.2">
      <c r="A19" s="139" t="s">
        <v>78</v>
      </c>
      <c r="B19" s="140" t="s">
        <v>26</v>
      </c>
      <c r="C19" s="56"/>
      <c r="D19" s="57"/>
      <c r="E19" s="223"/>
      <c r="F19" s="224"/>
      <c r="G19" s="223"/>
      <c r="H19" s="224"/>
      <c r="I19" s="223">
        <f>SUMIF(F47:F57,A19,I47:I57)</f>
        <v>0</v>
      </c>
      <c r="J19" s="237"/>
    </row>
    <row r="20" spans="1:10" ht="23.25" customHeight="1" x14ac:dyDescent="0.2">
      <c r="A20" s="139" t="s">
        <v>79</v>
      </c>
      <c r="B20" s="140" t="s">
        <v>27</v>
      </c>
      <c r="C20" s="56"/>
      <c r="D20" s="57"/>
      <c r="E20" s="223"/>
      <c r="F20" s="224"/>
      <c r="G20" s="223"/>
      <c r="H20" s="224"/>
      <c r="I20" s="223">
        <f>SUMIF(F47:F57,A20,I47:I57)</f>
        <v>0</v>
      </c>
      <c r="J20" s="237"/>
    </row>
    <row r="21" spans="1:10" ht="23.25" customHeight="1" x14ac:dyDescent="0.2">
      <c r="A21" s="4"/>
      <c r="B21" s="72" t="s">
        <v>28</v>
      </c>
      <c r="C21" s="73"/>
      <c r="D21" s="74"/>
      <c r="E21" s="238"/>
      <c r="F21" s="239"/>
      <c r="G21" s="238"/>
      <c r="H21" s="239"/>
      <c r="I21" s="238">
        <f>SUM(I16:J20)</f>
        <v>0</v>
      </c>
      <c r="J21" s="244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235">
        <f>ZakladDPHSniVypocet</f>
        <v>0</v>
      </c>
      <c r="H23" s="236"/>
      <c r="I23" s="236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42">
        <f>ZakladDPHSni*SazbaDPH1/100</f>
        <v>0</v>
      </c>
      <c r="H24" s="243"/>
      <c r="I24" s="243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35">
        <f>ZakladDPHZaklVypocet</f>
        <v>0</v>
      </c>
      <c r="H25" s="236"/>
      <c r="I25" s="236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31">
        <f>ZakladDPHZakl*SazbaDPH2/100</f>
        <v>0</v>
      </c>
      <c r="H26" s="232"/>
      <c r="I26" s="232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33">
        <f>0</f>
        <v>0</v>
      </c>
      <c r="H27" s="233"/>
      <c r="I27" s="233"/>
      <c r="J27" s="61" t="str">
        <f t="shared" si="0"/>
        <v>CZK</v>
      </c>
    </row>
    <row r="28" spans="1:10" ht="27.75" hidden="1" customHeight="1" thickBot="1" x14ac:dyDescent="0.25">
      <c r="A28" s="4"/>
      <c r="B28" s="111" t="s">
        <v>22</v>
      </c>
      <c r="C28" s="112"/>
      <c r="D28" s="112"/>
      <c r="E28" s="113"/>
      <c r="F28" s="114"/>
      <c r="G28" s="220">
        <f>ZakladDPHSniVypocet+ZakladDPHZaklVypocet</f>
        <v>0</v>
      </c>
      <c r="H28" s="220"/>
      <c r="I28" s="220"/>
      <c r="J28" s="115" t="str">
        <f t="shared" si="0"/>
        <v>CZK</v>
      </c>
    </row>
    <row r="29" spans="1:10" ht="27.75" customHeight="1" thickBot="1" x14ac:dyDescent="0.25">
      <c r="A29" s="4"/>
      <c r="B29" s="111" t="s">
        <v>35</v>
      </c>
      <c r="C29" s="116"/>
      <c r="D29" s="116"/>
      <c r="E29" s="116"/>
      <c r="F29" s="116"/>
      <c r="G29" s="234">
        <f>ZakladDPHSni+DPHSni+ZakladDPHZakl+DPHZakl+Zaokrouhleni</f>
        <v>0</v>
      </c>
      <c r="H29" s="234"/>
      <c r="I29" s="234"/>
      <c r="J29" s="117" t="s">
        <v>55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45846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227"/>
      <c r="E34" s="227"/>
      <c r="F34" s="30"/>
      <c r="G34" s="227"/>
      <c r="H34" s="227"/>
      <c r="I34" s="227"/>
      <c r="J34" s="36"/>
    </row>
    <row r="35" spans="1:10" ht="12.75" customHeight="1" x14ac:dyDescent="0.2">
      <c r="A35" s="4"/>
      <c r="B35" s="4"/>
      <c r="C35" s="5"/>
      <c r="D35" s="241" t="s">
        <v>2</v>
      </c>
      <c r="E35" s="241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10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10" ht="25.5" hidden="1" customHeight="1" x14ac:dyDescent="0.2">
      <c r="A39" s="95">
        <v>1</v>
      </c>
      <c r="B39" s="101" t="s">
        <v>53</v>
      </c>
      <c r="C39" s="211" t="s">
        <v>46</v>
      </c>
      <c r="D39" s="212"/>
      <c r="E39" s="212"/>
      <c r="F39" s="106">
        <f>'Rozpočet Pol'!AC129</f>
        <v>0</v>
      </c>
      <c r="G39" s="107">
        <f>'Rozpočet Pol'!AD129</f>
        <v>0</v>
      </c>
      <c r="H39" s="108">
        <f>(F39*SazbaDPH1/100)+(G39*SazbaDPH2/100)</f>
        <v>0</v>
      </c>
      <c r="I39" s="108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95"/>
      <c r="B40" s="213" t="s">
        <v>54</v>
      </c>
      <c r="C40" s="214"/>
      <c r="D40" s="214"/>
      <c r="E40" s="215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>
        <f>SUMIF(A39:A39,"=1",J39:J39)</f>
        <v>0</v>
      </c>
    </row>
    <row r="44" spans="1:10" ht="15.75" x14ac:dyDescent="0.25">
      <c r="B44" s="118" t="s">
        <v>56</v>
      </c>
    </row>
    <row r="46" spans="1:10" ht="25.5" customHeight="1" x14ac:dyDescent="0.2">
      <c r="A46" s="119"/>
      <c r="B46" s="123" t="s">
        <v>16</v>
      </c>
      <c r="C46" s="123" t="s">
        <v>5</v>
      </c>
      <c r="D46" s="124"/>
      <c r="E46" s="124"/>
      <c r="F46" s="127" t="s">
        <v>57</v>
      </c>
      <c r="G46" s="127"/>
      <c r="H46" s="127"/>
      <c r="I46" s="216" t="s">
        <v>28</v>
      </c>
      <c r="J46" s="216"/>
    </row>
    <row r="47" spans="1:10" ht="25.5" customHeight="1" x14ac:dyDescent="0.2">
      <c r="A47" s="120"/>
      <c r="B47" s="128" t="s">
        <v>58</v>
      </c>
      <c r="C47" s="218" t="s">
        <v>59</v>
      </c>
      <c r="D47" s="219"/>
      <c r="E47" s="219"/>
      <c r="F47" s="130" t="s">
        <v>23</v>
      </c>
      <c r="G47" s="131"/>
      <c r="H47" s="131"/>
      <c r="I47" s="217">
        <f>'Rozpočet Pol'!G8</f>
        <v>0</v>
      </c>
      <c r="J47" s="217"/>
    </row>
    <row r="48" spans="1:10" ht="25.5" customHeight="1" x14ac:dyDescent="0.2">
      <c r="A48" s="120"/>
      <c r="B48" s="122" t="s">
        <v>60</v>
      </c>
      <c r="C48" s="206" t="s">
        <v>61</v>
      </c>
      <c r="D48" s="207"/>
      <c r="E48" s="207"/>
      <c r="F48" s="132" t="s">
        <v>23</v>
      </c>
      <c r="G48" s="133"/>
      <c r="H48" s="133"/>
      <c r="I48" s="205">
        <f>'Rozpočet Pol'!G45</f>
        <v>0</v>
      </c>
      <c r="J48" s="205"/>
    </row>
    <row r="49" spans="1:10" ht="25.5" customHeight="1" x14ac:dyDescent="0.2">
      <c r="A49" s="120"/>
      <c r="B49" s="122" t="s">
        <v>62</v>
      </c>
      <c r="C49" s="206" t="s">
        <v>63</v>
      </c>
      <c r="D49" s="207"/>
      <c r="E49" s="207"/>
      <c r="F49" s="132" t="s">
        <v>23</v>
      </c>
      <c r="G49" s="133"/>
      <c r="H49" s="133"/>
      <c r="I49" s="205">
        <f>'Rozpočet Pol'!G53</f>
        <v>0</v>
      </c>
      <c r="J49" s="205"/>
    </row>
    <row r="50" spans="1:10" ht="25.5" customHeight="1" x14ac:dyDescent="0.2">
      <c r="A50" s="120"/>
      <c r="B50" s="122" t="s">
        <v>64</v>
      </c>
      <c r="C50" s="206" t="s">
        <v>65</v>
      </c>
      <c r="D50" s="207"/>
      <c r="E50" s="207"/>
      <c r="F50" s="132" t="s">
        <v>23</v>
      </c>
      <c r="G50" s="133"/>
      <c r="H50" s="133"/>
      <c r="I50" s="205">
        <f>'Rozpočet Pol'!G73</f>
        <v>0</v>
      </c>
      <c r="J50" s="205"/>
    </row>
    <row r="51" spans="1:10" ht="25.5" customHeight="1" x14ac:dyDescent="0.2">
      <c r="A51" s="120"/>
      <c r="B51" s="122" t="s">
        <v>66</v>
      </c>
      <c r="C51" s="206" t="s">
        <v>67</v>
      </c>
      <c r="D51" s="207"/>
      <c r="E51" s="207"/>
      <c r="F51" s="132" t="s">
        <v>23</v>
      </c>
      <c r="G51" s="133"/>
      <c r="H51" s="133"/>
      <c r="I51" s="205">
        <f>'Rozpočet Pol'!G84</f>
        <v>0</v>
      </c>
      <c r="J51" s="205"/>
    </row>
    <row r="52" spans="1:10" ht="25.5" customHeight="1" x14ac:dyDescent="0.2">
      <c r="A52" s="120"/>
      <c r="B52" s="122" t="s">
        <v>68</v>
      </c>
      <c r="C52" s="206" t="s">
        <v>69</v>
      </c>
      <c r="D52" s="207"/>
      <c r="E52" s="207"/>
      <c r="F52" s="132" t="s">
        <v>23</v>
      </c>
      <c r="G52" s="133"/>
      <c r="H52" s="133"/>
      <c r="I52" s="205">
        <f>'Rozpočet Pol'!G98</f>
        <v>0</v>
      </c>
      <c r="J52" s="205"/>
    </row>
    <row r="53" spans="1:10" ht="25.5" customHeight="1" x14ac:dyDescent="0.2">
      <c r="A53" s="120"/>
      <c r="B53" s="122" t="s">
        <v>70</v>
      </c>
      <c r="C53" s="206" t="s">
        <v>71</v>
      </c>
      <c r="D53" s="207"/>
      <c r="E53" s="207"/>
      <c r="F53" s="132" t="s">
        <v>23</v>
      </c>
      <c r="G53" s="133"/>
      <c r="H53" s="133"/>
      <c r="I53" s="205">
        <f>'Rozpočet Pol'!G103</f>
        <v>0</v>
      </c>
      <c r="J53" s="205"/>
    </row>
    <row r="54" spans="1:10" ht="25.5" customHeight="1" x14ac:dyDescent="0.2">
      <c r="A54" s="120"/>
      <c r="B54" s="122" t="s">
        <v>72</v>
      </c>
      <c r="C54" s="206" t="s">
        <v>73</v>
      </c>
      <c r="D54" s="207"/>
      <c r="E54" s="207"/>
      <c r="F54" s="132" t="s">
        <v>23</v>
      </c>
      <c r="G54" s="133"/>
      <c r="H54" s="133"/>
      <c r="I54" s="205">
        <f>'Rozpočet Pol'!G113</f>
        <v>0</v>
      </c>
      <c r="J54" s="205"/>
    </row>
    <row r="55" spans="1:10" ht="25.5" customHeight="1" x14ac:dyDescent="0.2">
      <c r="A55" s="120"/>
      <c r="B55" s="122" t="s">
        <v>74</v>
      </c>
      <c r="C55" s="206" t="s">
        <v>75</v>
      </c>
      <c r="D55" s="207"/>
      <c r="E55" s="207"/>
      <c r="F55" s="132" t="s">
        <v>23</v>
      </c>
      <c r="G55" s="133"/>
      <c r="H55" s="133"/>
      <c r="I55" s="205">
        <f>'Rozpočet Pol'!G116</f>
        <v>0</v>
      </c>
      <c r="J55" s="205"/>
    </row>
    <row r="56" spans="1:10" ht="25.5" customHeight="1" x14ac:dyDescent="0.2">
      <c r="A56" s="120"/>
      <c r="B56" s="122" t="s">
        <v>76</v>
      </c>
      <c r="C56" s="206" t="s">
        <v>77</v>
      </c>
      <c r="D56" s="207"/>
      <c r="E56" s="207"/>
      <c r="F56" s="132" t="s">
        <v>25</v>
      </c>
      <c r="G56" s="133"/>
      <c r="H56" s="133"/>
      <c r="I56" s="205">
        <f>'Rozpočet Pol'!G118</f>
        <v>0</v>
      </c>
      <c r="J56" s="205"/>
    </row>
    <row r="57" spans="1:10" ht="25.5" customHeight="1" x14ac:dyDescent="0.2">
      <c r="A57" s="120"/>
      <c r="B57" s="129" t="s">
        <v>78</v>
      </c>
      <c r="C57" s="202" t="s">
        <v>26</v>
      </c>
      <c r="D57" s="203"/>
      <c r="E57" s="203"/>
      <c r="F57" s="134" t="s">
        <v>78</v>
      </c>
      <c r="G57" s="135"/>
      <c r="H57" s="135"/>
      <c r="I57" s="201">
        <f>'Rozpočet Pol'!G121</f>
        <v>0</v>
      </c>
      <c r="J57" s="201"/>
    </row>
    <row r="58" spans="1:10" ht="25.5" customHeight="1" x14ac:dyDescent="0.2">
      <c r="A58" s="121"/>
      <c r="B58" s="125" t="s">
        <v>1</v>
      </c>
      <c r="C58" s="125"/>
      <c r="D58" s="126"/>
      <c r="E58" s="126"/>
      <c r="F58" s="136"/>
      <c r="G58" s="137"/>
      <c r="H58" s="137"/>
      <c r="I58" s="204">
        <f>SUM(I47:I57)</f>
        <v>0</v>
      </c>
      <c r="J58" s="204"/>
    </row>
    <row r="59" spans="1:10" x14ac:dyDescent="0.2">
      <c r="F59" s="138"/>
      <c r="G59" s="94"/>
      <c r="H59" s="138"/>
      <c r="I59" s="94"/>
      <c r="J59" s="94"/>
    </row>
    <row r="60" spans="1:10" x14ac:dyDescent="0.2">
      <c r="F60" s="138"/>
      <c r="G60" s="94"/>
      <c r="H60" s="138"/>
      <c r="I60" s="94"/>
      <c r="J60" s="94"/>
    </row>
    <row r="61" spans="1:10" x14ac:dyDescent="0.2">
      <c r="F61" s="138"/>
      <c r="G61" s="94"/>
      <c r="H61" s="138"/>
      <c r="I61" s="94"/>
      <c r="J61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7:J57"/>
    <mergeCell ref="C57:E57"/>
    <mergeCell ref="I58:J58"/>
    <mergeCell ref="I54:J54"/>
    <mergeCell ref="C54:E54"/>
    <mergeCell ref="I55:J55"/>
    <mergeCell ref="C55:E55"/>
    <mergeCell ref="I56:J56"/>
    <mergeCell ref="C56:E5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9" t="s">
        <v>6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77" t="s">
        <v>41</v>
      </c>
      <c r="B2" s="76"/>
      <c r="C2" s="251"/>
      <c r="D2" s="251"/>
      <c r="E2" s="251"/>
      <c r="F2" s="251"/>
      <c r="G2" s="252"/>
    </row>
    <row r="3" spans="1:7" ht="24.95" hidden="1" customHeight="1" x14ac:dyDescent="0.2">
      <c r="A3" s="77" t="s">
        <v>7</v>
      </c>
      <c r="B3" s="76"/>
      <c r="C3" s="251"/>
      <c r="D3" s="251"/>
      <c r="E3" s="251"/>
      <c r="F3" s="251"/>
      <c r="G3" s="252"/>
    </row>
    <row r="4" spans="1:7" ht="24.95" hidden="1" customHeight="1" x14ac:dyDescent="0.2">
      <c r="A4" s="77" t="s">
        <v>8</v>
      </c>
      <c r="B4" s="76"/>
      <c r="C4" s="251"/>
      <c r="D4" s="251"/>
      <c r="E4" s="251"/>
      <c r="F4" s="251"/>
      <c r="G4" s="252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39"/>
  <sheetViews>
    <sheetView tabSelected="1" topLeftCell="A9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53" t="s">
        <v>6</v>
      </c>
      <c r="B1" s="253"/>
      <c r="C1" s="253"/>
      <c r="D1" s="253"/>
      <c r="E1" s="253"/>
      <c r="F1" s="253"/>
      <c r="G1" s="253"/>
      <c r="AE1" t="s">
        <v>81</v>
      </c>
    </row>
    <row r="2" spans="1:60" ht="24.95" customHeight="1" x14ac:dyDescent="0.2">
      <c r="A2" s="143" t="s">
        <v>80</v>
      </c>
      <c r="B2" s="141"/>
      <c r="C2" s="254" t="s">
        <v>46</v>
      </c>
      <c r="D2" s="255"/>
      <c r="E2" s="255"/>
      <c r="F2" s="255"/>
      <c r="G2" s="256"/>
      <c r="AE2" t="s">
        <v>82</v>
      </c>
    </row>
    <row r="3" spans="1:60" ht="24.95" hidden="1" customHeight="1" x14ac:dyDescent="0.2">
      <c r="A3" s="144" t="s">
        <v>7</v>
      </c>
      <c r="B3" s="142"/>
      <c r="C3" s="257"/>
      <c r="D3" s="258"/>
      <c r="E3" s="258"/>
      <c r="F3" s="258"/>
      <c r="G3" s="259"/>
      <c r="AE3" t="s">
        <v>83</v>
      </c>
    </row>
    <row r="4" spans="1:60" ht="24.95" hidden="1" customHeight="1" x14ac:dyDescent="0.2">
      <c r="A4" s="144" t="s">
        <v>8</v>
      </c>
      <c r="B4" s="142"/>
      <c r="C4" s="257"/>
      <c r="D4" s="258"/>
      <c r="E4" s="258"/>
      <c r="F4" s="258"/>
      <c r="G4" s="259"/>
      <c r="AE4" t="s">
        <v>84</v>
      </c>
    </row>
    <row r="5" spans="1:60" hidden="1" x14ac:dyDescent="0.2">
      <c r="A5" s="145" t="s">
        <v>85</v>
      </c>
      <c r="B5" s="146"/>
      <c r="C5" s="147"/>
      <c r="D5" s="148"/>
      <c r="E5" s="148"/>
      <c r="F5" s="148"/>
      <c r="G5" s="149"/>
      <c r="AE5" t="s">
        <v>86</v>
      </c>
    </row>
    <row r="7" spans="1:60" ht="38.25" x14ac:dyDescent="0.2">
      <c r="A7" s="154" t="s">
        <v>87</v>
      </c>
      <c r="B7" s="155" t="s">
        <v>88</v>
      </c>
      <c r="C7" s="155" t="s">
        <v>89</v>
      </c>
      <c r="D7" s="154" t="s">
        <v>90</v>
      </c>
      <c r="E7" s="154" t="s">
        <v>91</v>
      </c>
      <c r="F7" s="150" t="s">
        <v>92</v>
      </c>
      <c r="G7" s="173" t="s">
        <v>28</v>
      </c>
      <c r="H7" s="174" t="s">
        <v>29</v>
      </c>
      <c r="I7" s="174" t="s">
        <v>93</v>
      </c>
      <c r="J7" s="174" t="s">
        <v>30</v>
      </c>
      <c r="K7" s="174" t="s">
        <v>94</v>
      </c>
      <c r="L7" s="174" t="s">
        <v>95</v>
      </c>
      <c r="M7" s="174" t="s">
        <v>96</v>
      </c>
      <c r="N7" s="174" t="s">
        <v>97</v>
      </c>
      <c r="O7" s="174" t="s">
        <v>98</v>
      </c>
      <c r="P7" s="174" t="s">
        <v>99</v>
      </c>
      <c r="Q7" s="174" t="s">
        <v>100</v>
      </c>
      <c r="R7" s="174" t="s">
        <v>101</v>
      </c>
      <c r="S7" s="174" t="s">
        <v>102</v>
      </c>
      <c r="T7" s="174" t="s">
        <v>103</v>
      </c>
      <c r="U7" s="157" t="s">
        <v>104</v>
      </c>
    </row>
    <row r="8" spans="1:60" x14ac:dyDescent="0.2">
      <c r="A8" s="175" t="s">
        <v>105</v>
      </c>
      <c r="B8" s="176" t="s">
        <v>58</v>
      </c>
      <c r="C8" s="177" t="s">
        <v>59</v>
      </c>
      <c r="D8" s="178"/>
      <c r="E8" s="179"/>
      <c r="F8" s="180"/>
      <c r="G8" s="180">
        <f>SUMIF(AE9:AE44,"&lt;&gt;NOR",G9:G44)</f>
        <v>0</v>
      </c>
      <c r="H8" s="180"/>
      <c r="I8" s="180">
        <f>SUM(I9:I44)</f>
        <v>0</v>
      </c>
      <c r="J8" s="180"/>
      <c r="K8" s="180">
        <f>SUM(K9:K44)</f>
        <v>0</v>
      </c>
      <c r="L8" s="180"/>
      <c r="M8" s="180">
        <f>SUM(M9:M44)</f>
        <v>0</v>
      </c>
      <c r="N8" s="156"/>
      <c r="O8" s="156">
        <f>SUM(O9:O44)</f>
        <v>65.631500000000003</v>
      </c>
      <c r="P8" s="156"/>
      <c r="Q8" s="156">
        <f>SUM(Q9:Q44)</f>
        <v>212.66499999999996</v>
      </c>
      <c r="R8" s="156"/>
      <c r="S8" s="156"/>
      <c r="T8" s="175"/>
      <c r="U8" s="156">
        <f>SUM(U9:U44)</f>
        <v>535.33000000000004</v>
      </c>
      <c r="AE8" t="s">
        <v>106</v>
      </c>
    </row>
    <row r="9" spans="1:60" outlineLevel="1" x14ac:dyDescent="0.2">
      <c r="A9" s="152">
        <v>1</v>
      </c>
      <c r="B9" s="158" t="s">
        <v>107</v>
      </c>
      <c r="C9" s="193" t="s">
        <v>108</v>
      </c>
      <c r="D9" s="160" t="s">
        <v>109</v>
      </c>
      <c r="E9" s="167">
        <v>121</v>
      </c>
      <c r="F9" s="170">
        <f>H9+J9</f>
        <v>0</v>
      </c>
      <c r="G9" s="171">
        <f>ROUND(E9*F9,2)</f>
        <v>0</v>
      </c>
      <c r="H9" s="171"/>
      <c r="I9" s="171">
        <f>ROUND(E9*H9,2)</f>
        <v>0</v>
      </c>
      <c r="J9" s="171"/>
      <c r="K9" s="171">
        <f>ROUND(E9*J9,2)</f>
        <v>0</v>
      </c>
      <c r="L9" s="171">
        <v>21</v>
      </c>
      <c r="M9" s="171">
        <f>G9*(1+L9/100)</f>
        <v>0</v>
      </c>
      <c r="N9" s="161">
        <v>0</v>
      </c>
      <c r="O9" s="161">
        <f>ROUND(E9*N9,5)</f>
        <v>0</v>
      </c>
      <c r="P9" s="161">
        <v>0.22500000000000001</v>
      </c>
      <c r="Q9" s="161">
        <f>ROUND(E9*P9,5)</f>
        <v>27.225000000000001</v>
      </c>
      <c r="R9" s="161"/>
      <c r="S9" s="161"/>
      <c r="T9" s="162">
        <v>0.14199999999999999</v>
      </c>
      <c r="U9" s="161">
        <f>ROUND(E9*T9,2)</f>
        <v>17.18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110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52">
        <v>2</v>
      </c>
      <c r="B10" s="158" t="s">
        <v>111</v>
      </c>
      <c r="C10" s="193" t="s">
        <v>112</v>
      </c>
      <c r="D10" s="160" t="s">
        <v>109</v>
      </c>
      <c r="E10" s="167">
        <v>21</v>
      </c>
      <c r="F10" s="170">
        <f>H10+J10</f>
        <v>0</v>
      </c>
      <c r="G10" s="171">
        <f>ROUND(E10*F10,2)</f>
        <v>0</v>
      </c>
      <c r="H10" s="171"/>
      <c r="I10" s="171">
        <f>ROUND(E10*H10,2)</f>
        <v>0</v>
      </c>
      <c r="J10" s="171"/>
      <c r="K10" s="171">
        <f>ROUND(E10*J10,2)</f>
        <v>0</v>
      </c>
      <c r="L10" s="171">
        <v>21</v>
      </c>
      <c r="M10" s="171">
        <f>G10*(1+L10/100)</f>
        <v>0</v>
      </c>
      <c r="N10" s="161">
        <v>0</v>
      </c>
      <c r="O10" s="161">
        <f>ROUND(E10*N10,5)</f>
        <v>0</v>
      </c>
      <c r="P10" s="161">
        <v>0.33</v>
      </c>
      <c r="Q10" s="161">
        <f>ROUND(E10*P10,5)</f>
        <v>6.93</v>
      </c>
      <c r="R10" s="161"/>
      <c r="S10" s="161"/>
      <c r="T10" s="162">
        <v>0.625</v>
      </c>
      <c r="U10" s="161">
        <f>ROUND(E10*T10,2)</f>
        <v>13.13</v>
      </c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110</v>
      </c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52">
        <v>3</v>
      </c>
      <c r="B11" s="158" t="s">
        <v>113</v>
      </c>
      <c r="C11" s="193" t="s">
        <v>114</v>
      </c>
      <c r="D11" s="160" t="s">
        <v>109</v>
      </c>
      <c r="E11" s="167">
        <v>166</v>
      </c>
      <c r="F11" s="170">
        <f>H11+J11</f>
        <v>0</v>
      </c>
      <c r="G11" s="171">
        <f>ROUND(E11*F11,2)</f>
        <v>0</v>
      </c>
      <c r="H11" s="171"/>
      <c r="I11" s="171">
        <f>ROUND(E11*H11,2)</f>
        <v>0</v>
      </c>
      <c r="J11" s="171"/>
      <c r="K11" s="171">
        <f>ROUND(E11*J11,2)</f>
        <v>0</v>
      </c>
      <c r="L11" s="171">
        <v>21</v>
      </c>
      <c r="M11" s="171">
        <f>G11*(1+L11/100)</f>
        <v>0</v>
      </c>
      <c r="N11" s="161">
        <v>0</v>
      </c>
      <c r="O11" s="161">
        <f>ROUND(E11*N11,5)</f>
        <v>0</v>
      </c>
      <c r="P11" s="161">
        <v>0.36</v>
      </c>
      <c r="Q11" s="161">
        <f>ROUND(E11*P11,5)</f>
        <v>59.76</v>
      </c>
      <c r="R11" s="161"/>
      <c r="S11" s="161"/>
      <c r="T11" s="162">
        <v>1.2270000000000001</v>
      </c>
      <c r="U11" s="161">
        <f>ROUND(E11*T11,2)</f>
        <v>203.68</v>
      </c>
      <c r="V11" s="151"/>
      <c r="W11" s="151"/>
      <c r="X11" s="151"/>
      <c r="Y11" s="151"/>
      <c r="Z11" s="151"/>
      <c r="AA11" s="151"/>
      <c r="AB11" s="151"/>
      <c r="AC11" s="151"/>
      <c r="AD11" s="151"/>
      <c r="AE11" s="151" t="s">
        <v>110</v>
      </c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">
      <c r="A12" s="152">
        <v>4</v>
      </c>
      <c r="B12" s="158" t="s">
        <v>115</v>
      </c>
      <c r="C12" s="193" t="s">
        <v>116</v>
      </c>
      <c r="D12" s="160" t="s">
        <v>109</v>
      </c>
      <c r="E12" s="167">
        <v>82</v>
      </c>
      <c r="F12" s="170">
        <f>H12+J12</f>
        <v>0</v>
      </c>
      <c r="G12" s="171">
        <f>ROUND(E12*F12,2)</f>
        <v>0</v>
      </c>
      <c r="H12" s="171"/>
      <c r="I12" s="171">
        <f>ROUND(E12*H12,2)</f>
        <v>0</v>
      </c>
      <c r="J12" s="171"/>
      <c r="K12" s="171">
        <f>ROUND(E12*J12,2)</f>
        <v>0</v>
      </c>
      <c r="L12" s="171">
        <v>21</v>
      </c>
      <c r="M12" s="171">
        <f>G12*(1+L12/100)</f>
        <v>0</v>
      </c>
      <c r="N12" s="161">
        <v>0</v>
      </c>
      <c r="O12" s="161">
        <f>ROUND(E12*N12,5)</f>
        <v>0</v>
      </c>
      <c r="P12" s="161">
        <v>0.11</v>
      </c>
      <c r="Q12" s="161">
        <f>ROUND(E12*P12,5)</f>
        <v>9.02</v>
      </c>
      <c r="R12" s="161"/>
      <c r="S12" s="161"/>
      <c r="T12" s="162">
        <v>0.08</v>
      </c>
      <c r="U12" s="161">
        <f>ROUND(E12*T12,2)</f>
        <v>6.56</v>
      </c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110</v>
      </c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52"/>
      <c r="B13" s="158"/>
      <c r="C13" s="194" t="s">
        <v>117</v>
      </c>
      <c r="D13" s="163"/>
      <c r="E13" s="168">
        <v>82</v>
      </c>
      <c r="F13" s="171"/>
      <c r="G13" s="171"/>
      <c r="H13" s="171"/>
      <c r="I13" s="171"/>
      <c r="J13" s="171"/>
      <c r="K13" s="171"/>
      <c r="L13" s="171"/>
      <c r="M13" s="171"/>
      <c r="N13" s="161"/>
      <c r="O13" s="161"/>
      <c r="P13" s="161"/>
      <c r="Q13" s="161"/>
      <c r="R13" s="161"/>
      <c r="S13" s="161"/>
      <c r="T13" s="162"/>
      <c r="U13" s="161"/>
      <c r="V13" s="151"/>
      <c r="W13" s="151"/>
      <c r="X13" s="151"/>
      <c r="Y13" s="151"/>
      <c r="Z13" s="151"/>
      <c r="AA13" s="151"/>
      <c r="AB13" s="151"/>
      <c r="AC13" s="151"/>
      <c r="AD13" s="151"/>
      <c r="AE13" s="151" t="s">
        <v>118</v>
      </c>
      <c r="AF13" s="151">
        <v>0</v>
      </c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52">
        <v>5</v>
      </c>
      <c r="B14" s="158" t="s">
        <v>119</v>
      </c>
      <c r="C14" s="193" t="s">
        <v>120</v>
      </c>
      <c r="D14" s="160" t="s">
        <v>109</v>
      </c>
      <c r="E14" s="167">
        <v>166</v>
      </c>
      <c r="F14" s="170">
        <f>H14+J14</f>
        <v>0</v>
      </c>
      <c r="G14" s="171">
        <f>ROUND(E14*F14,2)</f>
        <v>0</v>
      </c>
      <c r="H14" s="171"/>
      <c r="I14" s="171">
        <f>ROUND(E14*H14,2)</f>
        <v>0</v>
      </c>
      <c r="J14" s="171"/>
      <c r="K14" s="171">
        <f>ROUND(E14*J14,2)</f>
        <v>0</v>
      </c>
      <c r="L14" s="171">
        <v>21</v>
      </c>
      <c r="M14" s="171">
        <f>G14*(1+L14/100)</f>
        <v>0</v>
      </c>
      <c r="N14" s="161">
        <v>0</v>
      </c>
      <c r="O14" s="161">
        <f>ROUND(E14*N14,5)</f>
        <v>0</v>
      </c>
      <c r="P14" s="161">
        <v>0.33</v>
      </c>
      <c r="Q14" s="161">
        <f>ROUND(E14*P14,5)</f>
        <v>54.78</v>
      </c>
      <c r="R14" s="161"/>
      <c r="S14" s="161"/>
      <c r="T14" s="162">
        <v>0.16</v>
      </c>
      <c r="U14" s="161">
        <f>ROUND(E14*T14,2)</f>
        <v>26.56</v>
      </c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110</v>
      </c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52"/>
      <c r="B15" s="158"/>
      <c r="C15" s="194" t="s">
        <v>121</v>
      </c>
      <c r="D15" s="163"/>
      <c r="E15" s="168">
        <v>166</v>
      </c>
      <c r="F15" s="171"/>
      <c r="G15" s="171"/>
      <c r="H15" s="171"/>
      <c r="I15" s="171"/>
      <c r="J15" s="171"/>
      <c r="K15" s="171"/>
      <c r="L15" s="171"/>
      <c r="M15" s="171"/>
      <c r="N15" s="161"/>
      <c r="O15" s="161"/>
      <c r="P15" s="161"/>
      <c r="Q15" s="161"/>
      <c r="R15" s="161"/>
      <c r="S15" s="161"/>
      <c r="T15" s="162"/>
      <c r="U15" s="161"/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118</v>
      </c>
      <c r="AF15" s="151">
        <v>0</v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">
      <c r="A16" s="152">
        <v>6</v>
      </c>
      <c r="B16" s="158" t="s">
        <v>122</v>
      </c>
      <c r="C16" s="193" t="s">
        <v>123</v>
      </c>
      <c r="D16" s="160" t="s">
        <v>124</v>
      </c>
      <c r="E16" s="167">
        <v>123</v>
      </c>
      <c r="F16" s="170">
        <f>H16+J16</f>
        <v>0</v>
      </c>
      <c r="G16" s="171">
        <f>ROUND(E16*F16,2)</f>
        <v>0</v>
      </c>
      <c r="H16" s="171"/>
      <c r="I16" s="171">
        <f>ROUND(E16*H16,2)</f>
        <v>0</v>
      </c>
      <c r="J16" s="171"/>
      <c r="K16" s="171">
        <f>ROUND(E16*J16,2)</f>
        <v>0</v>
      </c>
      <c r="L16" s="171">
        <v>21</v>
      </c>
      <c r="M16" s="171">
        <f>G16*(1+L16/100)</f>
        <v>0</v>
      </c>
      <c r="N16" s="161">
        <v>0</v>
      </c>
      <c r="O16" s="161">
        <f>ROUND(E16*N16,5)</f>
        <v>0</v>
      </c>
      <c r="P16" s="161">
        <v>0.4</v>
      </c>
      <c r="Q16" s="161">
        <f>ROUND(E16*P16,5)</f>
        <v>49.2</v>
      </c>
      <c r="R16" s="161"/>
      <c r="S16" s="161"/>
      <c r="T16" s="162">
        <v>0.123</v>
      </c>
      <c r="U16" s="161">
        <f>ROUND(E16*T16,2)</f>
        <v>15.13</v>
      </c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110</v>
      </c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52">
        <v>7</v>
      </c>
      <c r="B17" s="158" t="s">
        <v>125</v>
      </c>
      <c r="C17" s="193" t="s">
        <v>126</v>
      </c>
      <c r="D17" s="160" t="s">
        <v>124</v>
      </c>
      <c r="E17" s="167">
        <v>46</v>
      </c>
      <c r="F17" s="170">
        <f>H17+J17</f>
        <v>0</v>
      </c>
      <c r="G17" s="171">
        <f>ROUND(E17*F17,2)</f>
        <v>0</v>
      </c>
      <c r="H17" s="171"/>
      <c r="I17" s="171">
        <f>ROUND(E17*H17,2)</f>
        <v>0</v>
      </c>
      <c r="J17" s="171"/>
      <c r="K17" s="171">
        <f>ROUND(E17*J17,2)</f>
        <v>0</v>
      </c>
      <c r="L17" s="171">
        <v>21</v>
      </c>
      <c r="M17" s="171">
        <f>G17*(1+L17/100)</f>
        <v>0</v>
      </c>
      <c r="N17" s="161">
        <v>0</v>
      </c>
      <c r="O17" s="161">
        <f>ROUND(E17*N17,5)</f>
        <v>0</v>
      </c>
      <c r="P17" s="161">
        <v>0.125</v>
      </c>
      <c r="Q17" s="161">
        <f>ROUND(E17*P17,5)</f>
        <v>5.75</v>
      </c>
      <c r="R17" s="161"/>
      <c r="S17" s="161"/>
      <c r="T17" s="162">
        <v>0.08</v>
      </c>
      <c r="U17" s="161">
        <f>ROUND(E17*T17,2)</f>
        <v>3.68</v>
      </c>
      <c r="V17" s="151"/>
      <c r="W17" s="151"/>
      <c r="X17" s="151"/>
      <c r="Y17" s="151"/>
      <c r="Z17" s="151"/>
      <c r="AA17" s="151"/>
      <c r="AB17" s="151"/>
      <c r="AC17" s="151"/>
      <c r="AD17" s="151"/>
      <c r="AE17" s="151" t="s">
        <v>110</v>
      </c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52">
        <v>8</v>
      </c>
      <c r="B18" s="158" t="s">
        <v>127</v>
      </c>
      <c r="C18" s="193" t="s">
        <v>128</v>
      </c>
      <c r="D18" s="160" t="s">
        <v>129</v>
      </c>
      <c r="E18" s="167">
        <v>32</v>
      </c>
      <c r="F18" s="170">
        <f>H18+J18</f>
        <v>0</v>
      </c>
      <c r="G18" s="171">
        <f>ROUND(E18*F18,2)</f>
        <v>0</v>
      </c>
      <c r="H18" s="171"/>
      <c r="I18" s="171">
        <f>ROUND(E18*H18,2)</f>
        <v>0</v>
      </c>
      <c r="J18" s="171"/>
      <c r="K18" s="171">
        <f>ROUND(E18*J18,2)</f>
        <v>0</v>
      </c>
      <c r="L18" s="171">
        <v>21</v>
      </c>
      <c r="M18" s="171">
        <f>G18*(1+L18/100)</f>
        <v>0</v>
      </c>
      <c r="N18" s="161">
        <v>0</v>
      </c>
      <c r="O18" s="161">
        <f>ROUND(E18*N18,5)</f>
        <v>0</v>
      </c>
      <c r="P18" s="161">
        <v>0</v>
      </c>
      <c r="Q18" s="161">
        <f>ROUND(E18*P18,5)</f>
        <v>0</v>
      </c>
      <c r="R18" s="161"/>
      <c r="S18" s="161"/>
      <c r="T18" s="162">
        <v>1.34E-2</v>
      </c>
      <c r="U18" s="161">
        <f>ROUND(E18*T18,2)</f>
        <v>0.43</v>
      </c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110</v>
      </c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52"/>
      <c r="B19" s="158"/>
      <c r="C19" s="194" t="s">
        <v>130</v>
      </c>
      <c r="D19" s="163"/>
      <c r="E19" s="168">
        <v>32</v>
      </c>
      <c r="F19" s="171"/>
      <c r="G19" s="171"/>
      <c r="H19" s="171"/>
      <c r="I19" s="171"/>
      <c r="J19" s="171"/>
      <c r="K19" s="171"/>
      <c r="L19" s="171"/>
      <c r="M19" s="171"/>
      <c r="N19" s="161"/>
      <c r="O19" s="161"/>
      <c r="P19" s="161"/>
      <c r="Q19" s="161"/>
      <c r="R19" s="161"/>
      <c r="S19" s="161"/>
      <c r="T19" s="162"/>
      <c r="U19" s="161"/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118</v>
      </c>
      <c r="AF19" s="151">
        <v>0</v>
      </c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52">
        <v>9</v>
      </c>
      <c r="B20" s="158" t="s">
        <v>131</v>
      </c>
      <c r="C20" s="193" t="s">
        <v>132</v>
      </c>
      <c r="D20" s="160" t="s">
        <v>129</v>
      </c>
      <c r="E20" s="167">
        <v>162</v>
      </c>
      <c r="F20" s="170">
        <f>H20+J20</f>
        <v>0</v>
      </c>
      <c r="G20" s="171">
        <f>ROUND(E20*F20,2)</f>
        <v>0</v>
      </c>
      <c r="H20" s="171"/>
      <c r="I20" s="171">
        <f>ROUND(E20*H20,2)</f>
        <v>0</v>
      </c>
      <c r="J20" s="171"/>
      <c r="K20" s="171">
        <f>ROUND(E20*J20,2)</f>
        <v>0</v>
      </c>
      <c r="L20" s="171">
        <v>21</v>
      </c>
      <c r="M20" s="171">
        <f>G20*(1+L20/100)</f>
        <v>0</v>
      </c>
      <c r="N20" s="161">
        <v>0</v>
      </c>
      <c r="O20" s="161">
        <f>ROUND(E20*N20,5)</f>
        <v>0</v>
      </c>
      <c r="P20" s="161">
        <v>0</v>
      </c>
      <c r="Q20" s="161">
        <f>ROUND(E20*P20,5)</f>
        <v>0</v>
      </c>
      <c r="R20" s="161"/>
      <c r="S20" s="161"/>
      <c r="T20" s="162">
        <v>0.42199999999999999</v>
      </c>
      <c r="U20" s="161">
        <f>ROUND(E20*T20,2)</f>
        <v>68.36</v>
      </c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110</v>
      </c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2"/>
      <c r="B21" s="158"/>
      <c r="C21" s="194" t="s">
        <v>133</v>
      </c>
      <c r="D21" s="163"/>
      <c r="E21" s="168">
        <v>162</v>
      </c>
      <c r="F21" s="171"/>
      <c r="G21" s="171"/>
      <c r="H21" s="171"/>
      <c r="I21" s="171"/>
      <c r="J21" s="171"/>
      <c r="K21" s="171"/>
      <c r="L21" s="171"/>
      <c r="M21" s="171"/>
      <c r="N21" s="161"/>
      <c r="O21" s="161"/>
      <c r="P21" s="161"/>
      <c r="Q21" s="161"/>
      <c r="R21" s="161"/>
      <c r="S21" s="161"/>
      <c r="T21" s="162"/>
      <c r="U21" s="161"/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118</v>
      </c>
      <c r="AF21" s="151">
        <v>0</v>
      </c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52">
        <v>10</v>
      </c>
      <c r="B22" s="158" t="s">
        <v>134</v>
      </c>
      <c r="C22" s="193" t="s">
        <v>135</v>
      </c>
      <c r="D22" s="160" t="s">
        <v>129</v>
      </c>
      <c r="E22" s="167">
        <v>28</v>
      </c>
      <c r="F22" s="170">
        <f>H22+J22</f>
        <v>0</v>
      </c>
      <c r="G22" s="171">
        <f>ROUND(E22*F22,2)</f>
        <v>0</v>
      </c>
      <c r="H22" s="171"/>
      <c r="I22" s="171">
        <f>ROUND(E22*H22,2)</f>
        <v>0</v>
      </c>
      <c r="J22" s="171"/>
      <c r="K22" s="171">
        <f>ROUND(E22*J22,2)</f>
        <v>0</v>
      </c>
      <c r="L22" s="171">
        <v>21</v>
      </c>
      <c r="M22" s="171">
        <f>G22*(1+L22/100)</f>
        <v>0</v>
      </c>
      <c r="N22" s="161">
        <v>0</v>
      </c>
      <c r="O22" s="161">
        <f>ROUND(E22*N22,5)</f>
        <v>0</v>
      </c>
      <c r="P22" s="161">
        <v>0</v>
      </c>
      <c r="Q22" s="161">
        <f>ROUND(E22*P22,5)</f>
        <v>0</v>
      </c>
      <c r="R22" s="161"/>
      <c r="S22" s="161"/>
      <c r="T22" s="162">
        <v>1.7629999999999999</v>
      </c>
      <c r="U22" s="161">
        <f>ROUND(E22*T22,2)</f>
        <v>49.36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1" t="s">
        <v>110</v>
      </c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">
      <c r="A23" s="152"/>
      <c r="B23" s="158"/>
      <c r="C23" s="194" t="s">
        <v>136</v>
      </c>
      <c r="D23" s="163"/>
      <c r="E23" s="168">
        <v>28</v>
      </c>
      <c r="F23" s="171"/>
      <c r="G23" s="171"/>
      <c r="H23" s="171"/>
      <c r="I23" s="171"/>
      <c r="J23" s="171"/>
      <c r="K23" s="171"/>
      <c r="L23" s="171"/>
      <c r="M23" s="171"/>
      <c r="N23" s="161"/>
      <c r="O23" s="161"/>
      <c r="P23" s="161"/>
      <c r="Q23" s="161"/>
      <c r="R23" s="161"/>
      <c r="S23" s="161"/>
      <c r="T23" s="162"/>
      <c r="U23" s="161"/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118</v>
      </c>
      <c r="AF23" s="151">
        <v>0</v>
      </c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52">
        <v>11</v>
      </c>
      <c r="B24" s="158" t="s">
        <v>137</v>
      </c>
      <c r="C24" s="193" t="s">
        <v>138</v>
      </c>
      <c r="D24" s="160" t="s">
        <v>129</v>
      </c>
      <c r="E24" s="167">
        <v>4</v>
      </c>
      <c r="F24" s="170">
        <f>H24+J24</f>
        <v>0</v>
      </c>
      <c r="G24" s="171">
        <f>ROUND(E24*F24,2)</f>
        <v>0</v>
      </c>
      <c r="H24" s="171"/>
      <c r="I24" s="171">
        <f>ROUND(E24*H24,2)</f>
        <v>0</v>
      </c>
      <c r="J24" s="171"/>
      <c r="K24" s="171">
        <f>ROUND(E24*J24,2)</f>
        <v>0</v>
      </c>
      <c r="L24" s="171">
        <v>21</v>
      </c>
      <c r="M24" s="171">
        <f>G24*(1+L24/100)</f>
        <v>0</v>
      </c>
      <c r="N24" s="161">
        <v>0</v>
      </c>
      <c r="O24" s="161">
        <f>ROUND(E24*N24,5)</f>
        <v>0</v>
      </c>
      <c r="P24" s="161">
        <v>0</v>
      </c>
      <c r="Q24" s="161">
        <f>ROUND(E24*P24,5)</f>
        <v>0</v>
      </c>
      <c r="R24" s="161"/>
      <c r="S24" s="161"/>
      <c r="T24" s="162">
        <v>0.26666000000000001</v>
      </c>
      <c r="U24" s="161">
        <f>ROUND(E24*T24,2)</f>
        <v>1.07</v>
      </c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110</v>
      </c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52"/>
      <c r="B25" s="158"/>
      <c r="C25" s="194" t="s">
        <v>139</v>
      </c>
      <c r="D25" s="163"/>
      <c r="E25" s="168">
        <v>4</v>
      </c>
      <c r="F25" s="171"/>
      <c r="G25" s="171"/>
      <c r="H25" s="171"/>
      <c r="I25" s="171"/>
      <c r="J25" s="171"/>
      <c r="K25" s="171"/>
      <c r="L25" s="171"/>
      <c r="M25" s="171"/>
      <c r="N25" s="161"/>
      <c r="O25" s="161"/>
      <c r="P25" s="161"/>
      <c r="Q25" s="161"/>
      <c r="R25" s="161"/>
      <c r="S25" s="161"/>
      <c r="T25" s="162"/>
      <c r="U25" s="161"/>
      <c r="V25" s="151"/>
      <c r="W25" s="151"/>
      <c r="X25" s="151"/>
      <c r="Y25" s="151"/>
      <c r="Z25" s="151"/>
      <c r="AA25" s="151"/>
      <c r="AB25" s="151"/>
      <c r="AC25" s="151"/>
      <c r="AD25" s="151"/>
      <c r="AE25" s="151" t="s">
        <v>118</v>
      </c>
      <c r="AF25" s="151">
        <v>0</v>
      </c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52">
        <v>12</v>
      </c>
      <c r="B26" s="158" t="s">
        <v>140</v>
      </c>
      <c r="C26" s="193" t="s">
        <v>141</v>
      </c>
      <c r="D26" s="160" t="s">
        <v>129</v>
      </c>
      <c r="E26" s="167">
        <v>11.4</v>
      </c>
      <c r="F26" s="170">
        <f>H26+J26</f>
        <v>0</v>
      </c>
      <c r="G26" s="171">
        <f>ROUND(E26*F26,2)</f>
        <v>0</v>
      </c>
      <c r="H26" s="171"/>
      <c r="I26" s="171">
        <f>ROUND(E26*H26,2)</f>
        <v>0</v>
      </c>
      <c r="J26" s="171"/>
      <c r="K26" s="171">
        <f>ROUND(E26*J26,2)</f>
        <v>0</v>
      </c>
      <c r="L26" s="171">
        <v>21</v>
      </c>
      <c r="M26" s="171">
        <f>G26*(1+L26/100)</f>
        <v>0</v>
      </c>
      <c r="N26" s="161">
        <v>0</v>
      </c>
      <c r="O26" s="161">
        <f>ROUND(E26*N26,5)</f>
        <v>0</v>
      </c>
      <c r="P26" s="161">
        <v>0</v>
      </c>
      <c r="Q26" s="161">
        <f>ROUND(E26*P26,5)</f>
        <v>0</v>
      </c>
      <c r="R26" s="161"/>
      <c r="S26" s="161"/>
      <c r="T26" s="162">
        <v>0.36499999999999999</v>
      </c>
      <c r="U26" s="161">
        <f>ROUND(E26*T26,2)</f>
        <v>4.16</v>
      </c>
      <c r="V26" s="151"/>
      <c r="W26" s="151"/>
      <c r="X26" s="151"/>
      <c r="Y26" s="151"/>
      <c r="Z26" s="151"/>
      <c r="AA26" s="151"/>
      <c r="AB26" s="151"/>
      <c r="AC26" s="151"/>
      <c r="AD26" s="151"/>
      <c r="AE26" s="151" t="s">
        <v>110</v>
      </c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52"/>
      <c r="B27" s="158"/>
      <c r="C27" s="194" t="s">
        <v>142</v>
      </c>
      <c r="D27" s="163"/>
      <c r="E27" s="168">
        <v>5.4</v>
      </c>
      <c r="F27" s="171"/>
      <c r="G27" s="171"/>
      <c r="H27" s="171"/>
      <c r="I27" s="171"/>
      <c r="J27" s="171"/>
      <c r="K27" s="171"/>
      <c r="L27" s="171"/>
      <c r="M27" s="171"/>
      <c r="N27" s="161"/>
      <c r="O27" s="161"/>
      <c r="P27" s="161"/>
      <c r="Q27" s="161"/>
      <c r="R27" s="161"/>
      <c r="S27" s="161"/>
      <c r="T27" s="162"/>
      <c r="U27" s="161"/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118</v>
      </c>
      <c r="AF27" s="151">
        <v>0</v>
      </c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2"/>
      <c r="B28" s="158"/>
      <c r="C28" s="194" t="s">
        <v>143</v>
      </c>
      <c r="D28" s="163"/>
      <c r="E28" s="168">
        <v>6</v>
      </c>
      <c r="F28" s="171"/>
      <c r="G28" s="171"/>
      <c r="H28" s="171"/>
      <c r="I28" s="171"/>
      <c r="J28" s="171"/>
      <c r="K28" s="171"/>
      <c r="L28" s="171"/>
      <c r="M28" s="171"/>
      <c r="N28" s="161"/>
      <c r="O28" s="161"/>
      <c r="P28" s="161"/>
      <c r="Q28" s="161"/>
      <c r="R28" s="161"/>
      <c r="S28" s="161"/>
      <c r="T28" s="162"/>
      <c r="U28" s="161"/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118</v>
      </c>
      <c r="AF28" s="151">
        <v>0</v>
      </c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ht="22.5" outlineLevel="1" x14ac:dyDescent="0.2">
      <c r="A29" s="152">
        <v>13</v>
      </c>
      <c r="B29" s="158" t="s">
        <v>144</v>
      </c>
      <c r="C29" s="193" t="s">
        <v>145</v>
      </c>
      <c r="D29" s="160" t="s">
        <v>129</v>
      </c>
      <c r="E29" s="167">
        <v>177.4</v>
      </c>
      <c r="F29" s="170">
        <f>H29+J29</f>
        <v>0</v>
      </c>
      <c r="G29" s="171">
        <f>ROUND(E29*F29,2)</f>
        <v>0</v>
      </c>
      <c r="H29" s="171"/>
      <c r="I29" s="171">
        <f>ROUND(E29*H29,2)</f>
        <v>0</v>
      </c>
      <c r="J29" s="171"/>
      <c r="K29" s="171">
        <f>ROUND(E29*J29,2)</f>
        <v>0</v>
      </c>
      <c r="L29" s="171">
        <v>21</v>
      </c>
      <c r="M29" s="171">
        <f>G29*(1+L29/100)</f>
        <v>0</v>
      </c>
      <c r="N29" s="161">
        <v>0</v>
      </c>
      <c r="O29" s="161">
        <f>ROUND(E29*N29,5)</f>
        <v>0</v>
      </c>
      <c r="P29" s="161">
        <v>0</v>
      </c>
      <c r="Q29" s="161">
        <f>ROUND(E29*P29,5)</f>
        <v>0</v>
      </c>
      <c r="R29" s="161"/>
      <c r="S29" s="161"/>
      <c r="T29" s="162">
        <v>1.0999999999999999E-2</v>
      </c>
      <c r="U29" s="161">
        <f>ROUND(E29*T29,2)</f>
        <v>1.95</v>
      </c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110</v>
      </c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52"/>
      <c r="B30" s="158"/>
      <c r="C30" s="194" t="s">
        <v>146</v>
      </c>
      <c r="D30" s="163"/>
      <c r="E30" s="168">
        <v>177.4</v>
      </c>
      <c r="F30" s="171"/>
      <c r="G30" s="171"/>
      <c r="H30" s="171"/>
      <c r="I30" s="171"/>
      <c r="J30" s="171"/>
      <c r="K30" s="171"/>
      <c r="L30" s="171"/>
      <c r="M30" s="171"/>
      <c r="N30" s="161"/>
      <c r="O30" s="161"/>
      <c r="P30" s="161"/>
      <c r="Q30" s="161"/>
      <c r="R30" s="161"/>
      <c r="S30" s="161"/>
      <c r="T30" s="162"/>
      <c r="U30" s="161"/>
      <c r="V30" s="151"/>
      <c r="W30" s="151"/>
      <c r="X30" s="151"/>
      <c r="Y30" s="151"/>
      <c r="Z30" s="151"/>
      <c r="AA30" s="151"/>
      <c r="AB30" s="151"/>
      <c r="AC30" s="151"/>
      <c r="AD30" s="151"/>
      <c r="AE30" s="151" t="s">
        <v>118</v>
      </c>
      <c r="AF30" s="151">
        <v>0</v>
      </c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52">
        <v>14</v>
      </c>
      <c r="B31" s="158" t="s">
        <v>147</v>
      </c>
      <c r="C31" s="193" t="s">
        <v>148</v>
      </c>
      <c r="D31" s="160" t="s">
        <v>149</v>
      </c>
      <c r="E31" s="167">
        <v>319.32</v>
      </c>
      <c r="F31" s="170">
        <f>H31+J31</f>
        <v>0</v>
      </c>
      <c r="G31" s="171">
        <f>ROUND(E31*F31,2)</f>
        <v>0</v>
      </c>
      <c r="H31" s="171"/>
      <c r="I31" s="171">
        <f>ROUND(E31*H31,2)</f>
        <v>0</v>
      </c>
      <c r="J31" s="171"/>
      <c r="K31" s="171">
        <f>ROUND(E31*J31,2)</f>
        <v>0</v>
      </c>
      <c r="L31" s="171">
        <v>21</v>
      </c>
      <c r="M31" s="171">
        <f>G31*(1+L31/100)</f>
        <v>0</v>
      </c>
      <c r="N31" s="161">
        <v>0</v>
      </c>
      <c r="O31" s="161">
        <f>ROUND(E31*N31,5)</f>
        <v>0</v>
      </c>
      <c r="P31" s="161">
        <v>0</v>
      </c>
      <c r="Q31" s="161">
        <f>ROUND(E31*P31,5)</f>
        <v>0</v>
      </c>
      <c r="R31" s="161"/>
      <c r="S31" s="161"/>
      <c r="T31" s="162">
        <v>0</v>
      </c>
      <c r="U31" s="161">
        <f>ROUND(E31*T31,2)</f>
        <v>0</v>
      </c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110</v>
      </c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52"/>
      <c r="B32" s="158"/>
      <c r="C32" s="194" t="s">
        <v>150</v>
      </c>
      <c r="D32" s="163"/>
      <c r="E32" s="168">
        <v>319.32</v>
      </c>
      <c r="F32" s="171"/>
      <c r="G32" s="171"/>
      <c r="H32" s="171"/>
      <c r="I32" s="171"/>
      <c r="J32" s="171"/>
      <c r="K32" s="171"/>
      <c r="L32" s="171"/>
      <c r="M32" s="171"/>
      <c r="N32" s="161"/>
      <c r="O32" s="161"/>
      <c r="P32" s="161"/>
      <c r="Q32" s="161"/>
      <c r="R32" s="161"/>
      <c r="S32" s="161"/>
      <c r="T32" s="162"/>
      <c r="U32" s="161"/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118</v>
      </c>
      <c r="AF32" s="151">
        <v>0</v>
      </c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ht="22.5" outlineLevel="1" x14ac:dyDescent="0.2">
      <c r="A33" s="152">
        <v>15</v>
      </c>
      <c r="B33" s="158" t="s">
        <v>151</v>
      </c>
      <c r="C33" s="193" t="s">
        <v>152</v>
      </c>
      <c r="D33" s="160" t="s">
        <v>129</v>
      </c>
      <c r="E33" s="167">
        <v>4.47</v>
      </c>
      <c r="F33" s="170">
        <f>H33+J33</f>
        <v>0</v>
      </c>
      <c r="G33" s="171">
        <f>ROUND(E33*F33,2)</f>
        <v>0</v>
      </c>
      <c r="H33" s="171"/>
      <c r="I33" s="171">
        <f>ROUND(E33*H33,2)</f>
        <v>0</v>
      </c>
      <c r="J33" s="171"/>
      <c r="K33" s="171">
        <f>ROUND(E33*J33,2)</f>
        <v>0</v>
      </c>
      <c r="L33" s="171">
        <v>21</v>
      </c>
      <c r="M33" s="171">
        <f>G33*(1+L33/100)</f>
        <v>0</v>
      </c>
      <c r="N33" s="161">
        <v>1.7</v>
      </c>
      <c r="O33" s="161">
        <f>ROUND(E33*N33,5)</f>
        <v>7.5990000000000002</v>
      </c>
      <c r="P33" s="161">
        <v>0</v>
      </c>
      <c r="Q33" s="161">
        <f>ROUND(E33*P33,5)</f>
        <v>0</v>
      </c>
      <c r="R33" s="161"/>
      <c r="S33" s="161"/>
      <c r="T33" s="162">
        <v>1.587</v>
      </c>
      <c r="U33" s="161">
        <f>ROUND(E33*T33,2)</f>
        <v>7.09</v>
      </c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110</v>
      </c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2"/>
      <c r="B34" s="158"/>
      <c r="C34" s="194" t="s">
        <v>153</v>
      </c>
      <c r="D34" s="163"/>
      <c r="E34" s="168">
        <v>1.35</v>
      </c>
      <c r="F34" s="171"/>
      <c r="G34" s="171"/>
      <c r="H34" s="171"/>
      <c r="I34" s="171"/>
      <c r="J34" s="171"/>
      <c r="K34" s="171"/>
      <c r="L34" s="171"/>
      <c r="M34" s="171"/>
      <c r="N34" s="161"/>
      <c r="O34" s="161"/>
      <c r="P34" s="161"/>
      <c r="Q34" s="161"/>
      <c r="R34" s="161"/>
      <c r="S34" s="161"/>
      <c r="T34" s="162"/>
      <c r="U34" s="161"/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118</v>
      </c>
      <c r="AF34" s="151">
        <v>0</v>
      </c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52"/>
      <c r="B35" s="158"/>
      <c r="C35" s="194" t="s">
        <v>154</v>
      </c>
      <c r="D35" s="163"/>
      <c r="E35" s="168">
        <v>3.12</v>
      </c>
      <c r="F35" s="171"/>
      <c r="G35" s="171"/>
      <c r="H35" s="171"/>
      <c r="I35" s="171"/>
      <c r="J35" s="171"/>
      <c r="K35" s="171"/>
      <c r="L35" s="171"/>
      <c r="M35" s="171"/>
      <c r="N35" s="161"/>
      <c r="O35" s="161"/>
      <c r="P35" s="161"/>
      <c r="Q35" s="161"/>
      <c r="R35" s="161"/>
      <c r="S35" s="161"/>
      <c r="T35" s="162"/>
      <c r="U35" s="161"/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118</v>
      </c>
      <c r="AF35" s="151">
        <v>0</v>
      </c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2.5" outlineLevel="1" x14ac:dyDescent="0.2">
      <c r="A36" s="152">
        <v>16</v>
      </c>
      <c r="B36" s="158" t="s">
        <v>155</v>
      </c>
      <c r="C36" s="193" t="s">
        <v>156</v>
      </c>
      <c r="D36" s="160" t="s">
        <v>129</v>
      </c>
      <c r="E36" s="167">
        <v>3.2</v>
      </c>
      <c r="F36" s="170">
        <f>H36+J36</f>
        <v>0</v>
      </c>
      <c r="G36" s="171">
        <f>ROUND(E36*F36,2)</f>
        <v>0</v>
      </c>
      <c r="H36" s="171"/>
      <c r="I36" s="171">
        <f>ROUND(E36*H36,2)</f>
        <v>0</v>
      </c>
      <c r="J36" s="171"/>
      <c r="K36" s="171">
        <f>ROUND(E36*J36,2)</f>
        <v>0</v>
      </c>
      <c r="L36" s="171">
        <v>21</v>
      </c>
      <c r="M36" s="171">
        <f>G36*(1+L36/100)</f>
        <v>0</v>
      </c>
      <c r="N36" s="161">
        <v>0</v>
      </c>
      <c r="O36" s="161">
        <f>ROUND(E36*N36,5)</f>
        <v>0</v>
      </c>
      <c r="P36" s="161">
        <v>0</v>
      </c>
      <c r="Q36" s="161">
        <f>ROUND(E36*P36,5)</f>
        <v>0</v>
      </c>
      <c r="R36" s="161"/>
      <c r="S36" s="161"/>
      <c r="T36" s="162">
        <v>2.1949999999999998</v>
      </c>
      <c r="U36" s="161">
        <f>ROUND(E36*T36,2)</f>
        <v>7.02</v>
      </c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110</v>
      </c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52"/>
      <c r="B37" s="158"/>
      <c r="C37" s="194" t="s">
        <v>157</v>
      </c>
      <c r="D37" s="163"/>
      <c r="E37" s="168">
        <v>3.2</v>
      </c>
      <c r="F37" s="171"/>
      <c r="G37" s="171"/>
      <c r="H37" s="171"/>
      <c r="I37" s="171"/>
      <c r="J37" s="171"/>
      <c r="K37" s="171"/>
      <c r="L37" s="171"/>
      <c r="M37" s="171"/>
      <c r="N37" s="161"/>
      <c r="O37" s="161"/>
      <c r="P37" s="161"/>
      <c r="Q37" s="161"/>
      <c r="R37" s="161"/>
      <c r="S37" s="161"/>
      <c r="T37" s="162"/>
      <c r="U37" s="161"/>
      <c r="V37" s="151"/>
      <c r="W37" s="151"/>
      <c r="X37" s="151"/>
      <c r="Y37" s="151"/>
      <c r="Z37" s="151"/>
      <c r="AA37" s="151"/>
      <c r="AB37" s="151"/>
      <c r="AC37" s="151"/>
      <c r="AD37" s="151"/>
      <c r="AE37" s="151" t="s">
        <v>118</v>
      </c>
      <c r="AF37" s="151">
        <v>0</v>
      </c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2">
        <v>17</v>
      </c>
      <c r="B38" s="158" t="s">
        <v>158</v>
      </c>
      <c r="C38" s="193" t="s">
        <v>159</v>
      </c>
      <c r="D38" s="160" t="s">
        <v>129</v>
      </c>
      <c r="E38" s="167">
        <v>3</v>
      </c>
      <c r="F38" s="170">
        <f>H38+J38</f>
        <v>0</v>
      </c>
      <c r="G38" s="171">
        <f>ROUND(E38*F38,2)</f>
        <v>0</v>
      </c>
      <c r="H38" s="171"/>
      <c r="I38" s="171">
        <f>ROUND(E38*H38,2)</f>
        <v>0</v>
      </c>
      <c r="J38" s="171"/>
      <c r="K38" s="171">
        <f>ROUND(E38*J38,2)</f>
        <v>0</v>
      </c>
      <c r="L38" s="171">
        <v>21</v>
      </c>
      <c r="M38" s="171">
        <f>G38*(1+L38/100)</f>
        <v>0</v>
      </c>
      <c r="N38" s="161">
        <v>0</v>
      </c>
      <c r="O38" s="161">
        <f>ROUND(E38*N38,5)</f>
        <v>0</v>
      </c>
      <c r="P38" s="161">
        <v>0</v>
      </c>
      <c r="Q38" s="161">
        <f>ROUND(E38*P38,5)</f>
        <v>0</v>
      </c>
      <c r="R38" s="161"/>
      <c r="S38" s="161"/>
      <c r="T38" s="162">
        <v>0.20200000000000001</v>
      </c>
      <c r="U38" s="161">
        <f>ROUND(E38*T38,2)</f>
        <v>0.61</v>
      </c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110</v>
      </c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52"/>
      <c r="B39" s="158"/>
      <c r="C39" s="194" t="s">
        <v>160</v>
      </c>
      <c r="D39" s="163"/>
      <c r="E39" s="168">
        <v>3</v>
      </c>
      <c r="F39" s="171"/>
      <c r="G39" s="171"/>
      <c r="H39" s="171"/>
      <c r="I39" s="171"/>
      <c r="J39" s="171"/>
      <c r="K39" s="171"/>
      <c r="L39" s="171"/>
      <c r="M39" s="171"/>
      <c r="N39" s="161"/>
      <c r="O39" s="161"/>
      <c r="P39" s="161"/>
      <c r="Q39" s="161"/>
      <c r="R39" s="161"/>
      <c r="S39" s="161"/>
      <c r="T39" s="162"/>
      <c r="U39" s="161"/>
      <c r="V39" s="151"/>
      <c r="W39" s="151"/>
      <c r="X39" s="151"/>
      <c r="Y39" s="151"/>
      <c r="Z39" s="151"/>
      <c r="AA39" s="151"/>
      <c r="AB39" s="151"/>
      <c r="AC39" s="151"/>
      <c r="AD39" s="151"/>
      <c r="AE39" s="151" t="s">
        <v>118</v>
      </c>
      <c r="AF39" s="151">
        <v>0</v>
      </c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2">
        <v>18</v>
      </c>
      <c r="B40" s="158" t="s">
        <v>161</v>
      </c>
      <c r="C40" s="193" t="s">
        <v>162</v>
      </c>
      <c r="D40" s="160" t="s">
        <v>109</v>
      </c>
      <c r="E40" s="167">
        <v>216</v>
      </c>
      <c r="F40" s="170">
        <f>H40+J40</f>
        <v>0</v>
      </c>
      <c r="G40" s="171">
        <f>ROUND(E40*F40,2)</f>
        <v>0</v>
      </c>
      <c r="H40" s="171"/>
      <c r="I40" s="171">
        <f>ROUND(E40*H40,2)</f>
        <v>0</v>
      </c>
      <c r="J40" s="171"/>
      <c r="K40" s="171">
        <f>ROUND(E40*J40,2)</f>
        <v>0</v>
      </c>
      <c r="L40" s="171">
        <v>21</v>
      </c>
      <c r="M40" s="171">
        <f>G40*(1+L40/100)</f>
        <v>0</v>
      </c>
      <c r="N40" s="161">
        <v>0</v>
      </c>
      <c r="O40" s="161">
        <f>ROUND(E40*N40,5)</f>
        <v>0</v>
      </c>
      <c r="P40" s="161">
        <v>0</v>
      </c>
      <c r="Q40" s="161">
        <f>ROUND(E40*P40,5)</f>
        <v>0</v>
      </c>
      <c r="R40" s="161"/>
      <c r="S40" s="161"/>
      <c r="T40" s="162">
        <v>1.7999999999999999E-2</v>
      </c>
      <c r="U40" s="161">
        <f>ROUND(E40*T40,2)</f>
        <v>3.89</v>
      </c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110</v>
      </c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52">
        <v>19</v>
      </c>
      <c r="B41" s="158" t="s">
        <v>163</v>
      </c>
      <c r="C41" s="193" t="s">
        <v>164</v>
      </c>
      <c r="D41" s="160" t="s">
        <v>109</v>
      </c>
      <c r="E41" s="167">
        <v>445</v>
      </c>
      <c r="F41" s="170">
        <f>H41+J41</f>
        <v>0</v>
      </c>
      <c r="G41" s="171">
        <f>ROUND(E41*F41,2)</f>
        <v>0</v>
      </c>
      <c r="H41" s="171"/>
      <c r="I41" s="171">
        <f>ROUND(E41*H41,2)</f>
        <v>0</v>
      </c>
      <c r="J41" s="171"/>
      <c r="K41" s="171">
        <f>ROUND(E41*J41,2)</f>
        <v>0</v>
      </c>
      <c r="L41" s="171">
        <v>21</v>
      </c>
      <c r="M41" s="171">
        <f>G41*(1+L41/100)</f>
        <v>0</v>
      </c>
      <c r="N41" s="161">
        <v>0</v>
      </c>
      <c r="O41" s="161">
        <f>ROUND(E41*N41,5)</f>
        <v>0</v>
      </c>
      <c r="P41" s="161">
        <v>0</v>
      </c>
      <c r="Q41" s="161">
        <f>ROUND(E41*P41,5)</f>
        <v>0</v>
      </c>
      <c r="R41" s="161"/>
      <c r="S41" s="161"/>
      <c r="T41" s="162">
        <v>0.17699999999999999</v>
      </c>
      <c r="U41" s="161">
        <f>ROUND(E41*T41,2)</f>
        <v>78.77</v>
      </c>
      <c r="V41" s="151"/>
      <c r="W41" s="151"/>
      <c r="X41" s="151"/>
      <c r="Y41" s="151"/>
      <c r="Z41" s="151"/>
      <c r="AA41" s="151"/>
      <c r="AB41" s="151"/>
      <c r="AC41" s="151"/>
      <c r="AD41" s="151"/>
      <c r="AE41" s="151" t="s">
        <v>110</v>
      </c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52">
        <v>20</v>
      </c>
      <c r="B42" s="158" t="s">
        <v>165</v>
      </c>
      <c r="C42" s="193" t="s">
        <v>166</v>
      </c>
      <c r="D42" s="160" t="s">
        <v>109</v>
      </c>
      <c r="E42" s="167">
        <v>445</v>
      </c>
      <c r="F42" s="170">
        <f>H42+J42</f>
        <v>0</v>
      </c>
      <c r="G42" s="171">
        <f>ROUND(E42*F42,2)</f>
        <v>0</v>
      </c>
      <c r="H42" s="171"/>
      <c r="I42" s="171">
        <f>ROUND(E42*H42,2)</f>
        <v>0</v>
      </c>
      <c r="J42" s="171"/>
      <c r="K42" s="171">
        <f>ROUND(E42*J42,2)</f>
        <v>0</v>
      </c>
      <c r="L42" s="171">
        <v>21</v>
      </c>
      <c r="M42" s="171">
        <f>G42*(1+L42/100)</f>
        <v>0</v>
      </c>
      <c r="N42" s="161">
        <v>0</v>
      </c>
      <c r="O42" s="161">
        <f>ROUND(E42*N42,5)</f>
        <v>0</v>
      </c>
      <c r="P42" s="161">
        <v>0</v>
      </c>
      <c r="Q42" s="161">
        <f>ROUND(E42*P42,5)</f>
        <v>0</v>
      </c>
      <c r="R42" s="161"/>
      <c r="S42" s="161"/>
      <c r="T42" s="162">
        <v>0.06</v>
      </c>
      <c r="U42" s="161">
        <f>ROUND(E42*T42,2)</f>
        <v>26.7</v>
      </c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110</v>
      </c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52">
        <v>21</v>
      </c>
      <c r="B43" s="158" t="s">
        <v>167</v>
      </c>
      <c r="C43" s="193" t="s">
        <v>168</v>
      </c>
      <c r="D43" s="160" t="s">
        <v>129</v>
      </c>
      <c r="E43" s="167">
        <v>34.75</v>
      </c>
      <c r="F43" s="170">
        <f>H43+J43</f>
        <v>0</v>
      </c>
      <c r="G43" s="171">
        <f>ROUND(E43*F43,2)</f>
        <v>0</v>
      </c>
      <c r="H43" s="171"/>
      <c r="I43" s="171">
        <f>ROUND(E43*H43,2)</f>
        <v>0</v>
      </c>
      <c r="J43" s="171"/>
      <c r="K43" s="171">
        <f>ROUND(E43*J43,2)</f>
        <v>0</v>
      </c>
      <c r="L43" s="171">
        <v>21</v>
      </c>
      <c r="M43" s="171">
        <f>G43*(1+L43/100)</f>
        <v>0</v>
      </c>
      <c r="N43" s="161">
        <v>1.67</v>
      </c>
      <c r="O43" s="161">
        <f>ROUND(E43*N43,5)</f>
        <v>58.032499999999999</v>
      </c>
      <c r="P43" s="161">
        <v>0</v>
      </c>
      <c r="Q43" s="161">
        <f>ROUND(E43*P43,5)</f>
        <v>0</v>
      </c>
      <c r="R43" s="161"/>
      <c r="S43" s="161"/>
      <c r="T43" s="162">
        <v>0</v>
      </c>
      <c r="U43" s="161">
        <f>ROUND(E43*T43,2)</f>
        <v>0</v>
      </c>
      <c r="V43" s="151"/>
      <c r="W43" s="151"/>
      <c r="X43" s="151"/>
      <c r="Y43" s="151"/>
      <c r="Z43" s="151"/>
      <c r="AA43" s="151"/>
      <c r="AB43" s="151"/>
      <c r="AC43" s="151"/>
      <c r="AD43" s="151"/>
      <c r="AE43" s="151" t="s">
        <v>169</v>
      </c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2"/>
      <c r="B44" s="158"/>
      <c r="C44" s="194" t="s">
        <v>170</v>
      </c>
      <c r="D44" s="163"/>
      <c r="E44" s="168">
        <v>34.75</v>
      </c>
      <c r="F44" s="171"/>
      <c r="G44" s="171"/>
      <c r="H44" s="171"/>
      <c r="I44" s="171"/>
      <c r="J44" s="171"/>
      <c r="K44" s="171"/>
      <c r="L44" s="171"/>
      <c r="M44" s="171"/>
      <c r="N44" s="161"/>
      <c r="O44" s="161"/>
      <c r="P44" s="161"/>
      <c r="Q44" s="161"/>
      <c r="R44" s="161"/>
      <c r="S44" s="161"/>
      <c r="T44" s="162"/>
      <c r="U44" s="161"/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118</v>
      </c>
      <c r="AF44" s="151">
        <v>0</v>
      </c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x14ac:dyDescent="0.2">
      <c r="A45" s="153" t="s">
        <v>105</v>
      </c>
      <c r="B45" s="159" t="s">
        <v>60</v>
      </c>
      <c r="C45" s="195" t="s">
        <v>61</v>
      </c>
      <c r="D45" s="164"/>
      <c r="E45" s="169"/>
      <c r="F45" s="172"/>
      <c r="G45" s="172">
        <f>SUMIF(AE46:AE52,"&lt;&gt;NOR",G46:G52)</f>
        <v>0</v>
      </c>
      <c r="H45" s="172"/>
      <c r="I45" s="172">
        <f>SUM(I46:I52)</f>
        <v>0</v>
      </c>
      <c r="J45" s="172"/>
      <c r="K45" s="172">
        <f>SUM(K46:K52)</f>
        <v>0</v>
      </c>
      <c r="L45" s="172"/>
      <c r="M45" s="172">
        <f>SUM(M46:M52)</f>
        <v>0</v>
      </c>
      <c r="N45" s="165"/>
      <c r="O45" s="165">
        <f>SUM(O46:O52)</f>
        <v>3.6961799999999996</v>
      </c>
      <c r="P45" s="165"/>
      <c r="Q45" s="165">
        <f>SUM(Q46:Q52)</f>
        <v>0</v>
      </c>
      <c r="R45" s="165"/>
      <c r="S45" s="165"/>
      <c r="T45" s="166"/>
      <c r="U45" s="165">
        <f>SUM(U46:U52)</f>
        <v>5.46</v>
      </c>
      <c r="AE45" t="s">
        <v>106</v>
      </c>
    </row>
    <row r="46" spans="1:60" outlineLevel="1" x14ac:dyDescent="0.2">
      <c r="A46" s="152">
        <v>22</v>
      </c>
      <c r="B46" s="158" t="s">
        <v>171</v>
      </c>
      <c r="C46" s="193" t="s">
        <v>172</v>
      </c>
      <c r="D46" s="160" t="s">
        <v>129</v>
      </c>
      <c r="E46" s="167">
        <v>1.68</v>
      </c>
      <c r="F46" s="170">
        <f>H46+J46</f>
        <v>0</v>
      </c>
      <c r="G46" s="171">
        <f>ROUND(E46*F46,2)</f>
        <v>0</v>
      </c>
      <c r="H46" s="171"/>
      <c r="I46" s="171">
        <f>ROUND(E46*H46,2)</f>
        <v>0</v>
      </c>
      <c r="J46" s="171"/>
      <c r="K46" s="171">
        <f>ROUND(E46*J46,2)</f>
        <v>0</v>
      </c>
      <c r="L46" s="171">
        <v>21</v>
      </c>
      <c r="M46" s="171">
        <f>G46*(1+L46/100)</f>
        <v>0</v>
      </c>
      <c r="N46" s="161">
        <v>1.1322000000000001</v>
      </c>
      <c r="O46" s="161">
        <f>ROUND(E46*N46,5)</f>
        <v>1.9020999999999999</v>
      </c>
      <c r="P46" s="161">
        <v>0</v>
      </c>
      <c r="Q46" s="161">
        <f>ROUND(E46*P46,5)</f>
        <v>0</v>
      </c>
      <c r="R46" s="161"/>
      <c r="S46" s="161"/>
      <c r="T46" s="162">
        <v>1.6950000000000001</v>
      </c>
      <c r="U46" s="161">
        <f>ROUND(E46*T46,2)</f>
        <v>2.85</v>
      </c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110</v>
      </c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52"/>
      <c r="B47" s="158"/>
      <c r="C47" s="194" t="s">
        <v>173</v>
      </c>
      <c r="D47" s="163"/>
      <c r="E47" s="168">
        <v>1.68</v>
      </c>
      <c r="F47" s="171"/>
      <c r="G47" s="171"/>
      <c r="H47" s="171"/>
      <c r="I47" s="171"/>
      <c r="J47" s="171"/>
      <c r="K47" s="171"/>
      <c r="L47" s="171"/>
      <c r="M47" s="171"/>
      <c r="N47" s="161"/>
      <c r="O47" s="161"/>
      <c r="P47" s="161"/>
      <c r="Q47" s="161"/>
      <c r="R47" s="161"/>
      <c r="S47" s="161"/>
      <c r="T47" s="162"/>
      <c r="U47" s="161"/>
      <c r="V47" s="151"/>
      <c r="W47" s="151"/>
      <c r="X47" s="151"/>
      <c r="Y47" s="151"/>
      <c r="Z47" s="151"/>
      <c r="AA47" s="151"/>
      <c r="AB47" s="151"/>
      <c r="AC47" s="151"/>
      <c r="AD47" s="151"/>
      <c r="AE47" s="151" t="s">
        <v>118</v>
      </c>
      <c r="AF47" s="151">
        <v>0</v>
      </c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52">
        <v>23</v>
      </c>
      <c r="B48" s="158" t="s">
        <v>174</v>
      </c>
      <c r="C48" s="193" t="s">
        <v>175</v>
      </c>
      <c r="D48" s="160" t="s">
        <v>129</v>
      </c>
      <c r="E48" s="167">
        <v>0.12</v>
      </c>
      <c r="F48" s="170">
        <f>H48+J48</f>
        <v>0</v>
      </c>
      <c r="G48" s="171">
        <f>ROUND(E48*F48,2)</f>
        <v>0</v>
      </c>
      <c r="H48" s="171"/>
      <c r="I48" s="171">
        <f>ROUND(E48*H48,2)</f>
        <v>0</v>
      </c>
      <c r="J48" s="171"/>
      <c r="K48" s="171">
        <f>ROUND(E48*J48,2)</f>
        <v>0</v>
      </c>
      <c r="L48" s="171">
        <v>21</v>
      </c>
      <c r="M48" s="171">
        <f>G48*(1+L48/100)</f>
        <v>0</v>
      </c>
      <c r="N48" s="161">
        <v>2.5</v>
      </c>
      <c r="O48" s="161">
        <f>ROUND(E48*N48,5)</f>
        <v>0.3</v>
      </c>
      <c r="P48" s="161">
        <v>0</v>
      </c>
      <c r="Q48" s="161">
        <f>ROUND(E48*P48,5)</f>
        <v>0</v>
      </c>
      <c r="R48" s="161"/>
      <c r="S48" s="161"/>
      <c r="T48" s="162">
        <v>1.4490000000000001</v>
      </c>
      <c r="U48" s="161">
        <f>ROUND(E48*T48,2)</f>
        <v>0.17</v>
      </c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110</v>
      </c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1" x14ac:dyDescent="0.2">
      <c r="A49" s="152"/>
      <c r="B49" s="158"/>
      <c r="C49" s="194" t="s">
        <v>176</v>
      </c>
      <c r="D49" s="163"/>
      <c r="E49" s="168">
        <v>0.12</v>
      </c>
      <c r="F49" s="171"/>
      <c r="G49" s="171"/>
      <c r="H49" s="171"/>
      <c r="I49" s="171"/>
      <c r="J49" s="171"/>
      <c r="K49" s="171"/>
      <c r="L49" s="171"/>
      <c r="M49" s="171"/>
      <c r="N49" s="161"/>
      <c r="O49" s="161"/>
      <c r="P49" s="161"/>
      <c r="Q49" s="161"/>
      <c r="R49" s="161"/>
      <c r="S49" s="161"/>
      <c r="T49" s="162"/>
      <c r="U49" s="161"/>
      <c r="V49" s="151"/>
      <c r="W49" s="151"/>
      <c r="X49" s="151"/>
      <c r="Y49" s="151"/>
      <c r="Z49" s="151"/>
      <c r="AA49" s="151"/>
      <c r="AB49" s="151"/>
      <c r="AC49" s="151"/>
      <c r="AD49" s="151"/>
      <c r="AE49" s="151" t="s">
        <v>118</v>
      </c>
      <c r="AF49" s="151">
        <v>0</v>
      </c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1" x14ac:dyDescent="0.2">
      <c r="A50" s="152">
        <v>24</v>
      </c>
      <c r="B50" s="158" t="s">
        <v>177</v>
      </c>
      <c r="C50" s="193" t="s">
        <v>178</v>
      </c>
      <c r="D50" s="160" t="s">
        <v>129</v>
      </c>
      <c r="E50" s="167">
        <v>0.56000000000000005</v>
      </c>
      <c r="F50" s="170">
        <f>H50+J50</f>
        <v>0</v>
      </c>
      <c r="G50" s="171">
        <f>ROUND(E50*F50,2)</f>
        <v>0</v>
      </c>
      <c r="H50" s="171"/>
      <c r="I50" s="171">
        <f>ROUND(E50*H50,2)</f>
        <v>0</v>
      </c>
      <c r="J50" s="171"/>
      <c r="K50" s="171">
        <f>ROUND(E50*J50,2)</f>
        <v>0</v>
      </c>
      <c r="L50" s="171">
        <v>21</v>
      </c>
      <c r="M50" s="171">
        <f>G50*(1+L50/100)</f>
        <v>0</v>
      </c>
      <c r="N50" s="161">
        <v>2.5</v>
      </c>
      <c r="O50" s="161">
        <f>ROUND(E50*N50,5)</f>
        <v>1.4</v>
      </c>
      <c r="P50" s="161">
        <v>0</v>
      </c>
      <c r="Q50" s="161">
        <f>ROUND(E50*P50,5)</f>
        <v>0</v>
      </c>
      <c r="R50" s="161"/>
      <c r="S50" s="161"/>
      <c r="T50" s="162">
        <v>1.365</v>
      </c>
      <c r="U50" s="161">
        <f>ROUND(E50*T50,2)</f>
        <v>0.76</v>
      </c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110</v>
      </c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52"/>
      <c r="B51" s="158"/>
      <c r="C51" s="194" t="s">
        <v>179</v>
      </c>
      <c r="D51" s="163"/>
      <c r="E51" s="168">
        <v>0.56000000000000005</v>
      </c>
      <c r="F51" s="171"/>
      <c r="G51" s="171"/>
      <c r="H51" s="171"/>
      <c r="I51" s="171"/>
      <c r="J51" s="171"/>
      <c r="K51" s="171"/>
      <c r="L51" s="171"/>
      <c r="M51" s="171"/>
      <c r="N51" s="161"/>
      <c r="O51" s="161"/>
      <c r="P51" s="161"/>
      <c r="Q51" s="161"/>
      <c r="R51" s="161"/>
      <c r="S51" s="161"/>
      <c r="T51" s="162"/>
      <c r="U51" s="161"/>
      <c r="V51" s="151"/>
      <c r="W51" s="151"/>
      <c r="X51" s="151"/>
      <c r="Y51" s="151"/>
      <c r="Z51" s="151"/>
      <c r="AA51" s="151"/>
      <c r="AB51" s="151"/>
      <c r="AC51" s="151"/>
      <c r="AD51" s="151"/>
      <c r="AE51" s="151" t="s">
        <v>118</v>
      </c>
      <c r="AF51" s="151">
        <v>0</v>
      </c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ht="22.5" outlineLevel="1" x14ac:dyDescent="0.2">
      <c r="A52" s="152">
        <v>25</v>
      </c>
      <c r="B52" s="158" t="s">
        <v>180</v>
      </c>
      <c r="C52" s="193" t="s">
        <v>181</v>
      </c>
      <c r="D52" s="160" t="s">
        <v>124</v>
      </c>
      <c r="E52" s="167">
        <v>28</v>
      </c>
      <c r="F52" s="170">
        <f>H52+J52</f>
        <v>0</v>
      </c>
      <c r="G52" s="171">
        <f>ROUND(E52*F52,2)</f>
        <v>0</v>
      </c>
      <c r="H52" s="171"/>
      <c r="I52" s="171">
        <f>ROUND(E52*H52,2)</f>
        <v>0</v>
      </c>
      <c r="J52" s="171"/>
      <c r="K52" s="171">
        <f>ROUND(E52*J52,2)</f>
        <v>0</v>
      </c>
      <c r="L52" s="171">
        <v>21</v>
      </c>
      <c r="M52" s="171">
        <f>G52*(1+L52/100)</f>
        <v>0</v>
      </c>
      <c r="N52" s="161">
        <v>3.3600000000000001E-3</v>
      </c>
      <c r="O52" s="161">
        <f>ROUND(E52*N52,5)</f>
        <v>9.4079999999999997E-2</v>
      </c>
      <c r="P52" s="161">
        <v>0</v>
      </c>
      <c r="Q52" s="161">
        <f>ROUND(E52*P52,5)</f>
        <v>0</v>
      </c>
      <c r="R52" s="161"/>
      <c r="S52" s="161"/>
      <c r="T52" s="162">
        <v>0.06</v>
      </c>
      <c r="U52" s="161">
        <f>ROUND(E52*T52,2)</f>
        <v>1.68</v>
      </c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110</v>
      </c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x14ac:dyDescent="0.2">
      <c r="A53" s="153" t="s">
        <v>105</v>
      </c>
      <c r="B53" s="159" t="s">
        <v>62</v>
      </c>
      <c r="C53" s="195" t="s">
        <v>63</v>
      </c>
      <c r="D53" s="164"/>
      <c r="E53" s="169"/>
      <c r="F53" s="172"/>
      <c r="G53" s="172">
        <f>SUMIF(AE54:AE72,"&lt;&gt;NOR",G54:G72)</f>
        <v>0</v>
      </c>
      <c r="H53" s="172"/>
      <c r="I53" s="172">
        <f>SUM(I54:I72)</f>
        <v>0</v>
      </c>
      <c r="J53" s="172"/>
      <c r="K53" s="172">
        <f>SUM(K54:K72)</f>
        <v>0</v>
      </c>
      <c r="L53" s="172"/>
      <c r="M53" s="172">
        <f>SUM(M54:M72)</f>
        <v>0</v>
      </c>
      <c r="N53" s="165"/>
      <c r="O53" s="165">
        <f>SUM(O54:O72)</f>
        <v>405.66800000000006</v>
      </c>
      <c r="P53" s="165"/>
      <c r="Q53" s="165">
        <f>SUM(Q54:Q72)</f>
        <v>0</v>
      </c>
      <c r="R53" s="165"/>
      <c r="S53" s="165"/>
      <c r="T53" s="166"/>
      <c r="U53" s="165">
        <f>SUM(U54:U72)</f>
        <v>82.61</v>
      </c>
      <c r="AE53" t="s">
        <v>106</v>
      </c>
    </row>
    <row r="54" spans="1:60" outlineLevel="1" x14ac:dyDescent="0.2">
      <c r="A54" s="152">
        <v>26</v>
      </c>
      <c r="B54" s="158" t="s">
        <v>182</v>
      </c>
      <c r="C54" s="193" t="s">
        <v>183</v>
      </c>
      <c r="D54" s="160" t="s">
        <v>109</v>
      </c>
      <c r="E54" s="167">
        <v>216.4</v>
      </c>
      <c r="F54" s="170">
        <f>H54+J54</f>
        <v>0</v>
      </c>
      <c r="G54" s="171">
        <f>ROUND(E54*F54,2)</f>
        <v>0</v>
      </c>
      <c r="H54" s="171"/>
      <c r="I54" s="171">
        <f>ROUND(E54*H54,2)</f>
        <v>0</v>
      </c>
      <c r="J54" s="171"/>
      <c r="K54" s="171">
        <f>ROUND(E54*J54,2)</f>
        <v>0</v>
      </c>
      <c r="L54" s="171">
        <v>21</v>
      </c>
      <c r="M54" s="171">
        <f>G54*(1+L54/100)</f>
        <v>0</v>
      </c>
      <c r="N54" s="161">
        <v>0.215</v>
      </c>
      <c r="O54" s="161">
        <f>ROUND(E54*N54,5)</f>
        <v>46.526000000000003</v>
      </c>
      <c r="P54" s="161">
        <v>0</v>
      </c>
      <c r="Q54" s="161">
        <f>ROUND(E54*P54,5)</f>
        <v>0</v>
      </c>
      <c r="R54" s="161"/>
      <c r="S54" s="161"/>
      <c r="T54" s="162">
        <v>2.5000000000000001E-2</v>
      </c>
      <c r="U54" s="161">
        <f>ROUND(E54*T54,2)</f>
        <v>5.41</v>
      </c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110</v>
      </c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52"/>
      <c r="B55" s="158"/>
      <c r="C55" s="194" t="s">
        <v>184</v>
      </c>
      <c r="D55" s="163"/>
      <c r="E55" s="168">
        <v>216.4</v>
      </c>
      <c r="F55" s="171"/>
      <c r="G55" s="171"/>
      <c r="H55" s="171"/>
      <c r="I55" s="171"/>
      <c r="J55" s="171"/>
      <c r="K55" s="171"/>
      <c r="L55" s="171"/>
      <c r="M55" s="171"/>
      <c r="N55" s="161"/>
      <c r="O55" s="161"/>
      <c r="P55" s="161"/>
      <c r="Q55" s="161"/>
      <c r="R55" s="161"/>
      <c r="S55" s="161"/>
      <c r="T55" s="162"/>
      <c r="U55" s="161"/>
      <c r="V55" s="151"/>
      <c r="W55" s="151"/>
      <c r="X55" s="151"/>
      <c r="Y55" s="151"/>
      <c r="Z55" s="151"/>
      <c r="AA55" s="151"/>
      <c r="AB55" s="151"/>
      <c r="AC55" s="151"/>
      <c r="AD55" s="151"/>
      <c r="AE55" s="151" t="s">
        <v>118</v>
      </c>
      <c r="AF55" s="151">
        <v>0</v>
      </c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52">
        <v>27</v>
      </c>
      <c r="B56" s="158" t="s">
        <v>185</v>
      </c>
      <c r="C56" s="193" t="s">
        <v>186</v>
      </c>
      <c r="D56" s="160" t="s">
        <v>109</v>
      </c>
      <c r="E56" s="167">
        <v>432.8</v>
      </c>
      <c r="F56" s="170">
        <f>H56+J56</f>
        <v>0</v>
      </c>
      <c r="G56" s="171">
        <f>ROUND(E56*F56,2)</f>
        <v>0</v>
      </c>
      <c r="H56" s="171"/>
      <c r="I56" s="171">
        <f>ROUND(E56*H56,2)</f>
        <v>0</v>
      </c>
      <c r="J56" s="171"/>
      <c r="K56" s="171">
        <f>ROUND(E56*J56,2)</f>
        <v>0</v>
      </c>
      <c r="L56" s="171">
        <v>21</v>
      </c>
      <c r="M56" s="171">
        <f>G56*(1+L56/100)</f>
        <v>0</v>
      </c>
      <c r="N56" s="161">
        <v>0.43</v>
      </c>
      <c r="O56" s="161">
        <f>ROUND(E56*N56,5)</f>
        <v>186.10400000000001</v>
      </c>
      <c r="P56" s="161">
        <v>0</v>
      </c>
      <c r="Q56" s="161">
        <f>ROUND(E56*P56,5)</f>
        <v>0</v>
      </c>
      <c r="R56" s="161"/>
      <c r="S56" s="161"/>
      <c r="T56" s="162">
        <v>2.8000000000000001E-2</v>
      </c>
      <c r="U56" s="161">
        <f>ROUND(E56*T56,2)</f>
        <v>12.12</v>
      </c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110</v>
      </c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52"/>
      <c r="B57" s="158"/>
      <c r="C57" s="194" t="s">
        <v>187</v>
      </c>
      <c r="D57" s="163"/>
      <c r="E57" s="168">
        <v>432.8</v>
      </c>
      <c r="F57" s="171"/>
      <c r="G57" s="171"/>
      <c r="H57" s="171"/>
      <c r="I57" s="171"/>
      <c r="J57" s="171"/>
      <c r="K57" s="171"/>
      <c r="L57" s="171"/>
      <c r="M57" s="171"/>
      <c r="N57" s="161"/>
      <c r="O57" s="161"/>
      <c r="P57" s="161"/>
      <c r="Q57" s="161"/>
      <c r="R57" s="161"/>
      <c r="S57" s="161"/>
      <c r="T57" s="162"/>
      <c r="U57" s="161"/>
      <c r="V57" s="151"/>
      <c r="W57" s="151"/>
      <c r="X57" s="151"/>
      <c r="Y57" s="151"/>
      <c r="Z57" s="151"/>
      <c r="AA57" s="151"/>
      <c r="AB57" s="151"/>
      <c r="AC57" s="151"/>
      <c r="AD57" s="151"/>
      <c r="AE57" s="151" t="s">
        <v>118</v>
      </c>
      <c r="AF57" s="151">
        <v>0</v>
      </c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52">
        <v>28</v>
      </c>
      <c r="B58" s="158" t="s">
        <v>188</v>
      </c>
      <c r="C58" s="193" t="s">
        <v>189</v>
      </c>
      <c r="D58" s="160" t="s">
        <v>109</v>
      </c>
      <c r="E58" s="167">
        <v>37</v>
      </c>
      <c r="F58" s="170">
        <f>H58+J58</f>
        <v>0</v>
      </c>
      <c r="G58" s="171">
        <f>ROUND(E58*F58,2)</f>
        <v>0</v>
      </c>
      <c r="H58" s="171"/>
      <c r="I58" s="171">
        <f>ROUND(E58*H58,2)</f>
        <v>0</v>
      </c>
      <c r="J58" s="171"/>
      <c r="K58" s="171">
        <f>ROUND(E58*J58,2)</f>
        <v>0</v>
      </c>
      <c r="L58" s="171">
        <v>21</v>
      </c>
      <c r="M58" s="171">
        <f>G58*(1+L58/100)</f>
        <v>0</v>
      </c>
      <c r="N58" s="161">
        <v>0.28799999999999998</v>
      </c>
      <c r="O58" s="161">
        <f>ROUND(E58*N58,5)</f>
        <v>10.656000000000001</v>
      </c>
      <c r="P58" s="161">
        <v>0</v>
      </c>
      <c r="Q58" s="161">
        <f>ROUND(E58*P58,5)</f>
        <v>0</v>
      </c>
      <c r="R58" s="161"/>
      <c r="S58" s="161"/>
      <c r="T58" s="162">
        <v>2.3E-2</v>
      </c>
      <c r="U58" s="161">
        <f>ROUND(E58*T58,2)</f>
        <v>0.85</v>
      </c>
      <c r="V58" s="151"/>
      <c r="W58" s="151"/>
      <c r="X58" s="151"/>
      <c r="Y58" s="151"/>
      <c r="Z58" s="151"/>
      <c r="AA58" s="151"/>
      <c r="AB58" s="151"/>
      <c r="AC58" s="151"/>
      <c r="AD58" s="151"/>
      <c r="AE58" s="151" t="s">
        <v>110</v>
      </c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52"/>
      <c r="B59" s="158"/>
      <c r="C59" s="194" t="s">
        <v>190</v>
      </c>
      <c r="D59" s="163"/>
      <c r="E59" s="168">
        <v>37</v>
      </c>
      <c r="F59" s="171"/>
      <c r="G59" s="171"/>
      <c r="H59" s="171"/>
      <c r="I59" s="171"/>
      <c r="J59" s="171"/>
      <c r="K59" s="171"/>
      <c r="L59" s="171"/>
      <c r="M59" s="171"/>
      <c r="N59" s="161"/>
      <c r="O59" s="161"/>
      <c r="P59" s="161"/>
      <c r="Q59" s="161"/>
      <c r="R59" s="161"/>
      <c r="S59" s="161"/>
      <c r="T59" s="162"/>
      <c r="U59" s="161"/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118</v>
      </c>
      <c r="AF59" s="151">
        <v>0</v>
      </c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52">
        <v>29</v>
      </c>
      <c r="B60" s="158" t="s">
        <v>191</v>
      </c>
      <c r="C60" s="193" t="s">
        <v>192</v>
      </c>
      <c r="D60" s="160" t="s">
        <v>109</v>
      </c>
      <c r="E60" s="167">
        <v>216.4</v>
      </c>
      <c r="F60" s="170">
        <f>H60+J60</f>
        <v>0</v>
      </c>
      <c r="G60" s="171">
        <f>ROUND(E60*F60,2)</f>
        <v>0</v>
      </c>
      <c r="H60" s="171"/>
      <c r="I60" s="171">
        <f>ROUND(E60*H60,2)</f>
        <v>0</v>
      </c>
      <c r="J60" s="171"/>
      <c r="K60" s="171">
        <f>ROUND(E60*J60,2)</f>
        <v>0</v>
      </c>
      <c r="L60" s="171">
        <v>21</v>
      </c>
      <c r="M60" s="171">
        <f>G60*(1+L60/100)</f>
        <v>0</v>
      </c>
      <c r="N60" s="161">
        <v>0.378</v>
      </c>
      <c r="O60" s="161">
        <f>ROUND(E60*N60,5)</f>
        <v>81.799199999999999</v>
      </c>
      <c r="P60" s="161">
        <v>0</v>
      </c>
      <c r="Q60" s="161">
        <f>ROUND(E60*P60,5)</f>
        <v>0</v>
      </c>
      <c r="R60" s="161"/>
      <c r="S60" s="161"/>
      <c r="T60" s="162">
        <v>2.5999999999999999E-2</v>
      </c>
      <c r="U60" s="161">
        <f>ROUND(E60*T60,2)</f>
        <v>5.63</v>
      </c>
      <c r="V60" s="151"/>
      <c r="W60" s="151"/>
      <c r="X60" s="151"/>
      <c r="Y60" s="151"/>
      <c r="Z60" s="151"/>
      <c r="AA60" s="151"/>
      <c r="AB60" s="151"/>
      <c r="AC60" s="151"/>
      <c r="AD60" s="151"/>
      <c r="AE60" s="151" t="s">
        <v>110</v>
      </c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52"/>
      <c r="B61" s="158"/>
      <c r="C61" s="194" t="s">
        <v>193</v>
      </c>
      <c r="D61" s="163"/>
      <c r="E61" s="168">
        <v>216.4</v>
      </c>
      <c r="F61" s="171"/>
      <c r="G61" s="171"/>
      <c r="H61" s="171"/>
      <c r="I61" s="171"/>
      <c r="J61" s="171"/>
      <c r="K61" s="171"/>
      <c r="L61" s="171"/>
      <c r="M61" s="171"/>
      <c r="N61" s="161"/>
      <c r="O61" s="161"/>
      <c r="P61" s="161"/>
      <c r="Q61" s="161"/>
      <c r="R61" s="161"/>
      <c r="S61" s="161"/>
      <c r="T61" s="162"/>
      <c r="U61" s="161"/>
      <c r="V61" s="151"/>
      <c r="W61" s="151"/>
      <c r="X61" s="151"/>
      <c r="Y61" s="151"/>
      <c r="Z61" s="151"/>
      <c r="AA61" s="151"/>
      <c r="AB61" s="151"/>
      <c r="AC61" s="151"/>
      <c r="AD61" s="151"/>
      <c r="AE61" s="151" t="s">
        <v>118</v>
      </c>
      <c r="AF61" s="151">
        <v>0</v>
      </c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52">
        <v>30</v>
      </c>
      <c r="B62" s="158" t="s">
        <v>194</v>
      </c>
      <c r="C62" s="193" t="s">
        <v>195</v>
      </c>
      <c r="D62" s="160" t="s">
        <v>109</v>
      </c>
      <c r="E62" s="167">
        <v>180</v>
      </c>
      <c r="F62" s="170">
        <f>H62+J62</f>
        <v>0</v>
      </c>
      <c r="G62" s="171">
        <f>ROUND(E62*F62,2)</f>
        <v>0</v>
      </c>
      <c r="H62" s="171"/>
      <c r="I62" s="171">
        <f>ROUND(E62*H62,2)</f>
        <v>0</v>
      </c>
      <c r="J62" s="171"/>
      <c r="K62" s="171">
        <f>ROUND(E62*J62,2)</f>
        <v>0</v>
      </c>
      <c r="L62" s="171">
        <v>21</v>
      </c>
      <c r="M62" s="171">
        <f>G62*(1+L62/100)</f>
        <v>0</v>
      </c>
      <c r="N62" s="161">
        <v>1.3310000000000001E-2</v>
      </c>
      <c r="O62" s="161">
        <f>ROUND(E62*N62,5)</f>
        <v>2.3957999999999999</v>
      </c>
      <c r="P62" s="161">
        <v>0</v>
      </c>
      <c r="Q62" s="161">
        <f>ROUND(E62*P62,5)</f>
        <v>0</v>
      </c>
      <c r="R62" s="161"/>
      <c r="S62" s="161"/>
      <c r="T62" s="162">
        <v>0.03</v>
      </c>
      <c r="U62" s="161">
        <f>ROUND(E62*T62,2)</f>
        <v>5.4</v>
      </c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110</v>
      </c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ht="22.5" outlineLevel="1" x14ac:dyDescent="0.2">
      <c r="A63" s="152">
        <v>31</v>
      </c>
      <c r="B63" s="158" t="s">
        <v>196</v>
      </c>
      <c r="C63" s="193" t="s">
        <v>197</v>
      </c>
      <c r="D63" s="160" t="s">
        <v>109</v>
      </c>
      <c r="E63" s="167">
        <v>340</v>
      </c>
      <c r="F63" s="170">
        <f>H63+J63</f>
        <v>0</v>
      </c>
      <c r="G63" s="171">
        <f>ROUND(E63*F63,2)</f>
        <v>0</v>
      </c>
      <c r="H63" s="171"/>
      <c r="I63" s="171">
        <f>ROUND(E63*H63,2)</f>
        <v>0</v>
      </c>
      <c r="J63" s="171"/>
      <c r="K63" s="171">
        <f>ROUND(E63*J63,2)</f>
        <v>0</v>
      </c>
      <c r="L63" s="171">
        <v>21</v>
      </c>
      <c r="M63" s="171">
        <f>G63*(1+L63/100)</f>
        <v>0</v>
      </c>
      <c r="N63" s="161">
        <v>0.13188</v>
      </c>
      <c r="O63" s="161">
        <f>ROUND(E63*N63,5)</f>
        <v>44.839199999999998</v>
      </c>
      <c r="P63" s="161">
        <v>0</v>
      </c>
      <c r="Q63" s="161">
        <f>ROUND(E63*P63,5)</f>
        <v>0</v>
      </c>
      <c r="R63" s="161"/>
      <c r="S63" s="161"/>
      <c r="T63" s="162">
        <v>4.9000000000000002E-2</v>
      </c>
      <c r="U63" s="161">
        <f>ROUND(E63*T63,2)</f>
        <v>16.66</v>
      </c>
      <c r="V63" s="151"/>
      <c r="W63" s="151"/>
      <c r="X63" s="151"/>
      <c r="Y63" s="151"/>
      <c r="Z63" s="151"/>
      <c r="AA63" s="151"/>
      <c r="AB63" s="151"/>
      <c r="AC63" s="151"/>
      <c r="AD63" s="151"/>
      <c r="AE63" s="151" t="s">
        <v>110</v>
      </c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1" x14ac:dyDescent="0.2">
      <c r="A64" s="152"/>
      <c r="B64" s="158"/>
      <c r="C64" s="194" t="s">
        <v>198</v>
      </c>
      <c r="D64" s="163"/>
      <c r="E64" s="168">
        <v>340</v>
      </c>
      <c r="F64" s="171"/>
      <c r="G64" s="171"/>
      <c r="H64" s="171"/>
      <c r="I64" s="171"/>
      <c r="J64" s="171"/>
      <c r="K64" s="171"/>
      <c r="L64" s="171"/>
      <c r="M64" s="171"/>
      <c r="N64" s="161"/>
      <c r="O64" s="161"/>
      <c r="P64" s="161"/>
      <c r="Q64" s="161"/>
      <c r="R64" s="161"/>
      <c r="S64" s="161"/>
      <c r="T64" s="162"/>
      <c r="U64" s="161"/>
      <c r="V64" s="151"/>
      <c r="W64" s="151"/>
      <c r="X64" s="151"/>
      <c r="Y64" s="151"/>
      <c r="Z64" s="151"/>
      <c r="AA64" s="151"/>
      <c r="AB64" s="151"/>
      <c r="AC64" s="151"/>
      <c r="AD64" s="151"/>
      <c r="AE64" s="151" t="s">
        <v>118</v>
      </c>
      <c r="AF64" s="151">
        <v>0</v>
      </c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 x14ac:dyDescent="0.2">
      <c r="A65" s="152">
        <v>32</v>
      </c>
      <c r="B65" s="158" t="s">
        <v>199</v>
      </c>
      <c r="C65" s="193" t="s">
        <v>200</v>
      </c>
      <c r="D65" s="160" t="s">
        <v>109</v>
      </c>
      <c r="E65" s="167">
        <v>260</v>
      </c>
      <c r="F65" s="170">
        <f t="shared" ref="F65:F71" si="0">H65+J65</f>
        <v>0</v>
      </c>
      <c r="G65" s="171">
        <f t="shared" ref="G65:G71" si="1">ROUND(E65*F65,2)</f>
        <v>0</v>
      </c>
      <c r="H65" s="171"/>
      <c r="I65" s="171">
        <f t="shared" ref="I65:I71" si="2">ROUND(E65*H65,2)</f>
        <v>0</v>
      </c>
      <c r="J65" s="171"/>
      <c r="K65" s="171">
        <f t="shared" ref="K65:K71" si="3">ROUND(E65*J65,2)</f>
        <v>0</v>
      </c>
      <c r="L65" s="171">
        <v>21</v>
      </c>
      <c r="M65" s="171">
        <f t="shared" ref="M65:M71" si="4">G65*(1+L65/100)</f>
        <v>0</v>
      </c>
      <c r="N65" s="161">
        <v>6.0099999999999997E-3</v>
      </c>
      <c r="O65" s="161">
        <f t="shared" ref="O65:O71" si="5">ROUND(E65*N65,5)</f>
        <v>1.5626</v>
      </c>
      <c r="P65" s="161">
        <v>0</v>
      </c>
      <c r="Q65" s="161">
        <f t="shared" ref="Q65:Q71" si="6">ROUND(E65*P65,5)</f>
        <v>0</v>
      </c>
      <c r="R65" s="161"/>
      <c r="S65" s="161"/>
      <c r="T65" s="162">
        <v>4.0000000000000001E-3</v>
      </c>
      <c r="U65" s="161">
        <f t="shared" ref="U65:U71" si="7">ROUND(E65*T65,2)</f>
        <v>1.04</v>
      </c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110</v>
      </c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52">
        <v>33</v>
      </c>
      <c r="B66" s="158" t="s">
        <v>201</v>
      </c>
      <c r="C66" s="193" t="s">
        <v>202</v>
      </c>
      <c r="D66" s="160" t="s">
        <v>109</v>
      </c>
      <c r="E66" s="167">
        <v>340</v>
      </c>
      <c r="F66" s="170">
        <f t="shared" si="0"/>
        <v>0</v>
      </c>
      <c r="G66" s="171">
        <f t="shared" si="1"/>
        <v>0</v>
      </c>
      <c r="H66" s="171"/>
      <c r="I66" s="171">
        <f t="shared" si="2"/>
        <v>0</v>
      </c>
      <c r="J66" s="171"/>
      <c r="K66" s="171">
        <f t="shared" si="3"/>
        <v>0</v>
      </c>
      <c r="L66" s="171">
        <v>21</v>
      </c>
      <c r="M66" s="171">
        <f t="shared" si="4"/>
        <v>0</v>
      </c>
      <c r="N66" s="161">
        <v>6.0999999999999997E-4</v>
      </c>
      <c r="O66" s="161">
        <f t="shared" si="5"/>
        <v>0.2074</v>
      </c>
      <c r="P66" s="161">
        <v>0</v>
      </c>
      <c r="Q66" s="161">
        <f t="shared" si="6"/>
        <v>0</v>
      </c>
      <c r="R66" s="161"/>
      <c r="S66" s="161"/>
      <c r="T66" s="162">
        <v>2E-3</v>
      </c>
      <c r="U66" s="161">
        <f t="shared" si="7"/>
        <v>0.68</v>
      </c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110</v>
      </c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ht="22.5" outlineLevel="1" x14ac:dyDescent="0.2">
      <c r="A67" s="152">
        <v>34</v>
      </c>
      <c r="B67" s="158" t="s">
        <v>203</v>
      </c>
      <c r="C67" s="193" t="s">
        <v>204</v>
      </c>
      <c r="D67" s="160" t="s">
        <v>109</v>
      </c>
      <c r="E67" s="167">
        <v>260</v>
      </c>
      <c r="F67" s="170">
        <f t="shared" si="0"/>
        <v>0</v>
      </c>
      <c r="G67" s="171">
        <f t="shared" si="1"/>
        <v>0</v>
      </c>
      <c r="H67" s="171"/>
      <c r="I67" s="171">
        <f t="shared" si="2"/>
        <v>0</v>
      </c>
      <c r="J67" s="171"/>
      <c r="K67" s="171">
        <f t="shared" si="3"/>
        <v>0</v>
      </c>
      <c r="L67" s="171">
        <v>21</v>
      </c>
      <c r="M67" s="171">
        <f t="shared" si="4"/>
        <v>0</v>
      </c>
      <c r="N67" s="161">
        <v>0.10141</v>
      </c>
      <c r="O67" s="161">
        <f t="shared" si="5"/>
        <v>26.366599999999998</v>
      </c>
      <c r="P67" s="161">
        <v>0</v>
      </c>
      <c r="Q67" s="161">
        <f t="shared" si="6"/>
        <v>0</v>
      </c>
      <c r="R67" s="161"/>
      <c r="S67" s="161"/>
      <c r="T67" s="162">
        <v>6.4000000000000001E-2</v>
      </c>
      <c r="U67" s="161">
        <f t="shared" si="7"/>
        <v>16.64</v>
      </c>
      <c r="V67" s="151"/>
      <c r="W67" s="151"/>
      <c r="X67" s="151"/>
      <c r="Y67" s="151"/>
      <c r="Z67" s="151"/>
      <c r="AA67" s="151"/>
      <c r="AB67" s="151"/>
      <c r="AC67" s="151"/>
      <c r="AD67" s="151"/>
      <c r="AE67" s="151" t="s">
        <v>110</v>
      </c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52">
        <v>35</v>
      </c>
      <c r="B68" s="158" t="s">
        <v>205</v>
      </c>
      <c r="C68" s="193" t="s">
        <v>206</v>
      </c>
      <c r="D68" s="160" t="s">
        <v>109</v>
      </c>
      <c r="E68" s="167">
        <v>25</v>
      </c>
      <c r="F68" s="170">
        <f t="shared" si="0"/>
        <v>0</v>
      </c>
      <c r="G68" s="171">
        <f t="shared" si="1"/>
        <v>0</v>
      </c>
      <c r="H68" s="171"/>
      <c r="I68" s="171">
        <f t="shared" si="2"/>
        <v>0</v>
      </c>
      <c r="J68" s="171"/>
      <c r="K68" s="171">
        <f t="shared" si="3"/>
        <v>0</v>
      </c>
      <c r="L68" s="171">
        <v>21</v>
      </c>
      <c r="M68" s="171">
        <f t="shared" si="4"/>
        <v>0</v>
      </c>
      <c r="N68" s="161">
        <v>5.5449999999999999E-2</v>
      </c>
      <c r="O68" s="161">
        <f t="shared" si="5"/>
        <v>1.38625</v>
      </c>
      <c r="P68" s="161">
        <v>0</v>
      </c>
      <c r="Q68" s="161">
        <f t="shared" si="6"/>
        <v>0</v>
      </c>
      <c r="R68" s="161"/>
      <c r="S68" s="161"/>
      <c r="T68" s="162">
        <v>0.442</v>
      </c>
      <c r="U68" s="161">
        <f t="shared" si="7"/>
        <v>11.05</v>
      </c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110</v>
      </c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2">
        <v>36</v>
      </c>
      <c r="B69" s="158" t="s">
        <v>207</v>
      </c>
      <c r="C69" s="193" t="s">
        <v>208</v>
      </c>
      <c r="D69" s="160" t="s">
        <v>109</v>
      </c>
      <c r="E69" s="167">
        <v>1.3</v>
      </c>
      <c r="F69" s="170">
        <f t="shared" si="0"/>
        <v>0</v>
      </c>
      <c r="G69" s="171">
        <f t="shared" si="1"/>
        <v>0</v>
      </c>
      <c r="H69" s="171"/>
      <c r="I69" s="171">
        <f t="shared" si="2"/>
        <v>0</v>
      </c>
      <c r="J69" s="171"/>
      <c r="K69" s="171">
        <f t="shared" si="3"/>
        <v>0</v>
      </c>
      <c r="L69" s="171">
        <v>21</v>
      </c>
      <c r="M69" s="171">
        <f t="shared" si="4"/>
        <v>0</v>
      </c>
      <c r="N69" s="161">
        <v>0.13150000000000001</v>
      </c>
      <c r="O69" s="161">
        <f t="shared" si="5"/>
        <v>0.17094999999999999</v>
      </c>
      <c r="P69" s="161">
        <v>0</v>
      </c>
      <c r="Q69" s="161">
        <f t="shared" si="6"/>
        <v>0</v>
      </c>
      <c r="R69" s="161"/>
      <c r="S69" s="161"/>
      <c r="T69" s="162">
        <v>0</v>
      </c>
      <c r="U69" s="161">
        <f t="shared" si="7"/>
        <v>0</v>
      </c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169</v>
      </c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2">
        <v>37</v>
      </c>
      <c r="B70" s="158" t="s">
        <v>209</v>
      </c>
      <c r="C70" s="193" t="s">
        <v>210</v>
      </c>
      <c r="D70" s="160" t="s">
        <v>109</v>
      </c>
      <c r="E70" s="167">
        <v>24</v>
      </c>
      <c r="F70" s="170">
        <f t="shared" si="0"/>
        <v>0</v>
      </c>
      <c r="G70" s="171">
        <f t="shared" si="1"/>
        <v>0</v>
      </c>
      <c r="H70" s="171"/>
      <c r="I70" s="171">
        <f t="shared" si="2"/>
        <v>0</v>
      </c>
      <c r="J70" s="171"/>
      <c r="K70" s="171">
        <f t="shared" si="3"/>
        <v>0</v>
      </c>
      <c r="L70" s="171">
        <v>21</v>
      </c>
      <c r="M70" s="171">
        <f t="shared" si="4"/>
        <v>0</v>
      </c>
      <c r="N70" s="161">
        <v>0.129</v>
      </c>
      <c r="O70" s="161">
        <f t="shared" si="5"/>
        <v>3.0960000000000001</v>
      </c>
      <c r="P70" s="161">
        <v>0</v>
      </c>
      <c r="Q70" s="161">
        <f t="shared" si="6"/>
        <v>0</v>
      </c>
      <c r="R70" s="161"/>
      <c r="S70" s="161"/>
      <c r="T70" s="162">
        <v>0</v>
      </c>
      <c r="U70" s="161">
        <f t="shared" si="7"/>
        <v>0</v>
      </c>
      <c r="V70" s="151"/>
      <c r="W70" s="151"/>
      <c r="X70" s="151"/>
      <c r="Y70" s="151"/>
      <c r="Z70" s="151"/>
      <c r="AA70" s="151"/>
      <c r="AB70" s="151"/>
      <c r="AC70" s="151"/>
      <c r="AD70" s="151"/>
      <c r="AE70" s="151" t="s">
        <v>169</v>
      </c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2">
        <v>38</v>
      </c>
      <c r="B71" s="158" t="s">
        <v>211</v>
      </c>
      <c r="C71" s="193" t="s">
        <v>212</v>
      </c>
      <c r="D71" s="160" t="s">
        <v>124</v>
      </c>
      <c r="E71" s="167">
        <v>155</v>
      </c>
      <c r="F71" s="170">
        <f t="shared" si="0"/>
        <v>0</v>
      </c>
      <c r="G71" s="171">
        <f t="shared" si="1"/>
        <v>0</v>
      </c>
      <c r="H71" s="171"/>
      <c r="I71" s="171">
        <f t="shared" si="2"/>
        <v>0</v>
      </c>
      <c r="J71" s="171"/>
      <c r="K71" s="171">
        <f t="shared" si="3"/>
        <v>0</v>
      </c>
      <c r="L71" s="171">
        <v>21</v>
      </c>
      <c r="M71" s="171">
        <f t="shared" si="4"/>
        <v>0</v>
      </c>
      <c r="N71" s="161">
        <v>3.5999999999999999E-3</v>
      </c>
      <c r="O71" s="161">
        <f t="shared" si="5"/>
        <v>0.55800000000000005</v>
      </c>
      <c r="P71" s="161">
        <v>0</v>
      </c>
      <c r="Q71" s="161">
        <f t="shared" si="6"/>
        <v>0</v>
      </c>
      <c r="R71" s="161"/>
      <c r="S71" s="161"/>
      <c r="T71" s="162">
        <v>4.5999999999999999E-2</v>
      </c>
      <c r="U71" s="161">
        <f t="shared" si="7"/>
        <v>7.13</v>
      </c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110</v>
      </c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52"/>
      <c r="B72" s="158"/>
      <c r="C72" s="194" t="s">
        <v>213</v>
      </c>
      <c r="D72" s="163"/>
      <c r="E72" s="168">
        <v>155</v>
      </c>
      <c r="F72" s="171"/>
      <c r="G72" s="171"/>
      <c r="H72" s="171"/>
      <c r="I72" s="171"/>
      <c r="J72" s="171"/>
      <c r="K72" s="171"/>
      <c r="L72" s="171"/>
      <c r="M72" s="171"/>
      <c r="N72" s="161"/>
      <c r="O72" s="161"/>
      <c r="P72" s="161"/>
      <c r="Q72" s="161"/>
      <c r="R72" s="161"/>
      <c r="S72" s="161"/>
      <c r="T72" s="162"/>
      <c r="U72" s="161"/>
      <c r="V72" s="151"/>
      <c r="W72" s="151"/>
      <c r="X72" s="151"/>
      <c r="Y72" s="151"/>
      <c r="Z72" s="151"/>
      <c r="AA72" s="151"/>
      <c r="AB72" s="151"/>
      <c r="AC72" s="151"/>
      <c r="AD72" s="151"/>
      <c r="AE72" s="151" t="s">
        <v>118</v>
      </c>
      <c r="AF72" s="151">
        <v>0</v>
      </c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x14ac:dyDescent="0.2">
      <c r="A73" s="153" t="s">
        <v>105</v>
      </c>
      <c r="B73" s="159" t="s">
        <v>64</v>
      </c>
      <c r="C73" s="195" t="s">
        <v>65</v>
      </c>
      <c r="D73" s="164"/>
      <c r="E73" s="169"/>
      <c r="F73" s="172"/>
      <c r="G73" s="172">
        <f>SUMIF(AE74:AE83,"&lt;&gt;NOR",G74:G83)</f>
        <v>0</v>
      </c>
      <c r="H73" s="172"/>
      <c r="I73" s="172">
        <f>SUM(I74:I83)</f>
        <v>0</v>
      </c>
      <c r="J73" s="172"/>
      <c r="K73" s="172">
        <f>SUM(K74:K83)</f>
        <v>0</v>
      </c>
      <c r="L73" s="172"/>
      <c r="M73" s="172">
        <f>SUM(M74:M83)</f>
        <v>0</v>
      </c>
      <c r="N73" s="165"/>
      <c r="O73" s="165">
        <f>SUM(O74:O83)</f>
        <v>9.2752800000000004</v>
      </c>
      <c r="P73" s="165"/>
      <c r="Q73" s="165">
        <f>SUM(Q74:Q83)</f>
        <v>0</v>
      </c>
      <c r="R73" s="165"/>
      <c r="S73" s="165"/>
      <c r="T73" s="166"/>
      <c r="U73" s="165">
        <f>SUM(U74:U83)</f>
        <v>28.33</v>
      </c>
      <c r="AE73" t="s">
        <v>106</v>
      </c>
    </row>
    <row r="74" spans="1:60" ht="22.5" outlineLevel="1" x14ac:dyDescent="0.2">
      <c r="A74" s="152">
        <v>39</v>
      </c>
      <c r="B74" s="158" t="s">
        <v>214</v>
      </c>
      <c r="C74" s="193" t="s">
        <v>215</v>
      </c>
      <c r="D74" s="160" t="s">
        <v>216</v>
      </c>
      <c r="E74" s="167">
        <v>2</v>
      </c>
      <c r="F74" s="170">
        <f>H74+J74</f>
        <v>0</v>
      </c>
      <c r="G74" s="171">
        <f>ROUND(E74*F74,2)</f>
        <v>0</v>
      </c>
      <c r="H74" s="171"/>
      <c r="I74" s="171">
        <f>ROUND(E74*H74,2)</f>
        <v>0</v>
      </c>
      <c r="J74" s="171"/>
      <c r="K74" s="171">
        <f>ROUND(E74*J74,2)</f>
        <v>0</v>
      </c>
      <c r="L74" s="171">
        <v>21</v>
      </c>
      <c r="M74" s="171">
        <f>G74*(1+L74/100)</f>
        <v>0</v>
      </c>
      <c r="N74" s="161">
        <v>9.4359999999999999E-2</v>
      </c>
      <c r="O74" s="161">
        <f>ROUND(E74*N74,5)</f>
        <v>0.18872</v>
      </c>
      <c r="P74" s="161">
        <v>0</v>
      </c>
      <c r="Q74" s="161">
        <f>ROUND(E74*P74,5)</f>
        <v>0</v>
      </c>
      <c r="R74" s="161"/>
      <c r="S74" s="161"/>
      <c r="T74" s="162">
        <v>1.6890000000000001</v>
      </c>
      <c r="U74" s="161">
        <f>ROUND(E74*T74,2)</f>
        <v>3.38</v>
      </c>
      <c r="V74" s="151"/>
      <c r="W74" s="151"/>
      <c r="X74" s="151"/>
      <c r="Y74" s="151"/>
      <c r="Z74" s="151"/>
      <c r="AA74" s="151"/>
      <c r="AB74" s="151"/>
      <c r="AC74" s="151"/>
      <c r="AD74" s="151"/>
      <c r="AE74" s="151" t="s">
        <v>110</v>
      </c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ht="22.5" outlineLevel="1" x14ac:dyDescent="0.2">
      <c r="A75" s="152">
        <v>40</v>
      </c>
      <c r="B75" s="158" t="s">
        <v>217</v>
      </c>
      <c r="C75" s="193" t="s">
        <v>218</v>
      </c>
      <c r="D75" s="160" t="s">
        <v>129</v>
      </c>
      <c r="E75" s="167">
        <v>0.56000000000000005</v>
      </c>
      <c r="F75" s="170">
        <f>H75+J75</f>
        <v>0</v>
      </c>
      <c r="G75" s="171">
        <f>ROUND(E75*F75,2)</f>
        <v>0</v>
      </c>
      <c r="H75" s="171"/>
      <c r="I75" s="171">
        <f>ROUND(E75*H75,2)</f>
        <v>0</v>
      </c>
      <c r="J75" s="171"/>
      <c r="K75" s="171">
        <f>ROUND(E75*J75,2)</f>
        <v>0</v>
      </c>
      <c r="L75" s="171">
        <v>21</v>
      </c>
      <c r="M75" s="171">
        <f>G75*(1+L75/100)</f>
        <v>0</v>
      </c>
      <c r="N75" s="161">
        <v>2.5249999999999999</v>
      </c>
      <c r="O75" s="161">
        <f>ROUND(E75*N75,5)</f>
        <v>1.4139999999999999</v>
      </c>
      <c r="P75" s="161">
        <v>0</v>
      </c>
      <c r="Q75" s="161">
        <f>ROUND(E75*P75,5)</f>
        <v>0</v>
      </c>
      <c r="R75" s="161"/>
      <c r="S75" s="161"/>
      <c r="T75" s="162">
        <v>1.3029999999999999</v>
      </c>
      <c r="U75" s="161">
        <f>ROUND(E75*T75,2)</f>
        <v>0.73</v>
      </c>
      <c r="V75" s="151"/>
      <c r="W75" s="151"/>
      <c r="X75" s="151"/>
      <c r="Y75" s="151"/>
      <c r="Z75" s="151"/>
      <c r="AA75" s="151"/>
      <c r="AB75" s="151"/>
      <c r="AC75" s="151"/>
      <c r="AD75" s="151"/>
      <c r="AE75" s="151" t="s">
        <v>110</v>
      </c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1" x14ac:dyDescent="0.2">
      <c r="A76" s="152"/>
      <c r="B76" s="158"/>
      <c r="C76" s="194" t="s">
        <v>179</v>
      </c>
      <c r="D76" s="163"/>
      <c r="E76" s="168">
        <v>0.56000000000000005</v>
      </c>
      <c r="F76" s="171"/>
      <c r="G76" s="171"/>
      <c r="H76" s="171"/>
      <c r="I76" s="171"/>
      <c r="J76" s="171"/>
      <c r="K76" s="171"/>
      <c r="L76" s="171"/>
      <c r="M76" s="171"/>
      <c r="N76" s="161"/>
      <c r="O76" s="161"/>
      <c r="P76" s="161"/>
      <c r="Q76" s="161"/>
      <c r="R76" s="161"/>
      <c r="S76" s="161"/>
      <c r="T76" s="162"/>
      <c r="U76" s="161"/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118</v>
      </c>
      <c r="AF76" s="151">
        <v>0</v>
      </c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ht="22.5" outlineLevel="1" x14ac:dyDescent="0.2">
      <c r="A77" s="152">
        <v>41</v>
      </c>
      <c r="B77" s="158" t="s">
        <v>219</v>
      </c>
      <c r="C77" s="193" t="s">
        <v>220</v>
      </c>
      <c r="D77" s="160" t="s">
        <v>124</v>
      </c>
      <c r="E77" s="167">
        <v>18</v>
      </c>
      <c r="F77" s="170">
        <f>H77+J77</f>
        <v>0</v>
      </c>
      <c r="G77" s="171">
        <f>ROUND(E77*F77,2)</f>
        <v>0</v>
      </c>
      <c r="H77" s="171"/>
      <c r="I77" s="171">
        <f>ROUND(E77*H77,2)</f>
        <v>0</v>
      </c>
      <c r="J77" s="171"/>
      <c r="K77" s="171">
        <f>ROUND(E77*J77,2)</f>
        <v>0</v>
      </c>
      <c r="L77" s="171">
        <v>21</v>
      </c>
      <c r="M77" s="171">
        <f>G77*(1+L77/100)</f>
        <v>0</v>
      </c>
      <c r="N77" s="161">
        <v>1.6100000000000001E-3</v>
      </c>
      <c r="O77" s="161">
        <f>ROUND(E77*N77,5)</f>
        <v>2.8979999999999999E-2</v>
      </c>
      <c r="P77" s="161">
        <v>0</v>
      </c>
      <c r="Q77" s="161">
        <f>ROUND(E77*P77,5)</f>
        <v>0</v>
      </c>
      <c r="R77" s="161"/>
      <c r="S77" s="161"/>
      <c r="T77" s="162">
        <v>6.6000000000000003E-2</v>
      </c>
      <c r="U77" s="161">
        <f>ROUND(E77*T77,2)</f>
        <v>1.19</v>
      </c>
      <c r="V77" s="151"/>
      <c r="W77" s="151"/>
      <c r="X77" s="151"/>
      <c r="Y77" s="151"/>
      <c r="Z77" s="151"/>
      <c r="AA77" s="151"/>
      <c r="AB77" s="151"/>
      <c r="AC77" s="151"/>
      <c r="AD77" s="151"/>
      <c r="AE77" s="151" t="s">
        <v>110</v>
      </c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 x14ac:dyDescent="0.2">
      <c r="A78" s="152"/>
      <c r="B78" s="158"/>
      <c r="C78" s="194" t="s">
        <v>221</v>
      </c>
      <c r="D78" s="163"/>
      <c r="E78" s="168">
        <v>15</v>
      </c>
      <c r="F78" s="171"/>
      <c r="G78" s="171"/>
      <c r="H78" s="171"/>
      <c r="I78" s="171"/>
      <c r="J78" s="171"/>
      <c r="K78" s="171"/>
      <c r="L78" s="171"/>
      <c r="M78" s="171"/>
      <c r="N78" s="161"/>
      <c r="O78" s="161"/>
      <c r="P78" s="161"/>
      <c r="Q78" s="161"/>
      <c r="R78" s="161"/>
      <c r="S78" s="161"/>
      <c r="T78" s="162"/>
      <c r="U78" s="161"/>
      <c r="V78" s="151"/>
      <c r="W78" s="151"/>
      <c r="X78" s="151"/>
      <c r="Y78" s="151"/>
      <c r="Z78" s="151"/>
      <c r="AA78" s="151"/>
      <c r="AB78" s="151"/>
      <c r="AC78" s="151"/>
      <c r="AD78" s="151"/>
      <c r="AE78" s="151" t="s">
        <v>118</v>
      </c>
      <c r="AF78" s="151">
        <v>0</v>
      </c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1" x14ac:dyDescent="0.2">
      <c r="A79" s="152"/>
      <c r="B79" s="158"/>
      <c r="C79" s="194" t="s">
        <v>222</v>
      </c>
      <c r="D79" s="163"/>
      <c r="E79" s="168">
        <v>3</v>
      </c>
      <c r="F79" s="171"/>
      <c r="G79" s="171"/>
      <c r="H79" s="171"/>
      <c r="I79" s="171"/>
      <c r="J79" s="171"/>
      <c r="K79" s="171"/>
      <c r="L79" s="171"/>
      <c r="M79" s="171"/>
      <c r="N79" s="161"/>
      <c r="O79" s="161"/>
      <c r="P79" s="161"/>
      <c r="Q79" s="161"/>
      <c r="R79" s="161"/>
      <c r="S79" s="161"/>
      <c r="T79" s="162"/>
      <c r="U79" s="161"/>
      <c r="V79" s="151"/>
      <c r="W79" s="151"/>
      <c r="X79" s="151"/>
      <c r="Y79" s="151"/>
      <c r="Z79" s="151"/>
      <c r="AA79" s="151"/>
      <c r="AB79" s="151"/>
      <c r="AC79" s="151"/>
      <c r="AD79" s="151"/>
      <c r="AE79" s="151" t="s">
        <v>118</v>
      </c>
      <c r="AF79" s="151">
        <v>0</v>
      </c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ht="22.5" outlineLevel="1" x14ac:dyDescent="0.2">
      <c r="A80" s="152">
        <v>42</v>
      </c>
      <c r="B80" s="158" t="s">
        <v>223</v>
      </c>
      <c r="C80" s="193" t="s">
        <v>224</v>
      </c>
      <c r="D80" s="160" t="s">
        <v>216</v>
      </c>
      <c r="E80" s="167">
        <v>2</v>
      </c>
      <c r="F80" s="170">
        <f>H80+J80</f>
        <v>0</v>
      </c>
      <c r="G80" s="171">
        <f>ROUND(E80*F80,2)</f>
        <v>0</v>
      </c>
      <c r="H80" s="171"/>
      <c r="I80" s="171">
        <f>ROUND(E80*H80,2)</f>
        <v>0</v>
      </c>
      <c r="J80" s="171"/>
      <c r="K80" s="171">
        <f>ROUND(E80*J80,2)</f>
        <v>0</v>
      </c>
      <c r="L80" s="171">
        <v>21</v>
      </c>
      <c r="M80" s="171">
        <f>G80*(1+L80/100)</f>
        <v>0</v>
      </c>
      <c r="N80" s="161">
        <v>3.0596700000000001</v>
      </c>
      <c r="O80" s="161">
        <f>ROUND(E80*N80,5)</f>
        <v>6.1193400000000002</v>
      </c>
      <c r="P80" s="161">
        <v>0</v>
      </c>
      <c r="Q80" s="161">
        <f>ROUND(E80*P80,5)</f>
        <v>0</v>
      </c>
      <c r="R80" s="161"/>
      <c r="S80" s="161"/>
      <c r="T80" s="162">
        <v>5.024</v>
      </c>
      <c r="U80" s="161">
        <f>ROUND(E80*T80,2)</f>
        <v>10.050000000000001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 t="s">
        <v>110</v>
      </c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1" x14ac:dyDescent="0.2">
      <c r="A81" s="152">
        <v>43</v>
      </c>
      <c r="B81" s="158" t="s">
        <v>225</v>
      </c>
      <c r="C81" s="193" t="s">
        <v>226</v>
      </c>
      <c r="D81" s="160" t="s">
        <v>216</v>
      </c>
      <c r="E81" s="167">
        <v>1</v>
      </c>
      <c r="F81" s="170">
        <f>H81+J81</f>
        <v>0</v>
      </c>
      <c r="G81" s="171">
        <f>ROUND(E81*F81,2)</f>
        <v>0</v>
      </c>
      <c r="H81" s="171"/>
      <c r="I81" s="171">
        <f>ROUND(E81*H81,2)</f>
        <v>0</v>
      </c>
      <c r="J81" s="171"/>
      <c r="K81" s="171">
        <f>ROUND(E81*J81,2)</f>
        <v>0</v>
      </c>
      <c r="L81" s="171">
        <v>21</v>
      </c>
      <c r="M81" s="171">
        <f>G81*(1+L81/100)</f>
        <v>0</v>
      </c>
      <c r="N81" s="161">
        <v>0.43381999999999998</v>
      </c>
      <c r="O81" s="161">
        <f>ROUND(E81*N81,5)</f>
        <v>0.43381999999999998</v>
      </c>
      <c r="P81" s="161">
        <v>0</v>
      </c>
      <c r="Q81" s="161">
        <f>ROUND(E81*P81,5)</f>
        <v>0</v>
      </c>
      <c r="R81" s="161"/>
      <c r="S81" s="161"/>
      <c r="T81" s="162">
        <v>3.839</v>
      </c>
      <c r="U81" s="161">
        <f>ROUND(E81*T81,2)</f>
        <v>3.84</v>
      </c>
      <c r="V81" s="151"/>
      <c r="W81" s="151"/>
      <c r="X81" s="151"/>
      <c r="Y81" s="151"/>
      <c r="Z81" s="151"/>
      <c r="AA81" s="151"/>
      <c r="AB81" s="151"/>
      <c r="AC81" s="151"/>
      <c r="AD81" s="151"/>
      <c r="AE81" s="151" t="s">
        <v>110</v>
      </c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1" x14ac:dyDescent="0.2">
      <c r="A82" s="152">
        <v>44</v>
      </c>
      <c r="B82" s="158" t="s">
        <v>227</v>
      </c>
      <c r="C82" s="193" t="s">
        <v>228</v>
      </c>
      <c r="D82" s="160" t="s">
        <v>216</v>
      </c>
      <c r="E82" s="167">
        <v>1</v>
      </c>
      <c r="F82" s="170">
        <f>H82+J82</f>
        <v>0</v>
      </c>
      <c r="G82" s="171">
        <f>ROUND(E82*F82,2)</f>
        <v>0</v>
      </c>
      <c r="H82" s="171"/>
      <c r="I82" s="171">
        <f>ROUND(E82*H82,2)</f>
        <v>0</v>
      </c>
      <c r="J82" s="171"/>
      <c r="K82" s="171">
        <f>ROUND(E82*J82,2)</f>
        <v>0</v>
      </c>
      <c r="L82" s="171">
        <v>21</v>
      </c>
      <c r="M82" s="171">
        <f>G82*(1+L82/100)</f>
        <v>0</v>
      </c>
      <c r="N82" s="161">
        <v>0.43093999999999999</v>
      </c>
      <c r="O82" s="161">
        <f>ROUND(E82*N82,5)</f>
        <v>0.43093999999999999</v>
      </c>
      <c r="P82" s="161">
        <v>0</v>
      </c>
      <c r="Q82" s="161">
        <f>ROUND(E82*P82,5)</f>
        <v>0</v>
      </c>
      <c r="R82" s="161"/>
      <c r="S82" s="161"/>
      <c r="T82" s="162">
        <v>3.8170000000000002</v>
      </c>
      <c r="U82" s="161">
        <f>ROUND(E82*T82,2)</f>
        <v>3.82</v>
      </c>
      <c r="V82" s="151"/>
      <c r="W82" s="151"/>
      <c r="X82" s="151"/>
      <c r="Y82" s="151"/>
      <c r="Z82" s="151"/>
      <c r="AA82" s="151"/>
      <c r="AB82" s="151"/>
      <c r="AC82" s="151"/>
      <c r="AD82" s="151"/>
      <c r="AE82" s="151" t="s">
        <v>110</v>
      </c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1" x14ac:dyDescent="0.2">
      <c r="A83" s="152">
        <v>45</v>
      </c>
      <c r="B83" s="158" t="s">
        <v>229</v>
      </c>
      <c r="C83" s="193" t="s">
        <v>230</v>
      </c>
      <c r="D83" s="160" t="s">
        <v>216</v>
      </c>
      <c r="E83" s="167">
        <v>2</v>
      </c>
      <c r="F83" s="170">
        <f>H83+J83</f>
        <v>0</v>
      </c>
      <c r="G83" s="171">
        <f>ROUND(E83*F83,2)</f>
        <v>0</v>
      </c>
      <c r="H83" s="171"/>
      <c r="I83" s="171">
        <f>ROUND(E83*H83,2)</f>
        <v>0</v>
      </c>
      <c r="J83" s="171"/>
      <c r="K83" s="171">
        <f>ROUND(E83*J83,2)</f>
        <v>0</v>
      </c>
      <c r="L83" s="171">
        <v>21</v>
      </c>
      <c r="M83" s="171">
        <f>G83*(1+L83/100)</f>
        <v>0</v>
      </c>
      <c r="N83" s="161">
        <v>0.32973999999999998</v>
      </c>
      <c r="O83" s="161">
        <f>ROUND(E83*N83,5)</f>
        <v>0.65947999999999996</v>
      </c>
      <c r="P83" s="161">
        <v>0</v>
      </c>
      <c r="Q83" s="161">
        <f>ROUND(E83*P83,5)</f>
        <v>0</v>
      </c>
      <c r="R83" s="161"/>
      <c r="S83" s="161"/>
      <c r="T83" s="162">
        <v>2.6579999999999999</v>
      </c>
      <c r="U83" s="161">
        <f>ROUND(E83*T83,2)</f>
        <v>5.32</v>
      </c>
      <c r="V83" s="151"/>
      <c r="W83" s="151"/>
      <c r="X83" s="151"/>
      <c r="Y83" s="151"/>
      <c r="Z83" s="151"/>
      <c r="AA83" s="151"/>
      <c r="AB83" s="151"/>
      <c r="AC83" s="151"/>
      <c r="AD83" s="151"/>
      <c r="AE83" s="151" t="s">
        <v>110</v>
      </c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x14ac:dyDescent="0.2">
      <c r="A84" s="153" t="s">
        <v>105</v>
      </c>
      <c r="B84" s="159" t="s">
        <v>66</v>
      </c>
      <c r="C84" s="195" t="s">
        <v>67</v>
      </c>
      <c r="D84" s="164"/>
      <c r="E84" s="169"/>
      <c r="F84" s="172"/>
      <c r="G84" s="172">
        <f>SUMIF(AE85:AE97,"&lt;&gt;NOR",G85:G97)</f>
        <v>0</v>
      </c>
      <c r="H84" s="172"/>
      <c r="I84" s="172">
        <f>SUM(I85:I97)</f>
        <v>0</v>
      </c>
      <c r="J84" s="172"/>
      <c r="K84" s="172">
        <f>SUM(K85:K97)</f>
        <v>0</v>
      </c>
      <c r="L84" s="172"/>
      <c r="M84" s="172">
        <f>SUM(M85:M97)</f>
        <v>0</v>
      </c>
      <c r="N84" s="165"/>
      <c r="O84" s="165">
        <f>SUM(O85:O97)</f>
        <v>56.493389999999998</v>
      </c>
      <c r="P84" s="165"/>
      <c r="Q84" s="165">
        <f>SUM(Q85:Q97)</f>
        <v>0</v>
      </c>
      <c r="R84" s="165"/>
      <c r="S84" s="165"/>
      <c r="T84" s="166"/>
      <c r="U84" s="165">
        <f>SUM(U85:U97)</f>
        <v>140.6</v>
      </c>
      <c r="AE84" t="s">
        <v>106</v>
      </c>
    </row>
    <row r="85" spans="1:60" outlineLevel="1" x14ac:dyDescent="0.2">
      <c r="A85" s="152">
        <v>46</v>
      </c>
      <c r="B85" s="158" t="s">
        <v>231</v>
      </c>
      <c r="C85" s="193" t="s">
        <v>232</v>
      </c>
      <c r="D85" s="160" t="s">
        <v>124</v>
      </c>
      <c r="E85" s="167">
        <v>80</v>
      </c>
      <c r="F85" s="170">
        <f>H85+J85</f>
        <v>0</v>
      </c>
      <c r="G85" s="171">
        <f>ROUND(E85*F85,2)</f>
        <v>0</v>
      </c>
      <c r="H85" s="171"/>
      <c r="I85" s="171">
        <f>ROUND(E85*H85,2)</f>
        <v>0</v>
      </c>
      <c r="J85" s="171"/>
      <c r="K85" s="171">
        <f>ROUND(E85*J85,2)</f>
        <v>0</v>
      </c>
      <c r="L85" s="171">
        <v>21</v>
      </c>
      <c r="M85" s="171">
        <f>G85*(1+L85/100)</f>
        <v>0</v>
      </c>
      <c r="N85" s="161">
        <v>0</v>
      </c>
      <c r="O85" s="161">
        <f>ROUND(E85*N85,5)</f>
        <v>0</v>
      </c>
      <c r="P85" s="161">
        <v>0</v>
      </c>
      <c r="Q85" s="161">
        <f>ROUND(E85*P85,5)</f>
        <v>0</v>
      </c>
      <c r="R85" s="161"/>
      <c r="S85" s="161"/>
      <c r="T85" s="162">
        <v>5.5E-2</v>
      </c>
      <c r="U85" s="161">
        <f>ROUND(E85*T85,2)</f>
        <v>4.4000000000000004</v>
      </c>
      <c r="V85" s="151"/>
      <c r="W85" s="151"/>
      <c r="X85" s="151"/>
      <c r="Y85" s="151"/>
      <c r="Z85" s="151"/>
      <c r="AA85" s="151"/>
      <c r="AB85" s="151"/>
      <c r="AC85" s="151"/>
      <c r="AD85" s="151"/>
      <c r="AE85" s="151" t="s">
        <v>110</v>
      </c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ht="22.5" outlineLevel="1" x14ac:dyDescent="0.2">
      <c r="A86" s="152">
        <v>47</v>
      </c>
      <c r="B86" s="158" t="s">
        <v>233</v>
      </c>
      <c r="C86" s="193" t="s">
        <v>234</v>
      </c>
      <c r="D86" s="160" t="s">
        <v>216</v>
      </c>
      <c r="E86" s="167">
        <v>9</v>
      </c>
      <c r="F86" s="170">
        <f>H86+J86</f>
        <v>0</v>
      </c>
      <c r="G86" s="171">
        <f>ROUND(E86*F86,2)</f>
        <v>0</v>
      </c>
      <c r="H86" s="171"/>
      <c r="I86" s="171">
        <f>ROUND(E86*H86,2)</f>
        <v>0</v>
      </c>
      <c r="J86" s="171"/>
      <c r="K86" s="171">
        <f>ROUND(E86*J86,2)</f>
        <v>0</v>
      </c>
      <c r="L86" s="171">
        <v>21</v>
      </c>
      <c r="M86" s="171">
        <f>G86*(1+L86/100)</f>
        <v>0</v>
      </c>
      <c r="N86" s="161">
        <v>0.1772</v>
      </c>
      <c r="O86" s="161">
        <f>ROUND(E86*N86,5)</f>
        <v>1.5948</v>
      </c>
      <c r="P86" s="161">
        <v>0</v>
      </c>
      <c r="Q86" s="161">
        <f>ROUND(E86*P86,5)</f>
        <v>0</v>
      </c>
      <c r="R86" s="161"/>
      <c r="S86" s="161"/>
      <c r="T86" s="162">
        <v>0.83</v>
      </c>
      <c r="U86" s="161">
        <f>ROUND(E86*T86,2)</f>
        <v>7.47</v>
      </c>
      <c r="V86" s="151"/>
      <c r="W86" s="151"/>
      <c r="X86" s="151"/>
      <c r="Y86" s="151"/>
      <c r="Z86" s="151"/>
      <c r="AA86" s="151"/>
      <c r="AB86" s="151"/>
      <c r="AC86" s="151"/>
      <c r="AD86" s="151"/>
      <c r="AE86" s="151" t="s">
        <v>110</v>
      </c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ht="22.5" outlineLevel="1" x14ac:dyDescent="0.2">
      <c r="A87" s="152">
        <v>48</v>
      </c>
      <c r="B87" s="158" t="s">
        <v>235</v>
      </c>
      <c r="C87" s="193" t="s">
        <v>236</v>
      </c>
      <c r="D87" s="160" t="s">
        <v>216</v>
      </c>
      <c r="E87" s="167">
        <v>8</v>
      </c>
      <c r="F87" s="170">
        <f>H87+J87</f>
        <v>0</v>
      </c>
      <c r="G87" s="171">
        <f>ROUND(E87*F87,2)</f>
        <v>0</v>
      </c>
      <c r="H87" s="171"/>
      <c r="I87" s="171">
        <f>ROUND(E87*H87,2)</f>
        <v>0</v>
      </c>
      <c r="J87" s="171"/>
      <c r="K87" s="171">
        <f>ROUND(E87*J87,2)</f>
        <v>0</v>
      </c>
      <c r="L87" s="171">
        <v>21</v>
      </c>
      <c r="M87" s="171">
        <f>G87*(1+L87/100)</f>
        <v>0</v>
      </c>
      <c r="N87" s="161">
        <v>0.1176</v>
      </c>
      <c r="O87" s="161">
        <f>ROUND(E87*N87,5)</f>
        <v>0.94079999999999997</v>
      </c>
      <c r="P87" s="161">
        <v>0</v>
      </c>
      <c r="Q87" s="161">
        <f>ROUND(E87*P87,5)</f>
        <v>0</v>
      </c>
      <c r="R87" s="161"/>
      <c r="S87" s="161"/>
      <c r="T87" s="162">
        <v>0.91800000000000004</v>
      </c>
      <c r="U87" s="161">
        <f>ROUND(E87*T87,2)</f>
        <v>7.34</v>
      </c>
      <c r="V87" s="151"/>
      <c r="W87" s="151"/>
      <c r="X87" s="151"/>
      <c r="Y87" s="151"/>
      <c r="Z87" s="151"/>
      <c r="AA87" s="151"/>
      <c r="AB87" s="151"/>
      <c r="AC87" s="151"/>
      <c r="AD87" s="151"/>
      <c r="AE87" s="151" t="s">
        <v>110</v>
      </c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1" x14ac:dyDescent="0.2">
      <c r="A88" s="152">
        <v>49</v>
      </c>
      <c r="B88" s="158" t="s">
        <v>237</v>
      </c>
      <c r="C88" s="193" t="s">
        <v>238</v>
      </c>
      <c r="D88" s="160" t="s">
        <v>216</v>
      </c>
      <c r="E88" s="167">
        <v>2</v>
      </c>
      <c r="F88" s="170">
        <f>H88+J88</f>
        <v>0</v>
      </c>
      <c r="G88" s="171">
        <f>ROUND(E88*F88,2)</f>
        <v>0</v>
      </c>
      <c r="H88" s="171"/>
      <c r="I88" s="171">
        <f>ROUND(E88*H88,2)</f>
        <v>0</v>
      </c>
      <c r="J88" s="171"/>
      <c r="K88" s="171">
        <f>ROUND(E88*J88,2)</f>
        <v>0</v>
      </c>
      <c r="L88" s="171">
        <v>21</v>
      </c>
      <c r="M88" s="171">
        <f>G88*(1+L88/100)</f>
        <v>0</v>
      </c>
      <c r="N88" s="161">
        <v>0.1125</v>
      </c>
      <c r="O88" s="161">
        <f>ROUND(E88*N88,5)</f>
        <v>0.22500000000000001</v>
      </c>
      <c r="P88" s="161">
        <v>0</v>
      </c>
      <c r="Q88" s="161">
        <f>ROUND(E88*P88,5)</f>
        <v>0</v>
      </c>
      <c r="R88" s="161"/>
      <c r="S88" s="161"/>
      <c r="T88" s="162">
        <v>0.91800000000000004</v>
      </c>
      <c r="U88" s="161">
        <f>ROUND(E88*T88,2)</f>
        <v>1.84</v>
      </c>
      <c r="V88" s="151"/>
      <c r="W88" s="151"/>
      <c r="X88" s="151"/>
      <c r="Y88" s="151"/>
      <c r="Z88" s="151"/>
      <c r="AA88" s="151"/>
      <c r="AB88" s="151"/>
      <c r="AC88" s="151"/>
      <c r="AD88" s="151"/>
      <c r="AE88" s="151" t="s">
        <v>110</v>
      </c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1" x14ac:dyDescent="0.2">
      <c r="A89" s="152"/>
      <c r="B89" s="158"/>
      <c r="C89" s="194" t="s">
        <v>239</v>
      </c>
      <c r="D89" s="163"/>
      <c r="E89" s="168">
        <v>2</v>
      </c>
      <c r="F89" s="171"/>
      <c r="G89" s="171"/>
      <c r="H89" s="171"/>
      <c r="I89" s="171"/>
      <c r="J89" s="171"/>
      <c r="K89" s="171"/>
      <c r="L89" s="171"/>
      <c r="M89" s="171"/>
      <c r="N89" s="161"/>
      <c r="O89" s="161"/>
      <c r="P89" s="161"/>
      <c r="Q89" s="161"/>
      <c r="R89" s="161"/>
      <c r="S89" s="161"/>
      <c r="T89" s="162"/>
      <c r="U89" s="161"/>
      <c r="V89" s="151"/>
      <c r="W89" s="151"/>
      <c r="X89" s="151"/>
      <c r="Y89" s="151"/>
      <c r="Z89" s="151"/>
      <c r="AA89" s="151"/>
      <c r="AB89" s="151"/>
      <c r="AC89" s="151"/>
      <c r="AD89" s="151"/>
      <c r="AE89" s="151" t="s">
        <v>118</v>
      </c>
      <c r="AF89" s="151">
        <v>0</v>
      </c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ht="22.5" outlineLevel="1" x14ac:dyDescent="0.2">
      <c r="A90" s="152">
        <v>50</v>
      </c>
      <c r="B90" s="158" t="s">
        <v>240</v>
      </c>
      <c r="C90" s="193" t="s">
        <v>241</v>
      </c>
      <c r="D90" s="160" t="s">
        <v>216</v>
      </c>
      <c r="E90" s="167">
        <v>5</v>
      </c>
      <c r="F90" s="170">
        <f t="shared" ref="F90:F97" si="8">H90+J90</f>
        <v>0</v>
      </c>
      <c r="G90" s="171">
        <f t="shared" ref="G90:G97" si="9">ROUND(E90*F90,2)</f>
        <v>0</v>
      </c>
      <c r="H90" s="171"/>
      <c r="I90" s="171">
        <f t="shared" ref="I90:I97" si="10">ROUND(E90*H90,2)</f>
        <v>0</v>
      </c>
      <c r="J90" s="171"/>
      <c r="K90" s="171">
        <f t="shared" ref="K90:K97" si="11">ROUND(E90*J90,2)</f>
        <v>0</v>
      </c>
      <c r="L90" s="171">
        <v>21</v>
      </c>
      <c r="M90" s="171">
        <f t="shared" ref="M90:M97" si="12">G90*(1+L90/100)</f>
        <v>0</v>
      </c>
      <c r="N90" s="161">
        <v>2.2566299999999999</v>
      </c>
      <c r="O90" s="161">
        <f t="shared" ref="O90:O97" si="13">ROUND(E90*N90,5)</f>
        <v>11.283149999999999</v>
      </c>
      <c r="P90" s="161">
        <v>0</v>
      </c>
      <c r="Q90" s="161">
        <f t="shared" ref="Q90:Q97" si="14">ROUND(E90*P90,5)</f>
        <v>0</v>
      </c>
      <c r="R90" s="161"/>
      <c r="S90" s="161"/>
      <c r="T90" s="162">
        <v>10.792999999999999</v>
      </c>
      <c r="U90" s="161">
        <f t="shared" ref="U90:U97" si="15">ROUND(E90*T90,2)</f>
        <v>53.97</v>
      </c>
      <c r="V90" s="151"/>
      <c r="W90" s="151"/>
      <c r="X90" s="151"/>
      <c r="Y90" s="151"/>
      <c r="Z90" s="151"/>
      <c r="AA90" s="151"/>
      <c r="AB90" s="151"/>
      <c r="AC90" s="151"/>
      <c r="AD90" s="151"/>
      <c r="AE90" s="151" t="s">
        <v>110</v>
      </c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52">
        <v>51</v>
      </c>
      <c r="B91" s="158" t="s">
        <v>242</v>
      </c>
      <c r="C91" s="193" t="s">
        <v>243</v>
      </c>
      <c r="D91" s="160" t="s">
        <v>244</v>
      </c>
      <c r="E91" s="167">
        <v>5</v>
      </c>
      <c r="F91" s="170">
        <f t="shared" si="8"/>
        <v>0</v>
      </c>
      <c r="G91" s="171">
        <f t="shared" si="9"/>
        <v>0</v>
      </c>
      <c r="H91" s="171"/>
      <c r="I91" s="171">
        <f t="shared" si="10"/>
        <v>0</v>
      </c>
      <c r="J91" s="171"/>
      <c r="K91" s="171">
        <f t="shared" si="11"/>
        <v>0</v>
      </c>
      <c r="L91" s="171">
        <v>21</v>
      </c>
      <c r="M91" s="171">
        <f t="shared" si="12"/>
        <v>0</v>
      </c>
      <c r="N91" s="161">
        <v>0</v>
      </c>
      <c r="O91" s="161">
        <f t="shared" si="13"/>
        <v>0</v>
      </c>
      <c r="P91" s="161">
        <v>0</v>
      </c>
      <c r="Q91" s="161">
        <f t="shared" si="14"/>
        <v>0</v>
      </c>
      <c r="R91" s="161"/>
      <c r="S91" s="161"/>
      <c r="T91" s="162">
        <v>0</v>
      </c>
      <c r="U91" s="161">
        <f t="shared" si="15"/>
        <v>0</v>
      </c>
      <c r="V91" s="151"/>
      <c r="W91" s="151"/>
      <c r="X91" s="151"/>
      <c r="Y91" s="151"/>
      <c r="Z91" s="151"/>
      <c r="AA91" s="151"/>
      <c r="AB91" s="151"/>
      <c r="AC91" s="151"/>
      <c r="AD91" s="151"/>
      <c r="AE91" s="151" t="s">
        <v>169</v>
      </c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52">
        <v>52</v>
      </c>
      <c r="B92" s="158" t="s">
        <v>245</v>
      </c>
      <c r="C92" s="193" t="s">
        <v>246</v>
      </c>
      <c r="D92" s="160" t="s">
        <v>109</v>
      </c>
      <c r="E92" s="167">
        <v>5</v>
      </c>
      <c r="F92" s="170">
        <f t="shared" si="8"/>
        <v>0</v>
      </c>
      <c r="G92" s="171">
        <f t="shared" si="9"/>
        <v>0</v>
      </c>
      <c r="H92" s="171"/>
      <c r="I92" s="171">
        <f t="shared" si="10"/>
        <v>0</v>
      </c>
      <c r="J92" s="171"/>
      <c r="K92" s="171">
        <f t="shared" si="11"/>
        <v>0</v>
      </c>
      <c r="L92" s="171">
        <v>21</v>
      </c>
      <c r="M92" s="171">
        <f t="shared" si="12"/>
        <v>0</v>
      </c>
      <c r="N92" s="161">
        <v>1.3999999999999999E-4</v>
      </c>
      <c r="O92" s="161">
        <f t="shared" si="13"/>
        <v>6.9999999999999999E-4</v>
      </c>
      <c r="P92" s="161">
        <v>0</v>
      </c>
      <c r="Q92" s="161">
        <f t="shared" si="14"/>
        <v>0</v>
      </c>
      <c r="R92" s="161"/>
      <c r="S92" s="161"/>
      <c r="T92" s="162">
        <v>0.72299999999999998</v>
      </c>
      <c r="U92" s="161">
        <f t="shared" si="15"/>
        <v>3.62</v>
      </c>
      <c r="V92" s="151"/>
      <c r="W92" s="151"/>
      <c r="X92" s="151"/>
      <c r="Y92" s="151"/>
      <c r="Z92" s="151"/>
      <c r="AA92" s="151"/>
      <c r="AB92" s="151"/>
      <c r="AC92" s="151"/>
      <c r="AD92" s="151"/>
      <c r="AE92" s="151" t="s">
        <v>110</v>
      </c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1" x14ac:dyDescent="0.2">
      <c r="A93" s="152">
        <v>53</v>
      </c>
      <c r="B93" s="158" t="s">
        <v>247</v>
      </c>
      <c r="C93" s="193" t="s">
        <v>248</v>
      </c>
      <c r="D93" s="160" t="s">
        <v>124</v>
      </c>
      <c r="E93" s="167">
        <v>52</v>
      </c>
      <c r="F93" s="170">
        <f t="shared" si="8"/>
        <v>0</v>
      </c>
      <c r="G93" s="171">
        <f t="shared" si="9"/>
        <v>0</v>
      </c>
      <c r="H93" s="171"/>
      <c r="I93" s="171">
        <f t="shared" si="10"/>
        <v>0</v>
      </c>
      <c r="J93" s="171"/>
      <c r="K93" s="171">
        <f t="shared" si="11"/>
        <v>0</v>
      </c>
      <c r="L93" s="171">
        <v>21</v>
      </c>
      <c r="M93" s="171">
        <f t="shared" si="12"/>
        <v>0</v>
      </c>
      <c r="N93" s="161">
        <v>7.3999999999999999E-4</v>
      </c>
      <c r="O93" s="161">
        <f t="shared" si="13"/>
        <v>3.848E-2</v>
      </c>
      <c r="P93" s="161">
        <v>0</v>
      </c>
      <c r="Q93" s="161">
        <f t="shared" si="14"/>
        <v>0</v>
      </c>
      <c r="R93" s="161"/>
      <c r="S93" s="161"/>
      <c r="T93" s="162">
        <v>0.08</v>
      </c>
      <c r="U93" s="161">
        <f t="shared" si="15"/>
        <v>4.16</v>
      </c>
      <c r="V93" s="151"/>
      <c r="W93" s="151"/>
      <c r="X93" s="151"/>
      <c r="Y93" s="151"/>
      <c r="Z93" s="151"/>
      <c r="AA93" s="151"/>
      <c r="AB93" s="151"/>
      <c r="AC93" s="151"/>
      <c r="AD93" s="151"/>
      <c r="AE93" s="151" t="s">
        <v>110</v>
      </c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ht="22.5" outlineLevel="1" x14ac:dyDescent="0.2">
      <c r="A94" s="152">
        <v>54</v>
      </c>
      <c r="B94" s="158" t="s">
        <v>249</v>
      </c>
      <c r="C94" s="193" t="s">
        <v>250</v>
      </c>
      <c r="D94" s="160" t="s">
        <v>124</v>
      </c>
      <c r="E94" s="167">
        <v>12</v>
      </c>
      <c r="F94" s="170">
        <f t="shared" si="8"/>
        <v>0</v>
      </c>
      <c r="G94" s="171">
        <f t="shared" si="9"/>
        <v>0</v>
      </c>
      <c r="H94" s="171"/>
      <c r="I94" s="171">
        <f t="shared" si="10"/>
        <v>0</v>
      </c>
      <c r="J94" s="171"/>
      <c r="K94" s="171">
        <f t="shared" si="11"/>
        <v>0</v>
      </c>
      <c r="L94" s="171">
        <v>21</v>
      </c>
      <c r="M94" s="171">
        <f t="shared" si="12"/>
        <v>0</v>
      </c>
      <c r="N94" s="161">
        <v>0.19189000000000001</v>
      </c>
      <c r="O94" s="161">
        <f t="shared" si="13"/>
        <v>2.3026800000000001</v>
      </c>
      <c r="P94" s="161">
        <v>0</v>
      </c>
      <c r="Q94" s="161">
        <f t="shared" si="14"/>
        <v>0</v>
      </c>
      <c r="R94" s="161"/>
      <c r="S94" s="161"/>
      <c r="T94" s="162">
        <v>0.16200000000000001</v>
      </c>
      <c r="U94" s="161">
        <f t="shared" si="15"/>
        <v>1.94</v>
      </c>
      <c r="V94" s="151"/>
      <c r="W94" s="151"/>
      <c r="X94" s="151"/>
      <c r="Y94" s="151"/>
      <c r="Z94" s="151"/>
      <c r="AA94" s="151"/>
      <c r="AB94" s="151"/>
      <c r="AC94" s="151"/>
      <c r="AD94" s="151"/>
      <c r="AE94" s="151" t="s">
        <v>110</v>
      </c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ht="22.5" outlineLevel="1" x14ac:dyDescent="0.2">
      <c r="A95" s="152">
        <v>55</v>
      </c>
      <c r="B95" s="158" t="s">
        <v>251</v>
      </c>
      <c r="C95" s="193" t="s">
        <v>252</v>
      </c>
      <c r="D95" s="160" t="s">
        <v>124</v>
      </c>
      <c r="E95" s="167">
        <v>103</v>
      </c>
      <c r="F95" s="170">
        <f t="shared" si="8"/>
        <v>0</v>
      </c>
      <c r="G95" s="171">
        <f t="shared" si="9"/>
        <v>0</v>
      </c>
      <c r="H95" s="171"/>
      <c r="I95" s="171">
        <f t="shared" si="10"/>
        <v>0</v>
      </c>
      <c r="J95" s="171"/>
      <c r="K95" s="171">
        <f t="shared" si="11"/>
        <v>0</v>
      </c>
      <c r="L95" s="171">
        <v>21</v>
      </c>
      <c r="M95" s="171">
        <f t="shared" si="12"/>
        <v>0</v>
      </c>
      <c r="N95" s="161">
        <v>0.26980999999999999</v>
      </c>
      <c r="O95" s="161">
        <f t="shared" si="13"/>
        <v>27.790430000000001</v>
      </c>
      <c r="P95" s="161">
        <v>0</v>
      </c>
      <c r="Q95" s="161">
        <f t="shared" si="14"/>
        <v>0</v>
      </c>
      <c r="R95" s="161"/>
      <c r="S95" s="161"/>
      <c r="T95" s="162">
        <v>0.27200000000000002</v>
      </c>
      <c r="U95" s="161">
        <f t="shared" si="15"/>
        <v>28.02</v>
      </c>
      <c r="V95" s="151"/>
      <c r="W95" s="151"/>
      <c r="X95" s="151"/>
      <c r="Y95" s="151"/>
      <c r="Z95" s="151"/>
      <c r="AA95" s="151"/>
      <c r="AB95" s="151"/>
      <c r="AC95" s="151"/>
      <c r="AD95" s="151"/>
      <c r="AE95" s="151" t="s">
        <v>110</v>
      </c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ht="22.5" outlineLevel="1" x14ac:dyDescent="0.2">
      <c r="A96" s="152">
        <v>56</v>
      </c>
      <c r="B96" s="158" t="s">
        <v>253</v>
      </c>
      <c r="C96" s="193" t="s">
        <v>254</v>
      </c>
      <c r="D96" s="160" t="s">
        <v>124</v>
      </c>
      <c r="E96" s="167">
        <v>2</v>
      </c>
      <c r="F96" s="170">
        <f t="shared" si="8"/>
        <v>0</v>
      </c>
      <c r="G96" s="171">
        <f t="shared" si="9"/>
        <v>0</v>
      </c>
      <c r="H96" s="171"/>
      <c r="I96" s="171">
        <f t="shared" si="10"/>
        <v>0</v>
      </c>
      <c r="J96" s="171"/>
      <c r="K96" s="171">
        <f t="shared" si="11"/>
        <v>0</v>
      </c>
      <c r="L96" s="171">
        <v>21</v>
      </c>
      <c r="M96" s="171">
        <f t="shared" si="12"/>
        <v>0</v>
      </c>
      <c r="N96" s="161">
        <v>0.19520000000000001</v>
      </c>
      <c r="O96" s="161">
        <f t="shared" si="13"/>
        <v>0.39040000000000002</v>
      </c>
      <c r="P96" s="161">
        <v>0</v>
      </c>
      <c r="Q96" s="161">
        <f t="shared" si="14"/>
        <v>0</v>
      </c>
      <c r="R96" s="161"/>
      <c r="S96" s="161"/>
      <c r="T96" s="162">
        <v>0.27200000000000002</v>
      </c>
      <c r="U96" s="161">
        <f t="shared" si="15"/>
        <v>0.54</v>
      </c>
      <c r="V96" s="151"/>
      <c r="W96" s="151"/>
      <c r="X96" s="151"/>
      <c r="Y96" s="151"/>
      <c r="Z96" s="151"/>
      <c r="AA96" s="151"/>
      <c r="AB96" s="151"/>
      <c r="AC96" s="151"/>
      <c r="AD96" s="151"/>
      <c r="AE96" s="151" t="s">
        <v>110</v>
      </c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ht="22.5" outlineLevel="1" x14ac:dyDescent="0.2">
      <c r="A97" s="152">
        <v>57</v>
      </c>
      <c r="B97" s="158" t="s">
        <v>255</v>
      </c>
      <c r="C97" s="193" t="s">
        <v>256</v>
      </c>
      <c r="D97" s="160" t="s">
        <v>124</v>
      </c>
      <c r="E97" s="167">
        <v>105</v>
      </c>
      <c r="F97" s="170">
        <f t="shared" si="8"/>
        <v>0</v>
      </c>
      <c r="G97" s="171">
        <f t="shared" si="9"/>
        <v>0</v>
      </c>
      <c r="H97" s="171"/>
      <c r="I97" s="171">
        <f t="shared" si="10"/>
        <v>0</v>
      </c>
      <c r="J97" s="171"/>
      <c r="K97" s="171">
        <f t="shared" si="11"/>
        <v>0</v>
      </c>
      <c r="L97" s="171">
        <v>21</v>
      </c>
      <c r="M97" s="171">
        <f t="shared" si="12"/>
        <v>0</v>
      </c>
      <c r="N97" s="161">
        <v>0.11359</v>
      </c>
      <c r="O97" s="161">
        <f t="shared" si="13"/>
        <v>11.92695</v>
      </c>
      <c r="P97" s="161">
        <v>0</v>
      </c>
      <c r="Q97" s="161">
        <f t="shared" si="14"/>
        <v>0</v>
      </c>
      <c r="R97" s="161"/>
      <c r="S97" s="161"/>
      <c r="T97" s="162">
        <v>0.26</v>
      </c>
      <c r="U97" s="161">
        <f t="shared" si="15"/>
        <v>27.3</v>
      </c>
      <c r="V97" s="151"/>
      <c r="W97" s="151"/>
      <c r="X97" s="151"/>
      <c r="Y97" s="151"/>
      <c r="Z97" s="151"/>
      <c r="AA97" s="151"/>
      <c r="AB97" s="151"/>
      <c r="AC97" s="151"/>
      <c r="AD97" s="151"/>
      <c r="AE97" s="151" t="s">
        <v>110</v>
      </c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x14ac:dyDescent="0.2">
      <c r="A98" s="153" t="s">
        <v>105</v>
      </c>
      <c r="B98" s="159" t="s">
        <v>68</v>
      </c>
      <c r="C98" s="195" t="s">
        <v>69</v>
      </c>
      <c r="D98" s="164"/>
      <c r="E98" s="169"/>
      <c r="F98" s="172"/>
      <c r="G98" s="172">
        <f>SUMIF(AE99:AE102,"&lt;&gt;NOR",G99:G102)</f>
        <v>0</v>
      </c>
      <c r="H98" s="172"/>
      <c r="I98" s="172">
        <f>SUM(I99:I102)</f>
        <v>0</v>
      </c>
      <c r="J98" s="172"/>
      <c r="K98" s="172">
        <f>SUM(K99:K102)</f>
        <v>0</v>
      </c>
      <c r="L98" s="172"/>
      <c r="M98" s="172">
        <f>SUM(M99:M102)</f>
        <v>0</v>
      </c>
      <c r="N98" s="165"/>
      <c r="O98" s="165">
        <f>SUM(O99:O102)</f>
        <v>0</v>
      </c>
      <c r="P98" s="165"/>
      <c r="Q98" s="165">
        <f>SUM(Q99:Q102)</f>
        <v>0.755</v>
      </c>
      <c r="R98" s="165"/>
      <c r="S98" s="165"/>
      <c r="T98" s="166"/>
      <c r="U98" s="165">
        <f>SUM(U99:U102)</f>
        <v>9.1799999999999979</v>
      </c>
      <c r="AE98" t="s">
        <v>106</v>
      </c>
    </row>
    <row r="99" spans="1:60" outlineLevel="1" x14ac:dyDescent="0.2">
      <c r="A99" s="152">
        <v>58</v>
      </c>
      <c r="B99" s="158" t="s">
        <v>257</v>
      </c>
      <c r="C99" s="193" t="s">
        <v>258</v>
      </c>
      <c r="D99" s="160" t="s">
        <v>124</v>
      </c>
      <c r="E99" s="167">
        <v>21</v>
      </c>
      <c r="F99" s="170">
        <f>H99+J99</f>
        <v>0</v>
      </c>
      <c r="G99" s="171">
        <f>ROUND(E99*F99,2)</f>
        <v>0</v>
      </c>
      <c r="H99" s="171"/>
      <c r="I99" s="171">
        <f>ROUND(E99*H99,2)</f>
        <v>0</v>
      </c>
      <c r="J99" s="171"/>
      <c r="K99" s="171">
        <f>ROUND(E99*J99,2)</f>
        <v>0</v>
      </c>
      <c r="L99" s="171">
        <v>21</v>
      </c>
      <c r="M99" s="171">
        <f>G99*(1+L99/100)</f>
        <v>0</v>
      </c>
      <c r="N99" s="161">
        <v>0</v>
      </c>
      <c r="O99" s="161">
        <f>ROUND(E99*N99,5)</f>
        <v>0</v>
      </c>
      <c r="P99" s="161">
        <v>3.5000000000000003E-2</v>
      </c>
      <c r="Q99" s="161">
        <f>ROUND(E99*P99,5)</f>
        <v>0.73499999999999999</v>
      </c>
      <c r="R99" s="161"/>
      <c r="S99" s="161"/>
      <c r="T99" s="162">
        <v>0.36</v>
      </c>
      <c r="U99" s="161">
        <f>ROUND(E99*T99,2)</f>
        <v>7.56</v>
      </c>
      <c r="V99" s="151"/>
      <c r="W99" s="151"/>
      <c r="X99" s="151"/>
      <c r="Y99" s="151"/>
      <c r="Z99" s="151"/>
      <c r="AA99" s="151"/>
      <c r="AB99" s="151"/>
      <c r="AC99" s="151"/>
      <c r="AD99" s="151"/>
      <c r="AE99" s="151" t="s">
        <v>110</v>
      </c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outlineLevel="1" x14ac:dyDescent="0.2">
      <c r="A100" s="152">
        <v>59</v>
      </c>
      <c r="B100" s="158" t="s">
        <v>259</v>
      </c>
      <c r="C100" s="193" t="s">
        <v>260</v>
      </c>
      <c r="D100" s="160" t="s">
        <v>216</v>
      </c>
      <c r="E100" s="167">
        <v>3</v>
      </c>
      <c r="F100" s="170">
        <f>H100+J100</f>
        <v>0</v>
      </c>
      <c r="G100" s="171">
        <f>ROUND(E100*F100,2)</f>
        <v>0</v>
      </c>
      <c r="H100" s="171"/>
      <c r="I100" s="171">
        <f>ROUND(E100*H100,2)</f>
        <v>0</v>
      </c>
      <c r="J100" s="171"/>
      <c r="K100" s="171">
        <f>ROUND(E100*J100,2)</f>
        <v>0</v>
      </c>
      <c r="L100" s="171">
        <v>21</v>
      </c>
      <c r="M100" s="171">
        <f>G100*(1+L100/100)</f>
        <v>0</v>
      </c>
      <c r="N100" s="161">
        <v>0</v>
      </c>
      <c r="O100" s="161">
        <f>ROUND(E100*N100,5)</f>
        <v>0</v>
      </c>
      <c r="P100" s="161">
        <v>0</v>
      </c>
      <c r="Q100" s="161">
        <f>ROUND(E100*P100,5)</f>
        <v>0</v>
      </c>
      <c r="R100" s="161"/>
      <c r="S100" s="161"/>
      <c r="T100" s="162">
        <v>0.25</v>
      </c>
      <c r="U100" s="161">
        <f>ROUND(E100*T100,2)</f>
        <v>0.75</v>
      </c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 t="s">
        <v>110</v>
      </c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outlineLevel="1" x14ac:dyDescent="0.2">
      <c r="A101" s="152">
        <v>60</v>
      </c>
      <c r="B101" s="158" t="s">
        <v>261</v>
      </c>
      <c r="C101" s="193" t="s">
        <v>262</v>
      </c>
      <c r="D101" s="160" t="s">
        <v>216</v>
      </c>
      <c r="E101" s="167">
        <v>5</v>
      </c>
      <c r="F101" s="170">
        <f>H101+J101</f>
        <v>0</v>
      </c>
      <c r="G101" s="171">
        <f>ROUND(E101*F101,2)</f>
        <v>0</v>
      </c>
      <c r="H101" s="171"/>
      <c r="I101" s="171">
        <f>ROUND(E101*H101,2)</f>
        <v>0</v>
      </c>
      <c r="J101" s="171"/>
      <c r="K101" s="171">
        <f>ROUND(E101*J101,2)</f>
        <v>0</v>
      </c>
      <c r="L101" s="171">
        <v>21</v>
      </c>
      <c r="M101" s="171">
        <f>G101*(1+L101/100)</f>
        <v>0</v>
      </c>
      <c r="N101" s="161">
        <v>0</v>
      </c>
      <c r="O101" s="161">
        <f>ROUND(E101*N101,5)</f>
        <v>0</v>
      </c>
      <c r="P101" s="161">
        <v>4.0000000000000001E-3</v>
      </c>
      <c r="Q101" s="161">
        <f>ROUND(E101*P101,5)</f>
        <v>0.02</v>
      </c>
      <c r="R101" s="161"/>
      <c r="S101" s="161"/>
      <c r="T101" s="162">
        <v>0.17399999999999999</v>
      </c>
      <c r="U101" s="161">
        <f>ROUND(E101*T101,2)</f>
        <v>0.87</v>
      </c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 t="s">
        <v>110</v>
      </c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1" x14ac:dyDescent="0.2">
      <c r="A102" s="152"/>
      <c r="B102" s="158"/>
      <c r="C102" s="194" t="s">
        <v>263</v>
      </c>
      <c r="D102" s="163"/>
      <c r="E102" s="168">
        <v>5</v>
      </c>
      <c r="F102" s="171"/>
      <c r="G102" s="171"/>
      <c r="H102" s="171"/>
      <c r="I102" s="171"/>
      <c r="J102" s="171"/>
      <c r="K102" s="171"/>
      <c r="L102" s="171"/>
      <c r="M102" s="171"/>
      <c r="N102" s="161"/>
      <c r="O102" s="161"/>
      <c r="P102" s="161"/>
      <c r="Q102" s="161"/>
      <c r="R102" s="161"/>
      <c r="S102" s="161"/>
      <c r="T102" s="162"/>
      <c r="U102" s="16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 t="s">
        <v>118</v>
      </c>
      <c r="AF102" s="151">
        <v>0</v>
      </c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x14ac:dyDescent="0.2">
      <c r="A103" s="153" t="s">
        <v>105</v>
      </c>
      <c r="B103" s="159" t="s">
        <v>70</v>
      </c>
      <c r="C103" s="195" t="s">
        <v>71</v>
      </c>
      <c r="D103" s="164"/>
      <c r="E103" s="169"/>
      <c r="F103" s="172"/>
      <c r="G103" s="172">
        <f>SUMIF(AE104:AE112,"&lt;&gt;NOR",G104:G112)</f>
        <v>0</v>
      </c>
      <c r="H103" s="172"/>
      <c r="I103" s="172">
        <f>SUM(I104:I112)</f>
        <v>0</v>
      </c>
      <c r="J103" s="172"/>
      <c r="K103" s="172">
        <f>SUM(K104:K112)</f>
        <v>0</v>
      </c>
      <c r="L103" s="172"/>
      <c r="M103" s="172">
        <f>SUM(M104:M112)</f>
        <v>0</v>
      </c>
      <c r="N103" s="165"/>
      <c r="O103" s="165">
        <f>SUM(O104:O112)</f>
        <v>0</v>
      </c>
      <c r="P103" s="165"/>
      <c r="Q103" s="165">
        <f>SUM(Q104:Q112)</f>
        <v>9.2000000000000003E-4</v>
      </c>
      <c r="R103" s="165"/>
      <c r="S103" s="165"/>
      <c r="T103" s="166"/>
      <c r="U103" s="165">
        <f>SUM(U104:U112)</f>
        <v>4.68</v>
      </c>
      <c r="AE103" t="s">
        <v>106</v>
      </c>
    </row>
    <row r="104" spans="1:60" outlineLevel="1" x14ac:dyDescent="0.2">
      <c r="A104" s="152">
        <v>61</v>
      </c>
      <c r="B104" s="158" t="s">
        <v>264</v>
      </c>
      <c r="C104" s="193" t="s">
        <v>265</v>
      </c>
      <c r="D104" s="160" t="s">
        <v>124</v>
      </c>
      <c r="E104" s="167">
        <v>2</v>
      </c>
      <c r="F104" s="170">
        <f>H104+J104</f>
        <v>0</v>
      </c>
      <c r="G104" s="171">
        <f>ROUND(E104*F104,2)</f>
        <v>0</v>
      </c>
      <c r="H104" s="171"/>
      <c r="I104" s="171">
        <f>ROUND(E104*H104,2)</f>
        <v>0</v>
      </c>
      <c r="J104" s="171"/>
      <c r="K104" s="171">
        <f>ROUND(E104*J104,2)</f>
        <v>0</v>
      </c>
      <c r="L104" s="171">
        <v>21</v>
      </c>
      <c r="M104" s="171">
        <f>G104*(1+L104/100)</f>
        <v>0</v>
      </c>
      <c r="N104" s="161">
        <v>0</v>
      </c>
      <c r="O104" s="161">
        <f>ROUND(E104*N104,5)</f>
        <v>0</v>
      </c>
      <c r="P104" s="161">
        <v>4.6000000000000001E-4</v>
      </c>
      <c r="Q104" s="161">
        <f>ROUND(E104*P104,5)</f>
        <v>9.2000000000000003E-4</v>
      </c>
      <c r="R104" s="161"/>
      <c r="S104" s="161"/>
      <c r="T104" s="162">
        <v>1</v>
      </c>
      <c r="U104" s="161">
        <f>ROUND(E104*T104,2)</f>
        <v>2</v>
      </c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 t="s">
        <v>110</v>
      </c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">
      <c r="A105" s="152"/>
      <c r="B105" s="158"/>
      <c r="C105" s="194" t="s">
        <v>266</v>
      </c>
      <c r="D105" s="163"/>
      <c r="E105" s="168">
        <v>2</v>
      </c>
      <c r="F105" s="171"/>
      <c r="G105" s="171"/>
      <c r="H105" s="171"/>
      <c r="I105" s="171"/>
      <c r="J105" s="171"/>
      <c r="K105" s="171"/>
      <c r="L105" s="171"/>
      <c r="M105" s="171"/>
      <c r="N105" s="161"/>
      <c r="O105" s="161"/>
      <c r="P105" s="161"/>
      <c r="Q105" s="161"/>
      <c r="R105" s="161"/>
      <c r="S105" s="161"/>
      <c r="T105" s="162"/>
      <c r="U105" s="16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 t="s">
        <v>118</v>
      </c>
      <c r="AF105" s="151">
        <v>0</v>
      </c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outlineLevel="1" x14ac:dyDescent="0.2">
      <c r="A106" s="152">
        <v>62</v>
      </c>
      <c r="B106" s="158" t="s">
        <v>267</v>
      </c>
      <c r="C106" s="193" t="s">
        <v>268</v>
      </c>
      <c r="D106" s="160" t="s">
        <v>149</v>
      </c>
      <c r="E106" s="167">
        <v>215.78</v>
      </c>
      <c r="F106" s="170">
        <f>H106+J106</f>
        <v>0</v>
      </c>
      <c r="G106" s="171">
        <f>ROUND(E106*F106,2)</f>
        <v>0</v>
      </c>
      <c r="H106" s="171"/>
      <c r="I106" s="171">
        <f>ROUND(E106*H106,2)</f>
        <v>0</v>
      </c>
      <c r="J106" s="171"/>
      <c r="K106" s="171">
        <f>ROUND(E106*J106,2)</f>
        <v>0</v>
      </c>
      <c r="L106" s="171">
        <v>21</v>
      </c>
      <c r="M106" s="171">
        <f>G106*(1+L106/100)</f>
        <v>0</v>
      </c>
      <c r="N106" s="161">
        <v>0</v>
      </c>
      <c r="O106" s="161">
        <f>ROUND(E106*N106,5)</f>
        <v>0</v>
      </c>
      <c r="P106" s="161">
        <v>0</v>
      </c>
      <c r="Q106" s="161">
        <f>ROUND(E106*P106,5)</f>
        <v>0</v>
      </c>
      <c r="R106" s="161"/>
      <c r="S106" s="161"/>
      <c r="T106" s="162">
        <v>0.01</v>
      </c>
      <c r="U106" s="161">
        <f>ROUND(E106*T106,2)</f>
        <v>2.16</v>
      </c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 t="s">
        <v>110</v>
      </c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outlineLevel="1" x14ac:dyDescent="0.2">
      <c r="A107" s="152">
        <v>63</v>
      </c>
      <c r="B107" s="158" t="s">
        <v>269</v>
      </c>
      <c r="C107" s="193" t="s">
        <v>270</v>
      </c>
      <c r="D107" s="160" t="s">
        <v>149</v>
      </c>
      <c r="E107" s="167">
        <v>1942.02</v>
      </c>
      <c r="F107" s="170">
        <f>H107+J107</f>
        <v>0</v>
      </c>
      <c r="G107" s="171">
        <f>ROUND(E107*F107,2)</f>
        <v>0</v>
      </c>
      <c r="H107" s="171"/>
      <c r="I107" s="171">
        <f>ROUND(E107*H107,2)</f>
        <v>0</v>
      </c>
      <c r="J107" s="171"/>
      <c r="K107" s="171">
        <f>ROUND(E107*J107,2)</f>
        <v>0</v>
      </c>
      <c r="L107" s="171">
        <v>21</v>
      </c>
      <c r="M107" s="171">
        <f>G107*(1+L107/100)</f>
        <v>0</v>
      </c>
      <c r="N107" s="161">
        <v>0</v>
      </c>
      <c r="O107" s="161">
        <f>ROUND(E107*N107,5)</f>
        <v>0</v>
      </c>
      <c r="P107" s="161">
        <v>0</v>
      </c>
      <c r="Q107" s="161">
        <f>ROUND(E107*P107,5)</f>
        <v>0</v>
      </c>
      <c r="R107" s="161"/>
      <c r="S107" s="161"/>
      <c r="T107" s="162">
        <v>0</v>
      </c>
      <c r="U107" s="161">
        <f>ROUND(E107*T107,2)</f>
        <v>0</v>
      </c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 t="s">
        <v>110</v>
      </c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outlineLevel="1" x14ac:dyDescent="0.2">
      <c r="A108" s="152"/>
      <c r="B108" s="158"/>
      <c r="C108" s="194" t="s">
        <v>271</v>
      </c>
      <c r="D108" s="163"/>
      <c r="E108" s="168">
        <v>1942.02</v>
      </c>
      <c r="F108" s="171"/>
      <c r="G108" s="171"/>
      <c r="H108" s="171"/>
      <c r="I108" s="171"/>
      <c r="J108" s="171"/>
      <c r="K108" s="171"/>
      <c r="L108" s="171"/>
      <c r="M108" s="171"/>
      <c r="N108" s="161"/>
      <c r="O108" s="161"/>
      <c r="P108" s="161"/>
      <c r="Q108" s="161"/>
      <c r="R108" s="161"/>
      <c r="S108" s="161"/>
      <c r="T108" s="162"/>
      <c r="U108" s="16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 t="s">
        <v>118</v>
      </c>
      <c r="AF108" s="151">
        <v>0</v>
      </c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1" x14ac:dyDescent="0.2">
      <c r="A109" s="152">
        <v>64</v>
      </c>
      <c r="B109" s="158" t="s">
        <v>272</v>
      </c>
      <c r="C109" s="193" t="s">
        <v>273</v>
      </c>
      <c r="D109" s="160" t="s">
        <v>149</v>
      </c>
      <c r="E109" s="167">
        <v>0.755</v>
      </c>
      <c r="F109" s="170">
        <f>H109+J109</f>
        <v>0</v>
      </c>
      <c r="G109" s="171">
        <f>ROUND(E109*F109,2)</f>
        <v>0</v>
      </c>
      <c r="H109" s="171"/>
      <c r="I109" s="171">
        <f>ROUND(E109*H109,2)</f>
        <v>0</v>
      </c>
      <c r="J109" s="171"/>
      <c r="K109" s="171">
        <f>ROUND(E109*J109,2)</f>
        <v>0</v>
      </c>
      <c r="L109" s="171">
        <v>21</v>
      </c>
      <c r="M109" s="171">
        <f>G109*(1+L109/100)</f>
        <v>0</v>
      </c>
      <c r="N109" s="161">
        <v>0</v>
      </c>
      <c r="O109" s="161">
        <f>ROUND(E109*N109,5)</f>
        <v>0</v>
      </c>
      <c r="P109" s="161">
        <v>0</v>
      </c>
      <c r="Q109" s="161">
        <f>ROUND(E109*P109,5)</f>
        <v>0</v>
      </c>
      <c r="R109" s="161"/>
      <c r="S109" s="161"/>
      <c r="T109" s="162">
        <v>0.68799999999999994</v>
      </c>
      <c r="U109" s="161">
        <f>ROUND(E109*T109,2)</f>
        <v>0.52</v>
      </c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 t="s">
        <v>110</v>
      </c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1" x14ac:dyDescent="0.2">
      <c r="A110" s="152">
        <v>65</v>
      </c>
      <c r="B110" s="158" t="s">
        <v>274</v>
      </c>
      <c r="C110" s="193" t="s">
        <v>275</v>
      </c>
      <c r="D110" s="160" t="s">
        <v>149</v>
      </c>
      <c r="E110" s="167">
        <v>0.755</v>
      </c>
      <c r="F110" s="170">
        <f>H110+J110</f>
        <v>0</v>
      </c>
      <c r="G110" s="171">
        <f>ROUND(E110*F110,2)</f>
        <v>0</v>
      </c>
      <c r="H110" s="171"/>
      <c r="I110" s="171">
        <f>ROUND(E110*H110,2)</f>
        <v>0</v>
      </c>
      <c r="J110" s="171"/>
      <c r="K110" s="171">
        <f>ROUND(E110*J110,2)</f>
        <v>0</v>
      </c>
      <c r="L110" s="171">
        <v>21</v>
      </c>
      <c r="M110" s="171">
        <f>G110*(1+L110/100)</f>
        <v>0</v>
      </c>
      <c r="N110" s="161">
        <v>0</v>
      </c>
      <c r="O110" s="161">
        <f>ROUND(E110*N110,5)</f>
        <v>0</v>
      </c>
      <c r="P110" s="161">
        <v>0</v>
      </c>
      <c r="Q110" s="161">
        <f>ROUND(E110*P110,5)</f>
        <v>0</v>
      </c>
      <c r="R110" s="161"/>
      <c r="S110" s="161"/>
      <c r="T110" s="162">
        <v>0</v>
      </c>
      <c r="U110" s="161">
        <f>ROUND(E110*T110,2)</f>
        <v>0</v>
      </c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 t="s">
        <v>110</v>
      </c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outlineLevel="1" x14ac:dyDescent="0.2">
      <c r="A111" s="152">
        <v>66</v>
      </c>
      <c r="B111" s="158" t="s">
        <v>276</v>
      </c>
      <c r="C111" s="193" t="s">
        <v>277</v>
      </c>
      <c r="D111" s="160" t="s">
        <v>149</v>
      </c>
      <c r="E111" s="167">
        <v>151.97999999999999</v>
      </c>
      <c r="F111" s="170">
        <f>H111+J111</f>
        <v>0</v>
      </c>
      <c r="G111" s="171">
        <f>ROUND(E111*F111,2)</f>
        <v>0</v>
      </c>
      <c r="H111" s="171"/>
      <c r="I111" s="171">
        <f>ROUND(E111*H111,2)</f>
        <v>0</v>
      </c>
      <c r="J111" s="171"/>
      <c r="K111" s="171">
        <f>ROUND(E111*J111,2)</f>
        <v>0</v>
      </c>
      <c r="L111" s="171">
        <v>21</v>
      </c>
      <c r="M111" s="171">
        <f>G111*(1+L111/100)</f>
        <v>0</v>
      </c>
      <c r="N111" s="161">
        <v>0</v>
      </c>
      <c r="O111" s="161">
        <f>ROUND(E111*N111,5)</f>
        <v>0</v>
      </c>
      <c r="P111" s="161">
        <v>0</v>
      </c>
      <c r="Q111" s="161">
        <f>ROUND(E111*P111,5)</f>
        <v>0</v>
      </c>
      <c r="R111" s="161"/>
      <c r="S111" s="161"/>
      <c r="T111" s="162">
        <v>0</v>
      </c>
      <c r="U111" s="161">
        <f>ROUND(E111*T111,2)</f>
        <v>0</v>
      </c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 t="s">
        <v>110</v>
      </c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outlineLevel="1" x14ac:dyDescent="0.2">
      <c r="A112" s="152"/>
      <c r="B112" s="158"/>
      <c r="C112" s="194" t="s">
        <v>278</v>
      </c>
      <c r="D112" s="163"/>
      <c r="E112" s="168">
        <v>151.97999999999999</v>
      </c>
      <c r="F112" s="171"/>
      <c r="G112" s="171"/>
      <c r="H112" s="171"/>
      <c r="I112" s="171"/>
      <c r="J112" s="171"/>
      <c r="K112" s="171"/>
      <c r="L112" s="171"/>
      <c r="M112" s="171"/>
      <c r="N112" s="161"/>
      <c r="O112" s="161"/>
      <c r="P112" s="161"/>
      <c r="Q112" s="161"/>
      <c r="R112" s="161"/>
      <c r="S112" s="161"/>
      <c r="T112" s="162"/>
      <c r="U112" s="16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 t="s">
        <v>118</v>
      </c>
      <c r="AF112" s="151">
        <v>0</v>
      </c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x14ac:dyDescent="0.2">
      <c r="A113" s="153" t="s">
        <v>105</v>
      </c>
      <c r="B113" s="159" t="s">
        <v>72</v>
      </c>
      <c r="C113" s="195" t="s">
        <v>73</v>
      </c>
      <c r="D113" s="164"/>
      <c r="E113" s="169"/>
      <c r="F113" s="172"/>
      <c r="G113" s="172">
        <f>SUMIF(AE114:AE115,"&lt;&gt;NOR",G114:G115)</f>
        <v>0</v>
      </c>
      <c r="H113" s="172"/>
      <c r="I113" s="172">
        <f>SUM(I114:I115)</f>
        <v>0</v>
      </c>
      <c r="J113" s="172"/>
      <c r="K113" s="172">
        <f>SUM(K114:K115)</f>
        <v>0</v>
      </c>
      <c r="L113" s="172"/>
      <c r="M113" s="172">
        <f>SUM(M114:M115)</f>
        <v>0</v>
      </c>
      <c r="N113" s="165"/>
      <c r="O113" s="165">
        <f>SUM(O114:O115)</f>
        <v>1.34E-3</v>
      </c>
      <c r="P113" s="165"/>
      <c r="Q113" s="165">
        <f>SUM(Q114:Q115)</f>
        <v>2.38</v>
      </c>
      <c r="R113" s="165"/>
      <c r="S113" s="165"/>
      <c r="T113" s="166"/>
      <c r="U113" s="165">
        <f>SUM(U114:U115)</f>
        <v>9.3800000000000008</v>
      </c>
      <c r="AE113" t="s">
        <v>106</v>
      </c>
    </row>
    <row r="114" spans="1:60" outlineLevel="1" x14ac:dyDescent="0.2">
      <c r="A114" s="152">
        <v>67</v>
      </c>
      <c r="B114" s="158" t="s">
        <v>279</v>
      </c>
      <c r="C114" s="193" t="s">
        <v>280</v>
      </c>
      <c r="D114" s="160" t="s">
        <v>129</v>
      </c>
      <c r="E114" s="167">
        <v>1</v>
      </c>
      <c r="F114" s="170">
        <f>H114+J114</f>
        <v>0</v>
      </c>
      <c r="G114" s="171">
        <f>ROUND(E114*F114,2)</f>
        <v>0</v>
      </c>
      <c r="H114" s="171"/>
      <c r="I114" s="171">
        <f>ROUND(E114*H114,2)</f>
        <v>0</v>
      </c>
      <c r="J114" s="171"/>
      <c r="K114" s="171">
        <f>ROUND(E114*J114,2)</f>
        <v>0</v>
      </c>
      <c r="L114" s="171">
        <v>21</v>
      </c>
      <c r="M114" s="171">
        <f>G114*(1+L114/100)</f>
        <v>0</v>
      </c>
      <c r="N114" s="161">
        <v>1.34E-3</v>
      </c>
      <c r="O114" s="161">
        <f>ROUND(E114*N114,5)</f>
        <v>1.34E-3</v>
      </c>
      <c r="P114" s="161">
        <v>2.38</v>
      </c>
      <c r="Q114" s="161">
        <f>ROUND(E114*P114,5)</f>
        <v>2.38</v>
      </c>
      <c r="R114" s="161"/>
      <c r="S114" s="161"/>
      <c r="T114" s="162">
        <v>9.375</v>
      </c>
      <c r="U114" s="161">
        <f>ROUND(E114*T114,2)</f>
        <v>9.3800000000000008</v>
      </c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 t="s">
        <v>110</v>
      </c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outlineLevel="1" x14ac:dyDescent="0.2">
      <c r="A115" s="152"/>
      <c r="B115" s="158"/>
      <c r="C115" s="194" t="s">
        <v>281</v>
      </c>
      <c r="D115" s="163"/>
      <c r="E115" s="168">
        <v>1</v>
      </c>
      <c r="F115" s="171"/>
      <c r="G115" s="171"/>
      <c r="H115" s="171"/>
      <c r="I115" s="171"/>
      <c r="J115" s="171"/>
      <c r="K115" s="171"/>
      <c r="L115" s="171"/>
      <c r="M115" s="171"/>
      <c r="N115" s="161"/>
      <c r="O115" s="161"/>
      <c r="P115" s="161"/>
      <c r="Q115" s="161"/>
      <c r="R115" s="161"/>
      <c r="S115" s="161"/>
      <c r="T115" s="162"/>
      <c r="U115" s="16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 t="s">
        <v>118</v>
      </c>
      <c r="AF115" s="151">
        <v>0</v>
      </c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x14ac:dyDescent="0.2">
      <c r="A116" s="153" t="s">
        <v>105</v>
      </c>
      <c r="B116" s="159" t="s">
        <v>74</v>
      </c>
      <c r="C116" s="195" t="s">
        <v>75</v>
      </c>
      <c r="D116" s="164"/>
      <c r="E116" s="169"/>
      <c r="F116" s="172"/>
      <c r="G116" s="172">
        <f>SUMIF(AE117:AE117,"&lt;&gt;NOR",G117:G117)</f>
        <v>0</v>
      </c>
      <c r="H116" s="172"/>
      <c r="I116" s="172">
        <f>SUM(I117:I117)</f>
        <v>0</v>
      </c>
      <c r="J116" s="172"/>
      <c r="K116" s="172">
        <f>SUM(K117:K117)</f>
        <v>0</v>
      </c>
      <c r="L116" s="172"/>
      <c r="M116" s="172">
        <f>SUM(M117:M117)</f>
        <v>0</v>
      </c>
      <c r="N116" s="165"/>
      <c r="O116" s="165">
        <f>SUM(O117:O117)</f>
        <v>0</v>
      </c>
      <c r="P116" s="165"/>
      <c r="Q116" s="165">
        <f>SUM(Q117:Q117)</f>
        <v>0</v>
      </c>
      <c r="R116" s="165"/>
      <c r="S116" s="165"/>
      <c r="T116" s="166"/>
      <c r="U116" s="165">
        <f>SUM(U117:U117)</f>
        <v>8.4499999999999993</v>
      </c>
      <c r="AE116" t="s">
        <v>106</v>
      </c>
    </row>
    <row r="117" spans="1:60" outlineLevel="1" x14ac:dyDescent="0.2">
      <c r="A117" s="152">
        <v>68</v>
      </c>
      <c r="B117" s="158" t="s">
        <v>282</v>
      </c>
      <c r="C117" s="193" t="s">
        <v>283</v>
      </c>
      <c r="D117" s="160" t="s">
        <v>149</v>
      </c>
      <c r="E117" s="167">
        <v>528.40099999999995</v>
      </c>
      <c r="F117" s="170">
        <f>H117+J117</f>
        <v>0</v>
      </c>
      <c r="G117" s="171">
        <f>ROUND(E117*F117,2)</f>
        <v>0</v>
      </c>
      <c r="H117" s="171"/>
      <c r="I117" s="171">
        <f>ROUND(E117*H117,2)</f>
        <v>0</v>
      </c>
      <c r="J117" s="171"/>
      <c r="K117" s="171">
        <f>ROUND(E117*J117,2)</f>
        <v>0</v>
      </c>
      <c r="L117" s="171">
        <v>21</v>
      </c>
      <c r="M117" s="171">
        <f>G117*(1+L117/100)</f>
        <v>0</v>
      </c>
      <c r="N117" s="161">
        <v>0</v>
      </c>
      <c r="O117" s="161">
        <f>ROUND(E117*N117,5)</f>
        <v>0</v>
      </c>
      <c r="P117" s="161">
        <v>0</v>
      </c>
      <c r="Q117" s="161">
        <f>ROUND(E117*P117,5)</f>
        <v>0</v>
      </c>
      <c r="R117" s="161"/>
      <c r="S117" s="161"/>
      <c r="T117" s="162">
        <v>1.6E-2</v>
      </c>
      <c r="U117" s="161">
        <f>ROUND(E117*T117,2)</f>
        <v>8.4499999999999993</v>
      </c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 t="s">
        <v>110</v>
      </c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x14ac:dyDescent="0.2">
      <c r="A118" s="153" t="s">
        <v>105</v>
      </c>
      <c r="B118" s="159" t="s">
        <v>76</v>
      </c>
      <c r="C118" s="195" t="s">
        <v>77</v>
      </c>
      <c r="D118" s="164"/>
      <c r="E118" s="169"/>
      <c r="F118" s="172"/>
      <c r="G118" s="172">
        <f>SUMIF(AE119:AE120,"&lt;&gt;NOR",G119:G120)</f>
        <v>0</v>
      </c>
      <c r="H118" s="172"/>
      <c r="I118" s="172">
        <f>SUM(I119:I120)</f>
        <v>0</v>
      </c>
      <c r="J118" s="172"/>
      <c r="K118" s="172">
        <f>SUM(K119:K120)</f>
        <v>0</v>
      </c>
      <c r="L118" s="172"/>
      <c r="M118" s="172">
        <f>SUM(M119:M120)</f>
        <v>0</v>
      </c>
      <c r="N118" s="165"/>
      <c r="O118" s="165">
        <f>SUM(O119:O120)</f>
        <v>0</v>
      </c>
      <c r="P118" s="165"/>
      <c r="Q118" s="165">
        <f>SUM(Q119:Q120)</f>
        <v>0</v>
      </c>
      <c r="R118" s="165"/>
      <c r="S118" s="165"/>
      <c r="T118" s="166"/>
      <c r="U118" s="165">
        <f>SUM(U119:U120)</f>
        <v>1.76</v>
      </c>
      <c r="AE118" t="s">
        <v>106</v>
      </c>
    </row>
    <row r="119" spans="1:60" ht="22.5" outlineLevel="1" x14ac:dyDescent="0.2">
      <c r="A119" s="152">
        <v>69</v>
      </c>
      <c r="B119" s="158" t="s">
        <v>284</v>
      </c>
      <c r="C119" s="193" t="s">
        <v>285</v>
      </c>
      <c r="D119" s="160" t="s">
        <v>216</v>
      </c>
      <c r="E119" s="167">
        <v>1</v>
      </c>
      <c r="F119" s="170">
        <f>H119+J119</f>
        <v>0</v>
      </c>
      <c r="G119" s="171">
        <f>ROUND(E119*F119,2)</f>
        <v>0</v>
      </c>
      <c r="H119" s="171"/>
      <c r="I119" s="171">
        <f>ROUND(E119*H119,2)</f>
        <v>0</v>
      </c>
      <c r="J119" s="171"/>
      <c r="K119" s="171">
        <f>ROUND(E119*J119,2)</f>
        <v>0</v>
      </c>
      <c r="L119" s="171">
        <v>21</v>
      </c>
      <c r="M119" s="171">
        <f>G119*(1+L119/100)</f>
        <v>0</v>
      </c>
      <c r="N119" s="161">
        <v>0</v>
      </c>
      <c r="O119" s="161">
        <f>ROUND(E119*N119,5)</f>
        <v>0</v>
      </c>
      <c r="P119" s="161">
        <v>0</v>
      </c>
      <c r="Q119" s="161">
        <f>ROUND(E119*P119,5)</f>
        <v>0</v>
      </c>
      <c r="R119" s="161"/>
      <c r="S119" s="161"/>
      <c r="T119" s="162">
        <v>1.75617</v>
      </c>
      <c r="U119" s="161">
        <f>ROUND(E119*T119,2)</f>
        <v>1.76</v>
      </c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 t="s">
        <v>110</v>
      </c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outlineLevel="1" x14ac:dyDescent="0.2">
      <c r="A120" s="152"/>
      <c r="B120" s="158"/>
      <c r="C120" s="194" t="s">
        <v>286</v>
      </c>
      <c r="D120" s="163"/>
      <c r="E120" s="168">
        <v>1</v>
      </c>
      <c r="F120" s="171"/>
      <c r="G120" s="171"/>
      <c r="H120" s="171"/>
      <c r="I120" s="171"/>
      <c r="J120" s="171"/>
      <c r="K120" s="171"/>
      <c r="L120" s="171"/>
      <c r="M120" s="171"/>
      <c r="N120" s="161"/>
      <c r="O120" s="161"/>
      <c r="P120" s="161"/>
      <c r="Q120" s="161"/>
      <c r="R120" s="161"/>
      <c r="S120" s="161"/>
      <c r="T120" s="162"/>
      <c r="U120" s="16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 t="s">
        <v>118</v>
      </c>
      <c r="AF120" s="151">
        <v>0</v>
      </c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x14ac:dyDescent="0.2">
      <c r="A121" s="153" t="s">
        <v>105</v>
      </c>
      <c r="B121" s="159" t="s">
        <v>78</v>
      </c>
      <c r="C121" s="195" t="s">
        <v>26</v>
      </c>
      <c r="D121" s="164"/>
      <c r="E121" s="169"/>
      <c r="F121" s="172"/>
      <c r="G121" s="172">
        <f>SUMIF(AE122:AE127,"&lt;&gt;NOR",G122:G127)</f>
        <v>0</v>
      </c>
      <c r="H121" s="172"/>
      <c r="I121" s="172">
        <f>SUM(I122:I127)</f>
        <v>0</v>
      </c>
      <c r="J121" s="172"/>
      <c r="K121" s="172">
        <f>SUM(K122:K127)</f>
        <v>0</v>
      </c>
      <c r="L121" s="172"/>
      <c r="M121" s="172">
        <f>SUM(M122:M127)</f>
        <v>0</v>
      </c>
      <c r="N121" s="165"/>
      <c r="O121" s="165">
        <f>SUM(O122:O127)</f>
        <v>0</v>
      </c>
      <c r="P121" s="165"/>
      <c r="Q121" s="165">
        <f>SUM(Q122:Q127)</f>
        <v>0</v>
      </c>
      <c r="R121" s="165"/>
      <c r="S121" s="165"/>
      <c r="T121" s="166"/>
      <c r="U121" s="165">
        <f>SUM(U122:U127)</f>
        <v>0</v>
      </c>
      <c r="AE121" t="s">
        <v>106</v>
      </c>
    </row>
    <row r="122" spans="1:60" outlineLevel="1" x14ac:dyDescent="0.2">
      <c r="A122" s="152">
        <v>70</v>
      </c>
      <c r="B122" s="158" t="s">
        <v>287</v>
      </c>
      <c r="C122" s="193" t="s">
        <v>288</v>
      </c>
      <c r="D122" s="160" t="s">
        <v>289</v>
      </c>
      <c r="E122" s="167">
        <v>1</v>
      </c>
      <c r="F122" s="170">
        <f t="shared" ref="F122:F127" si="16">H122+J122</f>
        <v>0</v>
      </c>
      <c r="G122" s="171">
        <f t="shared" ref="G122:G127" si="17">ROUND(E122*F122,2)</f>
        <v>0</v>
      </c>
      <c r="H122" s="171"/>
      <c r="I122" s="171">
        <f t="shared" ref="I122:I127" si="18">ROUND(E122*H122,2)</f>
        <v>0</v>
      </c>
      <c r="J122" s="171"/>
      <c r="K122" s="171">
        <f t="shared" ref="K122:K127" si="19">ROUND(E122*J122,2)</f>
        <v>0</v>
      </c>
      <c r="L122" s="171">
        <v>21</v>
      </c>
      <c r="M122" s="171">
        <f t="shared" ref="M122:M127" si="20">G122*(1+L122/100)</f>
        <v>0</v>
      </c>
      <c r="N122" s="161">
        <v>0</v>
      </c>
      <c r="O122" s="161">
        <f t="shared" ref="O122:O127" si="21">ROUND(E122*N122,5)</f>
        <v>0</v>
      </c>
      <c r="P122" s="161">
        <v>0</v>
      </c>
      <c r="Q122" s="161">
        <f t="shared" ref="Q122:Q127" si="22">ROUND(E122*P122,5)</f>
        <v>0</v>
      </c>
      <c r="R122" s="161"/>
      <c r="S122" s="161"/>
      <c r="T122" s="162">
        <v>0</v>
      </c>
      <c r="U122" s="161">
        <f t="shared" ref="U122:U127" si="23">ROUND(E122*T122,2)</f>
        <v>0</v>
      </c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 t="s">
        <v>110</v>
      </c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1" x14ac:dyDescent="0.2">
      <c r="A123" s="152">
        <v>71</v>
      </c>
      <c r="B123" s="158" t="s">
        <v>290</v>
      </c>
      <c r="C123" s="193" t="s">
        <v>291</v>
      </c>
      <c r="D123" s="160" t="s">
        <v>289</v>
      </c>
      <c r="E123" s="167">
        <v>1</v>
      </c>
      <c r="F123" s="170">
        <f t="shared" si="16"/>
        <v>0</v>
      </c>
      <c r="G123" s="171">
        <f t="shared" si="17"/>
        <v>0</v>
      </c>
      <c r="H123" s="171"/>
      <c r="I123" s="171">
        <f t="shared" si="18"/>
        <v>0</v>
      </c>
      <c r="J123" s="171"/>
      <c r="K123" s="171">
        <f t="shared" si="19"/>
        <v>0</v>
      </c>
      <c r="L123" s="171">
        <v>21</v>
      </c>
      <c r="M123" s="171">
        <f t="shared" si="20"/>
        <v>0</v>
      </c>
      <c r="N123" s="161">
        <v>0</v>
      </c>
      <c r="O123" s="161">
        <f t="shared" si="21"/>
        <v>0</v>
      </c>
      <c r="P123" s="161">
        <v>0</v>
      </c>
      <c r="Q123" s="161">
        <f t="shared" si="22"/>
        <v>0</v>
      </c>
      <c r="R123" s="161"/>
      <c r="S123" s="161"/>
      <c r="T123" s="162">
        <v>0</v>
      </c>
      <c r="U123" s="161">
        <f t="shared" si="23"/>
        <v>0</v>
      </c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 t="s">
        <v>110</v>
      </c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outlineLevel="1" x14ac:dyDescent="0.2">
      <c r="A124" s="152">
        <v>72</v>
      </c>
      <c r="B124" s="158" t="s">
        <v>292</v>
      </c>
      <c r="C124" s="193" t="s">
        <v>293</v>
      </c>
      <c r="D124" s="160" t="s">
        <v>289</v>
      </c>
      <c r="E124" s="167">
        <v>1</v>
      </c>
      <c r="F124" s="170">
        <f t="shared" si="16"/>
        <v>0</v>
      </c>
      <c r="G124" s="171">
        <f t="shared" si="17"/>
        <v>0</v>
      </c>
      <c r="H124" s="171"/>
      <c r="I124" s="171">
        <f t="shared" si="18"/>
        <v>0</v>
      </c>
      <c r="J124" s="171"/>
      <c r="K124" s="171">
        <f t="shared" si="19"/>
        <v>0</v>
      </c>
      <c r="L124" s="171">
        <v>21</v>
      </c>
      <c r="M124" s="171">
        <f t="shared" si="20"/>
        <v>0</v>
      </c>
      <c r="N124" s="161">
        <v>0</v>
      </c>
      <c r="O124" s="161">
        <f t="shared" si="21"/>
        <v>0</v>
      </c>
      <c r="P124" s="161">
        <v>0</v>
      </c>
      <c r="Q124" s="161">
        <f t="shared" si="22"/>
        <v>0</v>
      </c>
      <c r="R124" s="161"/>
      <c r="S124" s="161"/>
      <c r="T124" s="162">
        <v>0</v>
      </c>
      <c r="U124" s="161">
        <f t="shared" si="23"/>
        <v>0</v>
      </c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 t="s">
        <v>110</v>
      </c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outlineLevel="1" x14ac:dyDescent="0.2">
      <c r="A125" s="152">
        <v>73</v>
      </c>
      <c r="B125" s="158" t="s">
        <v>294</v>
      </c>
      <c r="C125" s="193" t="s">
        <v>295</v>
      </c>
      <c r="D125" s="160" t="s">
        <v>296</v>
      </c>
      <c r="E125" s="167">
        <v>1</v>
      </c>
      <c r="F125" s="170">
        <f t="shared" si="16"/>
        <v>0</v>
      </c>
      <c r="G125" s="171">
        <f t="shared" si="17"/>
        <v>0</v>
      </c>
      <c r="H125" s="171"/>
      <c r="I125" s="171">
        <f t="shared" si="18"/>
        <v>0</v>
      </c>
      <c r="J125" s="171"/>
      <c r="K125" s="171">
        <f t="shared" si="19"/>
        <v>0</v>
      </c>
      <c r="L125" s="171">
        <v>21</v>
      </c>
      <c r="M125" s="171">
        <f t="shared" si="20"/>
        <v>0</v>
      </c>
      <c r="N125" s="161">
        <v>0</v>
      </c>
      <c r="O125" s="161">
        <f t="shared" si="21"/>
        <v>0</v>
      </c>
      <c r="P125" s="161">
        <v>0</v>
      </c>
      <c r="Q125" s="161">
        <f t="shared" si="22"/>
        <v>0</v>
      </c>
      <c r="R125" s="161"/>
      <c r="S125" s="161"/>
      <c r="T125" s="162">
        <v>0</v>
      </c>
      <c r="U125" s="161">
        <f t="shared" si="23"/>
        <v>0</v>
      </c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 t="s">
        <v>110</v>
      </c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outlineLevel="1" x14ac:dyDescent="0.2">
      <c r="A126" s="152">
        <v>74</v>
      </c>
      <c r="B126" s="158" t="s">
        <v>297</v>
      </c>
      <c r="C126" s="193" t="s">
        <v>298</v>
      </c>
      <c r="D126" s="160" t="s">
        <v>289</v>
      </c>
      <c r="E126" s="167">
        <v>1</v>
      </c>
      <c r="F126" s="170">
        <f t="shared" si="16"/>
        <v>0</v>
      </c>
      <c r="G126" s="171">
        <f t="shared" si="17"/>
        <v>0</v>
      </c>
      <c r="H126" s="171"/>
      <c r="I126" s="171">
        <f t="shared" si="18"/>
        <v>0</v>
      </c>
      <c r="J126" s="171"/>
      <c r="K126" s="171">
        <f t="shared" si="19"/>
        <v>0</v>
      </c>
      <c r="L126" s="171">
        <v>21</v>
      </c>
      <c r="M126" s="171">
        <f t="shared" si="20"/>
        <v>0</v>
      </c>
      <c r="N126" s="161">
        <v>0</v>
      </c>
      <c r="O126" s="161">
        <f t="shared" si="21"/>
        <v>0</v>
      </c>
      <c r="P126" s="161">
        <v>0</v>
      </c>
      <c r="Q126" s="161">
        <f t="shared" si="22"/>
        <v>0</v>
      </c>
      <c r="R126" s="161"/>
      <c r="S126" s="161"/>
      <c r="T126" s="162">
        <v>0</v>
      </c>
      <c r="U126" s="161">
        <f t="shared" si="23"/>
        <v>0</v>
      </c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 t="s">
        <v>110</v>
      </c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1" x14ac:dyDescent="0.2">
      <c r="A127" s="181">
        <v>75</v>
      </c>
      <c r="B127" s="182" t="s">
        <v>299</v>
      </c>
      <c r="C127" s="196" t="s">
        <v>300</v>
      </c>
      <c r="D127" s="183" t="s">
        <v>289</v>
      </c>
      <c r="E127" s="184">
        <v>1</v>
      </c>
      <c r="F127" s="185">
        <f t="shared" si="16"/>
        <v>0</v>
      </c>
      <c r="G127" s="186">
        <f t="shared" si="17"/>
        <v>0</v>
      </c>
      <c r="H127" s="186"/>
      <c r="I127" s="186">
        <f t="shared" si="18"/>
        <v>0</v>
      </c>
      <c r="J127" s="186"/>
      <c r="K127" s="186">
        <f t="shared" si="19"/>
        <v>0</v>
      </c>
      <c r="L127" s="186">
        <v>21</v>
      </c>
      <c r="M127" s="186">
        <f t="shared" si="20"/>
        <v>0</v>
      </c>
      <c r="N127" s="187">
        <v>0</v>
      </c>
      <c r="O127" s="187">
        <f t="shared" si="21"/>
        <v>0</v>
      </c>
      <c r="P127" s="187">
        <v>0</v>
      </c>
      <c r="Q127" s="187">
        <f t="shared" si="22"/>
        <v>0</v>
      </c>
      <c r="R127" s="187"/>
      <c r="S127" s="187"/>
      <c r="T127" s="188">
        <v>0</v>
      </c>
      <c r="U127" s="187">
        <f t="shared" si="23"/>
        <v>0</v>
      </c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 t="s">
        <v>110</v>
      </c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x14ac:dyDescent="0.2">
      <c r="A128" s="6"/>
      <c r="B128" s="7" t="s">
        <v>301</v>
      </c>
      <c r="C128" s="197" t="s">
        <v>301</v>
      </c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AC128">
        <v>12</v>
      </c>
      <c r="AD128">
        <v>21</v>
      </c>
    </row>
    <row r="129" spans="1:31" x14ac:dyDescent="0.2">
      <c r="A129" s="189"/>
      <c r="B129" s="190" t="s">
        <v>28</v>
      </c>
      <c r="C129" s="198" t="s">
        <v>301</v>
      </c>
      <c r="D129" s="191"/>
      <c r="E129" s="191"/>
      <c r="F129" s="191"/>
      <c r="G129" s="192">
        <f>G8+G45+G53+G73+G84+G98+G103+G113+G116+G118+G121</f>
        <v>0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AC129">
        <f>SUMIF(L7:L127,AC128,G7:G127)</f>
        <v>0</v>
      </c>
      <c r="AD129">
        <f>SUMIF(L7:L127,AD128,G7:G127)</f>
        <v>0</v>
      </c>
      <c r="AE129" t="s">
        <v>302</v>
      </c>
    </row>
    <row r="130" spans="1:31" x14ac:dyDescent="0.2">
      <c r="A130" s="6"/>
      <c r="B130" s="7" t="s">
        <v>301</v>
      </c>
      <c r="C130" s="197" t="s">
        <v>301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31" x14ac:dyDescent="0.2">
      <c r="A131" s="6"/>
      <c r="B131" s="7" t="s">
        <v>301</v>
      </c>
      <c r="C131" s="197" t="s">
        <v>301</v>
      </c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31" x14ac:dyDescent="0.2">
      <c r="A132" s="260" t="s">
        <v>303</v>
      </c>
      <c r="B132" s="260"/>
      <c r="C132" s="261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31" x14ac:dyDescent="0.2">
      <c r="A133" s="262"/>
      <c r="B133" s="263"/>
      <c r="C133" s="264"/>
      <c r="D133" s="263"/>
      <c r="E133" s="263"/>
      <c r="F133" s="263"/>
      <c r="G133" s="26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AE133" t="s">
        <v>304</v>
      </c>
    </row>
    <row r="134" spans="1:31" x14ac:dyDescent="0.2">
      <c r="A134" s="266"/>
      <c r="B134" s="267"/>
      <c r="C134" s="268"/>
      <c r="D134" s="267"/>
      <c r="E134" s="267"/>
      <c r="F134" s="267"/>
      <c r="G134" s="269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31" x14ac:dyDescent="0.2">
      <c r="A135" s="266"/>
      <c r="B135" s="267"/>
      <c r="C135" s="268"/>
      <c r="D135" s="267"/>
      <c r="E135" s="267"/>
      <c r="F135" s="267"/>
      <c r="G135" s="269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31" x14ac:dyDescent="0.2">
      <c r="A136" s="266"/>
      <c r="B136" s="267"/>
      <c r="C136" s="268"/>
      <c r="D136" s="267"/>
      <c r="E136" s="267"/>
      <c r="F136" s="267"/>
      <c r="G136" s="269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31" x14ac:dyDescent="0.2">
      <c r="A137" s="270"/>
      <c r="B137" s="271"/>
      <c r="C137" s="272"/>
      <c r="D137" s="271"/>
      <c r="E137" s="271"/>
      <c r="F137" s="271"/>
      <c r="G137" s="273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31" x14ac:dyDescent="0.2">
      <c r="A138" s="6"/>
      <c r="B138" s="7" t="s">
        <v>301</v>
      </c>
      <c r="C138" s="197" t="s">
        <v>301</v>
      </c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31" x14ac:dyDescent="0.2">
      <c r="C139" s="199"/>
      <c r="AE139" t="s">
        <v>305</v>
      </c>
    </row>
  </sheetData>
  <mergeCells count="6">
    <mergeCell ref="A133:G137"/>
    <mergeCell ref="A1:G1"/>
    <mergeCell ref="C2:G2"/>
    <mergeCell ref="C3:G3"/>
    <mergeCell ref="C4:G4"/>
    <mergeCell ref="A132:C132"/>
  </mergeCells>
  <pageMargins left="0.39370078740157499" right="0.19685039370078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Kunová Lenka, Bc.</cp:lastModifiedBy>
  <cp:lastPrinted>2014-02-28T09:52:57Z</cp:lastPrinted>
  <dcterms:created xsi:type="dcterms:W3CDTF">2009-04-08T07:15:50Z</dcterms:created>
  <dcterms:modified xsi:type="dcterms:W3CDTF">2025-07-08T08:32:57Z</dcterms:modified>
</cp:coreProperties>
</file>