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R:\Zakázky\2025\MěÚ\P25V00000108_Oprava venkovního schodiště v ul. Svažitá\"/>
    </mc:Choice>
  </mc:AlternateContent>
  <bookViews>
    <workbookView xWindow="0" yWindow="0" windowWidth="28800" windowHeight="12210" activeTab="1"/>
  </bookViews>
  <sheets>
    <sheet name="Rekapitulace" sheetId="1" r:id="rId1"/>
    <sheet name="03" sheetId="2" r:id="rId2"/>
  </sheets>
  <calcPr calcId="162913"/>
  <webPublishing codePage="0"/>
</workbook>
</file>

<file path=xl/calcChain.xml><?xml version="1.0" encoding="utf-8"?>
<calcChain xmlns="http://schemas.openxmlformats.org/spreadsheetml/2006/main">
  <c r="I115" i="2" l="1"/>
  <c r="O115" i="2" s="1"/>
  <c r="I111" i="2"/>
  <c r="O111" i="2" s="1"/>
  <c r="I107" i="2"/>
  <c r="O107" i="2" s="1"/>
  <c r="I103" i="2"/>
  <c r="O103" i="2" s="1"/>
  <c r="I99" i="2"/>
  <c r="O99" i="2" s="1"/>
  <c r="I95" i="2"/>
  <c r="O95" i="2" s="1"/>
  <c r="I91" i="2"/>
  <c r="O91" i="2" s="1"/>
  <c r="R90" i="2" s="1"/>
  <c r="O90" i="2" s="1"/>
  <c r="I86" i="2"/>
  <c r="O86" i="2" s="1"/>
  <c r="R85" i="2" s="1"/>
  <c r="O85" i="2" s="1"/>
  <c r="Q85" i="2"/>
  <c r="I85" i="2" s="1"/>
  <c r="I81" i="2"/>
  <c r="O81" i="2" s="1"/>
  <c r="I77" i="2"/>
  <c r="O77" i="2" s="1"/>
  <c r="R76" i="2" s="1"/>
  <c r="O76" i="2" s="1"/>
  <c r="Q76" i="2"/>
  <c r="I76" i="2" s="1"/>
  <c r="I72" i="2"/>
  <c r="O72" i="2" s="1"/>
  <c r="I68" i="2"/>
  <c r="O68" i="2" s="1"/>
  <c r="I64" i="2"/>
  <c r="Q59" i="2" s="1"/>
  <c r="I59" i="2" s="1"/>
  <c r="I60" i="2"/>
  <c r="O60" i="2" s="1"/>
  <c r="I55" i="2"/>
  <c r="O55" i="2" s="1"/>
  <c r="I51" i="2"/>
  <c r="Q50" i="2" s="1"/>
  <c r="I50" i="2" s="1"/>
  <c r="I46" i="2"/>
  <c r="O46" i="2" s="1"/>
  <c r="I42" i="2"/>
  <c r="O42" i="2" s="1"/>
  <c r="I38" i="2"/>
  <c r="O38" i="2" s="1"/>
  <c r="I34" i="2"/>
  <c r="O34" i="2" s="1"/>
  <c r="I30" i="2"/>
  <c r="O30" i="2" s="1"/>
  <c r="I26" i="2"/>
  <c r="Q25" i="2" s="1"/>
  <c r="I25" i="2" s="1"/>
  <c r="I21" i="2"/>
  <c r="Q8" i="2" s="1"/>
  <c r="I8" i="2" s="1"/>
  <c r="I17" i="2"/>
  <c r="O17" i="2" s="1"/>
  <c r="I13" i="2"/>
  <c r="O13" i="2" s="1"/>
  <c r="I9" i="2"/>
  <c r="O9" i="2" s="1"/>
  <c r="Q90" i="2" l="1"/>
  <c r="I90" i="2" s="1"/>
  <c r="I3" i="2" s="1"/>
  <c r="C10" i="1" s="1"/>
  <c r="O26" i="2"/>
  <c r="R25" i="2" s="1"/>
  <c r="O25" i="2" s="1"/>
  <c r="O51" i="2"/>
  <c r="R50" i="2" s="1"/>
  <c r="O50" i="2" s="1"/>
  <c r="O21" i="2"/>
  <c r="R8" i="2" s="1"/>
  <c r="O8" i="2" s="1"/>
  <c r="O2" i="2" s="1"/>
  <c r="D10" i="1" s="1"/>
  <c r="O64" i="2"/>
  <c r="R59" i="2" s="1"/>
  <c r="O59" i="2" s="1"/>
  <c r="E10" i="1" l="1"/>
  <c r="C7" i="1" s="1"/>
  <c r="C6" i="1"/>
</calcChain>
</file>

<file path=xl/sharedStrings.xml><?xml version="1.0" encoding="utf-8"?>
<sst xmlns="http://schemas.openxmlformats.org/spreadsheetml/2006/main" count="411" uniqueCount="203">
  <si>
    <t>Firma: Firma</t>
  </si>
  <si>
    <t>Rekapitulace ceny</t>
  </si>
  <si>
    <t>Stavba: 2024-003 - Oprava venkovních schodišť</t>
  </si>
  <si>
    <t>Varianta: 03 - PDPS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</si>
  <si>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</si>
  <si>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</si>
  <si>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</si>
  <si>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</si>
  <si>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</si>
  <si>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</si>
  <si>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</si>
  <si>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ASPE10</t>
  </si>
  <si>
    <t>S</t>
  </si>
  <si>
    <t>Soupis prací objektu</t>
  </si>
  <si>
    <t xml:space="preserve">Stavba: </t>
  </si>
  <si>
    <t>2024-003</t>
  </si>
  <si>
    <t>Oprava venkovních schodišť</t>
  </si>
  <si>
    <t>O</t>
  </si>
  <si>
    <t>Rozpočet:</t>
  </si>
  <si>
    <t>0,00</t>
  </si>
  <si>
    <t>15,00</t>
  </si>
  <si>
    <t>21,00</t>
  </si>
  <si>
    <t>3</t>
  </si>
  <si>
    <t>2</t>
  </si>
  <si>
    <t>03</t>
  </si>
  <si>
    <t>Schodiště v ul. Svažitá u čp. 357 na p.p.č 847/7 v k.ú. Trutnov</t>
  </si>
  <si>
    <t>Typ</t>
  </si>
  <si>
    <t>0</t>
  </si>
  <si>
    <t>Poř. číslo</t>
  </si>
  <si>
    <t>1</t>
  </si>
  <si>
    <t>Kód položky</t>
  </si>
  <si>
    <t>Varianta</t>
  </si>
  <si>
    <t>Název položky</t>
  </si>
  <si>
    <t>4</t>
  </si>
  <si>
    <t>MJ</t>
  </si>
  <si>
    <t>5</t>
  </si>
  <si>
    <t>Množství</t>
  </si>
  <si>
    <t>6</t>
  </si>
  <si>
    <t>Jednotková cena</t>
  </si>
  <si>
    <t>Jednotková</t>
  </si>
  <si>
    <t>9</t>
  </si>
  <si>
    <t>Celkem</t>
  </si>
  <si>
    <t>10</t>
  </si>
  <si>
    <t>SD</t>
  </si>
  <si>
    <t>Všeobecné konstrukce a práce</t>
  </si>
  <si>
    <t>P</t>
  </si>
  <si>
    <t>014111</t>
  </si>
  <si>
    <t/>
  </si>
  <si>
    <t>POPLATKY ZA SKLÁDKU TYP S-IO (INERTNÍ ODPAD)</t>
  </si>
  <si>
    <t>M3</t>
  </si>
  <si>
    <t>PP</t>
  </si>
  <si>
    <t>suť</t>
  </si>
  <si>
    <t>VV</t>
  </si>
  <si>
    <t>966167 8,418=8,418 [A]</t>
  </si>
  <si>
    <t>TS</t>
  </si>
  <si>
    <t>Položka zahrnuje:  
- veškeré poplatky provozovateli skládky související s uložením odpadu na skládce.  
Položka nezahrnuje:  
- x</t>
  </si>
  <si>
    <t>014121</t>
  </si>
  <si>
    <t>POPLATKY ZA SKLÁDKU TYP S-OO (OSTATNÍ ODPAD)</t>
  </si>
  <si>
    <t>přebytečná zemina</t>
  </si>
  <si>
    <t>17120 - 17411 10,632-4,0=6,632 [A]</t>
  </si>
  <si>
    <t>02730</t>
  </si>
  <si>
    <t>POMOC PRÁCE ZŘÍZ NEBO ZAJIŠŤ OCHRANU INŽENÝRSKÝCH SÍTÍ</t>
  </si>
  <si>
    <t>KPL</t>
  </si>
  <si>
    <t>03100</t>
  </si>
  <si>
    <t>ZAŘÍZENÍ STAVENIŠTĚ - ZŘÍZENÍ, PROVOZ, DEMONTÁŽ</t>
  </si>
  <si>
    <t>komplet, vč. ochrany stromů bedněním v rozsahu staveniště</t>
  </si>
  <si>
    <t>Položka zahrnuje:  
 objednatelem povolené náklady na pořízení (event. pronájem), provozování, udržování a likvidaci zhotovitelova zařízení  
Položka nezahrnuje:  
- x</t>
  </si>
  <si>
    <t>Zemní práce</t>
  </si>
  <si>
    <t>113137</t>
  </si>
  <si>
    <t>ODSTRANĚNÍ KRYTU ZPEVNĚNÝCH PLOCH S ASFALT POJIVEM, ODVOZ DO 16KM</t>
  </si>
  <si>
    <t>vybourání předpolí chodníku nad schodištěm, vč. zaříznutí dle začátku úpravy 
odvoz, uložení a popl za skládku</t>
  </si>
  <si>
    <t>7,2*0,3=2,160 [A]</t>
  </si>
  <si>
    <t>12110</t>
  </si>
  <si>
    <t>SEJMUTÍ ORNICE NEBO LESNÍ PŮDY</t>
  </si>
  <si>
    <t>skrývka v místě stavby 
pro zpětné rozprostření, vč. uložení v místě stavby</t>
  </si>
  <si>
    <t>7,0*1,0+15,0*1,0=22,000 [A] 
A*0,15=3,300 [B]</t>
  </si>
  <si>
    <t>Položka zahrnuje:  
- sejmutí ornice bez ohledu na tloušťku vrstvy  
-  její vodorovnou dopravu  
Položka nezahrnuje:  
- uložení na trvalou skládku</t>
  </si>
  <si>
    <t>7</t>
  </si>
  <si>
    <t>131737</t>
  </si>
  <si>
    <t>HLOUBENÍ JAM ZAPAŽ I NEPAŽ TŘ. I, ODVOZ DO 16KM</t>
  </si>
  <si>
    <t>výkop pro schodiště 
vč. odvozu přebytečné zeminy na trvalou skládku</t>
  </si>
  <si>
    <t>výkres dokumentace objektu 
stáv. plochy předpolí (11,0+7,0)*1,0*0,3=5,400 [A] 
plocha sch. ramene 1,5*0,3*8,0=3,600 [B] 
nové prahy 0,5*0,8*1,5*2=1,200 [C] 
patky zábradlí 0,3*0,3*0,8*6=0,432 [D] 
Celkem: A+B+C+D=10,632 [E]</t>
  </si>
  <si>
    <t>Položka zahrnuje:  
- vodorovnou a svislou dopravu, přemístění, přeložení, manipulace s výkopkem  
- kompletní provedení vykopávky nezapažené i zapažené  
- ošetření výkopiště po celou dobu práce v něm vč. klimatických opatření  
- ztížení vykopávek v blízkosti podzemního vedení, konstrukcí a objektů vč. jejich dočasného zajištění  
- ztížení pod vodou, v okolí výbušnin, ve stísněných prostorech a pod.  
- příplatek za lepivost  
- těžení po vrstvách, pásech a po jiných nutných částech (figurách)  
- čerpání vody vč. čerpacích jímek, potrubí a pohotovostní čerpací soupravy (viz ustanovení k pol. 1151,2)  
- potřebné snížení hladiny podzemní vody  
- těžení a rozpojování jednotlivých balvanů  
- vytahování a nošení výkopku  
- svahování a přesvah. svahů do konečného tvaru, výměna hornin v podloží a v pláni znehodnocené klimatickými vlivy  
- ruční vykopávky, odstranění kořenů a napadávek  
- pažení, vzepření a rozepření vč. přepažování (vyjma pažení záporového a štětových stěn)  
- úpravu, ochranu a očištění dna, základové spáry, stěn a svahů  
- odvedení nebo obvedení vody v okolí výkopiště a ve výkopišti  
- třídění výkopku  
- veškeré pomocné konstrukce umožňující provedení vykopávky (příjezdy, sjezdy, nájezdy, lešení, podpěr. konstr., přemostění, zpevněné plochy, zakrytí a pod.)  
Položka nezahrnuje:  
- uložení zeminy (na skládku, do násypu) ani poplatky za skládku, vykazují se v položce č.0141**</t>
  </si>
  <si>
    <t>8</t>
  </si>
  <si>
    <t>17120</t>
  </si>
  <si>
    <t>ULOŽENÍ SYPANINY DO NÁSYPŮ A NA SKLÁDKY BEZ ZHUTNĚNÍ</t>
  </si>
  <si>
    <t>vč. odvozu přebytečné zeminy výkopu na trvalou skládku 
část použita na zpětný zásyp</t>
  </si>
  <si>
    <t>pol.č. 131737 10,632=10,632 [A]</t>
  </si>
  <si>
    <t>Položka zahrnuje:  
- kompletní provedení zemní konstrukce do předepsaného tvaru  
- ošetření úložiště po celou dobu práce v něm vč. klimatických opatření  
- ztížení v okolí vedení, konstrukcí a objektů a jejich dočasné zajištění  
- ztížení provádění ve ztížených podmínkách a stísněných prostorech  
- ztížené ukládání sypaniny pod vodu  
- ukládání po vrstvách a po jiných nutných částech (figurách) vč. dosypávek  
- spouštění a nošení materiálu  
- úprava, očištění a ochrana podloží a svahů  
- svahování, uzavírání povrchů svahů  
- udržování úložiště a jeho ochrana proti vodě  
- odvedení nebo obvedení vody v okolí úložiště a v úložišti  
- veškeré  pomocné konstrukce umožňující provedení  zemní konstrukce  (příjezdy,  sjezdy,  nájezdy, lešení, podpěrné konstrukce, přemostění, zpevněné plochy, zakrytí a pod.)  
Položka nezahrnuje:  
- x</t>
  </si>
  <si>
    <t>17411</t>
  </si>
  <si>
    <t>ZÁSYP JAM A RÝH ZEMINOU SE ZHUTNĚNÍM</t>
  </si>
  <si>
    <t>zpětný zásyp odkopů kolem schodiště a obrub 
vč. natěžení z místa stavby</t>
  </si>
  <si>
    <t>podél schodiště a obrub po obou stranách 
0,5*0,5*8,0*2=4,000 [A]</t>
  </si>
  <si>
    <t>Položka zahrnuje:  
- kompletní provedení zemní konstrukce vč. výběru vhodného materiálu  
- úprava  ukládaného  materiálu  vlhčením,  tříděním,  promícháním  nebo  vysoušením,  příp. jiné úpravy za účelem zlepšení jeho  mech. vlastností  
- hutnění i různé míry hutnění   
- ošetření úložiště po celou dobu práce v něm vč. klimatických opatření  
- ztížení v okolí vedení, konstrukcí a objektů a jejich dočasné zajištění  
- ztížení provádění vč. hutnění ve ztížených podmínkách a stísněných prostorech  
- ztížené ukládání sypaniny pod vodu  
- ukládání po vrstvách a po jiných nutných částech (figurách) vč. dosypávek  
- spouštění a nošení materiálu  
- výměna částí zemní konstrukce znehodnocené klimatickými vlivy  
- ruční hutnění  
- udržování úložiště a jeho ochrana proti vodě  
- odvedení nebo obvedení vody v okolí úložiště a v úložišti  
- veškeré  pomocné konstrukce umožňující provedení  zemní konstrukce  (příjezdy,  sjezdy,  nájezdy, lešení, podpěrné konstrukce, přemostění, zpevněné plochy, zakrytí a pod.)  
Položka nezahrnuje:  
- x</t>
  </si>
  <si>
    <t>18222</t>
  </si>
  <si>
    <t>ROZPROSTŘENÍ ORNICE VE SVAHU V TL DO 0,15M</t>
  </si>
  <si>
    <t>M2</t>
  </si>
  <si>
    <t>zpětné rozprostření ornice v místě stavby 
vč. natěžení a založení trávníku osetí travní park. směsí</t>
  </si>
  <si>
    <t>pol.č. 12110 3,3/0,15=22,000 [A]</t>
  </si>
  <si>
    <t>Položka zahrnuje:  
- nutné přemístění ornice z dočasných skládek vzdálených do 50m  
- rozprostření ornice v předepsané tloušťce ve svahu přes 1:5  
Položka nezahrnuje:  
- x</t>
  </si>
  <si>
    <t>Základy</t>
  </si>
  <si>
    <t>11</t>
  </si>
  <si>
    <t>272366</t>
  </si>
  <si>
    <t>VÝZTUŽ ZÁKLADŮ Z KARI SÍTÍ</t>
  </si>
  <si>
    <t>T</t>
  </si>
  <si>
    <t>8/100/100 umístěna v bet. loži pod schodištěm a v pasech</t>
  </si>
  <si>
    <t>uvažováno 10kg/m2 
(1,5+8,0+1,5)*1,5=16,500 [A] 
A*0,01=0,165 [B]</t>
  </si>
  <si>
    <t>Položka:  
- zahrnuje veškerý materiál, výrobky a polotovary, včetně mimostaveništní a vnitrostaveništní dopravy (rovněž přesuny), včetně naložení a složení, případně s uložením  
- dodání betonářské výztuže v požadované kvalitě, stříhání, řezání, ohýbání a spojování do všech požadovaných tvarů (vč. armakošů) a uložení s požadovaným zajištěním polohy a krytí výztuže betonem,  
- veškeré svary nebo jiné spoje výztuže,  
- pomocné konstrukce a práce pro osazení a upevnění výztuže,  
- zednické výpomoci pro montáž betonářské výztuže,  
- úpravy výztuže pro osazení doplňkových konstrukcí,  
- ochranu výztuže do doby jejího zabetonování,  
- úpravy výztuže pro zřízení železobetonových kloubů, kotevních prvků, závěsných ok a doplňkových konstrukcí,  
- veškerá opatření pro zajištění soudržnosti výztuže a betonu,  
- vodivé propojení výztuže, které je součástí ochrany konstrukce proti vlivům bludných proudů, vyvedení do měřících skříní nebo míst pro měření bludných proudů (vlastní měřící skříně se uvádějí položkami SD 74),  
- povrchovou antikorozní úpravu výztuže,  
- separaci výztuže,  
- osazení měřících zařízení a úpravy pro ně,  
- osazení měřících skříní nebo míst pro měření bludných proudů  
Položka nezahrnuje:  
- x</t>
  </si>
  <si>
    <t>12</t>
  </si>
  <si>
    <t>461315</t>
  </si>
  <si>
    <t>PATKY Z PROSTÉHO BETONU C30/37</t>
  </si>
  <si>
    <t>základové patky zábradlí 
beton C30/37-XC4,XF4,XD3</t>
  </si>
  <si>
    <t>dle výkresu dokumentace, nad terénem 0,4m a pod terénem 0,8 m 
0,3*0,3*1,2*6=0,648 [A]</t>
  </si>
  <si>
    <t>Položka zahrnuje:  
- nutné zemní práce (hloubení rýh a pod.)  
- dodání  čerstvého  betonu  (betonové  směsi)  požadované  kvality,  jeho  uložení  do požadovaného tvaru při jakékoliv konzistenci čerstvého betonu a způsobu hutnění, ošetření a ochranu betonu,  
- zhotovení nepropustného, mrazuvzdorného betonu a betonu požadované trvanlivosti a vlastností,  
- užití potřebných přísad a technologií výroby betonu,  
- zřízení pracovních a dilatačních spar, včetně potřebných úprav, výplně, vložek, opracování, očištění a ošetření,  
- bednění  požadovaných  konstr. (i ztracené) s úpravou  dle požadované  kvality povrchu betonu, včetně odbedňovacích a odskružovacích prostředků,  
- zřízení  všech  požadovaných  otvorů, kapes, výklenků, prostupů, dutin, drážek a pod., vč. ztížení práce a úprav  kolem nich,  
- úpravy pro osazení doplňkových konstrukcí a vybavení,  
- úpravy povrchu pro položení požadované izolace, povlaků a nátěrů, případně vyspravení,  
- konstrukce betonových kloubů, upevnění kotevních prvků a doplňkových konstrukcí,  
- nátěry zabraňující soudržnost betonu a bednění,  
- výplň, těsnění  a tmelení spar a spojů,  
- opatření  povrchů  betonu  izolací  proti zemní vlhkosti v částech, kde přijdou do styku se zeminou nebo kamenivem  
Položka nezahrnuje:  
- x</t>
  </si>
  <si>
    <t>Vodorovné konstrukce</t>
  </si>
  <si>
    <t>13</t>
  </si>
  <si>
    <t>431125</t>
  </si>
  <si>
    <t>SCHODIŠŤ KONSTR Z DÍLCŮ ŽELEZOBETON DO C30/37 (B37)</t>
  </si>
  <si>
    <t>prefabikované stupně s protiskluzovou úpravou 
beton C30/37 XC4 XF4 XD3</t>
  </si>
  <si>
    <t>dle dokumentace 
0,6*0,15*1,2*20=2,160 [A]</t>
  </si>
  <si>
    <t>Položka zahrnuje:  
- dodání  dílce  požadovaného  tvaru  a  vlastností,  jeho  skladování,  doprava  a  osazení  do  definitivní polohy, včetně komplexní technologie výroby a montáže dílců, ošetření a ochrana dílců,  
- u dílců železobetonových a předpjatých veškerá výztuž, případně i tuhé kovové prvky a závěsná oka,  
- úpravy a zařízení pro uložení a transport dílce,  
- veškeré požadované úpravy dílců, včetně doplňkových konstrukcí a vybavení,  
- sestavení dílce na stavbě včetně montážních zařízení, plošin a prahů a pod.,  
- výplň, těsnění a tmelení spár a spojů,  
- očištění a ošetření úložných ploch,  
- zednické výpomoce pro montáž dílců,  
- označení dílce výrobním štítkem nebo jiným způsobem,  
- úpravy dílce pro dodržení požadované přesnosti jeho osazení, včetně případných měření,  
- veškerá zařízení pro zajištění stability v každém okamžiku,  
- další práce dané případně specifikací k příslušnému prefabrik. dílci (úprava pohledových ploch, příp. rubových ploch, osazení měřících zařízení, zkoušení a měření dílců a pod.).  
Položka nezahrnuje:  
- x</t>
  </si>
  <si>
    <t>14</t>
  </si>
  <si>
    <t>45131A</t>
  </si>
  <si>
    <t>PODKLADNÍ A VÝPLŇOVÉ VRSTVY Z PROSTÉHO BETONU C20/25</t>
  </si>
  <si>
    <t>lože pod schodištové stupně,  beton C20/25n XF3, tl.150 mm</t>
  </si>
  <si>
    <t>pod stupněmi 0,25*9,0*1,7=3,825 [A] 
stab. pasy 0,5*0,8*1,7*2=1,360 [B] 
Celkem: A+B=5,185 [C]</t>
  </si>
  <si>
    <t>Položka zahrnuje:  
- dodání  čerstvého  betonu  (betonové  směsi)  požadované  kvality,  jeho  uložení  do požadovaného tvaru při jakékoliv hustotě výztuže, konzistenci čerstvého betonu a způsobu hutnění, ošetření a ochranu betonu,  
- zhotovení nepropustného, mrazuvzdorného betonu a betonu požadované trvanlivosti a vlastností, užití potřebných přísad a technologií výroby betonu,  
- zřízení pracovních a dilatačních spar, včetně potřebných úprav, výplně, vložek, opracování, očištění a ošetření,  
- bednění  požadovaných  konstr. (i ztracené) s úpravou  dle požadované  kvality povrchu betonu, včetně odbedňovacích a odskružovacích prostředků, nátěrů zabraňujících soudržnosti betonu a bednění,  
- podpěrné  konstr. (skruže) a lešení všech druhů pro bednění,  vč. ochranných a bezpečnostních opatření a základů těchto konstrukcí a lešení,  
- vytvoření kotevních čel, kapes, nálitků a sedel, zřízení  všech  požadovaných  otvorů,  výklenků, prostupů, dutin, drážek a pod., vč. ztížení práce a úprav  kolem nich,  
- úpravy pro osazení výztuže, doplňkových konstrukcí a vybavení,  
- úpravy povrchu pro položení požadované izolace, povlaků a nátěrů, případně vyspravení,  
- ztížení práce u kabelových a injektážních trubek a ostatních zařízení osazovaných do betonu,  
- konstrukce betonových kloubů, upevnění kotevních prvků a doplňkových konstrukcí,  
- nátěry zabraňující soudržnost betonu a bednění,  
- výplň, těsnění  a tmelení spar a spojů,  
- opatření  povrchů  betonu  izolací  proti zemní vlhkosti v částech, kde přijdou do styku se zeminou nebo kamenivem,  
- případné zřízení spojovací vrstvy u základů,  
- úpravy pro osazení zařízení ochrany konstrukce proti vlivu bludných proudů,  
Položka nezahrnuje:  
- x</t>
  </si>
  <si>
    <t>15</t>
  </si>
  <si>
    <t>45152</t>
  </si>
  <si>
    <t>PODKLADNÍ A VÝPLŇOVÉ VRSTVY Z KAMENIVA DRCENÉHO</t>
  </si>
  <si>
    <t>podklad pod dlažbou ŠD 0-32 TL. 150 mm</t>
  </si>
  <si>
    <t>pol.č. 587205 18,0*0,15=2,700 [A]</t>
  </si>
  <si>
    <t>16</t>
  </si>
  <si>
    <t>45157</t>
  </si>
  <si>
    <t>PODKLADNÍ A VÝPLŇOVÉ VRSTVY Z KAMENIVA TĚŽENÉHO</t>
  </si>
  <si>
    <t>ŠP fr. 0-4</t>
  </si>
  <si>
    <t>podsyp pod bet. ložem 0,1*1,7*9,0=1,530 [A]</t>
  </si>
  <si>
    <t>Položka zahrnuje:  
- dodávku předepsaného kameniva  
- mimostaveništní a vnitrostaveništní dopravu a jeho uložení  
- není-li v zadávací dokumentaci uvedeno jinak, jedná se o nakupovaný materiál  
Položka nezahrnuje:  
- x</t>
  </si>
  <si>
    <t>Komunikace</t>
  </si>
  <si>
    <t>17</t>
  </si>
  <si>
    <t>582611</t>
  </si>
  <si>
    <t>KRYTY Z BETON DLAŽDIC SE ZÁMKEM ŠEDÝCH TL 60MM DO LOŽE Z KAM</t>
  </si>
  <si>
    <t>předpolí chodníku nad schodištěm</t>
  </si>
  <si>
    <t>7,5=7,500 [A]</t>
  </si>
  <si>
    <t>18</t>
  </si>
  <si>
    <t>587205</t>
  </si>
  <si>
    <t>PŘEDLÁŽDĚNÍ KRYTU Z BETONOVÝCH DLAŽDIC</t>
  </si>
  <si>
    <t>rozebrání stáv. bet. ZÁMKOVÉ dlažby, uložení v místě stavby 
a zpětné uložení do pískového lože tl. 40 mm 
vč. podkladu ze ŠD tl. 150 mm</t>
  </si>
  <si>
    <t>11,0=11,000 [A]</t>
  </si>
  <si>
    <t>Položka zahrnuje:  
- pod pojmem *předláždění* se rozumí rozebrání stávající dlažby a pokládka dlažby ze stávajícího dlažebního materiálu (bez dodávky nového)  
- nezbytnou manipulaci s tímto materiálem (nakládání, doprava, složení, očištění)  
- dodání a rozprostření materiálu pro lože a jeho tloušťku předepsanou dokumentací a pro předepsanou výplň spar  
Položka nezahrnuje:  
- doplnění plochy s použitím nového materiálu (vykazuje se v položce č.582)</t>
  </si>
  <si>
    <t>Potrubí</t>
  </si>
  <si>
    <t>19</t>
  </si>
  <si>
    <t>87634</t>
  </si>
  <si>
    <t>CHRÁNIČKY Z TRUB PLASTOVÝCH DN DO 200MM</t>
  </si>
  <si>
    <t>M</t>
  </si>
  <si>
    <t>chránička stáv. sdělovacího kabelového vedení před schodištěm</t>
  </si>
  <si>
    <t>5,0=5,000 [A]</t>
  </si>
  <si>
    <t>Položka zahrnuje:  
- výrobní dokumentaci (včetně technologického předpisu)  
- dodání veškerého trubního a pomocného materiálu (trouby, trubky, tvarovky, spojovací a těsnící materiál a pod.), podpěrných, závěsných a upevňovacích prvků, včetně potřebných úprav  
- úprava a příprava podkladu a podpěr, očištění a ošetření podkladu a podpěr  
- zřízení plně funkčního potrubí, kompletní soustavy, podle příslušného technologického předpisu (bez ohledu na sklon)  
- zřízení potrubí i jednotlivých částí po etapách, včetně pracovních spar a spojů, pracovního zaslepení konců a pod.  
- úprava prostupů, průchodů  šachtami a komorami, okolí podpěr a vyústění, zaústění, napojení, vyvedení a upevnění odpad. výustí  
- ochrana potrubí nátěrem (vč. úpravy povrchu), případně izolací, nejsou-li tyto práce předmětem jiné položky  
- úprava, očištění a ošetření prostoru kolem potrubí  
- včetně případně předepsaného utěsnění konců chrániček  
- položky platí pro práce prováděné v prostoru zapaženém i nezapaženém a i v kolektorech, chráničkách  
Položka nezahrnuje:  
- x</t>
  </si>
  <si>
    <t>Ostatní konstrukce a práce</t>
  </si>
  <si>
    <t>20</t>
  </si>
  <si>
    <t>9112B1</t>
  </si>
  <si>
    <t>ZÁBRADLÍ MOSTNÍ SE SVISLOU VÝPLNÍ - DODÁVKA A MONTÁŽ</t>
  </si>
  <si>
    <t>zábradlí na schodišti vč. PKO, 80 um žárové zn ponorem + 210 um kombinovaný nátěr, celkem min. 280 um 
komplet vč. kotvení přes patní desky a epox. podlití tl. 10 mm</t>
  </si>
  <si>
    <t>8,0=8,000 [A]</t>
  </si>
  <si>
    <t>Položka zahrnuje:  
- kompletní dodávku všech dílů zábradlí včetně předepsané povrchové úpravy  
- montáž a osazení zábradlí včetně kotvení dle zadávací dokumentace, t.j. kotevní desky, případné nivelační hmoty pod kotevní desky, kotvy a spojovací materiál, vrty a zálivku  
Položka nezahrnuje:  
- x</t>
  </si>
  <si>
    <t>21</t>
  </si>
  <si>
    <t>9112B3</t>
  </si>
  <si>
    <t>ZÁBRADLÍ MOSTNÍ SE SVISLOU VÝPLNÍ - DEMONTÁŽ S PŘESUNEM</t>
  </si>
  <si>
    <t>odstranění stávajícího zábradlí na schodišti, uvažováno 100kg 
odkup za cenu šrotu</t>
  </si>
  <si>
    <t>6,0=6,000 [A]</t>
  </si>
  <si>
    <t>Položka zahrnuje:  
- demontáž a odstranění zařízení  
- jeho odvoz na předepsané místo  
Položka nezahrnuje:  
- x</t>
  </si>
  <si>
    <t>22</t>
  </si>
  <si>
    <t>91355</t>
  </si>
  <si>
    <t>EVIDENČNÍ ČÍSLO MOSTU</t>
  </si>
  <si>
    <t>KUS</t>
  </si>
  <si>
    <t>zpětné osazení tabulky s informací o neudržování povrchu po dobu zimní údržby 
komplet vč. demontáže, uložení a osazení na bet. patku</t>
  </si>
  <si>
    <t>2=2,000 [A]</t>
  </si>
  <si>
    <t>Položka zahrnuje:  
- štítek s evidenčním číslem mostu  
- sloupek dopravní značky včetně osazení a nutných zemních prací a zabetonování  
Položka nezahrnuje:  
- x</t>
  </si>
  <si>
    <t>23</t>
  </si>
  <si>
    <t>91710</t>
  </si>
  <si>
    <t>a</t>
  </si>
  <si>
    <t>OBRUBY Z BETONOVÝCH PALISÁD</t>
  </si>
  <si>
    <t>beton C35/45 XF4, výšky min 600 mm, rozměry zvoleny dle skladebné šířky stupně 330 mm 
vč. lože a boční opěrky z betonu C20/25n-XF3</t>
  </si>
  <si>
    <t>Položka zahrnuje:  
- dodání a pokládku betonových palisád o rozměrech předepsaných zadávací dokumentací  
- betonové lože i boční betonovou opěrku  
Položka nezahrnuje:  
- x</t>
  </si>
  <si>
    <t>24</t>
  </si>
  <si>
    <t>917223</t>
  </si>
  <si>
    <t>SILNIČNÍ A CHODNÍKOVÉ OBRUBY Z BETONOVÝCH OBRUBNÍKŮ ŠÍŘ 100MM</t>
  </si>
  <si>
    <t>beton C35/45 XF4, 100x250 mm  
vč. lože a boční opěrky z betonu C20/25n-XF3</t>
  </si>
  <si>
    <t>obruby kolem schodiště a chodníku 
2,8+4,4+1,65+3,25+0,8+2,35=15,250 [A]</t>
  </si>
  <si>
    <t>Položka zahrnuje:  
- dodání a pokládku betonových obrubníků o rozměrech předepsaných zadávací dokumentací  
- betonové lože i boční betonovou opěrku  
Položka nezahrnuje:  
- x</t>
  </si>
  <si>
    <t>25</t>
  </si>
  <si>
    <t>923890</t>
  </si>
  <si>
    <t>ŠIKMÝ ŽLUTOČERNÝ BEZPEČNOSTNÍ NÁTĚR</t>
  </si>
  <si>
    <t>označení nástupního a výstupního stupně pruhem š. 100 mm 
vhodný trvanlivý nátěr s protiskluzovou úpravou dle vyhl. 146/2024 Sb. f&gt;0,6, úhel skluzu min. 12°</t>
  </si>
  <si>
    <t>0,1*1,2*4=0,480 [A]</t>
  </si>
  <si>
    <t>1. Položka obsahuje:  
 – úpravy podkladu (odmaštění, odrezivění, odstranění starých nátěrů a nečistot) a jeho vyspravení  
 – provedení nátěru (i různobarevného) včetně základních nátěrů předepsaným postupem a při splnění všech požadavků daných technologickým předpisem  
2. Položka neobsahuje:  
 X  
3. Způsob měření:  
Měří se plocha kompletního nátěru v metrech čtverečních.</t>
  </si>
  <si>
    <t>26</t>
  </si>
  <si>
    <t>966167</t>
  </si>
  <si>
    <t>BOURÁNÍ KONSTRUKCÍ ZE ŽELEZOBETONU S ODVOZEM DO 16KM</t>
  </si>
  <si>
    <t>dosavadní smíšené bet. a  žb kce 
vč. odvozu na trvalou skládku</t>
  </si>
  <si>
    <t>bet. podezdívka 1,2*0,5*6,0=3,600 [A] 
stupně 0,3*0,15*1,2*17=0,918 [B] 
podkl. deska 0,5*1,2*6,5=3,900 [C] 
Celkem: A+B+C=8,418 [D]</t>
  </si>
  <si>
    <t>Položka zahrnuje:  
- rozbourání konstrukce bez ohledu na použitou technologii  
- veškeré pomocné konstrukce (lešení a pod.)  
- veškerou manipulaci s vybouranou sutí a hmotami včetně uložení na skládku  
- veškeré další práce plynoucí z technologického předpisu a z platných předpisů  
Položka nezahrnuje:  
- poplatek za skládku, který se vykazuje v položce 0141** (s výjimkou malého množství bouraného materiálu, kde je možné poplatek zahrnout do jednotkové ceny bourání – tento fakt musí být uveden v doplňujícím textu k položce)</t>
  </si>
  <si>
    <t>ochrana stáv. inž. sítí v místě stavby 
kabel před schodištěm a bet. šachta dešťové kanalizace vedle schodiště, teplovod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</si>
</sst>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č&quot;_-;\-* #,##0\ &quot;Kč&quot;_-;_-* &quot;-&quot;\ &quot;Kč&quot;_-;_-@_-"/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#,##0.000"/>
  </numFmts>
  <fonts count="8" x14ac:knownFonts="1">
    <font>
      <sz val="10"/>
      <name val="Arial"/>
    </font>
    <font>
      <b/>
      <sz val="16"/>
      <color rgb="FF000000"/>
      <name val="Arial"/>
    </font>
    <font>
      <b/>
      <sz val="16"/>
      <name val="Arial"/>
    </font>
    <font>
      <b/>
      <sz val="10"/>
      <name val="Arial"/>
    </font>
    <font>
      <sz val="10"/>
      <color rgb="FFFFFFFF"/>
      <name val="Arial"/>
    </font>
    <font>
      <b/>
      <sz val="11"/>
      <name val="Arial"/>
    </font>
    <font>
      <i/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B441A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7" fillId="0" borderId="0"/>
  </cellStyleXfs>
  <cellXfs count="40">
    <xf numFmtId="0" fontId="0" fillId="0" borderId="0" xfId="0"/>
    <xf numFmtId="0" fontId="4" fillId="3" borderId="1" xfId="6" applyFont="1" applyFill="1" applyBorder="1" applyAlignment="1">
      <alignment horizontal="center" vertical="center" wrapText="1"/>
    </xf>
    <xf numFmtId="0" fontId="0" fillId="2" borderId="2" xfId="6" applyFont="1" applyFill="1" applyBorder="1"/>
    <xf numFmtId="0" fontId="5" fillId="2" borderId="2" xfId="6" applyFont="1" applyFill="1" applyBorder="1" applyAlignment="1">
      <alignment horizontal="right"/>
    </xf>
    <xf numFmtId="0" fontId="5" fillId="2" borderId="0" xfId="6" applyFont="1" applyFill="1" applyAlignment="1">
      <alignment horizontal="right"/>
    </xf>
    <xf numFmtId="0" fontId="2" fillId="2" borderId="0" xfId="6" applyFont="1" applyFill="1"/>
    <xf numFmtId="0" fontId="1" fillId="2" borderId="0" xfId="6" applyFont="1" applyFill="1" applyAlignment="1">
      <alignment horizontal="center" vertical="center"/>
    </xf>
    <xf numFmtId="0" fontId="0" fillId="2" borderId="0" xfId="6" applyFont="1" applyFill="1"/>
    <xf numFmtId="0" fontId="0" fillId="2" borderId="0" xfId="6" applyFont="1" applyFill="1"/>
    <xf numFmtId="0" fontId="1" fillId="2" borderId="0" xfId="6" applyFont="1" applyFill="1" applyAlignment="1">
      <alignment horizontal="center" vertical="center"/>
    </xf>
    <xf numFmtId="0" fontId="3" fillId="2" borderId="0" xfId="6" applyFont="1" applyFill="1" applyAlignment="1">
      <alignment horizontal="right"/>
    </xf>
    <xf numFmtId="0" fontId="4" fillId="3" borderId="1" xfId="6" applyFont="1" applyFill="1" applyBorder="1" applyAlignment="1">
      <alignment horizontal="center"/>
    </xf>
    <xf numFmtId="0" fontId="0" fillId="2" borderId="2" xfId="6" applyFont="1" applyFill="1" applyBorder="1"/>
    <xf numFmtId="4" fontId="3" fillId="2" borderId="0" xfId="6" applyNumberFormat="1" applyFont="1" applyFill="1" applyAlignment="1">
      <alignment horizontal="right"/>
    </xf>
    <xf numFmtId="0" fontId="0" fillId="2" borderId="1" xfId="6" applyFont="1" applyFill="1" applyBorder="1" applyAlignment="1">
      <alignment horizontal="center"/>
    </xf>
    <xf numFmtId="0" fontId="0" fillId="2" borderId="3" xfId="6" applyFont="1" applyFill="1" applyBorder="1"/>
    <xf numFmtId="0" fontId="5" fillId="2" borderId="0" xfId="6" applyFont="1" applyFill="1"/>
    <xf numFmtId="0" fontId="5" fillId="2" borderId="0" xfId="6" applyFont="1" applyFill="1" applyAlignment="1">
      <alignment horizontal="left"/>
    </xf>
    <xf numFmtId="0" fontId="4" fillId="3" borderId="1" xfId="6" applyFont="1" applyFill="1" applyBorder="1" applyAlignment="1">
      <alignment horizontal="center" vertical="center" wrapText="1"/>
    </xf>
    <xf numFmtId="0" fontId="5" fillId="2" borderId="2" xfId="6" applyFont="1" applyFill="1" applyBorder="1"/>
    <xf numFmtId="0" fontId="5" fillId="2" borderId="2" xfId="6" applyFont="1" applyFill="1" applyBorder="1" applyAlignment="1">
      <alignment horizontal="left"/>
    </xf>
    <xf numFmtId="0" fontId="0" fillId="2" borderId="5" xfId="6" applyFont="1" applyFill="1" applyBorder="1"/>
    <xf numFmtId="0" fontId="3" fillId="0" borderId="1" xfId="6" applyFont="1" applyBorder="1" applyAlignment="1">
      <alignment horizontal="left"/>
    </xf>
    <xf numFmtId="4" fontId="3" fillId="0" borderId="1" xfId="6" applyNumberFormat="1" applyFont="1" applyBorder="1" applyAlignment="1">
      <alignment horizontal="right"/>
    </xf>
    <xf numFmtId="0" fontId="0" fillId="0" borderId="1" xfId="6" applyFont="1" applyBorder="1"/>
    <xf numFmtId="0" fontId="3" fillId="2" borderId="5" xfId="6" applyFont="1" applyFill="1" applyBorder="1" applyAlignment="1">
      <alignment horizontal="right"/>
    </xf>
    <xf numFmtId="0" fontId="3" fillId="2" borderId="5" xfId="6" applyFont="1" applyFill="1" applyBorder="1" applyAlignment="1">
      <alignment wrapText="1"/>
    </xf>
    <xf numFmtId="4" fontId="3" fillId="2" borderId="5" xfId="6" applyNumberFormat="1" applyFont="1" applyFill="1" applyBorder="1" applyAlignment="1">
      <alignment horizontal="center"/>
    </xf>
    <xf numFmtId="0" fontId="0" fillId="0" borderId="1" xfId="6" applyFont="1" applyBorder="1" applyAlignment="1">
      <alignment horizontal="right"/>
    </xf>
    <xf numFmtId="0" fontId="0" fillId="0" borderId="1" xfId="6" applyFont="1" applyBorder="1" applyAlignment="1">
      <alignment wrapText="1"/>
    </xf>
    <xf numFmtId="0" fontId="0" fillId="0" borderId="1" xfId="6" applyFont="1" applyBorder="1" applyAlignment="1">
      <alignment horizontal="center"/>
    </xf>
    <xf numFmtId="164" fontId="0" fillId="0" borderId="1" xfId="6" applyNumberFormat="1" applyFont="1" applyBorder="1" applyAlignment="1">
      <alignment horizontal="center"/>
    </xf>
    <xf numFmtId="4" fontId="0" fillId="0" borderId="1" xfId="6" applyNumberFormat="1" applyFont="1" applyBorder="1" applyAlignment="1">
      <alignment horizontal="center"/>
    </xf>
    <xf numFmtId="0" fontId="0" fillId="0" borderId="4" xfId="6" applyFont="1" applyBorder="1" applyAlignment="1">
      <alignment vertical="top"/>
    </xf>
    <xf numFmtId="0" fontId="0" fillId="0" borderId="1" xfId="6" applyFont="1" applyBorder="1" applyAlignment="1">
      <alignment horizontal="left" vertical="center" wrapText="1"/>
    </xf>
    <xf numFmtId="0" fontId="0" fillId="0" borderId="0" xfId="6" applyFont="1" applyAlignment="1">
      <alignment vertical="top"/>
    </xf>
    <xf numFmtId="0" fontId="6" fillId="0" borderId="1" xfId="6" applyFont="1" applyBorder="1" applyAlignment="1">
      <alignment horizontal="left" vertical="center" wrapText="1"/>
    </xf>
    <xf numFmtId="0" fontId="3" fillId="2" borderId="2" xfId="6" applyFont="1" applyFill="1" applyBorder="1" applyAlignment="1">
      <alignment horizontal="right"/>
    </xf>
    <xf numFmtId="4" fontId="3" fillId="2" borderId="2" xfId="6" applyNumberFormat="1" applyFont="1" applyFill="1" applyBorder="1" applyAlignment="1">
      <alignment horizontal="center"/>
    </xf>
    <xf numFmtId="4" fontId="0" fillId="2" borderId="1" xfId="6" applyNumberFormat="1" applyFont="1" applyFill="1" applyBorder="1" applyAlignment="1">
      <alignment horizontal="center"/>
    </xf>
  </cellXfs>
  <cellStyles count="7">
    <cellStyle name="Comma" xfId="4"/>
    <cellStyle name="Comma [0]" xfId="5"/>
    <cellStyle name="Currency" xfId="2"/>
    <cellStyle name="Currency [0]" xfId="3"/>
    <cellStyle name="Normal" xfId="6"/>
    <cellStyle name="Normální" xfId="0" builtinId="0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28575</xdr:rowOff>
    </xdr:from>
    <xdr:to>
      <xdr:col>0</xdr:col>
      <xdr:colOff>1390650</xdr:colOff>
      <xdr:row>3</xdr:row>
      <xdr:rowOff>28575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28575"/>
          <a:ext cx="1343025" cy="5810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workbookViewId="0"/>
  </sheetViews>
  <sheetFormatPr defaultColWidth="9.140625" defaultRowHeight="12.75" customHeight="1" x14ac:dyDescent="0.2"/>
  <cols>
    <col min="1" max="1" width="25.7109375" customWidth="1"/>
    <col min="2" max="2" width="66.7109375" customWidth="1"/>
    <col min="3" max="5" width="20.7109375" customWidth="1"/>
  </cols>
  <sheetData>
    <row r="1" spans="1:5" ht="12.75" customHeight="1" x14ac:dyDescent="0.2">
      <c r="A1" s="7"/>
      <c r="B1" s="8" t="s">
        <v>0</v>
      </c>
      <c r="C1" s="8"/>
      <c r="D1" s="8"/>
      <c r="E1" s="8"/>
    </row>
    <row r="2" spans="1:5" ht="12.75" customHeight="1" x14ac:dyDescent="0.2">
      <c r="A2" s="7"/>
      <c r="B2" s="6" t="s">
        <v>1</v>
      </c>
      <c r="C2" s="8"/>
      <c r="D2" s="8"/>
      <c r="E2" s="8"/>
    </row>
    <row r="3" spans="1:5" ht="20.100000000000001" customHeight="1" x14ac:dyDescent="0.2">
      <c r="A3" s="7"/>
      <c r="B3" s="7"/>
      <c r="C3" s="8"/>
      <c r="D3" s="8"/>
      <c r="E3" s="8"/>
    </row>
    <row r="4" spans="1:5" ht="20.100000000000001" customHeight="1" x14ac:dyDescent="0.3">
      <c r="A4" s="8"/>
      <c r="B4" s="5" t="s">
        <v>2</v>
      </c>
      <c r="C4" s="7"/>
      <c r="D4" s="7"/>
      <c r="E4" s="8"/>
    </row>
    <row r="5" spans="1:5" ht="12.75" customHeight="1" x14ac:dyDescent="0.2">
      <c r="A5" s="8"/>
      <c r="B5" s="7" t="s">
        <v>3</v>
      </c>
      <c r="C5" s="7"/>
      <c r="D5" s="7"/>
      <c r="E5" s="8"/>
    </row>
    <row r="6" spans="1:5" ht="12.75" customHeight="1" x14ac:dyDescent="0.2">
      <c r="A6" s="8"/>
      <c r="B6" s="10" t="s">
        <v>4</v>
      </c>
      <c r="C6" s="13">
        <f>0+C10</f>
        <v>0</v>
      </c>
      <c r="D6" s="8"/>
      <c r="E6" s="8"/>
    </row>
    <row r="7" spans="1:5" ht="12.75" customHeight="1" x14ac:dyDescent="0.2">
      <c r="A7" s="8"/>
      <c r="B7" s="10" t="s">
        <v>5</v>
      </c>
      <c r="C7" s="13">
        <f>0+E10</f>
        <v>0</v>
      </c>
      <c r="D7" s="8"/>
      <c r="E7" s="8"/>
    </row>
    <row r="8" spans="1:5" ht="12.75" customHeight="1" x14ac:dyDescent="0.2">
      <c r="A8" s="12"/>
      <c r="B8" s="12"/>
      <c r="C8" s="12"/>
      <c r="D8" s="12"/>
      <c r="E8" s="12"/>
    </row>
    <row r="9" spans="1:5" ht="12.75" customHeight="1" x14ac:dyDescent="0.2">
      <c r="A9" s="11" t="s">
        <v>6</v>
      </c>
      <c r="B9" s="11" t="s">
        <v>7</v>
      </c>
      <c r="C9" s="11" t="s">
        <v>8</v>
      </c>
      <c r="D9" s="11" t="s">
        <v>9</v>
      </c>
      <c r="E9" s="11" t="s">
        <v>10</v>
      </c>
    </row>
    <row r="10" spans="1:5" ht="12.75" customHeight="1" x14ac:dyDescent="0.2">
      <c r="A10" s="22" t="s">
        <v>24</v>
      </c>
      <c r="B10" s="22" t="s">
        <v>25</v>
      </c>
      <c r="C10" s="23">
        <f>'03'!I3</f>
        <v>0</v>
      </c>
      <c r="D10" s="23">
        <f>'03'!O2</f>
        <v>0</v>
      </c>
      <c r="E10" s="23">
        <f>C10+D10</f>
        <v>0</v>
      </c>
    </row>
  </sheetData>
  <mergeCells count="4">
    <mergeCell ref="A1:A3"/>
    <mergeCell ref="B2:B3"/>
    <mergeCell ref="B4:D4"/>
    <mergeCell ref="B5:D5"/>
  </mergeCells>
  <pageMargins left="0.75" right="0.75" top="1" bottom="1" header="0.5" footer="0.5"/>
  <pageSetup paperSize="9" fitToHeight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8"/>
  <sheetViews>
    <sheetView tabSelected="1" workbookViewId="0">
      <pane ySplit="7" topLeftCell="A8" activePane="bottomLeft" state="frozen"/>
      <selection pane="bottomLeft" activeCell="E19" sqref="E19"/>
    </sheetView>
  </sheetViews>
  <sheetFormatPr defaultColWidth="9.140625" defaultRowHeight="12.75" customHeight="1" x14ac:dyDescent="0.2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5" max="18" width="9.140625" hidden="1" customWidth="1"/>
  </cols>
  <sheetData>
    <row r="1" spans="1:18" ht="12.75" customHeight="1" x14ac:dyDescent="0.2">
      <c r="A1" t="s">
        <v>11</v>
      </c>
      <c r="B1" s="8"/>
      <c r="C1" s="8"/>
      <c r="D1" s="8"/>
      <c r="E1" s="8" t="s">
        <v>0</v>
      </c>
      <c r="F1" s="8"/>
      <c r="G1" s="8"/>
      <c r="H1" s="8"/>
      <c r="I1" s="8"/>
      <c r="P1" t="s">
        <v>22</v>
      </c>
    </row>
    <row r="2" spans="1:18" ht="24.95" customHeight="1" x14ac:dyDescent="0.2">
      <c r="B2" s="8"/>
      <c r="C2" s="8"/>
      <c r="D2" s="8"/>
      <c r="E2" s="9" t="s">
        <v>13</v>
      </c>
      <c r="F2" s="8"/>
      <c r="G2" s="8"/>
      <c r="H2" s="12"/>
      <c r="I2" s="12"/>
      <c r="O2">
        <f>0+O8+O25+O50+O59+O76+O85+O90</f>
        <v>0</v>
      </c>
      <c r="P2" t="s">
        <v>22</v>
      </c>
    </row>
    <row r="3" spans="1:18" ht="15" customHeight="1" x14ac:dyDescent="0.25">
      <c r="A3" t="s">
        <v>12</v>
      </c>
      <c r="B3" s="16" t="s">
        <v>14</v>
      </c>
      <c r="C3" s="4" t="s">
        <v>15</v>
      </c>
      <c r="D3" s="7"/>
      <c r="E3" s="17" t="s">
        <v>16</v>
      </c>
      <c r="F3" s="8"/>
      <c r="G3" s="15"/>
      <c r="H3" s="14" t="s">
        <v>24</v>
      </c>
      <c r="I3" s="39">
        <f>0+I8+I25+I50+I59+I76+I85+I90</f>
        <v>0</v>
      </c>
      <c r="O3" t="s">
        <v>19</v>
      </c>
      <c r="P3" t="s">
        <v>23</v>
      </c>
    </row>
    <row r="4" spans="1:18" ht="15" customHeight="1" x14ac:dyDescent="0.25">
      <c r="A4" t="s">
        <v>17</v>
      </c>
      <c r="B4" s="19" t="s">
        <v>18</v>
      </c>
      <c r="C4" s="3" t="s">
        <v>24</v>
      </c>
      <c r="D4" s="2"/>
      <c r="E4" s="20" t="s">
        <v>25</v>
      </c>
      <c r="F4" s="12"/>
      <c r="G4" s="12"/>
      <c r="H4" s="21"/>
      <c r="I4" s="21"/>
      <c r="O4" t="s">
        <v>20</v>
      </c>
      <c r="P4" t="s">
        <v>23</v>
      </c>
    </row>
    <row r="5" spans="1:18" ht="12.75" customHeight="1" x14ac:dyDescent="0.2">
      <c r="A5" s="1" t="s">
        <v>26</v>
      </c>
      <c r="B5" s="1" t="s">
        <v>28</v>
      </c>
      <c r="C5" s="1" t="s">
        <v>30</v>
      </c>
      <c r="D5" s="1" t="s">
        <v>31</v>
      </c>
      <c r="E5" s="1" t="s">
        <v>32</v>
      </c>
      <c r="F5" s="1" t="s">
        <v>34</v>
      </c>
      <c r="G5" s="1" t="s">
        <v>36</v>
      </c>
      <c r="H5" s="1" t="s">
        <v>38</v>
      </c>
      <c r="I5" s="1"/>
      <c r="O5" t="s">
        <v>21</v>
      </c>
      <c r="P5" t="s">
        <v>23</v>
      </c>
    </row>
    <row r="6" spans="1:18" ht="12.75" customHeight="1" x14ac:dyDescent="0.2">
      <c r="A6" s="1"/>
      <c r="B6" s="1"/>
      <c r="C6" s="1"/>
      <c r="D6" s="1"/>
      <c r="E6" s="1"/>
      <c r="F6" s="1"/>
      <c r="G6" s="1"/>
      <c r="H6" s="18" t="s">
        <v>39</v>
      </c>
      <c r="I6" s="18" t="s">
        <v>41</v>
      </c>
    </row>
    <row r="7" spans="1:18" ht="12.75" customHeight="1" x14ac:dyDescent="0.2">
      <c r="A7" s="18" t="s">
        <v>27</v>
      </c>
      <c r="B7" s="18" t="s">
        <v>29</v>
      </c>
      <c r="C7" s="18" t="s">
        <v>23</v>
      </c>
      <c r="D7" s="18" t="s">
        <v>22</v>
      </c>
      <c r="E7" s="18" t="s">
        <v>33</v>
      </c>
      <c r="F7" s="18" t="s">
        <v>35</v>
      </c>
      <c r="G7" s="18" t="s">
        <v>37</v>
      </c>
      <c r="H7" s="18" t="s">
        <v>40</v>
      </c>
      <c r="I7" s="18" t="s">
        <v>42</v>
      </c>
    </row>
    <row r="8" spans="1:18" ht="12.75" customHeight="1" x14ac:dyDescent="0.2">
      <c r="A8" s="21" t="s">
        <v>43</v>
      </c>
      <c r="B8" s="21"/>
      <c r="C8" s="25" t="s">
        <v>27</v>
      </c>
      <c r="D8" s="21"/>
      <c r="E8" s="26" t="s">
        <v>44</v>
      </c>
      <c r="F8" s="21"/>
      <c r="G8" s="21"/>
      <c r="H8" s="21"/>
      <c r="I8" s="27">
        <f>0+Q8</f>
        <v>0</v>
      </c>
      <c r="O8">
        <f>0+R8</f>
        <v>0</v>
      </c>
      <c r="Q8">
        <f>0+I9+I13+I17+I21</f>
        <v>0</v>
      </c>
      <c r="R8">
        <f>0+O9+O13+O17+O21</f>
        <v>0</v>
      </c>
    </row>
    <row r="9" spans="1:18" x14ac:dyDescent="0.2">
      <c r="A9" s="24" t="s">
        <v>45</v>
      </c>
      <c r="B9" s="28" t="s">
        <v>29</v>
      </c>
      <c r="C9" s="28" t="s">
        <v>46</v>
      </c>
      <c r="D9" s="24" t="s">
        <v>47</v>
      </c>
      <c r="E9" s="29" t="s">
        <v>48</v>
      </c>
      <c r="F9" s="30" t="s">
        <v>49</v>
      </c>
      <c r="G9" s="31">
        <v>8.4179999999999993</v>
      </c>
      <c r="H9" s="32">
        <v>0</v>
      </c>
      <c r="I9" s="32">
        <f>ROUND(ROUND(H9,2)*ROUND(G9,3),2)</f>
        <v>0</v>
      </c>
      <c r="O9">
        <f>(I9*21)/100</f>
        <v>0</v>
      </c>
      <c r="P9" t="s">
        <v>23</v>
      </c>
    </row>
    <row r="10" spans="1:18" x14ac:dyDescent="0.2">
      <c r="A10" s="33" t="s">
        <v>50</v>
      </c>
      <c r="E10" s="34" t="s">
        <v>51</v>
      </c>
    </row>
    <row r="11" spans="1:18" x14ac:dyDescent="0.2">
      <c r="A11" s="35" t="s">
        <v>52</v>
      </c>
      <c r="E11" s="36" t="s">
        <v>53</v>
      </c>
    </row>
    <row r="12" spans="1:18" ht="63.75" x14ac:dyDescent="0.2">
      <c r="A12" t="s">
        <v>54</v>
      </c>
      <c r="E12" s="34" t="s">
        <v>55</v>
      </c>
    </row>
    <row r="13" spans="1:18" x14ac:dyDescent="0.2">
      <c r="A13" s="24" t="s">
        <v>45</v>
      </c>
      <c r="B13" s="28" t="s">
        <v>23</v>
      </c>
      <c r="C13" s="28" t="s">
        <v>56</v>
      </c>
      <c r="D13" s="24" t="s">
        <v>47</v>
      </c>
      <c r="E13" s="29" t="s">
        <v>57</v>
      </c>
      <c r="F13" s="30" t="s">
        <v>49</v>
      </c>
      <c r="G13" s="31">
        <v>6.6319999999999997</v>
      </c>
      <c r="H13" s="32">
        <v>0</v>
      </c>
      <c r="I13" s="32">
        <f>ROUND(ROUND(H13,2)*ROUND(G13,3),2)</f>
        <v>0</v>
      </c>
      <c r="O13">
        <f>(I13*21)/100</f>
        <v>0</v>
      </c>
      <c r="P13" t="s">
        <v>23</v>
      </c>
    </row>
    <row r="14" spans="1:18" x14ac:dyDescent="0.2">
      <c r="A14" s="33" t="s">
        <v>50</v>
      </c>
      <c r="E14" s="34" t="s">
        <v>58</v>
      </c>
    </row>
    <row r="15" spans="1:18" x14ac:dyDescent="0.2">
      <c r="A15" s="35" t="s">
        <v>52</v>
      </c>
      <c r="E15" s="36" t="s">
        <v>59</v>
      </c>
    </row>
    <row r="16" spans="1:18" ht="63.75" x14ac:dyDescent="0.2">
      <c r="A16" t="s">
        <v>54</v>
      </c>
      <c r="E16" s="34" t="s">
        <v>55</v>
      </c>
    </row>
    <row r="17" spans="1:18" x14ac:dyDescent="0.2">
      <c r="A17" s="24" t="s">
        <v>45</v>
      </c>
      <c r="B17" s="28" t="s">
        <v>22</v>
      </c>
      <c r="C17" s="28" t="s">
        <v>60</v>
      </c>
      <c r="D17" s="24" t="s">
        <v>47</v>
      </c>
      <c r="E17" s="29" t="s">
        <v>61</v>
      </c>
      <c r="F17" s="30" t="s">
        <v>62</v>
      </c>
      <c r="G17" s="31">
        <v>1</v>
      </c>
      <c r="H17" s="32">
        <v>0</v>
      </c>
      <c r="I17" s="32">
        <f>ROUND(ROUND(H17,2)*ROUND(G17,3),2)</f>
        <v>0</v>
      </c>
      <c r="O17">
        <f>(I17*21)/100</f>
        <v>0</v>
      </c>
      <c r="P17" t="s">
        <v>23</v>
      </c>
    </row>
    <row r="18" spans="1:18" ht="25.5" x14ac:dyDescent="0.2">
      <c r="A18" s="33" t="s">
        <v>50</v>
      </c>
      <c r="E18" s="34" t="s">
        <v>202</v>
      </c>
    </row>
    <row r="19" spans="1:18" x14ac:dyDescent="0.2">
      <c r="A19" s="35" t="s">
        <v>52</v>
      </c>
      <c r="E19" s="36" t="s">
        <v>47</v>
      </c>
    </row>
    <row r="20" spans="1:18" x14ac:dyDescent="0.2">
      <c r="A20" t="s">
        <v>54</v>
      </c>
      <c r="E20" s="34" t="s">
        <v>47</v>
      </c>
    </row>
    <row r="21" spans="1:18" x14ac:dyDescent="0.2">
      <c r="A21" s="24" t="s">
        <v>45</v>
      </c>
      <c r="B21" s="28" t="s">
        <v>33</v>
      </c>
      <c r="C21" s="28" t="s">
        <v>63</v>
      </c>
      <c r="D21" s="24" t="s">
        <v>47</v>
      </c>
      <c r="E21" s="29" t="s">
        <v>64</v>
      </c>
      <c r="F21" s="30" t="s">
        <v>62</v>
      </c>
      <c r="G21" s="31">
        <v>1</v>
      </c>
      <c r="H21" s="32">
        <v>0</v>
      </c>
      <c r="I21" s="32">
        <f>ROUND(ROUND(H21,2)*ROUND(G21,3),2)</f>
        <v>0</v>
      </c>
      <c r="O21">
        <f>(I21*21)/100</f>
        <v>0</v>
      </c>
      <c r="P21" t="s">
        <v>23</v>
      </c>
    </row>
    <row r="22" spans="1:18" x14ac:dyDescent="0.2">
      <c r="A22" s="33" t="s">
        <v>50</v>
      </c>
      <c r="E22" s="34" t="s">
        <v>65</v>
      </c>
    </row>
    <row r="23" spans="1:18" x14ac:dyDescent="0.2">
      <c r="A23" s="35" t="s">
        <v>52</v>
      </c>
      <c r="E23" s="36" t="s">
        <v>47</v>
      </c>
    </row>
    <row r="24" spans="1:18" ht="63.75" x14ac:dyDescent="0.2">
      <c r="A24" t="s">
        <v>54</v>
      </c>
      <c r="E24" s="34" t="s">
        <v>66</v>
      </c>
    </row>
    <row r="25" spans="1:18" ht="12.75" customHeight="1" x14ac:dyDescent="0.2">
      <c r="A25" s="12" t="s">
        <v>43</v>
      </c>
      <c r="B25" s="12"/>
      <c r="C25" s="37" t="s">
        <v>29</v>
      </c>
      <c r="D25" s="12"/>
      <c r="E25" s="26" t="s">
        <v>67</v>
      </c>
      <c r="F25" s="12"/>
      <c r="G25" s="12"/>
      <c r="H25" s="12"/>
      <c r="I25" s="38">
        <f>0+Q25</f>
        <v>0</v>
      </c>
      <c r="O25">
        <f>0+R25</f>
        <v>0</v>
      </c>
      <c r="Q25">
        <f>0+I26+I30+I34+I38+I42+I46</f>
        <v>0</v>
      </c>
      <c r="R25">
        <f>0+O26+O30+O34+O38+O42+O46</f>
        <v>0</v>
      </c>
    </row>
    <row r="26" spans="1:18" ht="25.5" x14ac:dyDescent="0.2">
      <c r="A26" s="24" t="s">
        <v>45</v>
      </c>
      <c r="B26" s="28" t="s">
        <v>35</v>
      </c>
      <c r="C26" s="28" t="s">
        <v>68</v>
      </c>
      <c r="D26" s="24" t="s">
        <v>47</v>
      </c>
      <c r="E26" s="29" t="s">
        <v>69</v>
      </c>
      <c r="F26" s="30" t="s">
        <v>49</v>
      </c>
      <c r="G26" s="31">
        <v>2.16</v>
      </c>
      <c r="H26" s="32">
        <v>0</v>
      </c>
      <c r="I26" s="32">
        <f>ROUND(ROUND(H26,2)*ROUND(G26,3),2)</f>
        <v>0</v>
      </c>
      <c r="O26">
        <f>(I26*21)/100</f>
        <v>0</v>
      </c>
      <c r="P26" t="s">
        <v>23</v>
      </c>
    </row>
    <row r="27" spans="1:18" ht="25.5" x14ac:dyDescent="0.2">
      <c r="A27" s="33" t="s">
        <v>50</v>
      </c>
      <c r="E27" s="34" t="s">
        <v>70</v>
      </c>
    </row>
    <row r="28" spans="1:18" x14ac:dyDescent="0.2">
      <c r="A28" s="35" t="s">
        <v>52</v>
      </c>
      <c r="E28" s="36" t="s">
        <v>71</v>
      </c>
    </row>
    <row r="29" spans="1:18" x14ac:dyDescent="0.2">
      <c r="A29" t="s">
        <v>54</v>
      </c>
      <c r="E29" s="34" t="s">
        <v>47</v>
      </c>
    </row>
    <row r="30" spans="1:18" x14ac:dyDescent="0.2">
      <c r="A30" s="24" t="s">
        <v>45</v>
      </c>
      <c r="B30" s="28" t="s">
        <v>37</v>
      </c>
      <c r="C30" s="28" t="s">
        <v>72</v>
      </c>
      <c r="D30" s="24" t="s">
        <v>47</v>
      </c>
      <c r="E30" s="29" t="s">
        <v>73</v>
      </c>
      <c r="F30" s="30" t="s">
        <v>49</v>
      </c>
      <c r="G30" s="31">
        <v>3.3</v>
      </c>
      <c r="H30" s="32">
        <v>0</v>
      </c>
      <c r="I30" s="32">
        <f>ROUND(ROUND(H30,2)*ROUND(G30,3),2)</f>
        <v>0</v>
      </c>
      <c r="O30">
        <f>(I30*21)/100</f>
        <v>0</v>
      </c>
      <c r="P30" t="s">
        <v>23</v>
      </c>
    </row>
    <row r="31" spans="1:18" ht="25.5" x14ac:dyDescent="0.2">
      <c r="A31" s="33" t="s">
        <v>50</v>
      </c>
      <c r="E31" s="34" t="s">
        <v>74</v>
      </c>
    </row>
    <row r="32" spans="1:18" ht="25.5" x14ac:dyDescent="0.2">
      <c r="A32" s="35" t="s">
        <v>52</v>
      </c>
      <c r="E32" s="36" t="s">
        <v>75</v>
      </c>
    </row>
    <row r="33" spans="1:16" ht="63.75" x14ac:dyDescent="0.2">
      <c r="A33" t="s">
        <v>54</v>
      </c>
      <c r="E33" s="34" t="s">
        <v>76</v>
      </c>
    </row>
    <row r="34" spans="1:16" x14ac:dyDescent="0.2">
      <c r="A34" s="24" t="s">
        <v>45</v>
      </c>
      <c r="B34" s="28" t="s">
        <v>77</v>
      </c>
      <c r="C34" s="28" t="s">
        <v>78</v>
      </c>
      <c r="D34" s="24" t="s">
        <v>47</v>
      </c>
      <c r="E34" s="29" t="s">
        <v>79</v>
      </c>
      <c r="F34" s="30" t="s">
        <v>49</v>
      </c>
      <c r="G34" s="31">
        <v>10.632</v>
      </c>
      <c r="H34" s="32">
        <v>0</v>
      </c>
      <c r="I34" s="32">
        <f>ROUND(ROUND(H34,2)*ROUND(G34,3),2)</f>
        <v>0</v>
      </c>
      <c r="O34">
        <f>(I34*21)/100</f>
        <v>0</v>
      </c>
      <c r="P34" t="s">
        <v>23</v>
      </c>
    </row>
    <row r="35" spans="1:16" ht="25.5" x14ac:dyDescent="0.2">
      <c r="A35" s="33" t="s">
        <v>50</v>
      </c>
      <c r="E35" s="34" t="s">
        <v>80</v>
      </c>
    </row>
    <row r="36" spans="1:16" ht="76.5" x14ac:dyDescent="0.2">
      <c r="A36" s="35" t="s">
        <v>52</v>
      </c>
      <c r="E36" s="36" t="s">
        <v>81</v>
      </c>
    </row>
    <row r="37" spans="1:16" ht="344.25" x14ac:dyDescent="0.2">
      <c r="A37" t="s">
        <v>54</v>
      </c>
      <c r="E37" s="34" t="s">
        <v>82</v>
      </c>
    </row>
    <row r="38" spans="1:16" x14ac:dyDescent="0.2">
      <c r="A38" s="24" t="s">
        <v>45</v>
      </c>
      <c r="B38" s="28" t="s">
        <v>83</v>
      </c>
      <c r="C38" s="28" t="s">
        <v>84</v>
      </c>
      <c r="D38" s="24" t="s">
        <v>47</v>
      </c>
      <c r="E38" s="29" t="s">
        <v>85</v>
      </c>
      <c r="F38" s="30" t="s">
        <v>49</v>
      </c>
      <c r="G38" s="31">
        <v>10.632</v>
      </c>
      <c r="H38" s="32">
        <v>0</v>
      </c>
      <c r="I38" s="32">
        <f>ROUND(ROUND(H38,2)*ROUND(G38,3),2)</f>
        <v>0</v>
      </c>
      <c r="O38">
        <f>(I38*21)/100</f>
        <v>0</v>
      </c>
      <c r="P38" t="s">
        <v>23</v>
      </c>
    </row>
    <row r="39" spans="1:16" ht="25.5" x14ac:dyDescent="0.2">
      <c r="A39" s="33" t="s">
        <v>50</v>
      </c>
      <c r="E39" s="34" t="s">
        <v>86</v>
      </c>
    </row>
    <row r="40" spans="1:16" x14ac:dyDescent="0.2">
      <c r="A40" s="35" t="s">
        <v>52</v>
      </c>
      <c r="E40" s="36" t="s">
        <v>87</v>
      </c>
    </row>
    <row r="41" spans="1:16" ht="216.75" x14ac:dyDescent="0.2">
      <c r="A41" t="s">
        <v>54</v>
      </c>
      <c r="E41" s="34" t="s">
        <v>88</v>
      </c>
    </row>
    <row r="42" spans="1:16" x14ac:dyDescent="0.2">
      <c r="A42" s="24" t="s">
        <v>45</v>
      </c>
      <c r="B42" s="28" t="s">
        <v>40</v>
      </c>
      <c r="C42" s="28" t="s">
        <v>89</v>
      </c>
      <c r="D42" s="24" t="s">
        <v>47</v>
      </c>
      <c r="E42" s="29" t="s">
        <v>90</v>
      </c>
      <c r="F42" s="30" t="s">
        <v>49</v>
      </c>
      <c r="G42" s="31">
        <v>4</v>
      </c>
      <c r="H42" s="32">
        <v>0</v>
      </c>
      <c r="I42" s="32">
        <f>ROUND(ROUND(H42,2)*ROUND(G42,3),2)</f>
        <v>0</v>
      </c>
      <c r="O42">
        <f>(I42*21)/100</f>
        <v>0</v>
      </c>
      <c r="P42" t="s">
        <v>23</v>
      </c>
    </row>
    <row r="43" spans="1:16" ht="25.5" x14ac:dyDescent="0.2">
      <c r="A43" s="33" t="s">
        <v>50</v>
      </c>
      <c r="E43" s="34" t="s">
        <v>91</v>
      </c>
    </row>
    <row r="44" spans="1:16" ht="25.5" x14ac:dyDescent="0.2">
      <c r="A44" s="35" t="s">
        <v>52</v>
      </c>
      <c r="E44" s="36" t="s">
        <v>92</v>
      </c>
    </row>
    <row r="45" spans="1:16" ht="255" x14ac:dyDescent="0.2">
      <c r="A45" t="s">
        <v>54</v>
      </c>
      <c r="E45" s="34" t="s">
        <v>93</v>
      </c>
    </row>
    <row r="46" spans="1:16" x14ac:dyDescent="0.2">
      <c r="A46" s="24" t="s">
        <v>45</v>
      </c>
      <c r="B46" s="28" t="s">
        <v>42</v>
      </c>
      <c r="C46" s="28" t="s">
        <v>94</v>
      </c>
      <c r="D46" s="24" t="s">
        <v>47</v>
      </c>
      <c r="E46" s="29" t="s">
        <v>95</v>
      </c>
      <c r="F46" s="30" t="s">
        <v>96</v>
      </c>
      <c r="G46" s="31">
        <v>22</v>
      </c>
      <c r="H46" s="32">
        <v>0</v>
      </c>
      <c r="I46" s="32">
        <f>ROUND(ROUND(H46,2)*ROUND(G46,3),2)</f>
        <v>0</v>
      </c>
      <c r="O46">
        <f>(I46*21)/100</f>
        <v>0</v>
      </c>
      <c r="P46" t="s">
        <v>23</v>
      </c>
    </row>
    <row r="47" spans="1:16" ht="25.5" x14ac:dyDescent="0.2">
      <c r="A47" s="33" t="s">
        <v>50</v>
      </c>
      <c r="E47" s="34" t="s">
        <v>97</v>
      </c>
    </row>
    <row r="48" spans="1:16" x14ac:dyDescent="0.2">
      <c r="A48" s="35" t="s">
        <v>52</v>
      </c>
      <c r="E48" s="36" t="s">
        <v>98</v>
      </c>
    </row>
    <row r="49" spans="1:18" ht="63.75" x14ac:dyDescent="0.2">
      <c r="A49" t="s">
        <v>54</v>
      </c>
      <c r="E49" s="34" t="s">
        <v>99</v>
      </c>
    </row>
    <row r="50" spans="1:18" ht="12.75" customHeight="1" x14ac:dyDescent="0.2">
      <c r="A50" s="12" t="s">
        <v>43</v>
      </c>
      <c r="B50" s="12"/>
      <c r="C50" s="37" t="s">
        <v>23</v>
      </c>
      <c r="D50" s="12"/>
      <c r="E50" s="26" t="s">
        <v>100</v>
      </c>
      <c r="F50" s="12"/>
      <c r="G50" s="12"/>
      <c r="H50" s="12"/>
      <c r="I50" s="38">
        <f>0+Q50</f>
        <v>0</v>
      </c>
      <c r="O50">
        <f>0+R50</f>
        <v>0</v>
      </c>
      <c r="Q50">
        <f>0+I51+I55</f>
        <v>0</v>
      </c>
      <c r="R50">
        <f>0+O51+O55</f>
        <v>0</v>
      </c>
    </row>
    <row r="51" spans="1:18" x14ac:dyDescent="0.2">
      <c r="A51" s="24" t="s">
        <v>45</v>
      </c>
      <c r="B51" s="28" t="s">
        <v>101</v>
      </c>
      <c r="C51" s="28" t="s">
        <v>102</v>
      </c>
      <c r="D51" s="24" t="s">
        <v>47</v>
      </c>
      <c r="E51" s="29" t="s">
        <v>103</v>
      </c>
      <c r="F51" s="30" t="s">
        <v>104</v>
      </c>
      <c r="G51" s="31">
        <v>0.16500000000000001</v>
      </c>
      <c r="H51" s="32">
        <v>0</v>
      </c>
      <c r="I51" s="32">
        <f>ROUND(ROUND(H51,2)*ROUND(G51,3),2)</f>
        <v>0</v>
      </c>
      <c r="O51">
        <f>(I51*21)/100</f>
        <v>0</v>
      </c>
      <c r="P51" t="s">
        <v>23</v>
      </c>
    </row>
    <row r="52" spans="1:18" x14ac:dyDescent="0.2">
      <c r="A52" s="33" t="s">
        <v>50</v>
      </c>
      <c r="E52" s="34" t="s">
        <v>105</v>
      </c>
    </row>
    <row r="53" spans="1:18" ht="38.25" x14ac:dyDescent="0.2">
      <c r="A53" s="35" t="s">
        <v>52</v>
      </c>
      <c r="E53" s="36" t="s">
        <v>106</v>
      </c>
    </row>
    <row r="54" spans="1:18" ht="306" x14ac:dyDescent="0.2">
      <c r="A54" t="s">
        <v>54</v>
      </c>
      <c r="E54" s="34" t="s">
        <v>107</v>
      </c>
    </row>
    <row r="55" spans="1:18" x14ac:dyDescent="0.2">
      <c r="A55" s="24" t="s">
        <v>45</v>
      </c>
      <c r="B55" s="28" t="s">
        <v>108</v>
      </c>
      <c r="C55" s="28" t="s">
        <v>109</v>
      </c>
      <c r="D55" s="24" t="s">
        <v>47</v>
      </c>
      <c r="E55" s="29" t="s">
        <v>110</v>
      </c>
      <c r="F55" s="30" t="s">
        <v>49</v>
      </c>
      <c r="G55" s="31">
        <v>0.64800000000000002</v>
      </c>
      <c r="H55" s="32">
        <v>0</v>
      </c>
      <c r="I55" s="32">
        <f>ROUND(ROUND(H55,2)*ROUND(G55,3),2)</f>
        <v>0</v>
      </c>
      <c r="O55">
        <f>(I55*21)/100</f>
        <v>0</v>
      </c>
      <c r="P55" t="s">
        <v>23</v>
      </c>
    </row>
    <row r="56" spans="1:18" ht="25.5" x14ac:dyDescent="0.2">
      <c r="A56" s="33" t="s">
        <v>50</v>
      </c>
      <c r="E56" s="34" t="s">
        <v>111</v>
      </c>
    </row>
    <row r="57" spans="1:18" ht="25.5" x14ac:dyDescent="0.2">
      <c r="A57" s="35" t="s">
        <v>52</v>
      </c>
      <c r="E57" s="36" t="s">
        <v>112</v>
      </c>
    </row>
    <row r="58" spans="1:18" ht="318.75" x14ac:dyDescent="0.2">
      <c r="A58" t="s">
        <v>54</v>
      </c>
      <c r="E58" s="34" t="s">
        <v>113</v>
      </c>
    </row>
    <row r="59" spans="1:18" ht="12.75" customHeight="1" x14ac:dyDescent="0.2">
      <c r="A59" s="12" t="s">
        <v>43</v>
      </c>
      <c r="B59" s="12"/>
      <c r="C59" s="37" t="s">
        <v>33</v>
      </c>
      <c r="D59" s="12"/>
      <c r="E59" s="26" t="s">
        <v>114</v>
      </c>
      <c r="F59" s="12"/>
      <c r="G59" s="12"/>
      <c r="H59" s="12"/>
      <c r="I59" s="38">
        <f>0+Q59</f>
        <v>0</v>
      </c>
      <c r="O59">
        <f>0+R59</f>
        <v>0</v>
      </c>
      <c r="Q59">
        <f>0+I60+I64+I68+I72</f>
        <v>0</v>
      </c>
      <c r="R59">
        <f>0+O60+O64+O68+O72</f>
        <v>0</v>
      </c>
    </row>
    <row r="60" spans="1:18" x14ac:dyDescent="0.2">
      <c r="A60" s="24" t="s">
        <v>45</v>
      </c>
      <c r="B60" s="28" t="s">
        <v>115</v>
      </c>
      <c r="C60" s="28" t="s">
        <v>116</v>
      </c>
      <c r="D60" s="24" t="s">
        <v>47</v>
      </c>
      <c r="E60" s="29" t="s">
        <v>117</v>
      </c>
      <c r="F60" s="30" t="s">
        <v>49</v>
      </c>
      <c r="G60" s="31">
        <v>2.16</v>
      </c>
      <c r="H60" s="32">
        <v>0</v>
      </c>
      <c r="I60" s="32">
        <f>ROUND(ROUND(H60,2)*ROUND(G60,3),2)</f>
        <v>0</v>
      </c>
      <c r="O60">
        <f>(I60*21)/100</f>
        <v>0</v>
      </c>
      <c r="P60" t="s">
        <v>23</v>
      </c>
    </row>
    <row r="61" spans="1:18" ht="25.5" x14ac:dyDescent="0.2">
      <c r="A61" s="33" t="s">
        <v>50</v>
      </c>
      <c r="E61" s="34" t="s">
        <v>118</v>
      </c>
    </row>
    <row r="62" spans="1:18" ht="25.5" x14ac:dyDescent="0.2">
      <c r="A62" s="35" t="s">
        <v>52</v>
      </c>
      <c r="E62" s="36" t="s">
        <v>119</v>
      </c>
    </row>
    <row r="63" spans="1:18" ht="267.75" x14ac:dyDescent="0.2">
      <c r="A63" t="s">
        <v>54</v>
      </c>
      <c r="E63" s="34" t="s">
        <v>120</v>
      </c>
    </row>
    <row r="64" spans="1:18" x14ac:dyDescent="0.2">
      <c r="A64" s="24" t="s">
        <v>45</v>
      </c>
      <c r="B64" s="28" t="s">
        <v>121</v>
      </c>
      <c r="C64" s="28" t="s">
        <v>122</v>
      </c>
      <c r="D64" s="24" t="s">
        <v>47</v>
      </c>
      <c r="E64" s="29" t="s">
        <v>123</v>
      </c>
      <c r="F64" s="30" t="s">
        <v>49</v>
      </c>
      <c r="G64" s="31">
        <v>5.1849999999999996</v>
      </c>
      <c r="H64" s="32">
        <v>0</v>
      </c>
      <c r="I64" s="32">
        <f>ROUND(ROUND(H64,2)*ROUND(G64,3),2)</f>
        <v>0</v>
      </c>
      <c r="O64">
        <f>(I64*21)/100</f>
        <v>0</v>
      </c>
      <c r="P64" t="s">
        <v>23</v>
      </c>
    </row>
    <row r="65" spans="1:18" x14ac:dyDescent="0.2">
      <c r="A65" s="33" t="s">
        <v>50</v>
      </c>
      <c r="E65" s="34" t="s">
        <v>124</v>
      </c>
    </row>
    <row r="66" spans="1:18" ht="38.25" x14ac:dyDescent="0.2">
      <c r="A66" s="35" t="s">
        <v>52</v>
      </c>
      <c r="E66" s="36" t="s">
        <v>125</v>
      </c>
    </row>
    <row r="67" spans="1:18" ht="395.25" x14ac:dyDescent="0.2">
      <c r="A67" t="s">
        <v>54</v>
      </c>
      <c r="E67" s="34" t="s">
        <v>126</v>
      </c>
    </row>
    <row r="68" spans="1:18" x14ac:dyDescent="0.2">
      <c r="A68" s="24" t="s">
        <v>45</v>
      </c>
      <c r="B68" s="28" t="s">
        <v>127</v>
      </c>
      <c r="C68" s="28" t="s">
        <v>128</v>
      </c>
      <c r="D68" s="24" t="s">
        <v>47</v>
      </c>
      <c r="E68" s="29" t="s">
        <v>129</v>
      </c>
      <c r="F68" s="30" t="s">
        <v>49</v>
      </c>
      <c r="G68" s="31">
        <v>2.7</v>
      </c>
      <c r="H68" s="32">
        <v>0</v>
      </c>
      <c r="I68" s="32">
        <f>ROUND(ROUND(H68,2)*ROUND(G68,3),2)</f>
        <v>0</v>
      </c>
      <c r="O68">
        <f>(I68*21)/100</f>
        <v>0</v>
      </c>
      <c r="P68" t="s">
        <v>23</v>
      </c>
    </row>
    <row r="69" spans="1:18" x14ac:dyDescent="0.2">
      <c r="A69" s="33" t="s">
        <v>50</v>
      </c>
      <c r="E69" s="34" t="s">
        <v>130</v>
      </c>
    </row>
    <row r="70" spans="1:18" x14ac:dyDescent="0.2">
      <c r="A70" s="35" t="s">
        <v>52</v>
      </c>
      <c r="E70" s="36" t="s">
        <v>131</v>
      </c>
    </row>
    <row r="71" spans="1:18" x14ac:dyDescent="0.2">
      <c r="A71" t="s">
        <v>54</v>
      </c>
      <c r="E71" s="34" t="s">
        <v>47</v>
      </c>
    </row>
    <row r="72" spans="1:18" x14ac:dyDescent="0.2">
      <c r="A72" s="24" t="s">
        <v>45</v>
      </c>
      <c r="B72" s="28" t="s">
        <v>132</v>
      </c>
      <c r="C72" s="28" t="s">
        <v>133</v>
      </c>
      <c r="D72" s="24" t="s">
        <v>47</v>
      </c>
      <c r="E72" s="29" t="s">
        <v>134</v>
      </c>
      <c r="F72" s="30" t="s">
        <v>49</v>
      </c>
      <c r="G72" s="31">
        <v>1.53</v>
      </c>
      <c r="H72" s="32">
        <v>0</v>
      </c>
      <c r="I72" s="32">
        <f>ROUND(ROUND(H72,2)*ROUND(G72,3),2)</f>
        <v>0</v>
      </c>
      <c r="O72">
        <f>(I72*21)/100</f>
        <v>0</v>
      </c>
      <c r="P72" t="s">
        <v>23</v>
      </c>
    </row>
    <row r="73" spans="1:18" x14ac:dyDescent="0.2">
      <c r="A73" s="33" t="s">
        <v>50</v>
      </c>
      <c r="E73" s="34" t="s">
        <v>135</v>
      </c>
    </row>
    <row r="74" spans="1:18" x14ac:dyDescent="0.2">
      <c r="A74" s="35" t="s">
        <v>52</v>
      </c>
      <c r="E74" s="36" t="s">
        <v>136</v>
      </c>
    </row>
    <row r="75" spans="1:18" ht="76.5" x14ac:dyDescent="0.2">
      <c r="A75" t="s">
        <v>54</v>
      </c>
      <c r="E75" s="34" t="s">
        <v>137</v>
      </c>
    </row>
    <row r="76" spans="1:18" ht="12.75" customHeight="1" x14ac:dyDescent="0.2">
      <c r="A76" s="12" t="s">
        <v>43</v>
      </c>
      <c r="B76" s="12"/>
      <c r="C76" s="37" t="s">
        <v>35</v>
      </c>
      <c r="D76" s="12"/>
      <c r="E76" s="26" t="s">
        <v>138</v>
      </c>
      <c r="F76" s="12"/>
      <c r="G76" s="12"/>
      <c r="H76" s="12"/>
      <c r="I76" s="38">
        <f>0+Q76</f>
        <v>0</v>
      </c>
      <c r="O76">
        <f>0+R76</f>
        <v>0</v>
      </c>
      <c r="Q76">
        <f>0+I77+I81</f>
        <v>0</v>
      </c>
      <c r="R76">
        <f>0+O77+O81</f>
        <v>0</v>
      </c>
    </row>
    <row r="77" spans="1:18" x14ac:dyDescent="0.2">
      <c r="A77" s="24" t="s">
        <v>45</v>
      </c>
      <c r="B77" s="28" t="s">
        <v>139</v>
      </c>
      <c r="C77" s="28" t="s">
        <v>140</v>
      </c>
      <c r="D77" s="24" t="s">
        <v>47</v>
      </c>
      <c r="E77" s="29" t="s">
        <v>141</v>
      </c>
      <c r="F77" s="30" t="s">
        <v>96</v>
      </c>
      <c r="G77" s="31">
        <v>7.5</v>
      </c>
      <c r="H77" s="32">
        <v>0</v>
      </c>
      <c r="I77" s="32">
        <f>ROUND(ROUND(H77,2)*ROUND(G77,3),2)</f>
        <v>0</v>
      </c>
      <c r="O77">
        <f>(I77*21)/100</f>
        <v>0</v>
      </c>
      <c r="P77" t="s">
        <v>23</v>
      </c>
    </row>
    <row r="78" spans="1:18" x14ac:dyDescent="0.2">
      <c r="A78" s="33" t="s">
        <v>50</v>
      </c>
      <c r="E78" s="34" t="s">
        <v>142</v>
      </c>
    </row>
    <row r="79" spans="1:18" x14ac:dyDescent="0.2">
      <c r="A79" s="35" t="s">
        <v>52</v>
      </c>
      <c r="E79" s="36" t="s">
        <v>143</v>
      </c>
    </row>
    <row r="80" spans="1:18" x14ac:dyDescent="0.2">
      <c r="A80" t="s">
        <v>54</v>
      </c>
      <c r="E80" s="34" t="s">
        <v>47</v>
      </c>
    </row>
    <row r="81" spans="1:18" x14ac:dyDescent="0.2">
      <c r="A81" s="24" t="s">
        <v>45</v>
      </c>
      <c r="B81" s="28" t="s">
        <v>144</v>
      </c>
      <c r="C81" s="28" t="s">
        <v>145</v>
      </c>
      <c r="D81" s="24" t="s">
        <v>47</v>
      </c>
      <c r="E81" s="29" t="s">
        <v>146</v>
      </c>
      <c r="F81" s="30" t="s">
        <v>96</v>
      </c>
      <c r="G81" s="31">
        <v>11</v>
      </c>
      <c r="H81" s="32">
        <v>0</v>
      </c>
      <c r="I81" s="32">
        <f>ROUND(ROUND(H81,2)*ROUND(G81,3),2)</f>
        <v>0</v>
      </c>
      <c r="O81">
        <f>(I81*21)/100</f>
        <v>0</v>
      </c>
      <c r="P81" t="s">
        <v>23</v>
      </c>
    </row>
    <row r="82" spans="1:18" ht="38.25" x14ac:dyDescent="0.2">
      <c r="A82" s="33" t="s">
        <v>50</v>
      </c>
      <c r="E82" s="34" t="s">
        <v>147</v>
      </c>
    </row>
    <row r="83" spans="1:18" x14ac:dyDescent="0.2">
      <c r="A83" s="35" t="s">
        <v>52</v>
      </c>
      <c r="E83" s="36" t="s">
        <v>148</v>
      </c>
    </row>
    <row r="84" spans="1:18" ht="102" x14ac:dyDescent="0.2">
      <c r="A84" t="s">
        <v>54</v>
      </c>
      <c r="E84" s="34" t="s">
        <v>149</v>
      </c>
    </row>
    <row r="85" spans="1:18" ht="12.75" customHeight="1" x14ac:dyDescent="0.2">
      <c r="A85" s="12" t="s">
        <v>43</v>
      </c>
      <c r="B85" s="12"/>
      <c r="C85" s="37" t="s">
        <v>83</v>
      </c>
      <c r="D85" s="12"/>
      <c r="E85" s="26" t="s">
        <v>150</v>
      </c>
      <c r="F85" s="12"/>
      <c r="G85" s="12"/>
      <c r="H85" s="12"/>
      <c r="I85" s="38">
        <f>0+Q85</f>
        <v>0</v>
      </c>
      <c r="O85">
        <f>0+R85</f>
        <v>0</v>
      </c>
      <c r="Q85">
        <f>0+I86</f>
        <v>0</v>
      </c>
      <c r="R85">
        <f>0+O86</f>
        <v>0</v>
      </c>
    </row>
    <row r="86" spans="1:18" x14ac:dyDescent="0.2">
      <c r="A86" s="24" t="s">
        <v>45</v>
      </c>
      <c r="B86" s="28" t="s">
        <v>151</v>
      </c>
      <c r="C86" s="28" t="s">
        <v>152</v>
      </c>
      <c r="D86" s="24" t="s">
        <v>47</v>
      </c>
      <c r="E86" s="29" t="s">
        <v>153</v>
      </c>
      <c r="F86" s="30" t="s">
        <v>154</v>
      </c>
      <c r="G86" s="31">
        <v>5</v>
      </c>
      <c r="H86" s="32">
        <v>0</v>
      </c>
      <c r="I86" s="32">
        <f>ROUND(ROUND(H86,2)*ROUND(G86,3),2)</f>
        <v>0</v>
      </c>
      <c r="O86">
        <f>(I86*21)/100</f>
        <v>0</v>
      </c>
      <c r="P86" t="s">
        <v>23</v>
      </c>
    </row>
    <row r="87" spans="1:18" x14ac:dyDescent="0.2">
      <c r="A87" s="33" t="s">
        <v>50</v>
      </c>
      <c r="E87" s="34" t="s">
        <v>155</v>
      </c>
    </row>
    <row r="88" spans="1:18" x14ac:dyDescent="0.2">
      <c r="A88" s="35" t="s">
        <v>52</v>
      </c>
      <c r="E88" s="36" t="s">
        <v>156</v>
      </c>
    </row>
    <row r="89" spans="1:18" ht="255" x14ac:dyDescent="0.2">
      <c r="A89" t="s">
        <v>54</v>
      </c>
      <c r="E89" s="34" t="s">
        <v>157</v>
      </c>
    </row>
    <row r="90" spans="1:18" ht="12.75" customHeight="1" x14ac:dyDescent="0.2">
      <c r="A90" s="12" t="s">
        <v>43</v>
      </c>
      <c r="B90" s="12"/>
      <c r="C90" s="37" t="s">
        <v>40</v>
      </c>
      <c r="D90" s="12"/>
      <c r="E90" s="26" t="s">
        <v>158</v>
      </c>
      <c r="F90" s="12"/>
      <c r="G90" s="12"/>
      <c r="H90" s="12"/>
      <c r="I90" s="38">
        <f>0+Q90</f>
        <v>0</v>
      </c>
      <c r="O90">
        <f>0+R90</f>
        <v>0</v>
      </c>
      <c r="Q90">
        <f>0+I91+I95+I99+I103+I107+I111+I115</f>
        <v>0</v>
      </c>
      <c r="R90">
        <f>0+O91+O95+O99+O103+O107+O111+O115</f>
        <v>0</v>
      </c>
    </row>
    <row r="91" spans="1:18" x14ac:dyDescent="0.2">
      <c r="A91" s="24" t="s">
        <v>45</v>
      </c>
      <c r="B91" s="28" t="s">
        <v>159</v>
      </c>
      <c r="C91" s="28" t="s">
        <v>160</v>
      </c>
      <c r="D91" s="24" t="s">
        <v>47</v>
      </c>
      <c r="E91" s="29" t="s">
        <v>161</v>
      </c>
      <c r="F91" s="30" t="s">
        <v>154</v>
      </c>
      <c r="G91" s="31">
        <v>8</v>
      </c>
      <c r="H91" s="32">
        <v>0</v>
      </c>
      <c r="I91" s="32">
        <f>ROUND(ROUND(H91,2)*ROUND(G91,3),2)</f>
        <v>0</v>
      </c>
      <c r="O91">
        <f>(I91*21)/100</f>
        <v>0</v>
      </c>
      <c r="P91" t="s">
        <v>23</v>
      </c>
    </row>
    <row r="92" spans="1:18" ht="38.25" x14ac:dyDescent="0.2">
      <c r="A92" s="33" t="s">
        <v>50</v>
      </c>
      <c r="E92" s="34" t="s">
        <v>162</v>
      </c>
    </row>
    <row r="93" spans="1:18" x14ac:dyDescent="0.2">
      <c r="A93" s="35" t="s">
        <v>52</v>
      </c>
      <c r="E93" s="36" t="s">
        <v>163</v>
      </c>
    </row>
    <row r="94" spans="1:18" ht="89.25" x14ac:dyDescent="0.2">
      <c r="A94" t="s">
        <v>54</v>
      </c>
      <c r="E94" s="34" t="s">
        <v>164</v>
      </c>
    </row>
    <row r="95" spans="1:18" x14ac:dyDescent="0.2">
      <c r="A95" s="24" t="s">
        <v>45</v>
      </c>
      <c r="B95" s="28" t="s">
        <v>165</v>
      </c>
      <c r="C95" s="28" t="s">
        <v>166</v>
      </c>
      <c r="D95" s="24" t="s">
        <v>47</v>
      </c>
      <c r="E95" s="29" t="s">
        <v>167</v>
      </c>
      <c r="F95" s="30" t="s">
        <v>154</v>
      </c>
      <c r="G95" s="31">
        <v>6</v>
      </c>
      <c r="H95" s="32">
        <v>0</v>
      </c>
      <c r="I95" s="32">
        <f>ROUND(ROUND(H95,2)*ROUND(G95,3),2)</f>
        <v>0</v>
      </c>
      <c r="O95">
        <f>(I95*21)/100</f>
        <v>0</v>
      </c>
      <c r="P95" t="s">
        <v>23</v>
      </c>
    </row>
    <row r="96" spans="1:18" ht="25.5" x14ac:dyDescent="0.2">
      <c r="A96" s="33" t="s">
        <v>50</v>
      </c>
      <c r="E96" s="34" t="s">
        <v>168</v>
      </c>
    </row>
    <row r="97" spans="1:16" x14ac:dyDescent="0.2">
      <c r="A97" s="35" t="s">
        <v>52</v>
      </c>
      <c r="E97" s="36" t="s">
        <v>169</v>
      </c>
    </row>
    <row r="98" spans="1:16" ht="63.75" x14ac:dyDescent="0.2">
      <c r="A98" t="s">
        <v>54</v>
      </c>
      <c r="E98" s="34" t="s">
        <v>170</v>
      </c>
    </row>
    <row r="99" spans="1:16" x14ac:dyDescent="0.2">
      <c r="A99" s="24" t="s">
        <v>45</v>
      </c>
      <c r="B99" s="28" t="s">
        <v>171</v>
      </c>
      <c r="C99" s="28" t="s">
        <v>172</v>
      </c>
      <c r="D99" s="24" t="s">
        <v>47</v>
      </c>
      <c r="E99" s="29" t="s">
        <v>173</v>
      </c>
      <c r="F99" s="30" t="s">
        <v>174</v>
      </c>
      <c r="G99" s="31">
        <v>2</v>
      </c>
      <c r="H99" s="32">
        <v>0</v>
      </c>
      <c r="I99" s="32">
        <f>ROUND(ROUND(H99,2)*ROUND(G99,3),2)</f>
        <v>0</v>
      </c>
      <c r="O99">
        <f>(I99*21)/100</f>
        <v>0</v>
      </c>
      <c r="P99" t="s">
        <v>23</v>
      </c>
    </row>
    <row r="100" spans="1:16" ht="25.5" x14ac:dyDescent="0.2">
      <c r="A100" s="33" t="s">
        <v>50</v>
      </c>
      <c r="E100" s="34" t="s">
        <v>175</v>
      </c>
    </row>
    <row r="101" spans="1:16" x14ac:dyDescent="0.2">
      <c r="A101" s="35" t="s">
        <v>52</v>
      </c>
      <c r="E101" s="36" t="s">
        <v>176</v>
      </c>
    </row>
    <row r="102" spans="1:16" ht="76.5" x14ac:dyDescent="0.2">
      <c r="A102" t="s">
        <v>54</v>
      </c>
      <c r="E102" s="34" t="s">
        <v>177</v>
      </c>
    </row>
    <row r="103" spans="1:16" x14ac:dyDescent="0.2">
      <c r="A103" s="24" t="s">
        <v>45</v>
      </c>
      <c r="B103" s="28" t="s">
        <v>178</v>
      </c>
      <c r="C103" s="28" t="s">
        <v>179</v>
      </c>
      <c r="D103" s="24" t="s">
        <v>180</v>
      </c>
      <c r="E103" s="29" t="s">
        <v>181</v>
      </c>
      <c r="F103" s="30" t="s">
        <v>154</v>
      </c>
      <c r="G103" s="31">
        <v>7.5</v>
      </c>
      <c r="H103" s="32">
        <v>0</v>
      </c>
      <c r="I103" s="32">
        <f>ROUND(ROUND(H103,2)*ROUND(G103,3),2)</f>
        <v>0</v>
      </c>
      <c r="O103">
        <f>(I103*21)/100</f>
        <v>0</v>
      </c>
      <c r="P103" t="s">
        <v>23</v>
      </c>
    </row>
    <row r="104" spans="1:16" ht="38.25" x14ac:dyDescent="0.2">
      <c r="A104" s="33" t="s">
        <v>50</v>
      </c>
      <c r="E104" s="34" t="s">
        <v>182</v>
      </c>
    </row>
    <row r="105" spans="1:16" x14ac:dyDescent="0.2">
      <c r="A105" s="35" t="s">
        <v>52</v>
      </c>
      <c r="E105" s="36" t="s">
        <v>143</v>
      </c>
    </row>
    <row r="106" spans="1:16" ht="76.5" x14ac:dyDescent="0.2">
      <c r="A106" t="s">
        <v>54</v>
      </c>
      <c r="E106" s="34" t="s">
        <v>183</v>
      </c>
    </row>
    <row r="107" spans="1:16" x14ac:dyDescent="0.2">
      <c r="A107" s="24" t="s">
        <v>45</v>
      </c>
      <c r="B107" s="28" t="s">
        <v>184</v>
      </c>
      <c r="C107" s="28" t="s">
        <v>185</v>
      </c>
      <c r="D107" s="24" t="s">
        <v>47</v>
      </c>
      <c r="E107" s="29" t="s">
        <v>186</v>
      </c>
      <c r="F107" s="30" t="s">
        <v>154</v>
      </c>
      <c r="G107" s="31">
        <v>15.25</v>
      </c>
      <c r="H107" s="32">
        <v>0</v>
      </c>
      <c r="I107" s="32">
        <f>ROUND(ROUND(H107,2)*ROUND(G107,3),2)</f>
        <v>0</v>
      </c>
      <c r="O107">
        <f>(I107*21)/100</f>
        <v>0</v>
      </c>
      <c r="P107" t="s">
        <v>23</v>
      </c>
    </row>
    <row r="108" spans="1:16" ht="25.5" x14ac:dyDescent="0.2">
      <c r="A108" s="33" t="s">
        <v>50</v>
      </c>
      <c r="E108" s="34" t="s">
        <v>187</v>
      </c>
    </row>
    <row r="109" spans="1:16" ht="25.5" x14ac:dyDescent="0.2">
      <c r="A109" s="35" t="s">
        <v>52</v>
      </c>
      <c r="E109" s="36" t="s">
        <v>188</v>
      </c>
    </row>
    <row r="110" spans="1:16" ht="76.5" x14ac:dyDescent="0.2">
      <c r="A110" t="s">
        <v>54</v>
      </c>
      <c r="E110" s="34" t="s">
        <v>189</v>
      </c>
    </row>
    <row r="111" spans="1:16" x14ac:dyDescent="0.2">
      <c r="A111" s="24" t="s">
        <v>45</v>
      </c>
      <c r="B111" s="28" t="s">
        <v>190</v>
      </c>
      <c r="C111" s="28" t="s">
        <v>191</v>
      </c>
      <c r="D111" s="24" t="s">
        <v>47</v>
      </c>
      <c r="E111" s="29" t="s">
        <v>192</v>
      </c>
      <c r="F111" s="30" t="s">
        <v>96</v>
      </c>
      <c r="G111" s="31">
        <v>0.48</v>
      </c>
      <c r="H111" s="32">
        <v>0</v>
      </c>
      <c r="I111" s="32">
        <f>ROUND(ROUND(H111,2)*ROUND(G111,3),2)</f>
        <v>0</v>
      </c>
      <c r="O111">
        <f>(I111*21)/100</f>
        <v>0</v>
      </c>
      <c r="P111" t="s">
        <v>23</v>
      </c>
    </row>
    <row r="112" spans="1:16" ht="38.25" x14ac:dyDescent="0.2">
      <c r="A112" s="33" t="s">
        <v>50</v>
      </c>
      <c r="E112" s="34" t="s">
        <v>193</v>
      </c>
    </row>
    <row r="113" spans="1:16" x14ac:dyDescent="0.2">
      <c r="A113" s="35" t="s">
        <v>52</v>
      </c>
      <c r="E113" s="36" t="s">
        <v>194</v>
      </c>
    </row>
    <row r="114" spans="1:16" ht="114.75" x14ac:dyDescent="0.2">
      <c r="A114" t="s">
        <v>54</v>
      </c>
      <c r="E114" s="34" t="s">
        <v>195</v>
      </c>
    </row>
    <row r="115" spans="1:16" x14ac:dyDescent="0.2">
      <c r="A115" s="24" t="s">
        <v>45</v>
      </c>
      <c r="B115" s="28" t="s">
        <v>196</v>
      </c>
      <c r="C115" s="28" t="s">
        <v>197</v>
      </c>
      <c r="D115" s="24" t="s">
        <v>47</v>
      </c>
      <c r="E115" s="29" t="s">
        <v>198</v>
      </c>
      <c r="F115" s="30" t="s">
        <v>49</v>
      </c>
      <c r="G115" s="31">
        <v>8.4179999999999993</v>
      </c>
      <c r="H115" s="32">
        <v>0</v>
      </c>
      <c r="I115" s="32">
        <f>ROUND(ROUND(H115,2)*ROUND(G115,3),2)</f>
        <v>0</v>
      </c>
      <c r="O115">
        <f>(I115*21)/100</f>
        <v>0</v>
      </c>
      <c r="P115" t="s">
        <v>23</v>
      </c>
    </row>
    <row r="116" spans="1:16" ht="25.5" x14ac:dyDescent="0.2">
      <c r="A116" s="33" t="s">
        <v>50</v>
      </c>
      <c r="E116" s="34" t="s">
        <v>199</v>
      </c>
    </row>
    <row r="117" spans="1:16" ht="51" x14ac:dyDescent="0.2">
      <c r="A117" s="35" t="s">
        <v>52</v>
      </c>
      <c r="E117" s="36" t="s">
        <v>200</v>
      </c>
    </row>
    <row r="118" spans="1:16" ht="114.75" x14ac:dyDescent="0.2">
      <c r="A118" t="s">
        <v>54</v>
      </c>
      <c r="E118" s="34" t="s">
        <v>201</v>
      </c>
    </row>
  </sheetData>
  <mergeCells count="10">
    <mergeCell ref="E5:E6"/>
    <mergeCell ref="F5:F6"/>
    <mergeCell ref="G5:G6"/>
    <mergeCell ref="H5:I5"/>
    <mergeCell ref="C3:D3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Height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Rekapitulace</vt:lpstr>
      <vt:lpstr>03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Malochová Dagmar, Mgr.</cp:lastModifiedBy>
  <dcterms:modified xsi:type="dcterms:W3CDTF">2025-09-15T08:53:33Z</dcterms:modified>
  <cp:category/>
  <cp:contentStatus/>
</cp:coreProperties>
</file>