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 filterPrivacy="1"/>
  <xr:revisionPtr revIDLastSave="73" documentId="8_{501C3296-78FA-0645-957C-C279F4D6B867}" xr6:coauthVersionLast="47" xr6:coauthVersionMax="47" xr10:uidLastSave="{C369ACF7-62FD-9645-9ADA-5D36CEA3A3F8}"/>
  <bookViews>
    <workbookView xWindow="0" yWindow="620" windowWidth="24240" windowHeight="13140" xr2:uid="{00000000-000D-0000-FFFF-FFFF00000000}"/>
  </bookViews>
  <sheets>
    <sheet name="Položkový rozpočet" sheetId="3" r:id="rId1"/>
  </sheets>
  <definedNames>
    <definedName name="_xlnm._FilterDatabase" localSheetId="0" hidden="1">'Položkový rozpočet'!$B$1:$K$144</definedName>
    <definedName name="_xlnm.Print_Area" localSheetId="0">'Položkový rozpočet'!$B$1:$K$149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3" i="3" l="1"/>
  <c r="G142" i="3"/>
  <c r="D66" i="3" l="1"/>
  <c r="D63" i="3"/>
  <c r="D65" i="3" s="1"/>
  <c r="D132" i="3"/>
  <c r="D128" i="3"/>
  <c r="D130" i="3" s="1"/>
  <c r="D127" i="3"/>
  <c r="D129" i="3"/>
  <c r="J62" i="3" l="1"/>
  <c r="G62" i="3"/>
  <c r="I62" i="3" s="1"/>
  <c r="K62" i="3" s="1"/>
  <c r="J142" i="3"/>
  <c r="J140" i="3"/>
  <c r="J139" i="3"/>
  <c r="J137" i="3"/>
  <c r="J135" i="3"/>
  <c r="J133" i="3"/>
  <c r="J131" i="3"/>
  <c r="J129" i="3"/>
  <c r="J127" i="3"/>
  <c r="J125" i="3"/>
  <c r="J124" i="3"/>
  <c r="J123" i="3"/>
  <c r="J122" i="3"/>
  <c r="J120" i="3"/>
  <c r="J118" i="3"/>
  <c r="J116" i="3"/>
  <c r="J113" i="3"/>
  <c r="J112" i="3"/>
  <c r="J111" i="3"/>
  <c r="J109" i="3"/>
  <c r="J108" i="3"/>
  <c r="J107" i="3"/>
  <c r="J105" i="3"/>
  <c r="J104" i="3"/>
  <c r="J103" i="3"/>
  <c r="J102" i="3"/>
  <c r="J101" i="3"/>
  <c r="J100" i="3"/>
  <c r="J99" i="3"/>
  <c r="J98" i="3"/>
  <c r="J97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1" i="3"/>
  <c r="J80" i="3"/>
  <c r="J79" i="3"/>
  <c r="J78" i="3"/>
  <c r="J77" i="3"/>
  <c r="J76" i="3"/>
  <c r="J73" i="3"/>
  <c r="J72" i="3"/>
  <c r="J71" i="3"/>
  <c r="J70" i="3"/>
  <c r="J69" i="3"/>
  <c r="J68" i="3"/>
  <c r="J67" i="3"/>
  <c r="J65" i="3"/>
  <c r="J63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D138" i="3"/>
  <c r="H138" i="3" s="1"/>
  <c r="J138" i="3" s="1"/>
  <c r="I143" i="3"/>
  <c r="J143" i="3"/>
  <c r="I141" i="3"/>
  <c r="H141" i="3"/>
  <c r="J141" i="3" s="1"/>
  <c r="I138" i="3"/>
  <c r="I136" i="3"/>
  <c r="D136" i="3"/>
  <c r="H136" i="3" s="1"/>
  <c r="J136" i="3" s="1"/>
  <c r="I126" i="3"/>
  <c r="H126" i="3"/>
  <c r="J126" i="3" s="1"/>
  <c r="I132" i="3"/>
  <c r="H132" i="3"/>
  <c r="J132" i="3" s="1"/>
  <c r="I130" i="3"/>
  <c r="H130" i="3"/>
  <c r="J130" i="3" s="1"/>
  <c r="I128" i="3"/>
  <c r="H128" i="3"/>
  <c r="J128" i="3" s="1"/>
  <c r="I121" i="3"/>
  <c r="I119" i="3"/>
  <c r="H119" i="3"/>
  <c r="I117" i="3"/>
  <c r="H117" i="3"/>
  <c r="I106" i="3"/>
  <c r="H106" i="3"/>
  <c r="J106" i="3" s="1"/>
  <c r="K106" i="3" s="1"/>
  <c r="D109" i="3"/>
  <c r="D125" i="3" s="1"/>
  <c r="I96" i="3"/>
  <c r="H96" i="3"/>
  <c r="J96" i="3" s="1"/>
  <c r="K96" i="3" s="1"/>
  <c r="I114" i="3"/>
  <c r="H114" i="3"/>
  <c r="J114" i="3" s="1"/>
  <c r="I110" i="3"/>
  <c r="H110" i="3"/>
  <c r="J110" i="3" s="1"/>
  <c r="K110" i="3" s="1"/>
  <c r="I82" i="3"/>
  <c r="H82" i="3"/>
  <c r="J82" i="3" s="1"/>
  <c r="K82" i="3" s="1"/>
  <c r="I75" i="3"/>
  <c r="H75" i="3"/>
  <c r="J75" i="3" s="1"/>
  <c r="K75" i="3" s="1"/>
  <c r="H64" i="3"/>
  <c r="J64" i="3" s="1"/>
  <c r="K64" i="3" s="1"/>
  <c r="H66" i="3"/>
  <c r="J66" i="3" s="1"/>
  <c r="K66" i="3" s="1"/>
  <c r="I64" i="3"/>
  <c r="I74" i="3"/>
  <c r="I66" i="3"/>
  <c r="I10" i="3"/>
  <c r="I9" i="3"/>
  <c r="I8" i="3"/>
  <c r="I7" i="3"/>
  <c r="I6" i="3"/>
  <c r="I5" i="3"/>
  <c r="H74" i="3"/>
  <c r="J74" i="3" s="1"/>
  <c r="K74" i="3" s="1"/>
  <c r="H5" i="3"/>
  <c r="I142" i="3"/>
  <c r="K142" i="3" s="1"/>
  <c r="G140" i="3"/>
  <c r="I140" i="3" s="1"/>
  <c r="K140" i="3" s="1"/>
  <c r="G139" i="3"/>
  <c r="I139" i="3" s="1"/>
  <c r="K139" i="3" s="1"/>
  <c r="G133" i="3"/>
  <c r="I133" i="3" s="1"/>
  <c r="K133" i="3" s="1"/>
  <c r="G124" i="3"/>
  <c r="I124" i="3" s="1"/>
  <c r="K124" i="3" s="1"/>
  <c r="G116" i="3"/>
  <c r="I116" i="3" s="1"/>
  <c r="K116" i="3" s="1"/>
  <c r="G112" i="3"/>
  <c r="I112" i="3" s="1"/>
  <c r="K112" i="3" s="1"/>
  <c r="G108" i="3"/>
  <c r="I108" i="3" s="1"/>
  <c r="K108" i="3" s="1"/>
  <c r="G107" i="3"/>
  <c r="I107" i="3" s="1"/>
  <c r="K107" i="3" s="1"/>
  <c r="G105" i="3"/>
  <c r="I105" i="3" s="1"/>
  <c r="K105" i="3" s="1"/>
  <c r="G104" i="3"/>
  <c r="I104" i="3" s="1"/>
  <c r="K104" i="3" s="1"/>
  <c r="G103" i="3"/>
  <c r="I103" i="3" s="1"/>
  <c r="K103" i="3" s="1"/>
  <c r="G102" i="3"/>
  <c r="I102" i="3" s="1"/>
  <c r="K102" i="3" s="1"/>
  <c r="G101" i="3"/>
  <c r="I101" i="3" s="1"/>
  <c r="K101" i="3" s="1"/>
  <c r="G100" i="3"/>
  <c r="I100" i="3" s="1"/>
  <c r="K100" i="3" s="1"/>
  <c r="G99" i="3"/>
  <c r="I99" i="3" s="1"/>
  <c r="K99" i="3" s="1"/>
  <c r="G98" i="3"/>
  <c r="I98" i="3" s="1"/>
  <c r="K98" i="3" s="1"/>
  <c r="G97" i="3"/>
  <c r="I97" i="3" s="1"/>
  <c r="K97" i="3" s="1"/>
  <c r="G95" i="3"/>
  <c r="I95" i="3" s="1"/>
  <c r="K95" i="3" s="1"/>
  <c r="G94" i="3"/>
  <c r="I94" i="3" s="1"/>
  <c r="K94" i="3" s="1"/>
  <c r="G93" i="3"/>
  <c r="I93" i="3" s="1"/>
  <c r="K93" i="3" s="1"/>
  <c r="G92" i="3"/>
  <c r="I92" i="3" s="1"/>
  <c r="K92" i="3" s="1"/>
  <c r="G91" i="3"/>
  <c r="I91" i="3" s="1"/>
  <c r="K91" i="3" s="1"/>
  <c r="G90" i="3"/>
  <c r="I90" i="3" s="1"/>
  <c r="K90" i="3" s="1"/>
  <c r="G89" i="3"/>
  <c r="I89" i="3" s="1"/>
  <c r="K89" i="3" s="1"/>
  <c r="G88" i="3"/>
  <c r="I88" i="3" s="1"/>
  <c r="K88" i="3" s="1"/>
  <c r="G87" i="3"/>
  <c r="I87" i="3" s="1"/>
  <c r="K87" i="3" s="1"/>
  <c r="G86" i="3"/>
  <c r="I86" i="3" s="1"/>
  <c r="K86" i="3" s="1"/>
  <c r="G85" i="3"/>
  <c r="I85" i="3" s="1"/>
  <c r="K85" i="3" s="1"/>
  <c r="G84" i="3"/>
  <c r="I84" i="3" s="1"/>
  <c r="K84" i="3" s="1"/>
  <c r="G83" i="3"/>
  <c r="I83" i="3" s="1"/>
  <c r="K83" i="3" s="1"/>
  <c r="G81" i="3"/>
  <c r="I81" i="3" s="1"/>
  <c r="K81" i="3" s="1"/>
  <c r="G80" i="3"/>
  <c r="I80" i="3" s="1"/>
  <c r="K80" i="3" s="1"/>
  <c r="G79" i="3"/>
  <c r="I79" i="3" s="1"/>
  <c r="K79" i="3" s="1"/>
  <c r="G78" i="3"/>
  <c r="I78" i="3" s="1"/>
  <c r="K78" i="3" s="1"/>
  <c r="G77" i="3"/>
  <c r="I77" i="3" s="1"/>
  <c r="K77" i="3" s="1"/>
  <c r="G76" i="3"/>
  <c r="I76" i="3" s="1"/>
  <c r="K76" i="3" s="1"/>
  <c r="G73" i="3"/>
  <c r="I73" i="3" s="1"/>
  <c r="K73" i="3" s="1"/>
  <c r="G72" i="3"/>
  <c r="I72" i="3" s="1"/>
  <c r="K72" i="3" s="1"/>
  <c r="G71" i="3"/>
  <c r="I71" i="3" s="1"/>
  <c r="K71" i="3" s="1"/>
  <c r="G70" i="3"/>
  <c r="I70" i="3" s="1"/>
  <c r="K70" i="3" s="1"/>
  <c r="G69" i="3"/>
  <c r="I69" i="3" s="1"/>
  <c r="K69" i="3" s="1"/>
  <c r="G68" i="3"/>
  <c r="I68" i="3" s="1"/>
  <c r="K68" i="3" s="1"/>
  <c r="G67" i="3"/>
  <c r="I67" i="3" s="1"/>
  <c r="K67" i="3" s="1"/>
  <c r="G61" i="3"/>
  <c r="I61" i="3" s="1"/>
  <c r="K61" i="3" s="1"/>
  <c r="G60" i="3"/>
  <c r="I60" i="3" s="1"/>
  <c r="K60" i="3" s="1"/>
  <c r="G59" i="3"/>
  <c r="I59" i="3" s="1"/>
  <c r="K59" i="3" s="1"/>
  <c r="G58" i="3"/>
  <c r="I58" i="3" s="1"/>
  <c r="K58" i="3" s="1"/>
  <c r="G57" i="3"/>
  <c r="I57" i="3" s="1"/>
  <c r="K57" i="3" s="1"/>
  <c r="G56" i="3"/>
  <c r="I56" i="3" s="1"/>
  <c r="K56" i="3" s="1"/>
  <c r="G55" i="3"/>
  <c r="I55" i="3" s="1"/>
  <c r="K55" i="3" s="1"/>
  <c r="G54" i="3"/>
  <c r="I54" i="3" s="1"/>
  <c r="K54" i="3" s="1"/>
  <c r="G53" i="3"/>
  <c r="I53" i="3" s="1"/>
  <c r="K53" i="3" s="1"/>
  <c r="G52" i="3"/>
  <c r="I52" i="3" s="1"/>
  <c r="K52" i="3" s="1"/>
  <c r="G51" i="3"/>
  <c r="I51" i="3" s="1"/>
  <c r="K51" i="3" s="1"/>
  <c r="G50" i="3"/>
  <c r="I50" i="3" s="1"/>
  <c r="K50" i="3" s="1"/>
  <c r="G49" i="3"/>
  <c r="I49" i="3" s="1"/>
  <c r="K49" i="3" s="1"/>
  <c r="G48" i="3"/>
  <c r="I48" i="3" s="1"/>
  <c r="K48" i="3" s="1"/>
  <c r="G47" i="3"/>
  <c r="I47" i="3" s="1"/>
  <c r="K47" i="3" s="1"/>
  <c r="G46" i="3"/>
  <c r="I46" i="3" s="1"/>
  <c r="K46" i="3" s="1"/>
  <c r="G45" i="3"/>
  <c r="I45" i="3" s="1"/>
  <c r="K45" i="3" s="1"/>
  <c r="G44" i="3"/>
  <c r="I44" i="3" s="1"/>
  <c r="K44" i="3" s="1"/>
  <c r="G43" i="3"/>
  <c r="I43" i="3" s="1"/>
  <c r="K43" i="3" s="1"/>
  <c r="G42" i="3"/>
  <c r="I42" i="3" s="1"/>
  <c r="K42" i="3" s="1"/>
  <c r="G41" i="3"/>
  <c r="I41" i="3" s="1"/>
  <c r="K41" i="3" s="1"/>
  <c r="G40" i="3"/>
  <c r="I40" i="3" s="1"/>
  <c r="K40" i="3" s="1"/>
  <c r="G39" i="3"/>
  <c r="I39" i="3" s="1"/>
  <c r="K39" i="3" s="1"/>
  <c r="G38" i="3"/>
  <c r="I38" i="3" s="1"/>
  <c r="K38" i="3" s="1"/>
  <c r="G37" i="3"/>
  <c r="I37" i="3" s="1"/>
  <c r="K37" i="3" s="1"/>
  <c r="G36" i="3"/>
  <c r="I36" i="3" s="1"/>
  <c r="K36" i="3" s="1"/>
  <c r="G35" i="3"/>
  <c r="I35" i="3" s="1"/>
  <c r="K35" i="3" s="1"/>
  <c r="G34" i="3"/>
  <c r="I34" i="3" s="1"/>
  <c r="K34" i="3" s="1"/>
  <c r="G33" i="3"/>
  <c r="I33" i="3" s="1"/>
  <c r="K33" i="3" s="1"/>
  <c r="G32" i="3"/>
  <c r="I32" i="3" s="1"/>
  <c r="K32" i="3" s="1"/>
  <c r="G31" i="3"/>
  <c r="I31" i="3" s="1"/>
  <c r="K31" i="3" s="1"/>
  <c r="G30" i="3"/>
  <c r="I30" i="3" s="1"/>
  <c r="K30" i="3" s="1"/>
  <c r="G29" i="3"/>
  <c r="I29" i="3" s="1"/>
  <c r="K29" i="3" s="1"/>
  <c r="G28" i="3"/>
  <c r="I28" i="3" s="1"/>
  <c r="K28" i="3" s="1"/>
  <c r="G27" i="3"/>
  <c r="I27" i="3" s="1"/>
  <c r="K27" i="3" s="1"/>
  <c r="G26" i="3"/>
  <c r="I26" i="3" s="1"/>
  <c r="K26" i="3" s="1"/>
  <c r="G25" i="3"/>
  <c r="I25" i="3" s="1"/>
  <c r="K25" i="3" s="1"/>
  <c r="G24" i="3"/>
  <c r="I24" i="3" s="1"/>
  <c r="K24" i="3" s="1"/>
  <c r="G23" i="3"/>
  <c r="I23" i="3" s="1"/>
  <c r="K23" i="3" s="1"/>
  <c r="G22" i="3"/>
  <c r="I22" i="3" s="1"/>
  <c r="K22" i="3" s="1"/>
  <c r="G21" i="3"/>
  <c r="I21" i="3" s="1"/>
  <c r="K21" i="3" s="1"/>
  <c r="G20" i="3"/>
  <c r="I20" i="3" s="1"/>
  <c r="K20" i="3" s="1"/>
  <c r="G19" i="3"/>
  <c r="I19" i="3" s="1"/>
  <c r="K19" i="3" s="1"/>
  <c r="G18" i="3"/>
  <c r="I18" i="3" s="1"/>
  <c r="K18" i="3" s="1"/>
  <c r="G17" i="3"/>
  <c r="I17" i="3" s="1"/>
  <c r="K17" i="3" s="1"/>
  <c r="G16" i="3"/>
  <c r="I16" i="3" s="1"/>
  <c r="K16" i="3" s="1"/>
  <c r="G15" i="3"/>
  <c r="I15" i="3" s="1"/>
  <c r="K15" i="3" s="1"/>
  <c r="G14" i="3"/>
  <c r="I14" i="3" s="1"/>
  <c r="K14" i="3" s="1"/>
  <c r="G13" i="3"/>
  <c r="I13" i="3" s="1"/>
  <c r="K13" i="3" s="1"/>
  <c r="G12" i="3"/>
  <c r="I12" i="3" s="1"/>
  <c r="K12" i="3" s="1"/>
  <c r="G11" i="3"/>
  <c r="I11" i="3" l="1"/>
  <c r="K11" i="3" s="1"/>
  <c r="J5" i="3"/>
  <c r="J117" i="3"/>
  <c r="K117" i="3" s="1"/>
  <c r="J119" i="3"/>
  <c r="K119" i="3" s="1"/>
  <c r="K141" i="3"/>
  <c r="K114" i="3"/>
  <c r="K143" i="3"/>
  <c r="K138" i="3"/>
  <c r="K136" i="3"/>
  <c r="K126" i="3"/>
  <c r="K130" i="3"/>
  <c r="K128" i="3"/>
  <c r="K132" i="3"/>
  <c r="D121" i="3"/>
  <c r="H121" i="3" s="1"/>
  <c r="G127" i="3"/>
  <c r="I127" i="3" s="1"/>
  <c r="K127" i="3" s="1"/>
  <c r="K5" i="3" l="1"/>
  <c r="J121" i="3"/>
  <c r="K121" i="3" s="1"/>
  <c r="G129" i="3"/>
  <c r="I129" i="3" s="1"/>
  <c r="K129" i="3" s="1"/>
  <c r="D135" i="3"/>
  <c r="G135" i="3" s="1"/>
  <c r="I135" i="3" s="1"/>
  <c r="K135" i="3" s="1"/>
  <c r="D122" i="3"/>
  <c r="G122" i="3" s="1"/>
  <c r="I122" i="3" s="1"/>
  <c r="K122" i="3" s="1"/>
  <c r="D111" i="3"/>
  <c r="G125" i="3" l="1"/>
  <c r="I125" i="3" s="1"/>
  <c r="K125" i="3" s="1"/>
  <c r="G109" i="3"/>
  <c r="I109" i="3" s="1"/>
  <c r="K109" i="3" s="1"/>
  <c r="G111" i="3"/>
  <c r="I111" i="3" s="1"/>
  <c r="K111" i="3" s="1"/>
  <c r="D123" i="3"/>
  <c r="G123" i="3" s="1"/>
  <c r="I123" i="3" s="1"/>
  <c r="K123" i="3" s="1"/>
  <c r="D118" i="3" l="1"/>
  <c r="G118" i="3" s="1"/>
  <c r="I118" i="3" s="1"/>
  <c r="K118" i="3" s="1"/>
  <c r="G63" i="3"/>
  <c r="D113" i="3"/>
  <c r="I63" i="3" l="1"/>
  <c r="G113" i="3"/>
  <c r="I113" i="3" s="1"/>
  <c r="K113" i="3" s="1"/>
  <c r="D131" i="3"/>
  <c r="G131" i="3" s="1"/>
  <c r="I131" i="3" s="1"/>
  <c r="K131" i="3" s="1"/>
  <c r="G65" i="3"/>
  <c r="I65" i="3" s="1"/>
  <c r="K65" i="3" s="1"/>
  <c r="K63" i="3" l="1"/>
  <c r="D120" i="3"/>
  <c r="G120" i="3" l="1"/>
  <c r="D137" i="3"/>
  <c r="G137" i="3" s="1"/>
  <c r="I120" i="3" l="1"/>
  <c r="G144" i="3"/>
  <c r="I137" i="3"/>
  <c r="K137" i="3" s="1"/>
  <c r="H10" i="3"/>
  <c r="H9" i="3"/>
  <c r="H8" i="3"/>
  <c r="H7" i="3"/>
  <c r="H6" i="3"/>
  <c r="H144" i="3" s="1"/>
  <c r="F149" i="3" s="1"/>
  <c r="F147" i="3" l="1"/>
  <c r="H147" i="3" s="1"/>
  <c r="G147" i="3" s="1"/>
  <c r="F148" i="3"/>
  <c r="K120" i="3"/>
  <c r="I144" i="3"/>
  <c r="J6" i="3"/>
  <c r="J8" i="3"/>
  <c r="K8" i="3" s="1"/>
  <c r="J10" i="3"/>
  <c r="K10" i="3" s="1"/>
  <c r="J7" i="3"/>
  <c r="K7" i="3" s="1"/>
  <c r="J9" i="3"/>
  <c r="K9" i="3" s="1"/>
  <c r="E148" i="3" l="1"/>
  <c r="E149" i="3"/>
  <c r="H148" i="3"/>
  <c r="G148" i="3" s="1"/>
  <c r="J144" i="3"/>
  <c r="K6" i="3"/>
  <c r="K144" i="3" s="1"/>
  <c r="H149" i="3" l="1"/>
  <c r="G149" i="3" s="1"/>
</calcChain>
</file>

<file path=xl/sharedStrings.xml><?xml version="1.0" encoding="utf-8"?>
<sst xmlns="http://schemas.openxmlformats.org/spreadsheetml/2006/main" count="445" uniqueCount="307">
  <si>
    <t>Číslo</t>
  </si>
  <si>
    <t>Položka</t>
  </si>
  <si>
    <t>Množství</t>
  </si>
  <si>
    <t>MJ</t>
  </si>
  <si>
    <t>Výdaje v Kč bez DPH</t>
  </si>
  <si>
    <t>Kč/MJ</t>
  </si>
  <si>
    <t>Způsobilé</t>
  </si>
  <si>
    <t>1.</t>
  </si>
  <si>
    <t>Materiál</t>
  </si>
  <si>
    <t>ks</t>
  </si>
  <si>
    <t>1.7</t>
  </si>
  <si>
    <t>kpl</t>
  </si>
  <si>
    <t>2.</t>
  </si>
  <si>
    <t>Montážní práce</t>
  </si>
  <si>
    <t>2.1</t>
  </si>
  <si>
    <t>2.2</t>
  </si>
  <si>
    <t>3.</t>
  </si>
  <si>
    <t>Ostatní</t>
  </si>
  <si>
    <t>3.1</t>
  </si>
  <si>
    <t>3.2</t>
  </si>
  <si>
    <t>hod</t>
  </si>
  <si>
    <t>Rekapitulace</t>
  </si>
  <si>
    <t>bez DPH</t>
  </si>
  <si>
    <t>DPH (21%)</t>
  </si>
  <si>
    <t>DPH 21%</t>
  </si>
  <si>
    <t>Výdaje v Kč s DPH</t>
  </si>
  <si>
    <t>2.3</t>
  </si>
  <si>
    <t>3.3</t>
  </si>
  <si>
    <t>1.8</t>
  </si>
  <si>
    <t>1.9</t>
  </si>
  <si>
    <t>2.4</t>
  </si>
  <si>
    <t>Ekologická likvidace svítidel</t>
  </si>
  <si>
    <t>1.10</t>
  </si>
  <si>
    <t>m</t>
  </si>
  <si>
    <t>Svodový kabel CYKY 3Cx1,5mm</t>
  </si>
  <si>
    <t>1.11</t>
  </si>
  <si>
    <t>Demontáž stávajícího svítidla</t>
  </si>
  <si>
    <t>Montáž svodového kabelu</t>
  </si>
  <si>
    <t>2.5</t>
  </si>
  <si>
    <t>2.7</t>
  </si>
  <si>
    <t>3.4</t>
  </si>
  <si>
    <t>Odvoz a likvidace demont. materiálu</t>
  </si>
  <si>
    <t>3.5</t>
  </si>
  <si>
    <t>DIO, zajištění stavby</t>
  </si>
  <si>
    <t>set</t>
  </si>
  <si>
    <t>1.13</t>
  </si>
  <si>
    <t>1.14</t>
  </si>
  <si>
    <t>1.15</t>
  </si>
  <si>
    <t>1.16</t>
  </si>
  <si>
    <t>1.12</t>
  </si>
  <si>
    <t>Revizní zpráva</t>
  </si>
  <si>
    <t>Montáž nového LED svítidla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</si>
  <si>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</si>
  <si>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</si>
  <si>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</si>
  <si>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</si>
  <si>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</si>
  <si>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</si>
  <si>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</si>
  <si>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</si>
  <si>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</si>
  <si>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</si>
  <si>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příplatek za recyklaci svítidla</t>
  </si>
  <si>
    <t>1.27</t>
  </si>
  <si>
    <t>1.28</t>
  </si>
  <si>
    <t>1.29</t>
  </si>
  <si>
    <t>1.30</t>
  </si>
  <si>
    <t>1.31</t>
  </si>
  <si>
    <t>Proudové svorky na neizolované/izolované vrchní vedení (2ks/svítidlo)</t>
  </si>
  <si>
    <t xml:space="preserve">Montáž proudových/propichovacích svorek na vrchní vedení </t>
  </si>
  <si>
    <t>Silniční LED svítidlo typ A/2700K/CLO</t>
  </si>
  <si>
    <t>výložník UNI 0,3m včetně materiálu pro uchycení</t>
  </si>
  <si>
    <t>výložník UNI 0,5m včetně materiálu pro uchycení</t>
  </si>
  <si>
    <t>výložník UNI 1m včetně materiálu pro uchycení</t>
  </si>
  <si>
    <t>výložník UNI 1.5m včetně materiálu pro uchycení</t>
  </si>
  <si>
    <t>výložník UNI 2m včetně materiálu pro uchycení</t>
  </si>
  <si>
    <t>demontáž výložníku</t>
  </si>
  <si>
    <t>2.6</t>
  </si>
  <si>
    <t>2.8</t>
  </si>
  <si>
    <t>nástavec stožáru 1m</t>
  </si>
  <si>
    <t>nástavec stožáru 1.5m</t>
  </si>
  <si>
    <t>montáž výložníku/nástavce</t>
  </si>
  <si>
    <t>Kompletní montáž bezpaticového třístupňového ocelového stožáru, zabetonování základu, průchodkami pro kabel a pouzdra naspojkování na stávající kabel (připojení na nový kabel) a připojení na stožárovou výzbroj</t>
  </si>
  <si>
    <t>Stožárová svorkovnice vč. pojistky</t>
  </si>
  <si>
    <t>Přechodové LED svítidlo typ AZ/4000K/CLO</t>
  </si>
  <si>
    <t>Přechodové LED svítidlo typ BA/4000K/CLO</t>
  </si>
  <si>
    <t>Přechodové LED svítidlo typ BB/4000K/CLO</t>
  </si>
  <si>
    <t>Přechodové LED svítidlo typ BC/4000K/CLO</t>
  </si>
  <si>
    <t>Přechodové LED svítidlo typ BD/4000K/CLO</t>
  </si>
  <si>
    <t>Přechodové LED svítidlo typ BE/4000K/CLO</t>
  </si>
  <si>
    <t>Převěsové  LED svítidlo typ AA/2200K/CLO</t>
  </si>
  <si>
    <t>Silniční LED svítidlo typ AC/2200K/CLO</t>
  </si>
  <si>
    <t>Silniční LED svítidlo typ AD/2200K/CLO</t>
  </si>
  <si>
    <t>Silniční LED svítidlo typ AE/2200K/CLO</t>
  </si>
  <si>
    <t>Silniční LED svítidlo typ AF/2200K/CLO</t>
  </si>
  <si>
    <t>Silniční LED svítidlo typ AG/2200K/CLO</t>
  </si>
  <si>
    <t>Silniční LED svítidlo typ AH/2200K/CLO</t>
  </si>
  <si>
    <t>Silniční LED svítidlo typ AI/2200K/CLO</t>
  </si>
  <si>
    <t>Silniční LED svítidlo typ AJ/2200K/CLO</t>
  </si>
  <si>
    <t>Silniční LED svítidlo typ AK/2200K/CLO</t>
  </si>
  <si>
    <t>Silniční LED svítidlo typ AL/2700K/CLO</t>
  </si>
  <si>
    <t>Silniční LED svítidlo typ AM/2700K/CLO</t>
  </si>
  <si>
    <t>Silniční LED svítidlo typ AN/2700K/CLO</t>
  </si>
  <si>
    <t>Silniční LED svítidlo typ AO/2700K/CLO</t>
  </si>
  <si>
    <t>Silniční LED svítidlo typ AP/2700K/CLO</t>
  </si>
  <si>
    <t>Silniční LED svítidlo typ AQ/2700K/CLO</t>
  </si>
  <si>
    <t>Silniční LED svítidlo typ AR/2200K/CLO</t>
  </si>
  <si>
    <t>Silniční LED svítidlo typ AS/2200K/CLO</t>
  </si>
  <si>
    <t>Silniční LED svítidlo typ AT/2700K/CLO</t>
  </si>
  <si>
    <t>Silniční LED svítidlo typ AU/2700K/CLO</t>
  </si>
  <si>
    <t>Silniční LED svítidlo typ AV/2700K/CLO</t>
  </si>
  <si>
    <t>Silniční LED svítidlo typ AW/2700K/CLO</t>
  </si>
  <si>
    <t>Silniční LED svítidlo typ AX/2700K/CLO</t>
  </si>
  <si>
    <t>Silniční LED svítidlo typ AY/2700K/CLO</t>
  </si>
  <si>
    <t>Silniční LED svítidlo typ B/2200K/CLO</t>
  </si>
  <si>
    <t>Silniční LED svítidlo typ C/2200K/CLO</t>
  </si>
  <si>
    <t>Silniční LED svítidlo typ D/2200K/CLO</t>
  </si>
  <si>
    <t>Silniční LED svítidlo typ E/2200K/CLO</t>
  </si>
  <si>
    <t>Silniční LED svítidlo typ F/2200K/CLO</t>
  </si>
  <si>
    <t>Silniční LED svítidlo typ G/2200K/CLO</t>
  </si>
  <si>
    <t>Silniční LED svítidlo typ H/2200K/CLO</t>
  </si>
  <si>
    <t>Silniční LED svítidlo typ I/2200K/CLO</t>
  </si>
  <si>
    <t>Silniční LED svítidlo typ J/2200K/CLO</t>
  </si>
  <si>
    <t>Silniční LED svítidlo typ K/2200K/CLO</t>
  </si>
  <si>
    <t>Silniční LED svítidlo typ L/2200K/CLO</t>
  </si>
  <si>
    <t>Silniční LED svítidlo typ M/2200K/CLO</t>
  </si>
  <si>
    <t>Silniční LED svítidlo typ N/2200K/CLO</t>
  </si>
  <si>
    <t>Silniční LED svítidlo typ O/2200K/CLO</t>
  </si>
  <si>
    <t>Silniční LED svítidlo typ P/2700K/CLO</t>
  </si>
  <si>
    <t>Silniční LED svítidlo typ Q/2700K/CLO</t>
  </si>
  <si>
    <t>Silniční LED svítidlo typ R/2700K/CLO</t>
  </si>
  <si>
    <t>Silniční LED svítidlo typ S/2700K/CLO</t>
  </si>
  <si>
    <t>Silniční LED svítidlo typ T/2700K/CLO</t>
  </si>
  <si>
    <t>Silniční LED svítidlo typ U/2700K/CLO</t>
  </si>
  <si>
    <t>Silniční LED svítidlo typ V/2700K/CLO</t>
  </si>
  <si>
    <t>Silniční LED svítidlo typ W/2700K/CLO</t>
  </si>
  <si>
    <t>Silniční LED svítidlo typ X/2700K/CLO</t>
  </si>
  <si>
    <t>Silniční LED svítidlo typ Y/2700K/CLO</t>
  </si>
  <si>
    <t>Silniční LED svítidlo typ Z/2700K/CLO</t>
  </si>
  <si>
    <t>výložník G1 - 1000</t>
  </si>
  <si>
    <t>výložník G1 - 1500</t>
  </si>
  <si>
    <t>výložník G1 - 2000</t>
  </si>
  <si>
    <t>výložník G2 - 1000/90</t>
  </si>
  <si>
    <t>výložník G2 - 2000/180</t>
  </si>
  <si>
    <t>výložník G2 - 2000/90</t>
  </si>
  <si>
    <t>výložník SD1-1000</t>
  </si>
  <si>
    <t>výložník SD1-1500</t>
  </si>
  <si>
    <t>výložník SD1-500</t>
  </si>
  <si>
    <t>výložník SD2-1000/180</t>
  </si>
  <si>
    <t>výložník SD2-1500/180</t>
  </si>
  <si>
    <t>výložník SK2-1000/90</t>
  </si>
  <si>
    <t>stožár GM 10</t>
  </si>
  <si>
    <t>stožár GM 9</t>
  </si>
  <si>
    <t>stožár GM 8</t>
  </si>
  <si>
    <t>stožár K 9</t>
  </si>
  <si>
    <t>stožár K 8</t>
  </si>
  <si>
    <t>stožár K 7</t>
  </si>
  <si>
    <t>stožár K 6</t>
  </si>
  <si>
    <t>stožár K 5,5</t>
  </si>
  <si>
    <t>stožár K 5</t>
  </si>
  <si>
    <t>stožárový základ GM 10</t>
  </si>
  <si>
    <t>stožárový základ GM 9</t>
  </si>
  <si>
    <t>stožárový základ GM 8</t>
  </si>
  <si>
    <t>stožárový základ K 9</t>
  </si>
  <si>
    <t>stožárový základ K 8</t>
  </si>
  <si>
    <t>stožárový základ K 7</t>
  </si>
  <si>
    <t>stožárový základ K 6</t>
  </si>
  <si>
    <t>stožárový základ K 5,5</t>
  </si>
  <si>
    <t>stožárový základ K 5</t>
  </si>
  <si>
    <t>doplnění/nové ZM s řídící jednotkou, spínání v nule</t>
  </si>
  <si>
    <t>komunikační modul s rozhraním dle ZHAGA 18</t>
  </si>
  <si>
    <t>zprovoznění dozorového a řídícho systému včetně poplatků za jeho provoz v následujících 10ti letech</t>
  </si>
  <si>
    <t>instalace nového ZM</t>
  </si>
  <si>
    <t>s DPH</t>
  </si>
  <si>
    <t>Demontáž stožáru  včetně zásypu základu, povrchových úprav, spojkami pro kabel, naspojkování,odvoz přebytečného výkopu, vč. skládkovného</t>
  </si>
  <si>
    <t>2.9</t>
  </si>
  <si>
    <t>2.10</t>
  </si>
  <si>
    <t>1.32</t>
  </si>
  <si>
    <t>1.33</t>
  </si>
  <si>
    <t>1.35</t>
  </si>
  <si>
    <t>1.34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</si>
  <si>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</si>
  <si>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</si>
  <si>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</si>
  <si>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</si>
  <si>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</si>
  <si>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</si>
  <si>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</si>
  <si>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</si>
  <si>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</si>
  <si>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</si>
  <si>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</si>
  <si>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</si>
  <si>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</si>
  <si>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</si>
  <si>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</si>
  <si>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</si>
  <si>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</si>
  <si>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</si>
  <si>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</si>
  <si>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</si>
  <si>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</si>
  <si>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</si>
  <si>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</si>
  <si>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</si>
  <si>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</si>
  <si>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</si>
  <si>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</si>
  <si>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1.65</t>
  </si>
  <si>
    <t>1.66</t>
  </si>
  <si>
    <t>1.67</t>
  </si>
  <si>
    <t>1.68</t>
  </si>
  <si>
    <t>1.69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</si>
  <si>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</si>
  <si>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</si>
  <si>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</si>
  <si>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</si>
  <si>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</si>
  <si>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</si>
  <si>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</si>
  <si>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</si>
  <si>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</si>
  <si>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</si>
  <si>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</si>
  <si>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</si>
  <si>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</si>
  <si>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</si>
  <si>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</si>
  <si>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</si>
  <si>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</si>
  <si>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</si>
  <si>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</si>
  <si>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</si>
  <si>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</si>
  <si>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</si>
  <si>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</si>
  <si>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</si>
  <si>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</si>
  <si>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</si>
  <si>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2.11</t>
  </si>
  <si>
    <t>montáž komunikačního modulu</t>
  </si>
  <si>
    <t>Nezpůsobilé</t>
  </si>
  <si>
    <t>1.55N</t>
  </si>
  <si>
    <t>1.1N</t>
  </si>
  <si>
    <t>1.2N</t>
  </si>
  <si>
    <t>1.3N</t>
  </si>
  <si>
    <t>1.4N</t>
  </si>
  <si>
    <t>1.5N</t>
  </si>
  <si>
    <t>1.6N</t>
  </si>
  <si>
    <t>Stožárová svorkovnice vč. pojistky (přechody)</t>
  </si>
  <si>
    <t>komunikační modul s rozhraním dle ZHAGA 18 (přechody)</t>
  </si>
  <si>
    <t>stožárový základ PB 6 (přechody)</t>
  </si>
  <si>
    <t>stožár PB 6 (přechody)</t>
  </si>
  <si>
    <t>výložník PDB1-2000 (přechody)</t>
  </si>
  <si>
    <t>atypický přechodový výložník 4000 (přechody)</t>
  </si>
  <si>
    <t>přechodový výložník třmenový 4000 (přechody)</t>
  </si>
  <si>
    <t>Svodový kabel CYKY 3Cx1,5mm (přechody)</t>
  </si>
  <si>
    <t>příplatek za recyklaci svítidla (přechody)</t>
  </si>
  <si>
    <t>2.10N</t>
  </si>
  <si>
    <t>montáž komunikačního modulu (přechody)</t>
  </si>
  <si>
    <t>2.9N</t>
  </si>
  <si>
    <t>montáž výložníku (přechody)</t>
  </si>
  <si>
    <t>2.8N</t>
  </si>
  <si>
    <t>demontáž výložníku (přechody)</t>
  </si>
  <si>
    <t>2.7N</t>
  </si>
  <si>
    <t>Montáž svodového kabelu (přechody)</t>
  </si>
  <si>
    <t>2.3N</t>
  </si>
  <si>
    <t>Demontáž stávajícího svítidla (přechodoy)</t>
  </si>
  <si>
    <t>Montáž nového LED svítidla (přechody)</t>
  </si>
  <si>
    <t>2.1N</t>
  </si>
  <si>
    <t>2.2N</t>
  </si>
  <si>
    <t>Kompletní montáž bezpaticového třístupňového ocelového stožáru, zabetonování základu, průchodkami pro kabel a pouzdra naspojkování na stávající kabel (připojení na nový kabel) a připojení na stožárovou výzbroj (přechody)</t>
  </si>
  <si>
    <t>31N</t>
  </si>
  <si>
    <t>3.2N</t>
  </si>
  <si>
    <t>3.4N</t>
  </si>
  <si>
    <t>3.5N</t>
  </si>
  <si>
    <t>Pronájem montážní plošiny (přechody)</t>
  </si>
  <si>
    <t xml:space="preserve">Pronájem montážní plošiny </t>
  </si>
  <si>
    <t>Ekologická likvidace svítidel (přechody)</t>
  </si>
  <si>
    <t>DIO, zajištění stavby (přechody)</t>
  </si>
  <si>
    <t>podíl</t>
  </si>
  <si>
    <t>z toho nezpůsobilé výdaje</t>
  </si>
  <si>
    <t>4</t>
  </si>
  <si>
    <t>5</t>
  </si>
  <si>
    <t>6</t>
  </si>
  <si>
    <t>Odvoz a likvidace demont. Materiálu (přechody)</t>
  </si>
  <si>
    <t>Silniční  LED svítidlo typ AB/2200K/CLO</t>
  </si>
  <si>
    <t>Silniční LED svítidlo typ BF/2200K/CLO</t>
  </si>
  <si>
    <t>1.56N</t>
  </si>
  <si>
    <t>1.63</t>
  </si>
  <si>
    <t>1.64N</t>
  </si>
  <si>
    <t>1.64N1</t>
  </si>
  <si>
    <t>1.70</t>
  </si>
  <si>
    <t>1.71N</t>
  </si>
  <si>
    <t>1.85N</t>
  </si>
  <si>
    <t>1.94N</t>
  </si>
  <si>
    <t>1.97N</t>
  </si>
  <si>
    <t>1.99</t>
  </si>
  <si>
    <t>1.100</t>
  </si>
  <si>
    <t>1.100N</t>
  </si>
  <si>
    <t>SUMA</t>
  </si>
  <si>
    <t>Investiční výdaje</t>
  </si>
  <si>
    <t xml:space="preserve">Projekt : Modernizace VO ve městě Trutnov - Investiční akce </t>
  </si>
  <si>
    <t>Učastník smí vyplnit pouze takto označená pole</t>
  </si>
  <si>
    <t>Zásah do jiných buněk je nepřípustný</t>
  </si>
  <si>
    <t>Celkové výdaje</t>
  </si>
  <si>
    <t>z toho způsobilé 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</si>
</sst>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&quot;Kč&quot;_-;\-* #,##0.00\ &quot;Kč&quot;_-;_-* &quot;-&quot;??\ &quot;Kč&quot;_-;_-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BE4D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 applyBorder="0" applyProtection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Protection="0"/>
    <xf numFmtId="44" fontId="5" fillId="0" borderId="0" applyFont="0" applyFill="0" applyBorder="0" applyAlignment="0" applyProtection="0"/>
    <xf numFmtId="0" fontId="2" fillId="0" borderId="0"/>
    <xf numFmtId="0" fontId="2" fillId="0" borderId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80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5" applyFont="1" applyAlignment="1">
      <alignment vertical="center"/>
    </xf>
    <xf numFmtId="49" fontId="7" fillId="0" borderId="0" xfId="5" applyNumberFormat="1" applyFont="1" applyAlignment="1">
      <alignment vertical="center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44" fontId="10" fillId="2" borderId="2" xfId="1" applyFont="1" applyFill="1" applyBorder="1" applyAlignment="1">
      <alignment horizontal="center" vertical="center" wrapText="1"/>
    </xf>
    <xf numFmtId="49" fontId="8" fillId="2" borderId="2" xfId="2" applyNumberFormat="1" applyFont="1" applyFill="1" applyBorder="1" applyAlignment="1">
      <alignment horizontal="center" vertical="center"/>
    </xf>
    <xf numFmtId="0" fontId="8" fillId="2" borderId="2" xfId="2" applyFont="1" applyFill="1" applyBorder="1" applyAlignment="1">
      <alignment vertical="center"/>
    </xf>
    <xf numFmtId="0" fontId="7" fillId="2" borderId="2" xfId="2" applyFont="1" applyFill="1" applyBorder="1" applyAlignment="1">
      <alignment horizontal="center" vertical="center"/>
    </xf>
    <xf numFmtId="44" fontId="7" fillId="2" borderId="2" xfId="1" applyFont="1" applyFill="1" applyBorder="1" applyAlignment="1">
      <alignment vertical="center"/>
    </xf>
    <xf numFmtId="44" fontId="7" fillId="2" borderId="2" xfId="1" applyFont="1" applyFill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44" fontId="7" fillId="0" borderId="1" xfId="1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44" fontId="7" fillId="0" borderId="0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wrapText="1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44" fontId="7" fillId="0" borderId="0" xfId="1" applyFont="1" applyAlignment="1">
      <alignment vertical="center"/>
    </xf>
    <xf numFmtId="44" fontId="7" fillId="0" borderId="0" xfId="1" applyFont="1" applyAlignment="1">
      <alignment horizontal="center" vertical="center"/>
    </xf>
    <xf numFmtId="49" fontId="7" fillId="0" borderId="2" xfId="2" applyNumberFormat="1" applyFont="1" applyBorder="1" applyAlignment="1">
      <alignment horizontal="center" vertical="center"/>
    </xf>
    <xf numFmtId="0" fontId="7" fillId="0" borderId="2" xfId="2" applyFont="1" applyBorder="1" applyAlignment="1">
      <alignment vertical="center"/>
    </xf>
    <xf numFmtId="44" fontId="7" fillId="0" borderId="0" xfId="1" applyFont="1" applyFill="1" applyAlignment="1">
      <alignment horizontal="center" vertical="center"/>
    </xf>
    <xf numFmtId="0" fontId="7" fillId="0" borderId="2" xfId="2" applyFont="1" applyBorder="1" applyAlignment="1">
      <alignment vertical="center" wrapText="1"/>
    </xf>
    <xf numFmtId="0" fontId="7" fillId="0" borderId="2" xfId="9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2" borderId="1" xfId="2" applyFont="1" applyFill="1" applyBorder="1" applyAlignment="1">
      <alignment horizontal="center" vertical="center"/>
    </xf>
    <xf numFmtId="0" fontId="7" fillId="0" borderId="2" xfId="12" applyFont="1" applyBorder="1"/>
    <xf numFmtId="0" fontId="7" fillId="0" borderId="2" xfId="12" applyFont="1" applyBorder="1" applyAlignment="1">
      <alignment horizontal="center" vertical="center"/>
    </xf>
    <xf numFmtId="0" fontId="7" fillId="0" borderId="2" xfId="12" applyFont="1" applyBorder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0" fontId="7" fillId="0" borderId="0" xfId="3" applyFont="1" applyAlignment="1">
      <alignment vertical="center" wrapText="1"/>
    </xf>
    <xf numFmtId="0" fontId="8" fillId="0" borderId="0" xfId="2" applyFont="1" applyAlignment="1">
      <alignment vertical="center"/>
    </xf>
    <xf numFmtId="44" fontId="8" fillId="0" borderId="0" xfId="2" applyNumberFormat="1" applyFont="1" applyAlignment="1">
      <alignment vertical="center"/>
    </xf>
    <xf numFmtId="44" fontId="7" fillId="0" borderId="2" xfId="1" applyFont="1" applyFill="1" applyBorder="1" applyAlignment="1">
      <alignment horizontal="center" vertical="center"/>
    </xf>
    <xf numFmtId="49" fontId="7" fillId="3" borderId="1" xfId="2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7" fillId="3" borderId="2" xfId="2" applyNumberFormat="1" applyFont="1" applyFill="1" applyBorder="1" applyAlignment="1">
      <alignment horizontal="center" vertical="center"/>
    </xf>
    <xf numFmtId="49" fontId="13" fillId="0" borderId="2" xfId="23" applyNumberFormat="1" applyFont="1" applyBorder="1" applyAlignment="1">
      <alignment horizontal="center" vertical="center"/>
    </xf>
    <xf numFmtId="0" fontId="14" fillId="0" borderId="2" xfId="24" applyFont="1" applyBorder="1" applyAlignment="1">
      <alignment vertical="center" wrapText="1"/>
    </xf>
    <xf numFmtId="0" fontId="13" fillId="0" borderId="2" xfId="23" applyFont="1" applyBorder="1" applyAlignment="1">
      <alignment horizontal="center" vertical="center"/>
    </xf>
    <xf numFmtId="44" fontId="13" fillId="0" borderId="4" xfId="1" applyFont="1" applyBorder="1" applyAlignment="1">
      <alignment horizontal="center" vertical="center"/>
    </xf>
    <xf numFmtId="44" fontId="13" fillId="0" borderId="2" xfId="1" applyFont="1" applyBorder="1" applyAlignment="1">
      <alignment horizontal="center" vertical="center"/>
    </xf>
    <xf numFmtId="0" fontId="15" fillId="0" borderId="2" xfId="24" applyFont="1" applyBorder="1" applyAlignment="1">
      <alignment vertical="center" wrapText="1"/>
    </xf>
    <xf numFmtId="10" fontId="15" fillId="0" borderId="2" xfId="28" applyNumberFormat="1" applyFont="1" applyBorder="1" applyAlignment="1">
      <alignment vertical="center" wrapText="1"/>
    </xf>
    <xf numFmtId="44" fontId="15" fillId="0" borderId="2" xfId="1" applyFont="1" applyBorder="1" applyAlignment="1">
      <alignment vertical="center" wrapText="1"/>
    </xf>
    <xf numFmtId="44" fontId="7" fillId="0" borderId="0" xfId="1" applyFont="1" applyBorder="1" applyAlignment="1">
      <alignment horizontal="left" vertical="center"/>
    </xf>
    <xf numFmtId="44" fontId="8" fillId="0" borderId="0" xfId="1" applyFont="1" applyFill="1" applyBorder="1" applyAlignment="1">
      <alignment horizontal="center" vertical="center"/>
    </xf>
    <xf numFmtId="44" fontId="14" fillId="0" borderId="2" xfId="1" applyFont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44" fontId="7" fillId="4" borderId="2" xfId="1" applyFont="1" applyFill="1" applyBorder="1" applyAlignment="1">
      <alignment horizontal="center" vertical="center"/>
    </xf>
    <xf numFmtId="49" fontId="12" fillId="4" borderId="2" xfId="2" applyNumberFormat="1" applyFont="1" applyFill="1" applyBorder="1" applyAlignment="1">
      <alignment horizontal="center" vertical="center"/>
    </xf>
    <xf numFmtId="0" fontId="12" fillId="4" borderId="2" xfId="2" applyFont="1" applyFill="1" applyBorder="1" applyAlignment="1">
      <alignment vertical="center"/>
    </xf>
    <xf numFmtId="49" fontId="12" fillId="4" borderId="2" xfId="23" applyNumberFormat="1" applyFont="1" applyFill="1" applyBorder="1" applyAlignment="1">
      <alignment horizontal="center" vertical="center"/>
    </xf>
    <xf numFmtId="0" fontId="12" fillId="4" borderId="2" xfId="23" applyFont="1" applyFill="1" applyBorder="1" applyAlignment="1">
      <alignment horizontal="left" vertical="center"/>
    </xf>
    <xf numFmtId="0" fontId="12" fillId="4" borderId="2" xfId="23" applyFont="1" applyFill="1" applyBorder="1" applyAlignment="1">
      <alignment horizontal="center" vertical="center"/>
    </xf>
    <xf numFmtId="44" fontId="12" fillId="4" borderId="2" xfId="1" applyFont="1" applyFill="1" applyBorder="1" applyAlignment="1">
      <alignment horizontal="center" vertical="center"/>
    </xf>
    <xf numFmtId="44" fontId="12" fillId="4" borderId="1" xfId="1" applyFont="1" applyFill="1" applyBorder="1" applyAlignment="1">
      <alignment horizontal="center" vertical="center"/>
    </xf>
    <xf numFmtId="44" fontId="14" fillId="0" borderId="0" xfId="1" applyFont="1" applyBorder="1" applyAlignment="1">
      <alignment horizontal="center" vertical="center"/>
    </xf>
    <xf numFmtId="44" fontId="12" fillId="0" borderId="2" xfId="1" applyFont="1" applyBorder="1" applyAlignment="1">
      <alignment vertical="center"/>
    </xf>
    <xf numFmtId="44" fontId="12" fillId="0" borderId="4" xfId="1" applyFont="1" applyBorder="1" applyAlignment="1">
      <alignment horizontal="center" vertical="center"/>
    </xf>
    <xf numFmtId="49" fontId="7" fillId="5" borderId="2" xfId="0" applyNumberFormat="1" applyFont="1" applyFill="1" applyBorder="1" applyAlignment="1">
      <alignment horizontal="center" vertical="center"/>
    </xf>
    <xf numFmtId="44" fontId="7" fillId="5" borderId="2" xfId="1" applyFont="1" applyFill="1" applyBorder="1" applyAlignment="1">
      <alignment horizontal="center" vertical="center"/>
    </xf>
    <xf numFmtId="44" fontId="7" fillId="5" borderId="2" xfId="1" applyFont="1" applyFill="1" applyBorder="1" applyAlignment="1">
      <alignment vertical="center"/>
    </xf>
    <xf numFmtId="164" fontId="7" fillId="6" borderId="3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5" applyFont="1" applyAlignment="1">
      <alignment horizontal="left" vertical="center"/>
    </xf>
    <xf numFmtId="49" fontId="10" fillId="2" borderId="2" xfId="2" applyNumberFormat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29">
    <cellStyle name="Měna" xfId="1" builtinId="4"/>
    <cellStyle name="Měna 2" xfId="6" xr:uid="{00000000-0005-0000-0000-000001000000}"/>
    <cellStyle name="Měna 2 2" xfId="21" xr:uid="{00000000-0005-0000-0000-000002000000}"/>
    <cellStyle name="Měna 2 3" xfId="14" xr:uid="{00000000-0005-0000-0000-000003000000}"/>
    <cellStyle name="Měna 3" xfId="8" xr:uid="{00000000-0005-0000-0000-000004000000}"/>
    <cellStyle name="Měna 3 2" xfId="22" xr:uid="{00000000-0005-0000-0000-000005000000}"/>
    <cellStyle name="Měna 4" xfId="17" xr:uid="{00000000-0005-0000-0000-000006000000}"/>
    <cellStyle name="Měna 5" xfId="25" xr:uid="{00000000-0005-0000-0000-000007000000}"/>
    <cellStyle name="Měna 6" xfId="11" xr:uid="{00000000-0005-0000-0000-000008000000}"/>
    <cellStyle name="Normální" xfId="0" builtinId="0"/>
    <cellStyle name="Normální 17" xfId="2" xr:uid="{00000000-0005-0000-0000-00000A000000}"/>
    <cellStyle name="Normální 17 2" xfId="9" xr:uid="{00000000-0005-0000-0000-00000B000000}"/>
    <cellStyle name="Normální 17 2 2" xfId="23" xr:uid="{00000000-0005-0000-0000-00000C000000}"/>
    <cellStyle name="Normální 17 2 3" xfId="15" xr:uid="{00000000-0005-0000-0000-00000D000000}"/>
    <cellStyle name="Normální 17 3" xfId="18" xr:uid="{00000000-0005-0000-0000-00000E000000}"/>
    <cellStyle name="Normální 17 4" xfId="26" xr:uid="{00000000-0005-0000-0000-00000F000000}"/>
    <cellStyle name="Normální 17 5" xfId="12" xr:uid="{00000000-0005-0000-0000-000010000000}"/>
    <cellStyle name="Normální 18" xfId="3" xr:uid="{00000000-0005-0000-0000-000011000000}"/>
    <cellStyle name="Normální 18 2" xfId="10" xr:uid="{00000000-0005-0000-0000-000012000000}"/>
    <cellStyle name="Normální 18 2 2" xfId="24" xr:uid="{00000000-0005-0000-0000-000013000000}"/>
    <cellStyle name="Normální 18 2 3" xfId="16" xr:uid="{00000000-0005-0000-0000-000014000000}"/>
    <cellStyle name="Normální 18 3" xfId="19" xr:uid="{00000000-0005-0000-0000-000015000000}"/>
    <cellStyle name="Normální 18 4" xfId="27" xr:uid="{00000000-0005-0000-0000-000016000000}"/>
    <cellStyle name="Normální 18 5" xfId="13" xr:uid="{00000000-0005-0000-0000-000017000000}"/>
    <cellStyle name="Normální 2" xfId="5" xr:uid="{00000000-0005-0000-0000-000018000000}"/>
    <cellStyle name="Normální 2 2" xfId="20" xr:uid="{00000000-0005-0000-0000-000019000000}"/>
    <cellStyle name="Normální 22 2" xfId="7" xr:uid="{00000000-0005-0000-0000-00001A000000}"/>
    <cellStyle name="Pivot Table Value" xfId="4" xr:uid="{00000000-0005-0000-0000-00001B000000}"/>
    <cellStyle name="Procenta" xfId="2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1ADAC-94D3-45C1-8D65-7C091DF855AA}">
  <sheetPr>
    <pageSetUpPr fitToPage="1"/>
  </sheetPr>
  <dimension ref="B1:L153"/>
  <sheetViews>
    <sheetView tabSelected="1" zoomScale="117" zoomScaleNormal="100" workbookViewId="0">
      <selection activeCell="D44" sqref="D44"/>
    </sheetView>
  </sheetViews>
  <sheetFormatPr baseColWidth="10" defaultColWidth="9.1640625" defaultRowHeight="14" x14ac:dyDescent="0.2"/>
  <cols>
    <col min="1" max="1" width="3.1640625" style="6" customWidth="1"/>
    <col min="2" max="2" width="6" style="38" bestFit="1" customWidth="1"/>
    <col min="3" max="3" width="57.6640625" style="6" bestFit="1" customWidth="1"/>
    <col min="4" max="4" width="9.1640625" style="6" bestFit="1" customWidth="1"/>
    <col min="5" max="5" width="15.1640625" style="6" bestFit="1" customWidth="1"/>
    <col min="6" max="7" width="15.83203125" style="6" bestFit="1" customWidth="1"/>
    <col min="8" max="8" width="15.6640625" style="6" bestFit="1" customWidth="1"/>
    <col min="9" max="9" width="15.83203125" style="6" bestFit="1" customWidth="1"/>
    <col min="10" max="10" width="14.83203125" style="6" bestFit="1" customWidth="1"/>
    <col min="11" max="11" width="15.6640625" style="6" bestFit="1" customWidth="1"/>
    <col min="12" max="12" width="3.33203125" style="6" customWidth="1"/>
    <col min="13" max="16384" width="9.1640625" style="6"/>
  </cols>
  <sheetData>
    <row r="1" spans="2:12" x14ac:dyDescent="0.2">
      <c r="B1" s="74" t="s">
        <v>302</v>
      </c>
      <c r="C1" s="74"/>
      <c r="D1" s="75"/>
      <c r="E1" s="75"/>
      <c r="F1" s="2"/>
      <c r="G1" s="2"/>
      <c r="H1" s="2"/>
      <c r="I1" s="3"/>
      <c r="J1" s="3"/>
      <c r="K1" s="1"/>
      <c r="L1" s="1"/>
    </row>
    <row r="2" spans="2:12" ht="15" customHeight="1" x14ac:dyDescent="0.2">
      <c r="B2" s="76" t="s">
        <v>0</v>
      </c>
      <c r="C2" s="77" t="s">
        <v>1</v>
      </c>
      <c r="D2" s="77" t="s">
        <v>2</v>
      </c>
      <c r="E2" s="77" t="s">
        <v>3</v>
      </c>
      <c r="F2" s="73" t="s">
        <v>4</v>
      </c>
      <c r="G2" s="73"/>
      <c r="H2" s="73"/>
      <c r="I2" s="78" t="s">
        <v>25</v>
      </c>
      <c r="J2" s="79"/>
      <c r="K2" s="73" t="s">
        <v>24</v>
      </c>
      <c r="L2" s="7"/>
    </row>
    <row r="3" spans="2:12" ht="15" x14ac:dyDescent="0.2">
      <c r="B3" s="76"/>
      <c r="C3" s="77"/>
      <c r="D3" s="77"/>
      <c r="E3" s="77"/>
      <c r="F3" s="8" t="s">
        <v>5</v>
      </c>
      <c r="G3" s="8" t="s">
        <v>6</v>
      </c>
      <c r="H3" s="8" t="s">
        <v>241</v>
      </c>
      <c r="I3" s="8" t="s">
        <v>6</v>
      </c>
      <c r="J3" s="8" t="s">
        <v>241</v>
      </c>
      <c r="K3" s="73"/>
      <c r="L3" s="7"/>
    </row>
    <row r="4" spans="2:12" x14ac:dyDescent="0.2">
      <c r="B4" s="9" t="s">
        <v>7</v>
      </c>
      <c r="C4" s="10" t="s">
        <v>8</v>
      </c>
      <c r="D4" s="11"/>
      <c r="E4" s="11"/>
      <c r="F4" s="12"/>
      <c r="G4" s="12"/>
      <c r="H4" s="13"/>
      <c r="I4" s="13"/>
      <c r="J4" s="13"/>
      <c r="K4" s="73"/>
      <c r="L4" s="7"/>
    </row>
    <row r="5" spans="2:12" x14ac:dyDescent="0.2">
      <c r="B5" s="43" t="s">
        <v>243</v>
      </c>
      <c r="C5" s="5" t="s">
        <v>84</v>
      </c>
      <c r="D5" s="15">
        <v>88</v>
      </c>
      <c r="E5" s="16" t="s">
        <v>9</v>
      </c>
      <c r="F5" s="72">
        <v>0</v>
      </c>
      <c r="G5" s="17">
        <v>0</v>
      </c>
      <c r="H5" s="17">
        <f>D5*F5</f>
        <v>0</v>
      </c>
      <c r="I5" s="17">
        <f t="shared" ref="I5:I10" si="0">G5*1.21</f>
        <v>0</v>
      </c>
      <c r="J5" s="17">
        <f>H5*1.21</f>
        <v>0</v>
      </c>
      <c r="K5" s="42">
        <f>J5-H5</f>
        <v>0</v>
      </c>
      <c r="L5" s="19"/>
    </row>
    <row r="6" spans="2:12" x14ac:dyDescent="0.2">
      <c r="B6" s="43" t="s">
        <v>244</v>
      </c>
      <c r="C6" s="5" t="s">
        <v>85</v>
      </c>
      <c r="D6" s="15">
        <v>58</v>
      </c>
      <c r="E6" s="16" t="s">
        <v>9</v>
      </c>
      <c r="F6" s="72">
        <v>0</v>
      </c>
      <c r="G6" s="17">
        <v>0</v>
      </c>
      <c r="H6" s="17">
        <f t="shared" ref="H6:H10" si="1">D6*F6</f>
        <v>0</v>
      </c>
      <c r="I6" s="17">
        <f t="shared" si="0"/>
        <v>0</v>
      </c>
      <c r="J6" s="17">
        <f t="shared" ref="J6:J70" si="2">H6*1.21</f>
        <v>0</v>
      </c>
      <c r="K6" s="42">
        <f t="shared" ref="K6:K10" si="3">J6-H6</f>
        <v>0</v>
      </c>
      <c r="L6" s="19"/>
    </row>
    <row r="7" spans="2:12" x14ac:dyDescent="0.2">
      <c r="B7" s="43" t="s">
        <v>245</v>
      </c>
      <c r="C7" s="5" t="s">
        <v>86</v>
      </c>
      <c r="D7" s="15">
        <v>4</v>
      </c>
      <c r="E7" s="16" t="s">
        <v>9</v>
      </c>
      <c r="F7" s="72">
        <v>0</v>
      </c>
      <c r="G7" s="17">
        <v>0</v>
      </c>
      <c r="H7" s="17">
        <f t="shared" si="1"/>
        <v>0</v>
      </c>
      <c r="I7" s="17">
        <f t="shared" si="0"/>
        <v>0</v>
      </c>
      <c r="J7" s="17">
        <f t="shared" si="2"/>
        <v>0</v>
      </c>
      <c r="K7" s="42">
        <f t="shared" si="3"/>
        <v>0</v>
      </c>
      <c r="L7" s="19"/>
    </row>
    <row r="8" spans="2:12" x14ac:dyDescent="0.2">
      <c r="B8" s="43" t="s">
        <v>246</v>
      </c>
      <c r="C8" s="5" t="s">
        <v>87</v>
      </c>
      <c r="D8" s="15">
        <v>10</v>
      </c>
      <c r="E8" s="16" t="s">
        <v>9</v>
      </c>
      <c r="F8" s="72">
        <v>0</v>
      </c>
      <c r="G8" s="17">
        <v>0</v>
      </c>
      <c r="H8" s="17">
        <f t="shared" si="1"/>
        <v>0</v>
      </c>
      <c r="I8" s="17">
        <f t="shared" si="0"/>
        <v>0</v>
      </c>
      <c r="J8" s="17">
        <f t="shared" si="2"/>
        <v>0</v>
      </c>
      <c r="K8" s="42">
        <f t="shared" si="3"/>
        <v>0</v>
      </c>
      <c r="L8" s="19"/>
    </row>
    <row r="9" spans="2:12" x14ac:dyDescent="0.2">
      <c r="B9" s="43" t="s">
        <v>247</v>
      </c>
      <c r="C9" s="5" t="s">
        <v>88</v>
      </c>
      <c r="D9" s="15">
        <v>23</v>
      </c>
      <c r="E9" s="16" t="s">
        <v>9</v>
      </c>
      <c r="F9" s="72">
        <v>0</v>
      </c>
      <c r="G9" s="17">
        <v>0</v>
      </c>
      <c r="H9" s="17">
        <f t="shared" si="1"/>
        <v>0</v>
      </c>
      <c r="I9" s="17">
        <f t="shared" si="0"/>
        <v>0</v>
      </c>
      <c r="J9" s="17">
        <f t="shared" si="2"/>
        <v>0</v>
      </c>
      <c r="K9" s="42">
        <f t="shared" si="3"/>
        <v>0</v>
      </c>
      <c r="L9" s="19"/>
    </row>
    <row r="10" spans="2:12" x14ac:dyDescent="0.2">
      <c r="B10" s="43" t="s">
        <v>248</v>
      </c>
      <c r="C10" s="5" t="s">
        <v>89</v>
      </c>
      <c r="D10" s="15">
        <v>6</v>
      </c>
      <c r="E10" s="16" t="s">
        <v>9</v>
      </c>
      <c r="F10" s="72">
        <v>0</v>
      </c>
      <c r="G10" s="17">
        <v>0</v>
      </c>
      <c r="H10" s="17">
        <f t="shared" si="1"/>
        <v>0</v>
      </c>
      <c r="I10" s="17">
        <f t="shared" si="0"/>
        <v>0</v>
      </c>
      <c r="J10" s="17">
        <f t="shared" si="2"/>
        <v>0</v>
      </c>
      <c r="K10" s="42">
        <f t="shared" si="3"/>
        <v>0</v>
      </c>
      <c r="L10" s="19"/>
    </row>
    <row r="11" spans="2:12" x14ac:dyDescent="0.2">
      <c r="B11" s="14" t="s">
        <v>10</v>
      </c>
      <c r="C11" s="5" t="s">
        <v>90</v>
      </c>
      <c r="D11" s="15">
        <v>4</v>
      </c>
      <c r="E11" s="16" t="s">
        <v>9</v>
      </c>
      <c r="F11" s="72">
        <v>0</v>
      </c>
      <c r="G11" s="17">
        <f t="shared" ref="G11:G72" si="4">D11*F11</f>
        <v>0</v>
      </c>
      <c r="H11" s="18">
        <v>0</v>
      </c>
      <c r="I11" s="17">
        <f>G11*1.21</f>
        <v>0</v>
      </c>
      <c r="J11" s="17">
        <f t="shared" si="2"/>
        <v>0</v>
      </c>
      <c r="K11" s="18">
        <f>I11-G11</f>
        <v>0</v>
      </c>
      <c r="L11" s="19"/>
    </row>
    <row r="12" spans="2:12" x14ac:dyDescent="0.2">
      <c r="B12" s="14" t="s">
        <v>28</v>
      </c>
      <c r="C12" s="5" t="s">
        <v>286</v>
      </c>
      <c r="D12" s="15">
        <v>27</v>
      </c>
      <c r="E12" s="16" t="s">
        <v>9</v>
      </c>
      <c r="F12" s="72">
        <v>0</v>
      </c>
      <c r="G12" s="17">
        <f t="shared" si="4"/>
        <v>0</v>
      </c>
      <c r="H12" s="18">
        <v>0</v>
      </c>
      <c r="I12" s="17">
        <f t="shared" ref="I12:J77" si="5">G12*1.21</f>
        <v>0</v>
      </c>
      <c r="J12" s="17">
        <f t="shared" si="2"/>
        <v>0</v>
      </c>
      <c r="K12" s="18">
        <f t="shared" ref="K12:K77" si="6">I12-G12</f>
        <v>0</v>
      </c>
      <c r="L12" s="19"/>
    </row>
    <row r="13" spans="2:12" x14ac:dyDescent="0.2">
      <c r="B13" s="14" t="s">
        <v>29</v>
      </c>
      <c r="C13" s="4" t="s">
        <v>70</v>
      </c>
      <c r="D13" s="15">
        <v>35</v>
      </c>
      <c r="E13" s="16" t="s">
        <v>9</v>
      </c>
      <c r="F13" s="72">
        <v>0</v>
      </c>
      <c r="G13" s="17">
        <f t="shared" si="4"/>
        <v>0</v>
      </c>
      <c r="H13" s="18">
        <v>0</v>
      </c>
      <c r="I13" s="17">
        <f t="shared" si="5"/>
        <v>0</v>
      </c>
      <c r="J13" s="17">
        <f t="shared" si="2"/>
        <v>0</v>
      </c>
      <c r="K13" s="18">
        <f t="shared" si="6"/>
        <v>0</v>
      </c>
      <c r="L13" s="19"/>
    </row>
    <row r="14" spans="2:12" x14ac:dyDescent="0.2">
      <c r="B14" s="14" t="s">
        <v>32</v>
      </c>
      <c r="C14" s="5" t="s">
        <v>91</v>
      </c>
      <c r="D14" s="15">
        <v>8</v>
      </c>
      <c r="E14" s="16" t="s">
        <v>9</v>
      </c>
      <c r="F14" s="72">
        <v>0</v>
      </c>
      <c r="G14" s="17">
        <f t="shared" si="4"/>
        <v>0</v>
      </c>
      <c r="H14" s="18">
        <v>0</v>
      </c>
      <c r="I14" s="17">
        <f t="shared" si="5"/>
        <v>0</v>
      </c>
      <c r="J14" s="17">
        <f t="shared" si="2"/>
        <v>0</v>
      </c>
      <c r="K14" s="18">
        <f t="shared" si="6"/>
        <v>0</v>
      </c>
      <c r="L14" s="19"/>
    </row>
    <row r="15" spans="2:12" x14ac:dyDescent="0.2">
      <c r="B15" s="14" t="s">
        <v>35</v>
      </c>
      <c r="C15" s="4" t="s">
        <v>92</v>
      </c>
      <c r="D15" s="15">
        <v>15</v>
      </c>
      <c r="E15" s="16" t="s">
        <v>9</v>
      </c>
      <c r="F15" s="72">
        <v>0</v>
      </c>
      <c r="G15" s="17">
        <f t="shared" si="4"/>
        <v>0</v>
      </c>
      <c r="H15" s="18">
        <v>0</v>
      </c>
      <c r="I15" s="17">
        <f t="shared" si="5"/>
        <v>0</v>
      </c>
      <c r="J15" s="17">
        <f t="shared" si="2"/>
        <v>0</v>
      </c>
      <c r="K15" s="18">
        <f t="shared" si="6"/>
        <v>0</v>
      </c>
      <c r="L15" s="19"/>
    </row>
    <row r="16" spans="2:12" x14ac:dyDescent="0.2">
      <c r="B16" s="14" t="s">
        <v>49</v>
      </c>
      <c r="C16" s="4" t="s">
        <v>93</v>
      </c>
      <c r="D16" s="15">
        <v>2</v>
      </c>
      <c r="E16" s="16" t="s">
        <v>9</v>
      </c>
      <c r="F16" s="72">
        <v>0</v>
      </c>
      <c r="G16" s="17">
        <f t="shared" si="4"/>
        <v>0</v>
      </c>
      <c r="H16" s="18">
        <v>0</v>
      </c>
      <c r="I16" s="17">
        <f t="shared" si="5"/>
        <v>0</v>
      </c>
      <c r="J16" s="17">
        <f t="shared" si="2"/>
        <v>0</v>
      </c>
      <c r="K16" s="18">
        <f t="shared" si="6"/>
        <v>0</v>
      </c>
      <c r="L16" s="19"/>
    </row>
    <row r="17" spans="2:12" x14ac:dyDescent="0.2">
      <c r="B17" s="14" t="s">
        <v>45</v>
      </c>
      <c r="C17" s="5" t="s">
        <v>94</v>
      </c>
      <c r="D17" s="15">
        <v>73</v>
      </c>
      <c r="E17" s="16" t="s">
        <v>9</v>
      </c>
      <c r="F17" s="72">
        <v>0</v>
      </c>
      <c r="G17" s="17">
        <f t="shared" si="4"/>
        <v>0</v>
      </c>
      <c r="H17" s="18">
        <v>0</v>
      </c>
      <c r="I17" s="17">
        <f t="shared" si="5"/>
        <v>0</v>
      </c>
      <c r="J17" s="17">
        <f t="shared" si="2"/>
        <v>0</v>
      </c>
      <c r="K17" s="18">
        <f t="shared" si="6"/>
        <v>0</v>
      </c>
      <c r="L17" s="19"/>
    </row>
    <row r="18" spans="2:12" x14ac:dyDescent="0.2">
      <c r="B18" s="14" t="s">
        <v>46</v>
      </c>
      <c r="C18" s="5" t="s">
        <v>95</v>
      </c>
      <c r="D18" s="15">
        <v>30</v>
      </c>
      <c r="E18" s="16" t="s">
        <v>9</v>
      </c>
      <c r="F18" s="72">
        <v>0</v>
      </c>
      <c r="G18" s="17">
        <f t="shared" si="4"/>
        <v>0</v>
      </c>
      <c r="H18" s="18">
        <v>0</v>
      </c>
      <c r="I18" s="17">
        <f t="shared" si="5"/>
        <v>0</v>
      </c>
      <c r="J18" s="17">
        <f t="shared" si="2"/>
        <v>0</v>
      </c>
      <c r="K18" s="18">
        <f t="shared" si="6"/>
        <v>0</v>
      </c>
      <c r="L18" s="19"/>
    </row>
    <row r="19" spans="2:12" x14ac:dyDescent="0.2">
      <c r="B19" s="14" t="s">
        <v>47</v>
      </c>
      <c r="C19" s="4" t="s">
        <v>96</v>
      </c>
      <c r="D19" s="15">
        <v>19</v>
      </c>
      <c r="E19" s="16" t="s">
        <v>9</v>
      </c>
      <c r="F19" s="72">
        <v>0</v>
      </c>
      <c r="G19" s="17">
        <f t="shared" si="4"/>
        <v>0</v>
      </c>
      <c r="H19" s="18">
        <v>0</v>
      </c>
      <c r="I19" s="17">
        <f t="shared" si="5"/>
        <v>0</v>
      </c>
      <c r="J19" s="17">
        <f t="shared" si="2"/>
        <v>0</v>
      </c>
      <c r="K19" s="18">
        <f t="shared" si="6"/>
        <v>0</v>
      </c>
      <c r="L19" s="19"/>
    </row>
    <row r="20" spans="2:12" x14ac:dyDescent="0.2">
      <c r="B20" s="14" t="s">
        <v>48</v>
      </c>
      <c r="C20" s="4" t="s">
        <v>97</v>
      </c>
      <c r="D20" s="15">
        <v>7</v>
      </c>
      <c r="E20" s="16" t="s">
        <v>9</v>
      </c>
      <c r="F20" s="72">
        <v>0</v>
      </c>
      <c r="G20" s="17">
        <f t="shared" si="4"/>
        <v>0</v>
      </c>
      <c r="H20" s="18">
        <v>0</v>
      </c>
      <c r="I20" s="17">
        <f t="shared" si="5"/>
        <v>0</v>
      </c>
      <c r="J20" s="17">
        <f t="shared" si="2"/>
        <v>0</v>
      </c>
      <c r="K20" s="18">
        <f t="shared" si="6"/>
        <v>0</v>
      </c>
      <c r="L20" s="19"/>
    </row>
    <row r="21" spans="2:12" x14ac:dyDescent="0.2">
      <c r="B21" s="14" t="s">
        <v>52</v>
      </c>
      <c r="C21" s="4" t="s">
        <v>98</v>
      </c>
      <c r="D21" s="15">
        <v>23</v>
      </c>
      <c r="E21" s="16" t="s">
        <v>9</v>
      </c>
      <c r="F21" s="72">
        <v>0</v>
      </c>
      <c r="G21" s="17">
        <f t="shared" si="4"/>
        <v>0</v>
      </c>
      <c r="H21" s="18">
        <v>0</v>
      </c>
      <c r="I21" s="17">
        <f t="shared" si="5"/>
        <v>0</v>
      </c>
      <c r="J21" s="17">
        <f t="shared" si="2"/>
        <v>0</v>
      </c>
      <c r="K21" s="18">
        <f t="shared" si="6"/>
        <v>0</v>
      </c>
      <c r="L21" s="19"/>
    </row>
    <row r="22" spans="2:12" x14ac:dyDescent="0.2">
      <c r="B22" s="14" t="s">
        <v>53</v>
      </c>
      <c r="C22" s="4" t="s">
        <v>99</v>
      </c>
      <c r="D22" s="15">
        <v>42</v>
      </c>
      <c r="E22" s="16" t="s">
        <v>9</v>
      </c>
      <c r="F22" s="72">
        <v>0</v>
      </c>
      <c r="G22" s="17">
        <f t="shared" si="4"/>
        <v>0</v>
      </c>
      <c r="H22" s="18">
        <v>0</v>
      </c>
      <c r="I22" s="17">
        <f t="shared" si="5"/>
        <v>0</v>
      </c>
      <c r="J22" s="17">
        <f t="shared" si="2"/>
        <v>0</v>
      </c>
      <c r="K22" s="18">
        <f t="shared" si="6"/>
        <v>0</v>
      </c>
      <c r="L22" s="19"/>
    </row>
    <row r="23" spans="2:12" x14ac:dyDescent="0.2">
      <c r="B23" s="14" t="s">
        <v>54</v>
      </c>
      <c r="C23" s="4" t="s">
        <v>100</v>
      </c>
      <c r="D23" s="15">
        <v>169</v>
      </c>
      <c r="E23" s="16" t="s">
        <v>9</v>
      </c>
      <c r="F23" s="72">
        <v>0</v>
      </c>
      <c r="G23" s="17">
        <f t="shared" si="4"/>
        <v>0</v>
      </c>
      <c r="H23" s="18">
        <v>0</v>
      </c>
      <c r="I23" s="17">
        <f t="shared" si="5"/>
        <v>0</v>
      </c>
      <c r="J23" s="17">
        <f t="shared" si="2"/>
        <v>0</v>
      </c>
      <c r="K23" s="18">
        <f t="shared" si="6"/>
        <v>0</v>
      </c>
      <c r="L23" s="19"/>
    </row>
    <row r="24" spans="2:12" x14ac:dyDescent="0.2">
      <c r="B24" s="14" t="s">
        <v>48</v>
      </c>
      <c r="C24" s="4" t="s">
        <v>101</v>
      </c>
      <c r="D24" s="15">
        <v>76</v>
      </c>
      <c r="E24" s="16" t="s">
        <v>9</v>
      </c>
      <c r="F24" s="72">
        <v>0</v>
      </c>
      <c r="G24" s="17">
        <f t="shared" si="4"/>
        <v>0</v>
      </c>
      <c r="H24" s="18">
        <v>0</v>
      </c>
      <c r="I24" s="17">
        <f t="shared" si="5"/>
        <v>0</v>
      </c>
      <c r="J24" s="17">
        <f t="shared" si="2"/>
        <v>0</v>
      </c>
      <c r="K24" s="18">
        <f t="shared" si="6"/>
        <v>0</v>
      </c>
      <c r="L24" s="19"/>
    </row>
    <row r="25" spans="2:12" x14ac:dyDescent="0.2">
      <c r="B25" s="14" t="s">
        <v>52</v>
      </c>
      <c r="C25" s="4" t="s">
        <v>102</v>
      </c>
      <c r="D25" s="15">
        <v>41</v>
      </c>
      <c r="E25" s="16" t="s">
        <v>9</v>
      </c>
      <c r="F25" s="72">
        <v>0</v>
      </c>
      <c r="G25" s="17">
        <f t="shared" si="4"/>
        <v>0</v>
      </c>
      <c r="H25" s="18">
        <v>0</v>
      </c>
      <c r="I25" s="17">
        <f t="shared" si="5"/>
        <v>0</v>
      </c>
      <c r="J25" s="17">
        <f t="shared" si="2"/>
        <v>0</v>
      </c>
      <c r="K25" s="18">
        <f t="shared" si="6"/>
        <v>0</v>
      </c>
      <c r="L25" s="19"/>
    </row>
    <row r="26" spans="2:12" x14ac:dyDescent="0.2">
      <c r="B26" s="14" t="s">
        <v>53</v>
      </c>
      <c r="C26" s="4" t="s">
        <v>103</v>
      </c>
      <c r="D26" s="15">
        <v>27</v>
      </c>
      <c r="E26" s="16" t="s">
        <v>9</v>
      </c>
      <c r="F26" s="72">
        <v>0</v>
      </c>
      <c r="G26" s="17">
        <f t="shared" si="4"/>
        <v>0</v>
      </c>
      <c r="H26" s="18">
        <v>0</v>
      </c>
      <c r="I26" s="17">
        <f t="shared" si="5"/>
        <v>0</v>
      </c>
      <c r="J26" s="17">
        <f t="shared" si="2"/>
        <v>0</v>
      </c>
      <c r="K26" s="18">
        <f t="shared" si="6"/>
        <v>0</v>
      </c>
      <c r="L26" s="19"/>
    </row>
    <row r="27" spans="2:12" x14ac:dyDescent="0.2">
      <c r="B27" s="14" t="s">
        <v>54</v>
      </c>
      <c r="C27" s="4" t="s">
        <v>104</v>
      </c>
      <c r="D27" s="15">
        <v>62</v>
      </c>
      <c r="E27" s="16" t="s">
        <v>9</v>
      </c>
      <c r="F27" s="72">
        <v>0</v>
      </c>
      <c r="G27" s="17">
        <f t="shared" si="4"/>
        <v>0</v>
      </c>
      <c r="H27" s="18">
        <v>0</v>
      </c>
      <c r="I27" s="17">
        <f t="shared" si="5"/>
        <v>0</v>
      </c>
      <c r="J27" s="17">
        <f t="shared" si="2"/>
        <v>0</v>
      </c>
      <c r="K27" s="18">
        <f t="shared" si="6"/>
        <v>0</v>
      </c>
      <c r="L27" s="19"/>
    </row>
    <row r="28" spans="2:12" x14ac:dyDescent="0.2">
      <c r="B28" s="14" t="s">
        <v>55</v>
      </c>
      <c r="C28" s="4" t="s">
        <v>105</v>
      </c>
      <c r="D28" s="15">
        <v>3</v>
      </c>
      <c r="E28" s="16" t="s">
        <v>9</v>
      </c>
      <c r="F28" s="72">
        <v>0</v>
      </c>
      <c r="G28" s="17">
        <f t="shared" si="4"/>
        <v>0</v>
      </c>
      <c r="H28" s="18">
        <v>0</v>
      </c>
      <c r="I28" s="17">
        <f t="shared" si="5"/>
        <v>0</v>
      </c>
      <c r="J28" s="17">
        <f t="shared" si="2"/>
        <v>0</v>
      </c>
      <c r="K28" s="18">
        <f t="shared" si="6"/>
        <v>0</v>
      </c>
      <c r="L28" s="19"/>
    </row>
    <row r="29" spans="2:12" x14ac:dyDescent="0.2">
      <c r="B29" s="14" t="s">
        <v>56</v>
      </c>
      <c r="C29" s="4" t="s">
        <v>106</v>
      </c>
      <c r="D29" s="15">
        <v>6</v>
      </c>
      <c r="E29" s="16" t="s">
        <v>9</v>
      </c>
      <c r="F29" s="72">
        <v>0</v>
      </c>
      <c r="G29" s="17">
        <f t="shared" si="4"/>
        <v>0</v>
      </c>
      <c r="H29" s="18">
        <v>0</v>
      </c>
      <c r="I29" s="17">
        <f t="shared" si="5"/>
        <v>0</v>
      </c>
      <c r="J29" s="17">
        <f t="shared" si="2"/>
        <v>0</v>
      </c>
      <c r="K29" s="18">
        <f t="shared" si="6"/>
        <v>0</v>
      </c>
      <c r="L29" s="19"/>
    </row>
    <row r="30" spans="2:12" x14ac:dyDescent="0.2">
      <c r="B30" s="14" t="s">
        <v>57</v>
      </c>
      <c r="C30" s="4" t="s">
        <v>107</v>
      </c>
      <c r="D30" s="15">
        <v>44</v>
      </c>
      <c r="E30" s="16" t="s">
        <v>9</v>
      </c>
      <c r="F30" s="72">
        <v>0</v>
      </c>
      <c r="G30" s="17">
        <f t="shared" si="4"/>
        <v>0</v>
      </c>
      <c r="H30" s="18">
        <v>0</v>
      </c>
      <c r="I30" s="17">
        <f t="shared" si="5"/>
        <v>0</v>
      </c>
      <c r="J30" s="17">
        <f t="shared" si="2"/>
        <v>0</v>
      </c>
      <c r="K30" s="18">
        <f t="shared" si="6"/>
        <v>0</v>
      </c>
      <c r="L30" s="19"/>
    </row>
    <row r="31" spans="2:12" x14ac:dyDescent="0.2">
      <c r="B31" s="14" t="s">
        <v>58</v>
      </c>
      <c r="C31" s="4" t="s">
        <v>108</v>
      </c>
      <c r="D31" s="15">
        <v>71</v>
      </c>
      <c r="E31" s="16" t="s">
        <v>9</v>
      </c>
      <c r="F31" s="72">
        <v>0</v>
      </c>
      <c r="G31" s="17">
        <f t="shared" si="4"/>
        <v>0</v>
      </c>
      <c r="H31" s="18">
        <v>0</v>
      </c>
      <c r="I31" s="17">
        <f t="shared" si="5"/>
        <v>0</v>
      </c>
      <c r="J31" s="17">
        <f t="shared" si="2"/>
        <v>0</v>
      </c>
      <c r="K31" s="18">
        <f t="shared" si="6"/>
        <v>0</v>
      </c>
      <c r="L31" s="19"/>
    </row>
    <row r="32" spans="2:12" x14ac:dyDescent="0.2">
      <c r="B32" s="14" t="s">
        <v>59</v>
      </c>
      <c r="C32" s="4" t="s">
        <v>109</v>
      </c>
      <c r="D32" s="15">
        <v>123</v>
      </c>
      <c r="E32" s="16" t="s">
        <v>9</v>
      </c>
      <c r="F32" s="72">
        <v>0</v>
      </c>
      <c r="G32" s="17">
        <f t="shared" si="4"/>
        <v>0</v>
      </c>
      <c r="H32" s="18">
        <v>0</v>
      </c>
      <c r="I32" s="17">
        <f t="shared" si="5"/>
        <v>0</v>
      </c>
      <c r="J32" s="17">
        <f t="shared" si="2"/>
        <v>0</v>
      </c>
      <c r="K32" s="18">
        <f t="shared" si="6"/>
        <v>0</v>
      </c>
      <c r="L32" s="19"/>
    </row>
    <row r="33" spans="2:12" x14ac:dyDescent="0.2">
      <c r="B33" s="14" t="s">
        <v>60</v>
      </c>
      <c r="C33" s="4" t="s">
        <v>110</v>
      </c>
      <c r="D33" s="15">
        <v>13</v>
      </c>
      <c r="E33" s="16" t="s">
        <v>9</v>
      </c>
      <c r="F33" s="72">
        <v>0</v>
      </c>
      <c r="G33" s="17">
        <f t="shared" si="4"/>
        <v>0</v>
      </c>
      <c r="H33" s="18">
        <v>0</v>
      </c>
      <c r="I33" s="17">
        <f t="shared" si="5"/>
        <v>0</v>
      </c>
      <c r="J33" s="17">
        <f t="shared" si="2"/>
        <v>0</v>
      </c>
      <c r="K33" s="18">
        <f t="shared" si="6"/>
        <v>0</v>
      </c>
      <c r="L33" s="19"/>
    </row>
    <row r="34" spans="2:12" x14ac:dyDescent="0.2">
      <c r="B34" s="14" t="s">
        <v>61</v>
      </c>
      <c r="C34" s="4" t="s">
        <v>111</v>
      </c>
      <c r="D34" s="15">
        <v>22</v>
      </c>
      <c r="E34" s="16" t="s">
        <v>9</v>
      </c>
      <c r="F34" s="72">
        <v>0</v>
      </c>
      <c r="G34" s="17">
        <f t="shared" si="4"/>
        <v>0</v>
      </c>
      <c r="H34" s="18">
        <v>0</v>
      </c>
      <c r="I34" s="17">
        <f t="shared" si="5"/>
        <v>0</v>
      </c>
      <c r="J34" s="17">
        <f t="shared" si="2"/>
        <v>0</v>
      </c>
      <c r="K34" s="18">
        <f t="shared" si="6"/>
        <v>0</v>
      </c>
      <c r="L34" s="19"/>
    </row>
    <row r="35" spans="2:12" x14ac:dyDescent="0.2">
      <c r="B35" s="14" t="s">
        <v>63</v>
      </c>
      <c r="C35" s="4" t="s">
        <v>112</v>
      </c>
      <c r="D35" s="15">
        <v>36</v>
      </c>
      <c r="E35" s="16" t="s">
        <v>9</v>
      </c>
      <c r="F35" s="72">
        <v>0</v>
      </c>
      <c r="G35" s="17">
        <f t="shared" si="4"/>
        <v>0</v>
      </c>
      <c r="H35" s="18">
        <v>0</v>
      </c>
      <c r="I35" s="17">
        <f t="shared" si="5"/>
        <v>0</v>
      </c>
      <c r="J35" s="17">
        <f t="shared" si="2"/>
        <v>0</v>
      </c>
      <c r="K35" s="18">
        <f t="shared" si="6"/>
        <v>0</v>
      </c>
      <c r="L35" s="19"/>
    </row>
    <row r="36" spans="2:12" x14ac:dyDescent="0.2">
      <c r="B36" s="14" t="s">
        <v>64</v>
      </c>
      <c r="C36" s="4" t="s">
        <v>113</v>
      </c>
      <c r="D36" s="15">
        <v>32</v>
      </c>
      <c r="E36" s="16" t="s">
        <v>9</v>
      </c>
      <c r="F36" s="72">
        <v>0</v>
      </c>
      <c r="G36" s="17">
        <f t="shared" si="4"/>
        <v>0</v>
      </c>
      <c r="H36" s="18">
        <v>0</v>
      </c>
      <c r="I36" s="17">
        <f t="shared" si="5"/>
        <v>0</v>
      </c>
      <c r="J36" s="17">
        <f t="shared" si="2"/>
        <v>0</v>
      </c>
      <c r="K36" s="18">
        <f t="shared" si="6"/>
        <v>0</v>
      </c>
      <c r="L36" s="19"/>
    </row>
    <row r="37" spans="2:12" x14ac:dyDescent="0.2">
      <c r="B37" s="14" t="s">
        <v>65</v>
      </c>
      <c r="C37" s="5" t="s">
        <v>114</v>
      </c>
      <c r="D37" s="15">
        <v>173</v>
      </c>
      <c r="E37" s="16" t="s">
        <v>9</v>
      </c>
      <c r="F37" s="72">
        <v>0</v>
      </c>
      <c r="G37" s="17">
        <f t="shared" si="4"/>
        <v>0</v>
      </c>
      <c r="H37" s="18">
        <v>0</v>
      </c>
      <c r="I37" s="17">
        <f t="shared" si="5"/>
        <v>0</v>
      </c>
      <c r="J37" s="17">
        <f t="shared" si="2"/>
        <v>0</v>
      </c>
      <c r="K37" s="18">
        <f t="shared" si="6"/>
        <v>0</v>
      </c>
      <c r="L37" s="19"/>
    </row>
    <row r="38" spans="2:12" x14ac:dyDescent="0.2">
      <c r="B38" s="14" t="s">
        <v>66</v>
      </c>
      <c r="C38" s="5" t="s">
        <v>115</v>
      </c>
      <c r="D38" s="15">
        <v>16</v>
      </c>
      <c r="E38" s="16" t="s">
        <v>9</v>
      </c>
      <c r="F38" s="72">
        <v>0</v>
      </c>
      <c r="G38" s="17">
        <f t="shared" si="4"/>
        <v>0</v>
      </c>
      <c r="H38" s="18">
        <v>0</v>
      </c>
      <c r="I38" s="17">
        <f t="shared" si="5"/>
        <v>0</v>
      </c>
      <c r="J38" s="17">
        <f t="shared" si="2"/>
        <v>0</v>
      </c>
      <c r="K38" s="18">
        <f t="shared" si="6"/>
        <v>0</v>
      </c>
      <c r="L38" s="19"/>
    </row>
    <row r="39" spans="2:12" x14ac:dyDescent="0.2">
      <c r="B39" s="14" t="s">
        <v>67</v>
      </c>
      <c r="C39" s="5" t="s">
        <v>116</v>
      </c>
      <c r="D39" s="15">
        <v>32</v>
      </c>
      <c r="E39" s="16" t="s">
        <v>9</v>
      </c>
      <c r="F39" s="72">
        <v>0</v>
      </c>
      <c r="G39" s="17">
        <f t="shared" si="4"/>
        <v>0</v>
      </c>
      <c r="H39" s="18">
        <v>0</v>
      </c>
      <c r="I39" s="17">
        <f t="shared" si="5"/>
        <v>0</v>
      </c>
      <c r="J39" s="17">
        <f t="shared" si="2"/>
        <v>0</v>
      </c>
      <c r="K39" s="18">
        <f t="shared" si="6"/>
        <v>0</v>
      </c>
      <c r="L39" s="19"/>
    </row>
    <row r="40" spans="2:12" x14ac:dyDescent="0.2">
      <c r="B40" s="14" t="s">
        <v>177</v>
      </c>
      <c r="C40" s="5" t="s">
        <v>117</v>
      </c>
      <c r="D40" s="15">
        <v>2</v>
      </c>
      <c r="E40" s="16" t="s">
        <v>9</v>
      </c>
      <c r="F40" s="72">
        <v>0</v>
      </c>
      <c r="G40" s="17">
        <f t="shared" si="4"/>
        <v>0</v>
      </c>
      <c r="H40" s="18">
        <v>0</v>
      </c>
      <c r="I40" s="17">
        <f t="shared" si="5"/>
        <v>0</v>
      </c>
      <c r="J40" s="17">
        <f t="shared" si="2"/>
        <v>0</v>
      </c>
      <c r="K40" s="18">
        <f t="shared" si="6"/>
        <v>0</v>
      </c>
      <c r="L40" s="19"/>
    </row>
    <row r="41" spans="2:12" x14ac:dyDescent="0.2">
      <c r="B41" s="14" t="s">
        <v>178</v>
      </c>
      <c r="C41" s="5" t="s">
        <v>118</v>
      </c>
      <c r="D41" s="15">
        <v>213</v>
      </c>
      <c r="E41" s="16" t="s">
        <v>9</v>
      </c>
      <c r="F41" s="72">
        <v>0</v>
      </c>
      <c r="G41" s="17">
        <f t="shared" si="4"/>
        <v>0</v>
      </c>
      <c r="H41" s="18">
        <v>0</v>
      </c>
      <c r="I41" s="17">
        <f t="shared" si="5"/>
        <v>0</v>
      </c>
      <c r="J41" s="17">
        <f t="shared" si="2"/>
        <v>0</v>
      </c>
      <c r="K41" s="18">
        <f t="shared" si="6"/>
        <v>0</v>
      </c>
      <c r="L41" s="19"/>
    </row>
    <row r="42" spans="2:12" x14ac:dyDescent="0.2">
      <c r="B42" s="14" t="s">
        <v>180</v>
      </c>
      <c r="C42" s="5" t="s">
        <v>119</v>
      </c>
      <c r="D42" s="15">
        <v>55</v>
      </c>
      <c r="E42" s="16" t="s">
        <v>9</v>
      </c>
      <c r="F42" s="72">
        <v>0</v>
      </c>
      <c r="G42" s="17">
        <f t="shared" si="4"/>
        <v>0</v>
      </c>
      <c r="H42" s="18">
        <v>0</v>
      </c>
      <c r="I42" s="17">
        <f t="shared" si="5"/>
        <v>0</v>
      </c>
      <c r="J42" s="17">
        <f t="shared" si="2"/>
        <v>0</v>
      </c>
      <c r="K42" s="18">
        <f t="shared" si="6"/>
        <v>0</v>
      </c>
      <c r="L42" s="19"/>
    </row>
    <row r="43" spans="2:12" x14ac:dyDescent="0.2">
      <c r="B43" s="14" t="s">
        <v>179</v>
      </c>
      <c r="C43" s="5" t="s">
        <v>120</v>
      </c>
      <c r="D43" s="15">
        <v>636</v>
      </c>
      <c r="E43" s="16" t="s">
        <v>9</v>
      </c>
      <c r="F43" s="72">
        <v>0</v>
      </c>
      <c r="G43" s="17">
        <f t="shared" si="4"/>
        <v>0</v>
      </c>
      <c r="H43" s="18">
        <v>0</v>
      </c>
      <c r="I43" s="17">
        <f t="shared" si="5"/>
        <v>0</v>
      </c>
      <c r="J43" s="17">
        <f t="shared" si="2"/>
        <v>0</v>
      </c>
      <c r="K43" s="18">
        <f t="shared" si="6"/>
        <v>0</v>
      </c>
      <c r="L43" s="19"/>
    </row>
    <row r="44" spans="2:12" x14ac:dyDescent="0.2">
      <c r="B44" s="14" t="s">
        <v>181</v>
      </c>
      <c r="C44" s="5" t="s">
        <v>121</v>
      </c>
      <c r="D44" s="15">
        <v>64</v>
      </c>
      <c r="E44" s="16" t="s">
        <v>9</v>
      </c>
      <c r="F44" s="72">
        <v>0</v>
      </c>
      <c r="G44" s="17">
        <f t="shared" si="4"/>
        <v>0</v>
      </c>
      <c r="H44" s="18">
        <v>0</v>
      </c>
      <c r="I44" s="17">
        <f t="shared" si="5"/>
        <v>0</v>
      </c>
      <c r="J44" s="17">
        <f t="shared" si="2"/>
        <v>0</v>
      </c>
      <c r="K44" s="18">
        <f t="shared" si="6"/>
        <v>0</v>
      </c>
      <c r="L44" s="19"/>
    </row>
    <row r="45" spans="2:12" x14ac:dyDescent="0.2">
      <c r="B45" s="14" t="s">
        <v>182</v>
      </c>
      <c r="C45" s="5" t="s">
        <v>122</v>
      </c>
      <c r="D45" s="15">
        <v>79</v>
      </c>
      <c r="E45" s="16" t="s">
        <v>9</v>
      </c>
      <c r="F45" s="72">
        <v>0</v>
      </c>
      <c r="G45" s="17">
        <f t="shared" si="4"/>
        <v>0</v>
      </c>
      <c r="H45" s="18">
        <v>0</v>
      </c>
      <c r="I45" s="17">
        <f t="shared" si="5"/>
        <v>0</v>
      </c>
      <c r="J45" s="17">
        <f t="shared" si="2"/>
        <v>0</v>
      </c>
      <c r="K45" s="18">
        <f t="shared" si="6"/>
        <v>0</v>
      </c>
      <c r="L45" s="19"/>
    </row>
    <row r="46" spans="2:12" x14ac:dyDescent="0.2">
      <c r="B46" s="14" t="s">
        <v>183</v>
      </c>
      <c r="C46" s="5" t="s">
        <v>123</v>
      </c>
      <c r="D46" s="15">
        <v>160</v>
      </c>
      <c r="E46" s="16" t="s">
        <v>9</v>
      </c>
      <c r="F46" s="72">
        <v>0</v>
      </c>
      <c r="G46" s="17">
        <f t="shared" si="4"/>
        <v>0</v>
      </c>
      <c r="H46" s="18">
        <v>0</v>
      </c>
      <c r="I46" s="17">
        <f t="shared" si="5"/>
        <v>0</v>
      </c>
      <c r="J46" s="17">
        <f t="shared" si="2"/>
        <v>0</v>
      </c>
      <c r="K46" s="18">
        <f t="shared" si="6"/>
        <v>0</v>
      </c>
      <c r="L46" s="19"/>
    </row>
    <row r="47" spans="2:12" x14ac:dyDescent="0.2">
      <c r="B47" s="14" t="s">
        <v>184</v>
      </c>
      <c r="C47" s="5" t="s">
        <v>124</v>
      </c>
      <c r="D47" s="15">
        <v>215</v>
      </c>
      <c r="E47" s="16" t="s">
        <v>9</v>
      </c>
      <c r="F47" s="72">
        <v>0</v>
      </c>
      <c r="G47" s="17">
        <f t="shared" si="4"/>
        <v>0</v>
      </c>
      <c r="H47" s="18">
        <v>0</v>
      </c>
      <c r="I47" s="17">
        <f t="shared" si="5"/>
        <v>0</v>
      </c>
      <c r="J47" s="17">
        <f t="shared" si="2"/>
        <v>0</v>
      </c>
      <c r="K47" s="18">
        <f t="shared" si="6"/>
        <v>0</v>
      </c>
      <c r="L47" s="19"/>
    </row>
    <row r="48" spans="2:12" x14ac:dyDescent="0.2">
      <c r="B48" s="14" t="s">
        <v>185</v>
      </c>
      <c r="C48" s="5" t="s">
        <v>125</v>
      </c>
      <c r="D48" s="15">
        <v>69</v>
      </c>
      <c r="E48" s="16" t="s">
        <v>9</v>
      </c>
      <c r="F48" s="72">
        <v>0</v>
      </c>
      <c r="G48" s="17">
        <f t="shared" si="4"/>
        <v>0</v>
      </c>
      <c r="H48" s="18">
        <v>0</v>
      </c>
      <c r="I48" s="17">
        <f t="shared" si="5"/>
        <v>0</v>
      </c>
      <c r="J48" s="17">
        <f t="shared" si="2"/>
        <v>0</v>
      </c>
      <c r="K48" s="18">
        <f t="shared" si="6"/>
        <v>0</v>
      </c>
      <c r="L48" s="19"/>
    </row>
    <row r="49" spans="2:12" x14ac:dyDescent="0.2">
      <c r="B49" s="14" t="s">
        <v>186</v>
      </c>
      <c r="C49" s="5" t="s">
        <v>126</v>
      </c>
      <c r="D49" s="15">
        <v>522</v>
      </c>
      <c r="E49" s="16" t="s">
        <v>9</v>
      </c>
      <c r="F49" s="72">
        <v>0</v>
      </c>
      <c r="G49" s="17">
        <f t="shared" si="4"/>
        <v>0</v>
      </c>
      <c r="H49" s="18">
        <v>0</v>
      </c>
      <c r="I49" s="17">
        <f t="shared" si="5"/>
        <v>0</v>
      </c>
      <c r="J49" s="17">
        <f t="shared" si="2"/>
        <v>0</v>
      </c>
      <c r="K49" s="18">
        <f t="shared" si="6"/>
        <v>0</v>
      </c>
      <c r="L49" s="19"/>
    </row>
    <row r="50" spans="2:12" x14ac:dyDescent="0.2">
      <c r="B50" s="14" t="s">
        <v>187</v>
      </c>
      <c r="C50" s="5" t="s">
        <v>127</v>
      </c>
      <c r="D50" s="15">
        <v>120</v>
      </c>
      <c r="E50" s="16" t="s">
        <v>9</v>
      </c>
      <c r="F50" s="72">
        <v>0</v>
      </c>
      <c r="G50" s="17">
        <f t="shared" si="4"/>
        <v>0</v>
      </c>
      <c r="H50" s="18">
        <v>0</v>
      </c>
      <c r="I50" s="17">
        <f t="shared" si="5"/>
        <v>0</v>
      </c>
      <c r="J50" s="17">
        <f t="shared" si="2"/>
        <v>0</v>
      </c>
      <c r="K50" s="18">
        <f t="shared" si="6"/>
        <v>0</v>
      </c>
      <c r="L50" s="19"/>
    </row>
    <row r="51" spans="2:12" x14ac:dyDescent="0.2">
      <c r="B51" s="14" t="s">
        <v>188</v>
      </c>
      <c r="C51" s="5" t="s">
        <v>128</v>
      </c>
      <c r="D51" s="15">
        <v>19</v>
      </c>
      <c r="E51" s="16" t="s">
        <v>9</v>
      </c>
      <c r="F51" s="72">
        <v>0</v>
      </c>
      <c r="G51" s="17">
        <f t="shared" si="4"/>
        <v>0</v>
      </c>
      <c r="H51" s="18">
        <v>0</v>
      </c>
      <c r="I51" s="17">
        <f t="shared" si="5"/>
        <v>0</v>
      </c>
      <c r="J51" s="17">
        <f t="shared" si="2"/>
        <v>0</v>
      </c>
      <c r="K51" s="18">
        <f t="shared" si="6"/>
        <v>0</v>
      </c>
      <c r="L51" s="19"/>
    </row>
    <row r="52" spans="2:12" x14ac:dyDescent="0.2">
      <c r="B52" s="14" t="s">
        <v>189</v>
      </c>
      <c r="C52" s="5" t="s">
        <v>129</v>
      </c>
      <c r="D52" s="15">
        <v>5</v>
      </c>
      <c r="E52" s="16" t="s">
        <v>9</v>
      </c>
      <c r="F52" s="72">
        <v>0</v>
      </c>
      <c r="G52" s="17">
        <f t="shared" si="4"/>
        <v>0</v>
      </c>
      <c r="H52" s="18">
        <v>0</v>
      </c>
      <c r="I52" s="17">
        <f t="shared" si="5"/>
        <v>0</v>
      </c>
      <c r="J52" s="17">
        <f t="shared" si="2"/>
        <v>0</v>
      </c>
      <c r="K52" s="18">
        <f t="shared" si="6"/>
        <v>0</v>
      </c>
      <c r="L52" s="19"/>
    </row>
    <row r="53" spans="2:12" x14ac:dyDescent="0.2">
      <c r="B53" s="14" t="s">
        <v>190</v>
      </c>
      <c r="C53" s="5" t="s">
        <v>130</v>
      </c>
      <c r="D53" s="15">
        <v>7</v>
      </c>
      <c r="E53" s="16" t="s">
        <v>9</v>
      </c>
      <c r="F53" s="72">
        <v>0</v>
      </c>
      <c r="G53" s="17">
        <f t="shared" si="4"/>
        <v>0</v>
      </c>
      <c r="H53" s="18">
        <v>0</v>
      </c>
      <c r="I53" s="17">
        <f t="shared" si="5"/>
        <v>0</v>
      </c>
      <c r="J53" s="17">
        <f t="shared" si="2"/>
        <v>0</v>
      </c>
      <c r="K53" s="18">
        <f t="shared" si="6"/>
        <v>0</v>
      </c>
      <c r="L53" s="19"/>
    </row>
    <row r="54" spans="2:12" x14ac:dyDescent="0.2">
      <c r="B54" s="14" t="s">
        <v>191</v>
      </c>
      <c r="C54" s="5" t="s">
        <v>131</v>
      </c>
      <c r="D54" s="15">
        <v>6</v>
      </c>
      <c r="E54" s="16" t="s">
        <v>9</v>
      </c>
      <c r="F54" s="72">
        <v>0</v>
      </c>
      <c r="G54" s="17">
        <f t="shared" si="4"/>
        <v>0</v>
      </c>
      <c r="H54" s="18">
        <v>0</v>
      </c>
      <c r="I54" s="17">
        <f t="shared" si="5"/>
        <v>0</v>
      </c>
      <c r="J54" s="17">
        <f t="shared" si="2"/>
        <v>0</v>
      </c>
      <c r="K54" s="18">
        <f t="shared" si="6"/>
        <v>0</v>
      </c>
      <c r="L54" s="19"/>
    </row>
    <row r="55" spans="2:12" x14ac:dyDescent="0.2">
      <c r="B55" s="14" t="s">
        <v>192</v>
      </c>
      <c r="C55" s="5" t="s">
        <v>132</v>
      </c>
      <c r="D55" s="15">
        <v>53</v>
      </c>
      <c r="E55" s="16" t="s">
        <v>9</v>
      </c>
      <c r="F55" s="72">
        <v>0</v>
      </c>
      <c r="G55" s="17">
        <f t="shared" si="4"/>
        <v>0</v>
      </c>
      <c r="H55" s="18">
        <v>0</v>
      </c>
      <c r="I55" s="17">
        <f t="shared" si="5"/>
        <v>0</v>
      </c>
      <c r="J55" s="17">
        <f t="shared" si="2"/>
        <v>0</v>
      </c>
      <c r="K55" s="18">
        <f t="shared" si="6"/>
        <v>0</v>
      </c>
      <c r="L55" s="19"/>
    </row>
    <row r="56" spans="2:12" x14ac:dyDescent="0.2">
      <c r="B56" s="14" t="s">
        <v>193</v>
      </c>
      <c r="C56" s="5" t="s">
        <v>133</v>
      </c>
      <c r="D56" s="15">
        <v>33</v>
      </c>
      <c r="E56" s="16" t="s">
        <v>9</v>
      </c>
      <c r="F56" s="72">
        <v>0</v>
      </c>
      <c r="G56" s="17">
        <f t="shared" si="4"/>
        <v>0</v>
      </c>
      <c r="H56" s="18">
        <v>0</v>
      </c>
      <c r="I56" s="17">
        <f t="shared" si="5"/>
        <v>0</v>
      </c>
      <c r="J56" s="17">
        <f t="shared" si="2"/>
        <v>0</v>
      </c>
      <c r="K56" s="18">
        <f t="shared" si="6"/>
        <v>0</v>
      </c>
      <c r="L56" s="19"/>
    </row>
    <row r="57" spans="2:12" x14ac:dyDescent="0.2">
      <c r="B57" s="14" t="s">
        <v>194</v>
      </c>
      <c r="C57" s="5" t="s">
        <v>134</v>
      </c>
      <c r="D57" s="15">
        <v>19</v>
      </c>
      <c r="E57" s="16" t="s">
        <v>9</v>
      </c>
      <c r="F57" s="72">
        <v>0</v>
      </c>
      <c r="G57" s="17">
        <f t="shared" si="4"/>
        <v>0</v>
      </c>
      <c r="H57" s="18">
        <v>0</v>
      </c>
      <c r="I57" s="17">
        <f t="shared" si="5"/>
        <v>0</v>
      </c>
      <c r="J57" s="17">
        <f t="shared" si="2"/>
        <v>0</v>
      </c>
      <c r="K57" s="18">
        <f t="shared" si="6"/>
        <v>0</v>
      </c>
      <c r="L57" s="19"/>
    </row>
    <row r="58" spans="2:12" x14ac:dyDescent="0.2">
      <c r="B58" s="14" t="s">
        <v>195</v>
      </c>
      <c r="C58" s="5" t="s">
        <v>135</v>
      </c>
      <c r="D58" s="15">
        <v>42</v>
      </c>
      <c r="E58" s="16" t="s">
        <v>9</v>
      </c>
      <c r="F58" s="72">
        <v>0</v>
      </c>
      <c r="G58" s="17">
        <f t="shared" si="4"/>
        <v>0</v>
      </c>
      <c r="H58" s="18">
        <v>0</v>
      </c>
      <c r="I58" s="17">
        <f t="shared" si="5"/>
        <v>0</v>
      </c>
      <c r="J58" s="17">
        <f t="shared" si="2"/>
        <v>0</v>
      </c>
      <c r="K58" s="18">
        <f t="shared" si="6"/>
        <v>0</v>
      </c>
      <c r="L58" s="19"/>
    </row>
    <row r="59" spans="2:12" x14ac:dyDescent="0.2">
      <c r="B59" s="14" t="s">
        <v>196</v>
      </c>
      <c r="C59" s="5" t="s">
        <v>136</v>
      </c>
      <c r="D59" s="15">
        <v>59</v>
      </c>
      <c r="E59" s="16" t="s">
        <v>9</v>
      </c>
      <c r="F59" s="72">
        <v>0</v>
      </c>
      <c r="G59" s="17">
        <f t="shared" si="4"/>
        <v>0</v>
      </c>
      <c r="H59" s="18">
        <v>0</v>
      </c>
      <c r="I59" s="17">
        <f t="shared" si="5"/>
        <v>0</v>
      </c>
      <c r="J59" s="17">
        <f t="shared" si="2"/>
        <v>0</v>
      </c>
      <c r="K59" s="18">
        <f t="shared" si="6"/>
        <v>0</v>
      </c>
      <c r="L59" s="19"/>
    </row>
    <row r="60" spans="2:12" x14ac:dyDescent="0.2">
      <c r="B60" s="14" t="s">
        <v>197</v>
      </c>
      <c r="C60" s="5" t="s">
        <v>137</v>
      </c>
      <c r="D60" s="15">
        <v>13</v>
      </c>
      <c r="E60" s="16" t="s">
        <v>9</v>
      </c>
      <c r="F60" s="72">
        <v>0</v>
      </c>
      <c r="G60" s="17">
        <f t="shared" si="4"/>
        <v>0</v>
      </c>
      <c r="H60" s="18">
        <v>0</v>
      </c>
      <c r="I60" s="17">
        <f t="shared" si="5"/>
        <v>0</v>
      </c>
      <c r="J60" s="17">
        <f t="shared" si="2"/>
        <v>0</v>
      </c>
      <c r="K60" s="18">
        <f t="shared" si="6"/>
        <v>0</v>
      </c>
      <c r="L60" s="19"/>
    </row>
    <row r="61" spans="2:12" x14ac:dyDescent="0.2">
      <c r="B61" s="14" t="s">
        <v>198</v>
      </c>
      <c r="C61" s="5" t="s">
        <v>138</v>
      </c>
      <c r="D61" s="15">
        <v>13</v>
      </c>
      <c r="E61" s="16" t="s">
        <v>9</v>
      </c>
      <c r="F61" s="72">
        <v>0</v>
      </c>
      <c r="G61" s="17">
        <f t="shared" si="4"/>
        <v>0</v>
      </c>
      <c r="H61" s="18">
        <v>0</v>
      </c>
      <c r="I61" s="17">
        <f t="shared" si="5"/>
        <v>0</v>
      </c>
      <c r="J61" s="17">
        <f t="shared" si="2"/>
        <v>0</v>
      </c>
      <c r="K61" s="18">
        <f t="shared" si="6"/>
        <v>0</v>
      </c>
      <c r="L61" s="19"/>
    </row>
    <row r="62" spans="2:12" x14ac:dyDescent="0.2">
      <c r="B62" s="14" t="s">
        <v>199</v>
      </c>
      <c r="C62" s="5" t="s">
        <v>287</v>
      </c>
      <c r="D62" s="15">
        <v>1</v>
      </c>
      <c r="E62" s="16" t="s">
        <v>9</v>
      </c>
      <c r="F62" s="72">
        <v>0</v>
      </c>
      <c r="G62" s="17">
        <f t="shared" ref="G62" si="7">D62*F62</f>
        <v>0</v>
      </c>
      <c r="H62" s="18">
        <v>0</v>
      </c>
      <c r="I62" s="17">
        <f t="shared" ref="I62" si="8">G62*1.21</f>
        <v>0</v>
      </c>
      <c r="J62" s="17">
        <f t="shared" ref="J62" si="9">H62*1.21</f>
        <v>0</v>
      </c>
      <c r="K62" s="18">
        <f t="shared" ref="K62" si="10">I62-G62</f>
        <v>0</v>
      </c>
      <c r="L62" s="19"/>
    </row>
    <row r="63" spans="2:12" x14ac:dyDescent="0.2">
      <c r="B63" s="14" t="s">
        <v>200</v>
      </c>
      <c r="C63" s="20" t="s">
        <v>62</v>
      </c>
      <c r="D63" s="15">
        <f>SUM(D11:D62)</f>
        <v>3636</v>
      </c>
      <c r="E63" s="16" t="s">
        <v>9</v>
      </c>
      <c r="F63" s="72">
        <v>0</v>
      </c>
      <c r="G63" s="17">
        <f t="shared" si="4"/>
        <v>0</v>
      </c>
      <c r="H63" s="18">
        <v>0</v>
      </c>
      <c r="I63" s="17">
        <f t="shared" si="5"/>
        <v>0</v>
      </c>
      <c r="J63" s="17">
        <f t="shared" si="2"/>
        <v>0</v>
      </c>
      <c r="K63" s="18">
        <f t="shared" si="6"/>
        <v>0</v>
      </c>
      <c r="L63" s="19"/>
    </row>
    <row r="64" spans="2:12" x14ac:dyDescent="0.2">
      <c r="B64" s="43" t="s">
        <v>242</v>
      </c>
      <c r="C64" s="20" t="s">
        <v>257</v>
      </c>
      <c r="D64" s="15">
        <v>189</v>
      </c>
      <c r="E64" s="16" t="s">
        <v>9</v>
      </c>
      <c r="F64" s="72">
        <v>0</v>
      </c>
      <c r="G64" s="17">
        <v>0</v>
      </c>
      <c r="H64" s="18">
        <f>D64*F64</f>
        <v>0</v>
      </c>
      <c r="I64" s="17">
        <f>G64*1.21</f>
        <v>0</v>
      </c>
      <c r="J64" s="17">
        <f>H64*1.21</f>
        <v>0</v>
      </c>
      <c r="K64" s="42">
        <f>J64-H64</f>
        <v>0</v>
      </c>
      <c r="L64" s="19"/>
    </row>
    <row r="65" spans="2:12" x14ac:dyDescent="0.2">
      <c r="B65" s="14" t="s">
        <v>201</v>
      </c>
      <c r="C65" s="20" t="s">
        <v>34</v>
      </c>
      <c r="D65" s="15">
        <f>D63*10</f>
        <v>36360</v>
      </c>
      <c r="E65" s="16" t="s">
        <v>33</v>
      </c>
      <c r="F65" s="72">
        <v>0</v>
      </c>
      <c r="G65" s="17">
        <f t="shared" si="4"/>
        <v>0</v>
      </c>
      <c r="H65" s="18">
        <v>0</v>
      </c>
      <c r="I65" s="17">
        <f t="shared" si="5"/>
        <v>0</v>
      </c>
      <c r="J65" s="17">
        <f t="shared" si="2"/>
        <v>0</v>
      </c>
      <c r="K65" s="18">
        <f t="shared" si="6"/>
        <v>0</v>
      </c>
      <c r="L65" s="19"/>
    </row>
    <row r="66" spans="2:12" x14ac:dyDescent="0.2">
      <c r="B66" s="43" t="s">
        <v>288</v>
      </c>
      <c r="C66" s="20" t="s">
        <v>256</v>
      </c>
      <c r="D66" s="15">
        <f>D64*10</f>
        <v>1890</v>
      </c>
      <c r="E66" s="16" t="s">
        <v>33</v>
      </c>
      <c r="F66" s="72">
        <v>0</v>
      </c>
      <c r="G66" s="17">
        <v>0</v>
      </c>
      <c r="H66" s="18">
        <f>D66*F66</f>
        <v>0</v>
      </c>
      <c r="I66" s="17">
        <f t="shared" si="5"/>
        <v>0</v>
      </c>
      <c r="J66" s="17">
        <f>H66*1.21</f>
        <v>0</v>
      </c>
      <c r="K66" s="42">
        <f>J66-H66</f>
        <v>0</v>
      </c>
      <c r="L66" s="19"/>
    </row>
    <row r="67" spans="2:12" x14ac:dyDescent="0.2">
      <c r="B67" s="14" t="s">
        <v>202</v>
      </c>
      <c r="C67" s="21" t="s">
        <v>71</v>
      </c>
      <c r="D67" s="15">
        <v>291</v>
      </c>
      <c r="E67" s="16" t="s">
        <v>9</v>
      </c>
      <c r="F67" s="72">
        <v>0</v>
      </c>
      <c r="G67" s="17">
        <f t="shared" si="4"/>
        <v>0</v>
      </c>
      <c r="H67" s="18">
        <v>0</v>
      </c>
      <c r="I67" s="17">
        <f t="shared" si="5"/>
        <v>0</v>
      </c>
      <c r="J67" s="17">
        <f t="shared" si="2"/>
        <v>0</v>
      </c>
      <c r="K67" s="18">
        <f t="shared" si="6"/>
        <v>0</v>
      </c>
      <c r="L67" s="19"/>
    </row>
    <row r="68" spans="2:12" x14ac:dyDescent="0.2">
      <c r="B68" s="14" t="s">
        <v>203</v>
      </c>
      <c r="C68" s="21" t="s">
        <v>72</v>
      </c>
      <c r="D68" s="15">
        <v>4</v>
      </c>
      <c r="E68" s="16" t="s">
        <v>9</v>
      </c>
      <c r="F68" s="72">
        <v>0</v>
      </c>
      <c r="G68" s="17">
        <f t="shared" si="4"/>
        <v>0</v>
      </c>
      <c r="H68" s="18">
        <v>0</v>
      </c>
      <c r="I68" s="17">
        <f t="shared" si="5"/>
        <v>0</v>
      </c>
      <c r="J68" s="17">
        <f t="shared" si="2"/>
        <v>0</v>
      </c>
      <c r="K68" s="18">
        <f t="shared" si="6"/>
        <v>0</v>
      </c>
      <c r="L68" s="19"/>
    </row>
    <row r="69" spans="2:12" x14ac:dyDescent="0.2">
      <c r="B69" s="14" t="s">
        <v>204</v>
      </c>
      <c r="C69" s="21" t="s">
        <v>73</v>
      </c>
      <c r="D69" s="15">
        <v>24</v>
      </c>
      <c r="E69" s="16" t="s">
        <v>9</v>
      </c>
      <c r="F69" s="72">
        <v>0</v>
      </c>
      <c r="G69" s="17">
        <f t="shared" si="4"/>
        <v>0</v>
      </c>
      <c r="H69" s="18">
        <v>0</v>
      </c>
      <c r="I69" s="17">
        <f t="shared" si="5"/>
        <v>0</v>
      </c>
      <c r="J69" s="17">
        <f t="shared" si="2"/>
        <v>0</v>
      </c>
      <c r="K69" s="18">
        <f t="shared" si="6"/>
        <v>0</v>
      </c>
      <c r="L69" s="19"/>
    </row>
    <row r="70" spans="2:12" x14ac:dyDescent="0.2">
      <c r="B70" s="14" t="s">
        <v>205</v>
      </c>
      <c r="C70" s="21" t="s">
        <v>74</v>
      </c>
      <c r="D70" s="15">
        <v>1</v>
      </c>
      <c r="E70" s="16" t="s">
        <v>9</v>
      </c>
      <c r="F70" s="72">
        <v>0</v>
      </c>
      <c r="G70" s="17">
        <f t="shared" si="4"/>
        <v>0</v>
      </c>
      <c r="H70" s="18">
        <v>0</v>
      </c>
      <c r="I70" s="17">
        <f t="shared" si="5"/>
        <v>0</v>
      </c>
      <c r="J70" s="17">
        <f t="shared" si="2"/>
        <v>0</v>
      </c>
      <c r="K70" s="18">
        <f t="shared" si="6"/>
        <v>0</v>
      </c>
      <c r="L70" s="19"/>
    </row>
    <row r="71" spans="2:12" x14ac:dyDescent="0.2">
      <c r="B71" s="14" t="s">
        <v>206</v>
      </c>
      <c r="C71" s="21" t="s">
        <v>75</v>
      </c>
      <c r="D71" s="15">
        <v>93</v>
      </c>
      <c r="E71" s="16" t="s">
        <v>9</v>
      </c>
      <c r="F71" s="72">
        <v>0</v>
      </c>
      <c r="G71" s="17">
        <f t="shared" si="4"/>
        <v>0</v>
      </c>
      <c r="H71" s="18">
        <v>0</v>
      </c>
      <c r="I71" s="17">
        <f t="shared" si="5"/>
        <v>0</v>
      </c>
      <c r="J71" s="17">
        <f t="shared" si="5"/>
        <v>0</v>
      </c>
      <c r="K71" s="18">
        <f t="shared" si="6"/>
        <v>0</v>
      </c>
      <c r="L71" s="19"/>
    </row>
    <row r="72" spans="2:12" x14ac:dyDescent="0.2">
      <c r="B72" s="14" t="s">
        <v>207</v>
      </c>
      <c r="C72" s="20" t="s">
        <v>79</v>
      </c>
      <c r="D72" s="15">
        <v>153</v>
      </c>
      <c r="E72" s="16" t="s">
        <v>9</v>
      </c>
      <c r="F72" s="72">
        <v>0</v>
      </c>
      <c r="G72" s="17">
        <f t="shared" si="4"/>
        <v>0</v>
      </c>
      <c r="H72" s="18">
        <v>0</v>
      </c>
      <c r="I72" s="17">
        <f t="shared" si="5"/>
        <v>0</v>
      </c>
      <c r="J72" s="17">
        <f t="shared" si="5"/>
        <v>0</v>
      </c>
      <c r="K72" s="18">
        <f t="shared" si="6"/>
        <v>0</v>
      </c>
      <c r="L72" s="19"/>
    </row>
    <row r="73" spans="2:12" x14ac:dyDescent="0.2">
      <c r="B73" s="14" t="s">
        <v>289</v>
      </c>
      <c r="C73" s="20" t="s">
        <v>80</v>
      </c>
      <c r="D73" s="15">
        <v>17</v>
      </c>
      <c r="E73" s="16" t="s">
        <v>9</v>
      </c>
      <c r="F73" s="72">
        <v>0</v>
      </c>
      <c r="G73" s="17">
        <f t="shared" ref="G73:G113" si="11">D73*F73</f>
        <v>0</v>
      </c>
      <c r="H73" s="18">
        <v>0</v>
      </c>
      <c r="I73" s="17">
        <f t="shared" si="5"/>
        <v>0</v>
      </c>
      <c r="J73" s="17">
        <f t="shared" si="5"/>
        <v>0</v>
      </c>
      <c r="K73" s="18">
        <f t="shared" si="6"/>
        <v>0</v>
      </c>
      <c r="L73" s="19"/>
    </row>
    <row r="74" spans="2:12" x14ac:dyDescent="0.2">
      <c r="B74" s="43" t="s">
        <v>290</v>
      </c>
      <c r="C74" s="20" t="s">
        <v>255</v>
      </c>
      <c r="D74" s="44">
        <v>11</v>
      </c>
      <c r="E74" s="16" t="s">
        <v>9</v>
      </c>
      <c r="F74" s="72">
        <v>0</v>
      </c>
      <c r="G74" s="17">
        <v>0</v>
      </c>
      <c r="H74" s="18">
        <f>D74*F74</f>
        <v>0</v>
      </c>
      <c r="I74" s="17">
        <f t="shared" si="5"/>
        <v>0</v>
      </c>
      <c r="J74" s="17">
        <f t="shared" ref="J74" si="12">H74*1.21</f>
        <v>0</v>
      </c>
      <c r="K74" s="42">
        <f>J74-H74</f>
        <v>0</v>
      </c>
      <c r="L74" s="19"/>
    </row>
    <row r="75" spans="2:12" x14ac:dyDescent="0.2">
      <c r="B75" s="43" t="s">
        <v>291</v>
      </c>
      <c r="C75" s="20" t="s">
        <v>254</v>
      </c>
      <c r="D75" s="44">
        <v>2</v>
      </c>
      <c r="E75" s="16" t="s">
        <v>9</v>
      </c>
      <c r="F75" s="72">
        <v>0</v>
      </c>
      <c r="G75" s="17">
        <v>0</v>
      </c>
      <c r="H75" s="18">
        <f>D75*F75</f>
        <v>0</v>
      </c>
      <c r="I75" s="17">
        <f t="shared" ref="I75" si="13">G75*1.21</f>
        <v>0</v>
      </c>
      <c r="J75" s="17">
        <f t="shared" ref="J75:J81" si="14">H75*1.21</f>
        <v>0</v>
      </c>
      <c r="K75" s="42">
        <f>J75-H75</f>
        <v>0</v>
      </c>
      <c r="L75" s="19"/>
    </row>
    <row r="76" spans="2:12" x14ac:dyDescent="0.2">
      <c r="B76" s="14" t="s">
        <v>208</v>
      </c>
      <c r="C76" s="20" t="s">
        <v>139</v>
      </c>
      <c r="D76" s="15">
        <v>22</v>
      </c>
      <c r="E76" s="16" t="s">
        <v>9</v>
      </c>
      <c r="F76" s="72">
        <v>0</v>
      </c>
      <c r="G76" s="17">
        <f t="shared" si="11"/>
        <v>0</v>
      </c>
      <c r="H76" s="18">
        <v>0</v>
      </c>
      <c r="I76" s="17">
        <f t="shared" si="5"/>
        <v>0</v>
      </c>
      <c r="J76" s="17">
        <f t="shared" si="14"/>
        <v>0</v>
      </c>
      <c r="K76" s="18">
        <f t="shared" si="6"/>
        <v>0</v>
      </c>
      <c r="L76" s="19"/>
    </row>
    <row r="77" spans="2:12" x14ac:dyDescent="0.2">
      <c r="B77" s="14" t="s">
        <v>209</v>
      </c>
      <c r="C77" s="20" t="s">
        <v>140</v>
      </c>
      <c r="D77" s="15">
        <v>40</v>
      </c>
      <c r="E77" s="16" t="s">
        <v>9</v>
      </c>
      <c r="F77" s="72">
        <v>0</v>
      </c>
      <c r="G77" s="17">
        <f t="shared" si="11"/>
        <v>0</v>
      </c>
      <c r="H77" s="18">
        <v>0</v>
      </c>
      <c r="I77" s="17">
        <f t="shared" si="5"/>
        <v>0</v>
      </c>
      <c r="J77" s="17">
        <f t="shared" si="14"/>
        <v>0</v>
      </c>
      <c r="K77" s="18">
        <f t="shared" si="6"/>
        <v>0</v>
      </c>
      <c r="L77" s="19"/>
    </row>
    <row r="78" spans="2:12" x14ac:dyDescent="0.2">
      <c r="B78" s="14" t="s">
        <v>210</v>
      </c>
      <c r="C78" s="20" t="s">
        <v>141</v>
      </c>
      <c r="D78" s="15">
        <v>61</v>
      </c>
      <c r="E78" s="16" t="s">
        <v>9</v>
      </c>
      <c r="F78" s="72">
        <v>0</v>
      </c>
      <c r="G78" s="17">
        <f t="shared" si="11"/>
        <v>0</v>
      </c>
      <c r="H78" s="18">
        <v>0</v>
      </c>
      <c r="I78" s="17">
        <f t="shared" ref="I78:I114" si="15">G78*1.21</f>
        <v>0</v>
      </c>
      <c r="J78" s="17">
        <f t="shared" si="14"/>
        <v>0</v>
      </c>
      <c r="K78" s="18">
        <f t="shared" ref="K78:K113" si="16">I78-G78</f>
        <v>0</v>
      </c>
      <c r="L78" s="19"/>
    </row>
    <row r="79" spans="2:12" x14ac:dyDescent="0.2">
      <c r="B79" s="14" t="s">
        <v>211</v>
      </c>
      <c r="C79" s="20" t="s">
        <v>142</v>
      </c>
      <c r="D79" s="15">
        <v>3</v>
      </c>
      <c r="E79" s="16" t="s">
        <v>9</v>
      </c>
      <c r="F79" s="72">
        <v>0</v>
      </c>
      <c r="G79" s="17">
        <f t="shared" si="11"/>
        <v>0</v>
      </c>
      <c r="H79" s="18">
        <v>0</v>
      </c>
      <c r="I79" s="17">
        <f t="shared" si="15"/>
        <v>0</v>
      </c>
      <c r="J79" s="17">
        <f t="shared" si="14"/>
        <v>0</v>
      </c>
      <c r="K79" s="18">
        <f t="shared" si="16"/>
        <v>0</v>
      </c>
      <c r="L79" s="19"/>
    </row>
    <row r="80" spans="2:12" x14ac:dyDescent="0.2">
      <c r="B80" s="14" t="s">
        <v>212</v>
      </c>
      <c r="C80" s="20" t="s">
        <v>143</v>
      </c>
      <c r="D80" s="15">
        <v>2</v>
      </c>
      <c r="E80" s="16" t="s">
        <v>9</v>
      </c>
      <c r="F80" s="72">
        <v>0</v>
      </c>
      <c r="G80" s="17">
        <f t="shared" si="11"/>
        <v>0</v>
      </c>
      <c r="H80" s="18">
        <v>0</v>
      </c>
      <c r="I80" s="17">
        <f t="shared" si="15"/>
        <v>0</v>
      </c>
      <c r="J80" s="17">
        <f t="shared" si="14"/>
        <v>0</v>
      </c>
      <c r="K80" s="18">
        <f t="shared" si="16"/>
        <v>0</v>
      </c>
      <c r="L80" s="19"/>
    </row>
    <row r="81" spans="2:12" x14ac:dyDescent="0.2">
      <c r="B81" s="14" t="s">
        <v>292</v>
      </c>
      <c r="C81" s="20" t="s">
        <v>144</v>
      </c>
      <c r="D81" s="15">
        <v>3</v>
      </c>
      <c r="E81" s="16" t="s">
        <v>9</v>
      </c>
      <c r="F81" s="72">
        <v>0</v>
      </c>
      <c r="G81" s="17">
        <f t="shared" si="11"/>
        <v>0</v>
      </c>
      <c r="H81" s="18">
        <v>0</v>
      </c>
      <c r="I81" s="17">
        <f t="shared" si="15"/>
        <v>0</v>
      </c>
      <c r="J81" s="17">
        <f t="shared" si="14"/>
        <v>0</v>
      </c>
      <c r="K81" s="18">
        <f t="shared" si="16"/>
        <v>0</v>
      </c>
      <c r="L81" s="19"/>
    </row>
    <row r="82" spans="2:12" x14ac:dyDescent="0.2">
      <c r="B82" s="43" t="s">
        <v>293</v>
      </c>
      <c r="C82" s="20" t="s">
        <v>253</v>
      </c>
      <c r="D82" s="15">
        <v>71</v>
      </c>
      <c r="E82" s="16" t="s">
        <v>9</v>
      </c>
      <c r="F82" s="72">
        <v>0</v>
      </c>
      <c r="G82" s="17">
        <v>0</v>
      </c>
      <c r="H82" s="18">
        <f>D82*F82</f>
        <v>0</v>
      </c>
      <c r="I82" s="17">
        <f t="shared" si="15"/>
        <v>0</v>
      </c>
      <c r="J82" s="17">
        <f t="shared" ref="J82:J95" si="17">H82*1.21</f>
        <v>0</v>
      </c>
      <c r="K82" s="42">
        <f>J82-H82</f>
        <v>0</v>
      </c>
      <c r="L82" s="19"/>
    </row>
    <row r="83" spans="2:12" x14ac:dyDescent="0.2">
      <c r="B83" s="14" t="s">
        <v>213</v>
      </c>
      <c r="C83" s="20" t="s">
        <v>147</v>
      </c>
      <c r="D83" s="15">
        <v>3</v>
      </c>
      <c r="E83" s="16" t="s">
        <v>9</v>
      </c>
      <c r="F83" s="72">
        <v>0</v>
      </c>
      <c r="G83" s="17">
        <f t="shared" si="11"/>
        <v>0</v>
      </c>
      <c r="H83" s="18">
        <v>0</v>
      </c>
      <c r="I83" s="17">
        <f t="shared" si="15"/>
        <v>0</v>
      </c>
      <c r="J83" s="17">
        <f t="shared" si="17"/>
        <v>0</v>
      </c>
      <c r="K83" s="18">
        <f t="shared" si="16"/>
        <v>0</v>
      </c>
      <c r="L83" s="19"/>
    </row>
    <row r="84" spans="2:12" x14ac:dyDescent="0.2">
      <c r="B84" s="14" t="s">
        <v>214</v>
      </c>
      <c r="C84" s="20" t="s">
        <v>145</v>
      </c>
      <c r="D84" s="15">
        <v>49</v>
      </c>
      <c r="E84" s="16" t="s">
        <v>9</v>
      </c>
      <c r="F84" s="72">
        <v>0</v>
      </c>
      <c r="G84" s="17">
        <f t="shared" si="11"/>
        <v>0</v>
      </c>
      <c r="H84" s="18">
        <v>0</v>
      </c>
      <c r="I84" s="17">
        <f t="shared" si="15"/>
        <v>0</v>
      </c>
      <c r="J84" s="17">
        <f t="shared" si="17"/>
        <v>0</v>
      </c>
      <c r="K84" s="18">
        <f t="shared" si="16"/>
        <v>0</v>
      </c>
      <c r="L84" s="19"/>
    </row>
    <row r="85" spans="2:12" x14ac:dyDescent="0.2">
      <c r="B85" s="14" t="s">
        <v>215</v>
      </c>
      <c r="C85" s="20" t="s">
        <v>146</v>
      </c>
      <c r="D85" s="15">
        <v>20</v>
      </c>
      <c r="E85" s="16" t="s">
        <v>9</v>
      </c>
      <c r="F85" s="72">
        <v>0</v>
      </c>
      <c r="G85" s="17">
        <f t="shared" si="11"/>
        <v>0</v>
      </c>
      <c r="H85" s="18">
        <v>0</v>
      </c>
      <c r="I85" s="17">
        <f t="shared" si="15"/>
        <v>0</v>
      </c>
      <c r="J85" s="17">
        <f t="shared" si="17"/>
        <v>0</v>
      </c>
      <c r="K85" s="18">
        <f t="shared" si="16"/>
        <v>0</v>
      </c>
      <c r="L85" s="19"/>
    </row>
    <row r="86" spans="2:12" x14ac:dyDescent="0.2">
      <c r="B86" s="14" t="s">
        <v>216</v>
      </c>
      <c r="C86" s="20" t="s">
        <v>148</v>
      </c>
      <c r="D86" s="15">
        <v>1</v>
      </c>
      <c r="E86" s="16" t="s">
        <v>9</v>
      </c>
      <c r="F86" s="72">
        <v>0</v>
      </c>
      <c r="G86" s="17">
        <f t="shared" si="11"/>
        <v>0</v>
      </c>
      <c r="H86" s="18">
        <v>0</v>
      </c>
      <c r="I86" s="17">
        <f t="shared" si="15"/>
        <v>0</v>
      </c>
      <c r="J86" s="17">
        <f t="shared" si="17"/>
        <v>0</v>
      </c>
      <c r="K86" s="18">
        <f t="shared" si="16"/>
        <v>0</v>
      </c>
      <c r="L86" s="19"/>
    </row>
    <row r="87" spans="2:12" x14ac:dyDescent="0.2">
      <c r="B87" s="14" t="s">
        <v>217</v>
      </c>
      <c r="C87" s="20" t="s">
        <v>149</v>
      </c>
      <c r="D87" s="15">
        <v>2</v>
      </c>
      <c r="E87" s="16" t="s">
        <v>9</v>
      </c>
      <c r="F87" s="72">
        <v>0</v>
      </c>
      <c r="G87" s="17">
        <f t="shared" si="11"/>
        <v>0</v>
      </c>
      <c r="H87" s="18">
        <v>0</v>
      </c>
      <c r="I87" s="17">
        <f t="shared" si="15"/>
        <v>0</v>
      </c>
      <c r="J87" s="17">
        <f t="shared" si="17"/>
        <v>0</v>
      </c>
      <c r="K87" s="18">
        <f t="shared" si="16"/>
        <v>0</v>
      </c>
      <c r="L87" s="19"/>
    </row>
    <row r="88" spans="2:12" x14ac:dyDescent="0.2">
      <c r="B88" s="14" t="s">
        <v>218</v>
      </c>
      <c r="C88" s="20" t="s">
        <v>150</v>
      </c>
      <c r="D88" s="15">
        <v>2</v>
      </c>
      <c r="E88" s="16" t="s">
        <v>9</v>
      </c>
      <c r="F88" s="72">
        <v>0</v>
      </c>
      <c r="G88" s="17">
        <f t="shared" si="11"/>
        <v>0</v>
      </c>
      <c r="H88" s="18">
        <v>0</v>
      </c>
      <c r="I88" s="17">
        <f t="shared" si="15"/>
        <v>0</v>
      </c>
      <c r="J88" s="17">
        <f t="shared" si="17"/>
        <v>0</v>
      </c>
      <c r="K88" s="18">
        <f t="shared" si="16"/>
        <v>0</v>
      </c>
      <c r="L88" s="19"/>
    </row>
    <row r="89" spans="2:12" x14ac:dyDescent="0.2">
      <c r="B89" s="14" t="s">
        <v>219</v>
      </c>
      <c r="C89" s="20" t="s">
        <v>151</v>
      </c>
      <c r="D89" s="15">
        <v>9</v>
      </c>
      <c r="E89" s="16" t="s">
        <v>9</v>
      </c>
      <c r="F89" s="72">
        <v>0</v>
      </c>
      <c r="G89" s="17">
        <f t="shared" si="11"/>
        <v>0</v>
      </c>
      <c r="H89" s="18">
        <v>0</v>
      </c>
      <c r="I89" s="17">
        <f t="shared" si="15"/>
        <v>0</v>
      </c>
      <c r="J89" s="17">
        <f t="shared" si="17"/>
        <v>0</v>
      </c>
      <c r="K89" s="18">
        <f t="shared" si="16"/>
        <v>0</v>
      </c>
      <c r="L89" s="19"/>
    </row>
    <row r="90" spans="2:12" x14ac:dyDescent="0.2">
      <c r="B90" s="14" t="s">
        <v>220</v>
      </c>
      <c r="C90" s="20" t="s">
        <v>152</v>
      </c>
      <c r="D90" s="15">
        <v>83</v>
      </c>
      <c r="E90" s="16" t="s">
        <v>9</v>
      </c>
      <c r="F90" s="72">
        <v>0</v>
      </c>
      <c r="G90" s="17">
        <f t="shared" si="11"/>
        <v>0</v>
      </c>
      <c r="H90" s="18">
        <v>0</v>
      </c>
      <c r="I90" s="17">
        <f t="shared" si="15"/>
        <v>0</v>
      </c>
      <c r="J90" s="17">
        <f t="shared" si="17"/>
        <v>0</v>
      </c>
      <c r="K90" s="18">
        <f t="shared" si="16"/>
        <v>0</v>
      </c>
      <c r="L90" s="19"/>
    </row>
    <row r="91" spans="2:12" x14ac:dyDescent="0.2">
      <c r="B91" s="14" t="s">
        <v>221</v>
      </c>
      <c r="C91" s="20" t="s">
        <v>153</v>
      </c>
      <c r="D91" s="15">
        <v>39</v>
      </c>
      <c r="E91" s="16" t="s">
        <v>9</v>
      </c>
      <c r="F91" s="72">
        <v>0</v>
      </c>
      <c r="G91" s="17">
        <f t="shared" si="11"/>
        <v>0</v>
      </c>
      <c r="H91" s="18">
        <v>0</v>
      </c>
      <c r="I91" s="17">
        <f t="shared" si="15"/>
        <v>0</v>
      </c>
      <c r="J91" s="17">
        <f t="shared" si="17"/>
        <v>0</v>
      </c>
      <c r="K91" s="18">
        <f t="shared" si="16"/>
        <v>0</v>
      </c>
      <c r="L91" s="19"/>
    </row>
    <row r="92" spans="2:12" x14ac:dyDescent="0.2">
      <c r="B92" s="14" t="s">
        <v>222</v>
      </c>
      <c r="C92" s="20" t="s">
        <v>154</v>
      </c>
      <c r="D92" s="15">
        <v>11</v>
      </c>
      <c r="E92" s="16" t="s">
        <v>9</v>
      </c>
      <c r="F92" s="72">
        <v>0</v>
      </c>
      <c r="G92" s="17">
        <f t="shared" si="11"/>
        <v>0</v>
      </c>
      <c r="H92" s="18">
        <v>0</v>
      </c>
      <c r="I92" s="17">
        <f t="shared" si="15"/>
        <v>0</v>
      </c>
      <c r="J92" s="17">
        <f t="shared" si="17"/>
        <v>0</v>
      </c>
      <c r="K92" s="18">
        <f t="shared" si="16"/>
        <v>0</v>
      </c>
      <c r="L92" s="19"/>
    </row>
    <row r="93" spans="2:12" x14ac:dyDescent="0.2">
      <c r="B93" s="14" t="s">
        <v>223</v>
      </c>
      <c r="C93" s="20" t="s">
        <v>155</v>
      </c>
      <c r="D93" s="15">
        <v>108</v>
      </c>
      <c r="E93" s="16" t="s">
        <v>9</v>
      </c>
      <c r="F93" s="72">
        <v>0</v>
      </c>
      <c r="G93" s="17">
        <f t="shared" si="11"/>
        <v>0</v>
      </c>
      <c r="H93" s="18">
        <v>0</v>
      </c>
      <c r="I93" s="17">
        <f t="shared" si="15"/>
        <v>0</v>
      </c>
      <c r="J93" s="17">
        <f t="shared" si="17"/>
        <v>0</v>
      </c>
      <c r="K93" s="18">
        <f t="shared" si="16"/>
        <v>0</v>
      </c>
      <c r="L93" s="19"/>
    </row>
    <row r="94" spans="2:12" x14ac:dyDescent="0.2">
      <c r="B94" s="14" t="s">
        <v>224</v>
      </c>
      <c r="C94" s="20" t="s">
        <v>156</v>
      </c>
      <c r="D94" s="15">
        <v>37</v>
      </c>
      <c r="E94" s="16" t="s">
        <v>9</v>
      </c>
      <c r="F94" s="72">
        <v>0</v>
      </c>
      <c r="G94" s="17">
        <f t="shared" si="11"/>
        <v>0</v>
      </c>
      <c r="H94" s="18">
        <v>0</v>
      </c>
      <c r="I94" s="17">
        <f t="shared" si="15"/>
        <v>0</v>
      </c>
      <c r="J94" s="17">
        <f t="shared" si="17"/>
        <v>0</v>
      </c>
      <c r="K94" s="18">
        <f t="shared" si="16"/>
        <v>0</v>
      </c>
      <c r="L94" s="19"/>
    </row>
    <row r="95" spans="2:12" x14ac:dyDescent="0.2">
      <c r="B95" s="14" t="s">
        <v>225</v>
      </c>
      <c r="C95" s="20" t="s">
        <v>157</v>
      </c>
      <c r="D95" s="15">
        <v>158</v>
      </c>
      <c r="E95" s="16" t="s">
        <v>9</v>
      </c>
      <c r="F95" s="72">
        <v>0</v>
      </c>
      <c r="G95" s="17">
        <f t="shared" si="11"/>
        <v>0</v>
      </c>
      <c r="H95" s="18">
        <v>0</v>
      </c>
      <c r="I95" s="17">
        <f t="shared" si="15"/>
        <v>0</v>
      </c>
      <c r="J95" s="17">
        <f t="shared" si="17"/>
        <v>0</v>
      </c>
      <c r="K95" s="18">
        <f t="shared" si="16"/>
        <v>0</v>
      </c>
      <c r="L95" s="19"/>
    </row>
    <row r="96" spans="2:12" x14ac:dyDescent="0.2">
      <c r="B96" s="43" t="s">
        <v>294</v>
      </c>
      <c r="C96" s="20" t="s">
        <v>252</v>
      </c>
      <c r="D96" s="15">
        <v>71</v>
      </c>
      <c r="E96" s="16" t="s">
        <v>9</v>
      </c>
      <c r="F96" s="72">
        <v>0</v>
      </c>
      <c r="G96" s="17">
        <v>0</v>
      </c>
      <c r="H96" s="18">
        <f>D96*F96</f>
        <v>0</v>
      </c>
      <c r="I96" s="17">
        <f t="shared" si="15"/>
        <v>0</v>
      </c>
      <c r="J96" s="17">
        <f t="shared" ref="J96:J105" si="18">H96*1.21</f>
        <v>0</v>
      </c>
      <c r="K96" s="42">
        <f>J96-H96</f>
        <v>0</v>
      </c>
      <c r="L96" s="19"/>
    </row>
    <row r="97" spans="2:12" x14ac:dyDescent="0.2">
      <c r="B97" s="14" t="s">
        <v>226</v>
      </c>
      <c r="C97" s="20" t="s">
        <v>158</v>
      </c>
      <c r="D97" s="15">
        <v>25</v>
      </c>
      <c r="E97" s="16" t="s">
        <v>9</v>
      </c>
      <c r="F97" s="72">
        <v>0</v>
      </c>
      <c r="G97" s="17">
        <f t="shared" si="11"/>
        <v>0</v>
      </c>
      <c r="H97" s="18">
        <v>0</v>
      </c>
      <c r="I97" s="17">
        <f t="shared" si="15"/>
        <v>0</v>
      </c>
      <c r="J97" s="17">
        <f t="shared" si="18"/>
        <v>0</v>
      </c>
      <c r="K97" s="18">
        <f t="shared" si="16"/>
        <v>0</v>
      </c>
      <c r="L97" s="19"/>
    </row>
    <row r="98" spans="2:12" x14ac:dyDescent="0.2">
      <c r="B98" s="14" t="s">
        <v>227</v>
      </c>
      <c r="C98" s="20" t="s">
        <v>159</v>
      </c>
      <c r="D98" s="15">
        <v>281</v>
      </c>
      <c r="E98" s="16" t="s">
        <v>9</v>
      </c>
      <c r="F98" s="72">
        <v>0</v>
      </c>
      <c r="G98" s="17">
        <f t="shared" si="11"/>
        <v>0</v>
      </c>
      <c r="H98" s="18">
        <v>0</v>
      </c>
      <c r="I98" s="17">
        <f t="shared" si="15"/>
        <v>0</v>
      </c>
      <c r="J98" s="17">
        <f t="shared" si="18"/>
        <v>0</v>
      </c>
      <c r="K98" s="18">
        <f t="shared" si="16"/>
        <v>0</v>
      </c>
      <c r="L98" s="19"/>
    </row>
    <row r="99" spans="2:12" x14ac:dyDescent="0.2">
      <c r="B99" s="14" t="s">
        <v>228</v>
      </c>
      <c r="C99" s="20" t="s">
        <v>160</v>
      </c>
      <c r="D99" s="15">
        <v>9</v>
      </c>
      <c r="E99" s="16" t="s">
        <v>9</v>
      </c>
      <c r="F99" s="72">
        <v>0</v>
      </c>
      <c r="G99" s="17">
        <f t="shared" si="11"/>
        <v>0</v>
      </c>
      <c r="H99" s="18">
        <v>0</v>
      </c>
      <c r="I99" s="17">
        <f t="shared" si="15"/>
        <v>0</v>
      </c>
      <c r="J99" s="17">
        <f t="shared" si="18"/>
        <v>0</v>
      </c>
      <c r="K99" s="18">
        <f t="shared" si="16"/>
        <v>0</v>
      </c>
      <c r="L99" s="19"/>
    </row>
    <row r="100" spans="2:12" x14ac:dyDescent="0.2">
      <c r="B100" s="14" t="s">
        <v>229</v>
      </c>
      <c r="C100" s="20" t="s">
        <v>161</v>
      </c>
      <c r="D100" s="15">
        <v>83</v>
      </c>
      <c r="E100" s="16" t="s">
        <v>9</v>
      </c>
      <c r="F100" s="72">
        <v>0</v>
      </c>
      <c r="G100" s="17">
        <f t="shared" si="11"/>
        <v>0</v>
      </c>
      <c r="H100" s="18">
        <v>0</v>
      </c>
      <c r="I100" s="17">
        <f t="shared" si="15"/>
        <v>0</v>
      </c>
      <c r="J100" s="17">
        <f t="shared" si="18"/>
        <v>0</v>
      </c>
      <c r="K100" s="18">
        <f t="shared" si="16"/>
        <v>0</v>
      </c>
      <c r="L100" s="19"/>
    </row>
    <row r="101" spans="2:12" x14ac:dyDescent="0.2">
      <c r="B101" s="14" t="s">
        <v>230</v>
      </c>
      <c r="C101" s="20" t="s">
        <v>162</v>
      </c>
      <c r="D101" s="15">
        <v>39</v>
      </c>
      <c r="E101" s="16" t="s">
        <v>9</v>
      </c>
      <c r="F101" s="72">
        <v>0</v>
      </c>
      <c r="G101" s="17">
        <f t="shared" si="11"/>
        <v>0</v>
      </c>
      <c r="H101" s="18">
        <v>0</v>
      </c>
      <c r="I101" s="17">
        <f t="shared" si="15"/>
        <v>0</v>
      </c>
      <c r="J101" s="17">
        <f t="shared" si="18"/>
        <v>0</v>
      </c>
      <c r="K101" s="18">
        <f t="shared" si="16"/>
        <v>0</v>
      </c>
      <c r="L101" s="19"/>
    </row>
    <row r="102" spans="2:12" x14ac:dyDescent="0.2">
      <c r="B102" s="14" t="s">
        <v>231</v>
      </c>
      <c r="C102" s="20" t="s">
        <v>163</v>
      </c>
      <c r="D102" s="15">
        <v>11</v>
      </c>
      <c r="E102" s="16" t="s">
        <v>9</v>
      </c>
      <c r="F102" s="72">
        <v>0</v>
      </c>
      <c r="G102" s="17">
        <f t="shared" si="11"/>
        <v>0</v>
      </c>
      <c r="H102" s="18">
        <v>0</v>
      </c>
      <c r="I102" s="17">
        <f t="shared" si="15"/>
        <v>0</v>
      </c>
      <c r="J102" s="17">
        <f t="shared" si="18"/>
        <v>0</v>
      </c>
      <c r="K102" s="18">
        <f t="shared" si="16"/>
        <v>0</v>
      </c>
      <c r="L102" s="19"/>
    </row>
    <row r="103" spans="2:12" x14ac:dyDescent="0.2">
      <c r="B103" s="14" t="s">
        <v>232</v>
      </c>
      <c r="C103" s="20" t="s">
        <v>164</v>
      </c>
      <c r="D103" s="15">
        <v>108</v>
      </c>
      <c r="E103" s="16" t="s">
        <v>9</v>
      </c>
      <c r="F103" s="72">
        <v>0</v>
      </c>
      <c r="G103" s="17">
        <f t="shared" si="11"/>
        <v>0</v>
      </c>
      <c r="H103" s="18">
        <v>0</v>
      </c>
      <c r="I103" s="17">
        <f t="shared" si="15"/>
        <v>0</v>
      </c>
      <c r="J103" s="17">
        <f t="shared" si="18"/>
        <v>0</v>
      </c>
      <c r="K103" s="18">
        <f t="shared" si="16"/>
        <v>0</v>
      </c>
      <c r="L103" s="19"/>
    </row>
    <row r="104" spans="2:12" x14ac:dyDescent="0.2">
      <c r="B104" s="14" t="s">
        <v>233</v>
      </c>
      <c r="C104" s="20" t="s">
        <v>165</v>
      </c>
      <c r="D104" s="15">
        <v>37</v>
      </c>
      <c r="E104" s="16" t="s">
        <v>9</v>
      </c>
      <c r="F104" s="72">
        <v>0</v>
      </c>
      <c r="G104" s="17">
        <f t="shared" si="11"/>
        <v>0</v>
      </c>
      <c r="H104" s="18">
        <v>0</v>
      </c>
      <c r="I104" s="17">
        <f t="shared" si="15"/>
        <v>0</v>
      </c>
      <c r="J104" s="17">
        <f t="shared" si="18"/>
        <v>0</v>
      </c>
      <c r="K104" s="18">
        <f t="shared" si="16"/>
        <v>0</v>
      </c>
      <c r="L104" s="19"/>
    </row>
    <row r="105" spans="2:12" x14ac:dyDescent="0.2">
      <c r="B105" s="14" t="s">
        <v>234</v>
      </c>
      <c r="C105" s="20" t="s">
        <v>166</v>
      </c>
      <c r="D105" s="15">
        <v>158</v>
      </c>
      <c r="E105" s="16" t="s">
        <v>9</v>
      </c>
      <c r="F105" s="72">
        <v>0</v>
      </c>
      <c r="G105" s="17">
        <f t="shared" si="11"/>
        <v>0</v>
      </c>
      <c r="H105" s="18">
        <v>0</v>
      </c>
      <c r="I105" s="17">
        <f t="shared" si="15"/>
        <v>0</v>
      </c>
      <c r="J105" s="17">
        <f t="shared" si="18"/>
        <v>0</v>
      </c>
      <c r="K105" s="18">
        <f t="shared" si="16"/>
        <v>0</v>
      </c>
      <c r="L105" s="19"/>
    </row>
    <row r="106" spans="2:12" x14ac:dyDescent="0.2">
      <c r="B106" s="43" t="s">
        <v>295</v>
      </c>
      <c r="C106" s="20" t="s">
        <v>251</v>
      </c>
      <c r="D106" s="15">
        <v>71</v>
      </c>
      <c r="E106" s="16" t="s">
        <v>9</v>
      </c>
      <c r="F106" s="72">
        <v>0</v>
      </c>
      <c r="G106" s="17">
        <v>0</v>
      </c>
      <c r="H106" s="18">
        <f>D106*F106</f>
        <v>0</v>
      </c>
      <c r="I106" s="17">
        <f t="shared" ref="I106" si="19">G106*1.21</f>
        <v>0</v>
      </c>
      <c r="J106" s="17">
        <f t="shared" ref="J106:J109" si="20">H106*1.21</f>
        <v>0</v>
      </c>
      <c r="K106" s="42">
        <f>J106-H106</f>
        <v>0</v>
      </c>
      <c r="L106" s="19"/>
    </row>
    <row r="107" spans="2:12" x14ac:dyDescent="0.2">
      <c r="B107" s="14" t="s">
        <v>235</v>
      </c>
      <c r="C107" s="20" t="s">
        <v>167</v>
      </c>
      <c r="D107" s="15">
        <v>25</v>
      </c>
      <c r="E107" s="16" t="s">
        <v>9</v>
      </c>
      <c r="F107" s="72">
        <v>0</v>
      </c>
      <c r="G107" s="17">
        <f t="shared" si="11"/>
        <v>0</v>
      </c>
      <c r="H107" s="18">
        <v>0</v>
      </c>
      <c r="I107" s="17">
        <f t="shared" si="15"/>
        <v>0</v>
      </c>
      <c r="J107" s="17">
        <f t="shared" si="20"/>
        <v>0</v>
      </c>
      <c r="K107" s="18">
        <f t="shared" si="16"/>
        <v>0</v>
      </c>
      <c r="L107" s="19"/>
    </row>
    <row r="108" spans="2:12" x14ac:dyDescent="0.2">
      <c r="B108" s="14" t="s">
        <v>236</v>
      </c>
      <c r="C108" s="20" t="s">
        <v>168</v>
      </c>
      <c r="D108" s="15">
        <v>281</v>
      </c>
      <c r="E108" s="16" t="s">
        <v>9</v>
      </c>
      <c r="F108" s="72">
        <v>0</v>
      </c>
      <c r="G108" s="17">
        <f t="shared" si="11"/>
        <v>0</v>
      </c>
      <c r="H108" s="18">
        <v>0</v>
      </c>
      <c r="I108" s="17">
        <f t="shared" si="15"/>
        <v>0</v>
      </c>
      <c r="J108" s="17">
        <f t="shared" si="20"/>
        <v>0</v>
      </c>
      <c r="K108" s="18">
        <f t="shared" si="16"/>
        <v>0</v>
      </c>
      <c r="L108" s="19"/>
    </row>
    <row r="109" spans="2:12" x14ac:dyDescent="0.2">
      <c r="B109" s="14" t="s">
        <v>237</v>
      </c>
      <c r="C109" s="20" t="s">
        <v>83</v>
      </c>
      <c r="D109" s="15">
        <f>SUM(D99:D108)-D106</f>
        <v>751</v>
      </c>
      <c r="E109" s="16" t="s">
        <v>9</v>
      </c>
      <c r="F109" s="72">
        <v>0</v>
      </c>
      <c r="G109" s="17">
        <f t="shared" si="11"/>
        <v>0</v>
      </c>
      <c r="H109" s="18">
        <v>0</v>
      </c>
      <c r="I109" s="17">
        <f t="shared" si="15"/>
        <v>0</v>
      </c>
      <c r="J109" s="17">
        <f t="shared" si="20"/>
        <v>0</v>
      </c>
      <c r="K109" s="18">
        <f t="shared" si="16"/>
        <v>0</v>
      </c>
      <c r="L109" s="19"/>
    </row>
    <row r="110" spans="2:12" x14ac:dyDescent="0.2">
      <c r="B110" s="43" t="s">
        <v>296</v>
      </c>
      <c r="C110" s="20" t="s">
        <v>249</v>
      </c>
      <c r="D110" s="15">
        <v>71</v>
      </c>
      <c r="E110" s="16" t="s">
        <v>9</v>
      </c>
      <c r="F110" s="72">
        <v>0</v>
      </c>
      <c r="G110" s="17">
        <v>0</v>
      </c>
      <c r="H110" s="18">
        <f>D110*F110</f>
        <v>0</v>
      </c>
      <c r="I110" s="17">
        <f t="shared" ref="I110" si="21">G110*1.21</f>
        <v>0</v>
      </c>
      <c r="J110" s="17">
        <f t="shared" ref="J110:J114" si="22">H110*1.21</f>
        <v>0</v>
      </c>
      <c r="K110" s="42">
        <f>J110-H110</f>
        <v>0</v>
      </c>
      <c r="L110" s="19"/>
    </row>
    <row r="111" spans="2:12" x14ac:dyDescent="0.2">
      <c r="B111" s="14" t="s">
        <v>238</v>
      </c>
      <c r="C111" s="20" t="s">
        <v>68</v>
      </c>
      <c r="D111" s="15">
        <f>(D67+D68+D69+D70+D71)*2</f>
        <v>826</v>
      </c>
      <c r="E111" s="16" t="s">
        <v>9</v>
      </c>
      <c r="F111" s="72">
        <v>0</v>
      </c>
      <c r="G111" s="17">
        <f t="shared" si="11"/>
        <v>0</v>
      </c>
      <c r="H111" s="18">
        <v>0</v>
      </c>
      <c r="I111" s="17">
        <f t="shared" si="15"/>
        <v>0</v>
      </c>
      <c r="J111" s="17">
        <f t="shared" si="22"/>
        <v>0</v>
      </c>
      <c r="K111" s="18">
        <f t="shared" si="16"/>
        <v>0</v>
      </c>
      <c r="L111" s="19"/>
    </row>
    <row r="112" spans="2:12" ht="15" x14ac:dyDescent="0.2">
      <c r="B112" s="14" t="s">
        <v>297</v>
      </c>
      <c r="C112" s="22" t="s">
        <v>169</v>
      </c>
      <c r="D112" s="15">
        <v>61</v>
      </c>
      <c r="E112" s="16" t="s">
        <v>9</v>
      </c>
      <c r="F112" s="72">
        <v>0</v>
      </c>
      <c r="G112" s="17">
        <f>D112*F112</f>
        <v>0</v>
      </c>
      <c r="H112" s="18">
        <v>0</v>
      </c>
      <c r="I112" s="17">
        <f t="shared" si="15"/>
        <v>0</v>
      </c>
      <c r="J112" s="17">
        <f t="shared" si="22"/>
        <v>0</v>
      </c>
      <c r="K112" s="18">
        <f t="shared" si="16"/>
        <v>0</v>
      </c>
      <c r="L112" s="19"/>
    </row>
    <row r="113" spans="2:12" ht="15" x14ac:dyDescent="0.2">
      <c r="B113" s="14" t="s">
        <v>298</v>
      </c>
      <c r="C113" s="22" t="s">
        <v>170</v>
      </c>
      <c r="D113" s="15">
        <f>D63</f>
        <v>3636</v>
      </c>
      <c r="E113" s="16" t="s">
        <v>9</v>
      </c>
      <c r="F113" s="72">
        <v>0</v>
      </c>
      <c r="G113" s="17">
        <f t="shared" si="11"/>
        <v>0</v>
      </c>
      <c r="H113" s="18">
        <v>0</v>
      </c>
      <c r="I113" s="17">
        <f t="shared" si="15"/>
        <v>0</v>
      </c>
      <c r="J113" s="17">
        <f t="shared" si="22"/>
        <v>0</v>
      </c>
      <c r="K113" s="18">
        <f t="shared" si="16"/>
        <v>0</v>
      </c>
      <c r="L113" s="19"/>
    </row>
    <row r="114" spans="2:12" ht="15" x14ac:dyDescent="0.2">
      <c r="B114" s="43" t="s">
        <v>299</v>
      </c>
      <c r="C114" s="22" t="s">
        <v>250</v>
      </c>
      <c r="D114" s="15">
        <v>189</v>
      </c>
      <c r="E114" s="16" t="s">
        <v>9</v>
      </c>
      <c r="F114" s="72">
        <v>0</v>
      </c>
      <c r="G114" s="17">
        <v>0</v>
      </c>
      <c r="H114" s="18">
        <f>D114*F114</f>
        <v>0</v>
      </c>
      <c r="I114" s="17">
        <f t="shared" si="15"/>
        <v>0</v>
      </c>
      <c r="J114" s="17">
        <f t="shared" si="22"/>
        <v>0</v>
      </c>
      <c r="K114" s="42">
        <f>J114-H114</f>
        <v>0</v>
      </c>
      <c r="L114" s="19"/>
    </row>
    <row r="115" spans="2:12" x14ac:dyDescent="0.2">
      <c r="B115" s="9" t="s">
        <v>12</v>
      </c>
      <c r="C115" s="10" t="s">
        <v>13</v>
      </c>
      <c r="D115" s="11"/>
      <c r="E115" s="11"/>
      <c r="F115" s="11"/>
      <c r="G115" s="11"/>
      <c r="H115" s="13"/>
      <c r="I115" s="13"/>
      <c r="J115" s="13"/>
      <c r="K115" s="13"/>
      <c r="L115" s="19"/>
    </row>
    <row r="116" spans="2:12" x14ac:dyDescent="0.2">
      <c r="B116" s="27" t="s">
        <v>14</v>
      </c>
      <c r="C116" s="28" t="s">
        <v>36</v>
      </c>
      <c r="D116" s="16">
        <v>3644</v>
      </c>
      <c r="E116" s="16" t="s">
        <v>9</v>
      </c>
      <c r="F116" s="71">
        <v>0</v>
      </c>
      <c r="G116" s="17">
        <f t="shared" ref="G116:G133" si="23">D116*F116</f>
        <v>0</v>
      </c>
      <c r="H116" s="18">
        <v>0</v>
      </c>
      <c r="I116" s="17">
        <f t="shared" ref="I116:J133" si="24">G116*1.21</f>
        <v>0</v>
      </c>
      <c r="J116" s="17">
        <f t="shared" si="24"/>
        <v>0</v>
      </c>
      <c r="K116" s="18">
        <f t="shared" ref="K116:K133" si="25">I116-G116</f>
        <v>0</v>
      </c>
      <c r="L116" s="19"/>
    </row>
    <row r="117" spans="2:12" x14ac:dyDescent="0.2">
      <c r="B117" s="45" t="s">
        <v>269</v>
      </c>
      <c r="C117" s="28" t="s">
        <v>267</v>
      </c>
      <c r="D117" s="16">
        <v>189</v>
      </c>
      <c r="E117" s="16" t="s">
        <v>9</v>
      </c>
      <c r="F117" s="71">
        <v>0</v>
      </c>
      <c r="G117" s="17">
        <v>0</v>
      </c>
      <c r="H117" s="18">
        <f>D117*F117</f>
        <v>0</v>
      </c>
      <c r="I117" s="17">
        <f t="shared" si="24"/>
        <v>0</v>
      </c>
      <c r="J117" s="17">
        <f t="shared" si="24"/>
        <v>0</v>
      </c>
      <c r="K117" s="42">
        <f>J117-H117</f>
        <v>0</v>
      </c>
      <c r="L117" s="19"/>
    </row>
    <row r="118" spans="2:12" x14ac:dyDescent="0.2">
      <c r="B118" s="27" t="s">
        <v>15</v>
      </c>
      <c r="C118" s="28" t="s">
        <v>51</v>
      </c>
      <c r="D118" s="16">
        <f>D63</f>
        <v>3636</v>
      </c>
      <c r="E118" s="16" t="s">
        <v>9</v>
      </c>
      <c r="F118" s="71">
        <v>0</v>
      </c>
      <c r="G118" s="17">
        <f t="shared" si="23"/>
        <v>0</v>
      </c>
      <c r="H118" s="18">
        <v>0</v>
      </c>
      <c r="I118" s="17">
        <f t="shared" si="24"/>
        <v>0</v>
      </c>
      <c r="J118" s="17">
        <f t="shared" si="24"/>
        <v>0</v>
      </c>
      <c r="K118" s="18">
        <f t="shared" si="25"/>
        <v>0</v>
      </c>
      <c r="L118" s="29"/>
    </row>
    <row r="119" spans="2:12" x14ac:dyDescent="0.2">
      <c r="B119" s="45" t="s">
        <v>270</v>
      </c>
      <c r="C119" s="28" t="s">
        <v>268</v>
      </c>
      <c r="D119" s="16">
        <v>189</v>
      </c>
      <c r="E119" s="16" t="s">
        <v>9</v>
      </c>
      <c r="F119" s="71">
        <v>0</v>
      </c>
      <c r="G119" s="17">
        <v>0</v>
      </c>
      <c r="H119" s="18">
        <f>D119*F119</f>
        <v>0</v>
      </c>
      <c r="I119" s="17">
        <f t="shared" si="24"/>
        <v>0</v>
      </c>
      <c r="J119" s="17">
        <f t="shared" si="24"/>
        <v>0</v>
      </c>
      <c r="K119" s="42">
        <f>J119-H119</f>
        <v>0</v>
      </c>
      <c r="L119" s="29"/>
    </row>
    <row r="120" spans="2:12" x14ac:dyDescent="0.2">
      <c r="B120" s="27" t="s">
        <v>26</v>
      </c>
      <c r="C120" s="28" t="s">
        <v>37</v>
      </c>
      <c r="D120" s="15">
        <f>D65</f>
        <v>36360</v>
      </c>
      <c r="E120" s="16" t="s">
        <v>33</v>
      </c>
      <c r="F120" s="71">
        <v>0</v>
      </c>
      <c r="G120" s="17">
        <f t="shared" si="23"/>
        <v>0</v>
      </c>
      <c r="H120" s="18">
        <v>0</v>
      </c>
      <c r="I120" s="17">
        <f t="shared" si="24"/>
        <v>0</v>
      </c>
      <c r="J120" s="17">
        <f t="shared" si="24"/>
        <v>0</v>
      </c>
      <c r="K120" s="18">
        <f t="shared" si="25"/>
        <v>0</v>
      </c>
      <c r="L120" s="19"/>
    </row>
    <row r="121" spans="2:12" x14ac:dyDescent="0.2">
      <c r="B121" s="45" t="s">
        <v>266</v>
      </c>
      <c r="C121" s="28" t="s">
        <v>265</v>
      </c>
      <c r="D121" s="15">
        <f>D66</f>
        <v>1890</v>
      </c>
      <c r="E121" s="16" t="s">
        <v>33</v>
      </c>
      <c r="F121" s="71">
        <v>0</v>
      </c>
      <c r="G121" s="17">
        <v>0</v>
      </c>
      <c r="H121" s="18">
        <f>D121*F121</f>
        <v>0</v>
      </c>
      <c r="I121" s="17">
        <f t="shared" si="24"/>
        <v>0</v>
      </c>
      <c r="J121" s="17">
        <f t="shared" si="24"/>
        <v>0</v>
      </c>
      <c r="K121" s="42">
        <f>J121-H121</f>
        <v>0</v>
      </c>
      <c r="L121" s="19"/>
    </row>
    <row r="122" spans="2:12" ht="15" x14ac:dyDescent="0.2">
      <c r="B122" s="27" t="s">
        <v>30</v>
      </c>
      <c r="C122" s="30" t="s">
        <v>172</v>
      </c>
      <c r="D122" s="15">
        <f>D112</f>
        <v>61</v>
      </c>
      <c r="E122" s="16" t="s">
        <v>9</v>
      </c>
      <c r="F122" s="71">
        <v>0</v>
      </c>
      <c r="G122" s="17">
        <f t="shared" si="23"/>
        <v>0</v>
      </c>
      <c r="H122" s="18">
        <v>0</v>
      </c>
      <c r="I122" s="17">
        <f t="shared" si="24"/>
        <v>0</v>
      </c>
      <c r="J122" s="17">
        <f t="shared" si="24"/>
        <v>0</v>
      </c>
      <c r="K122" s="18">
        <f t="shared" si="25"/>
        <v>0</v>
      </c>
      <c r="L122" s="19"/>
    </row>
    <row r="123" spans="2:12" x14ac:dyDescent="0.2">
      <c r="B123" s="27" t="s">
        <v>38</v>
      </c>
      <c r="C123" s="31" t="s">
        <v>69</v>
      </c>
      <c r="D123" s="15">
        <f>D111</f>
        <v>826</v>
      </c>
      <c r="E123" s="16" t="s">
        <v>9</v>
      </c>
      <c r="F123" s="71">
        <v>0</v>
      </c>
      <c r="G123" s="17">
        <f t="shared" si="23"/>
        <v>0</v>
      </c>
      <c r="H123" s="18">
        <v>0</v>
      </c>
      <c r="I123" s="17">
        <f t="shared" si="24"/>
        <v>0</v>
      </c>
      <c r="J123" s="17">
        <f t="shared" si="24"/>
        <v>0</v>
      </c>
      <c r="K123" s="18">
        <f t="shared" si="25"/>
        <v>0</v>
      </c>
      <c r="L123" s="19"/>
    </row>
    <row r="124" spans="2:12" ht="30" x14ac:dyDescent="0.2">
      <c r="B124" s="27" t="s">
        <v>77</v>
      </c>
      <c r="C124" s="30" t="s">
        <v>174</v>
      </c>
      <c r="D124" s="16">
        <v>6</v>
      </c>
      <c r="E124" s="16" t="s">
        <v>9</v>
      </c>
      <c r="F124" s="71">
        <v>0</v>
      </c>
      <c r="G124" s="17">
        <f t="shared" si="23"/>
        <v>0</v>
      </c>
      <c r="H124" s="18">
        <v>0</v>
      </c>
      <c r="I124" s="17">
        <f t="shared" si="24"/>
        <v>0</v>
      </c>
      <c r="J124" s="17">
        <f t="shared" si="24"/>
        <v>0</v>
      </c>
      <c r="K124" s="18">
        <f t="shared" si="25"/>
        <v>0</v>
      </c>
      <c r="L124" s="19"/>
    </row>
    <row r="125" spans="2:12" ht="45" x14ac:dyDescent="0.2">
      <c r="B125" s="27" t="s">
        <v>39</v>
      </c>
      <c r="C125" s="30" t="s">
        <v>82</v>
      </c>
      <c r="D125" s="15">
        <f>D109</f>
        <v>751</v>
      </c>
      <c r="E125" s="16" t="s">
        <v>9</v>
      </c>
      <c r="F125" s="71">
        <v>0</v>
      </c>
      <c r="G125" s="17">
        <f t="shared" si="23"/>
        <v>0</v>
      </c>
      <c r="H125" s="18">
        <v>0</v>
      </c>
      <c r="I125" s="17">
        <f t="shared" si="24"/>
        <v>0</v>
      </c>
      <c r="J125" s="17">
        <f t="shared" si="24"/>
        <v>0</v>
      </c>
      <c r="K125" s="18">
        <f t="shared" si="25"/>
        <v>0</v>
      </c>
      <c r="L125" s="19"/>
    </row>
    <row r="126" spans="2:12" ht="45" x14ac:dyDescent="0.2">
      <c r="B126" s="45" t="s">
        <v>264</v>
      </c>
      <c r="C126" s="30" t="s">
        <v>271</v>
      </c>
      <c r="D126" s="15">
        <v>71</v>
      </c>
      <c r="E126" s="16" t="s">
        <v>9</v>
      </c>
      <c r="F126" s="71">
        <v>0</v>
      </c>
      <c r="G126" s="17">
        <v>0</v>
      </c>
      <c r="H126" s="18">
        <f>D126*F126</f>
        <v>0</v>
      </c>
      <c r="I126" s="17">
        <f t="shared" ref="I126" si="26">G126*1.21</f>
        <v>0</v>
      </c>
      <c r="J126" s="17">
        <f t="shared" si="24"/>
        <v>0</v>
      </c>
      <c r="K126" s="42">
        <f>J126-H126</f>
        <v>0</v>
      </c>
      <c r="L126" s="19"/>
    </row>
    <row r="127" spans="2:12" x14ac:dyDescent="0.2">
      <c r="B127" s="27" t="s">
        <v>78</v>
      </c>
      <c r="C127" s="31" t="s">
        <v>76</v>
      </c>
      <c r="D127" s="15">
        <f>SUM(D67:D88)-30-D82-D74-D75</f>
        <v>761</v>
      </c>
      <c r="E127" s="16" t="s">
        <v>9</v>
      </c>
      <c r="F127" s="71">
        <v>0</v>
      </c>
      <c r="G127" s="17">
        <f t="shared" si="23"/>
        <v>0</v>
      </c>
      <c r="H127" s="18">
        <v>0</v>
      </c>
      <c r="I127" s="17">
        <f t="shared" si="24"/>
        <v>0</v>
      </c>
      <c r="J127" s="17">
        <f t="shared" si="24"/>
        <v>0</v>
      </c>
      <c r="K127" s="18">
        <f t="shared" si="25"/>
        <v>0</v>
      </c>
      <c r="L127" s="19"/>
    </row>
    <row r="128" spans="2:12" x14ac:dyDescent="0.2">
      <c r="B128" s="45" t="s">
        <v>262</v>
      </c>
      <c r="C128" s="31" t="s">
        <v>263</v>
      </c>
      <c r="D128" s="15">
        <f>D74+D75+D82</f>
        <v>84</v>
      </c>
      <c r="E128" s="16" t="s">
        <v>9</v>
      </c>
      <c r="F128" s="71">
        <v>0</v>
      </c>
      <c r="G128" s="17">
        <v>0</v>
      </c>
      <c r="H128" s="18">
        <f>D128*F128</f>
        <v>0</v>
      </c>
      <c r="I128" s="17">
        <f t="shared" si="24"/>
        <v>0</v>
      </c>
      <c r="J128" s="17">
        <f t="shared" si="24"/>
        <v>0</v>
      </c>
      <c r="K128" s="42">
        <f>J128-H128</f>
        <v>0</v>
      </c>
      <c r="L128" s="19"/>
    </row>
    <row r="129" spans="2:12" x14ac:dyDescent="0.2">
      <c r="B129" s="27" t="s">
        <v>175</v>
      </c>
      <c r="C129" s="32" t="s">
        <v>81</v>
      </c>
      <c r="D129" s="15">
        <f>SUM(D67:D88)-D82-D74-D75</f>
        <v>791</v>
      </c>
      <c r="E129" s="16" t="s">
        <v>9</v>
      </c>
      <c r="F129" s="71">
        <v>0</v>
      </c>
      <c r="G129" s="17">
        <f t="shared" si="23"/>
        <v>0</v>
      </c>
      <c r="H129" s="18">
        <v>0</v>
      </c>
      <c r="I129" s="17">
        <f t="shared" si="24"/>
        <v>0</v>
      </c>
      <c r="J129" s="17">
        <f t="shared" si="24"/>
        <v>0</v>
      </c>
      <c r="K129" s="18">
        <f t="shared" si="25"/>
        <v>0</v>
      </c>
      <c r="L129" s="19"/>
    </row>
    <row r="130" spans="2:12" x14ac:dyDescent="0.2">
      <c r="B130" s="45" t="s">
        <v>260</v>
      </c>
      <c r="C130" s="32" t="s">
        <v>261</v>
      </c>
      <c r="D130" s="15">
        <f>D128</f>
        <v>84</v>
      </c>
      <c r="E130" s="16" t="s">
        <v>9</v>
      </c>
      <c r="F130" s="71">
        <v>0</v>
      </c>
      <c r="G130" s="17">
        <v>0</v>
      </c>
      <c r="H130" s="18">
        <f>D130*F130</f>
        <v>0</v>
      </c>
      <c r="I130" s="17">
        <f t="shared" si="24"/>
        <v>0</v>
      </c>
      <c r="J130" s="17">
        <f t="shared" si="24"/>
        <v>0</v>
      </c>
      <c r="K130" s="42">
        <f>J130-H130</f>
        <v>0</v>
      </c>
      <c r="L130" s="19"/>
    </row>
    <row r="131" spans="2:12" x14ac:dyDescent="0.2">
      <c r="B131" s="27" t="s">
        <v>176</v>
      </c>
      <c r="C131" s="32" t="s">
        <v>240</v>
      </c>
      <c r="D131" s="15">
        <f>D113</f>
        <v>3636</v>
      </c>
      <c r="E131" s="16" t="s">
        <v>9</v>
      </c>
      <c r="F131" s="71">
        <v>0</v>
      </c>
      <c r="G131" s="17">
        <f t="shared" si="23"/>
        <v>0</v>
      </c>
      <c r="H131" s="18">
        <v>0</v>
      </c>
      <c r="I131" s="17">
        <f t="shared" si="24"/>
        <v>0</v>
      </c>
      <c r="J131" s="17">
        <f t="shared" si="24"/>
        <v>0</v>
      </c>
      <c r="K131" s="18">
        <f t="shared" si="25"/>
        <v>0</v>
      </c>
      <c r="L131" s="19"/>
    </row>
    <row r="132" spans="2:12" x14ac:dyDescent="0.2">
      <c r="B132" s="45" t="s">
        <v>258</v>
      </c>
      <c r="C132" s="32" t="s">
        <v>259</v>
      </c>
      <c r="D132" s="15">
        <f>D5+D6+D7+D8+D9+D10</f>
        <v>189</v>
      </c>
      <c r="E132" s="16" t="s">
        <v>9</v>
      </c>
      <c r="F132" s="71">
        <v>0</v>
      </c>
      <c r="G132" s="17">
        <v>0</v>
      </c>
      <c r="H132" s="18">
        <f>D132*F132</f>
        <v>0</v>
      </c>
      <c r="I132" s="17">
        <f t="shared" si="24"/>
        <v>0</v>
      </c>
      <c r="J132" s="17">
        <f t="shared" si="24"/>
        <v>0</v>
      </c>
      <c r="K132" s="42">
        <f>J132-H132</f>
        <v>0</v>
      </c>
      <c r="L132" s="19"/>
    </row>
    <row r="133" spans="2:12" ht="30" x14ac:dyDescent="0.2">
      <c r="B133" s="27" t="s">
        <v>239</v>
      </c>
      <c r="C133" s="33" t="s">
        <v>171</v>
      </c>
      <c r="D133" s="15">
        <v>1</v>
      </c>
      <c r="E133" s="16" t="s">
        <v>9</v>
      </c>
      <c r="F133" s="71">
        <v>0</v>
      </c>
      <c r="G133" s="17">
        <f t="shared" si="23"/>
        <v>0</v>
      </c>
      <c r="H133" s="18">
        <v>0</v>
      </c>
      <c r="I133" s="17">
        <f t="shared" si="24"/>
        <v>0</v>
      </c>
      <c r="J133" s="17">
        <f t="shared" si="24"/>
        <v>0</v>
      </c>
      <c r="K133" s="18">
        <f t="shared" si="25"/>
        <v>0</v>
      </c>
      <c r="L133" s="19"/>
    </row>
    <row r="134" spans="2:12" x14ac:dyDescent="0.2">
      <c r="B134" s="9" t="s">
        <v>16</v>
      </c>
      <c r="C134" s="10" t="s">
        <v>17</v>
      </c>
      <c r="D134" s="11"/>
      <c r="E134" s="11"/>
      <c r="F134" s="34"/>
      <c r="G134" s="11"/>
      <c r="H134" s="13"/>
      <c r="I134" s="13"/>
      <c r="J134" s="13"/>
      <c r="K134" s="13"/>
      <c r="L134" s="19"/>
    </row>
    <row r="135" spans="2:12" x14ac:dyDescent="0.2">
      <c r="B135" s="27" t="s">
        <v>18</v>
      </c>
      <c r="C135" s="28" t="s">
        <v>277</v>
      </c>
      <c r="D135" s="16">
        <f>D116</f>
        <v>3644</v>
      </c>
      <c r="E135" s="16" t="s">
        <v>20</v>
      </c>
      <c r="F135" s="70">
        <v>0</v>
      </c>
      <c r="G135" s="17">
        <f t="shared" ref="G135:G142" si="27">D135*F135</f>
        <v>0</v>
      </c>
      <c r="H135" s="18">
        <v>0</v>
      </c>
      <c r="I135" s="17">
        <f t="shared" ref="I135:J143" si="28">G135*1.21</f>
        <v>0</v>
      </c>
      <c r="J135" s="17">
        <f t="shared" si="28"/>
        <v>0</v>
      </c>
      <c r="K135" s="18">
        <f t="shared" ref="K135:K142" si="29">I135-G135</f>
        <v>0</v>
      </c>
      <c r="L135" s="19"/>
    </row>
    <row r="136" spans="2:12" x14ac:dyDescent="0.2">
      <c r="B136" s="45" t="s">
        <v>272</v>
      </c>
      <c r="C136" s="28" t="s">
        <v>276</v>
      </c>
      <c r="D136" s="16">
        <f>D117</f>
        <v>189</v>
      </c>
      <c r="E136" s="16" t="s">
        <v>20</v>
      </c>
      <c r="F136" s="70">
        <v>0</v>
      </c>
      <c r="G136" s="17">
        <v>0</v>
      </c>
      <c r="H136" s="18">
        <f>D136*F136</f>
        <v>0</v>
      </c>
      <c r="I136" s="17">
        <f t="shared" si="28"/>
        <v>0</v>
      </c>
      <c r="J136" s="17">
        <f t="shared" si="28"/>
        <v>0</v>
      </c>
      <c r="K136" s="42">
        <f>J136-H136</f>
        <v>0</v>
      </c>
      <c r="L136" s="19"/>
    </row>
    <row r="137" spans="2:12" x14ac:dyDescent="0.2">
      <c r="B137" s="27" t="s">
        <v>19</v>
      </c>
      <c r="C137" s="28" t="s">
        <v>31</v>
      </c>
      <c r="D137" s="16">
        <f>D116</f>
        <v>3644</v>
      </c>
      <c r="E137" s="16" t="s">
        <v>9</v>
      </c>
      <c r="F137" s="70">
        <v>0</v>
      </c>
      <c r="G137" s="17">
        <f t="shared" si="27"/>
        <v>0</v>
      </c>
      <c r="H137" s="18">
        <v>0</v>
      </c>
      <c r="I137" s="17">
        <f t="shared" si="28"/>
        <v>0</v>
      </c>
      <c r="J137" s="17">
        <f t="shared" si="28"/>
        <v>0</v>
      </c>
      <c r="K137" s="18">
        <f t="shared" si="29"/>
        <v>0</v>
      </c>
      <c r="L137" s="29"/>
    </row>
    <row r="138" spans="2:12" x14ac:dyDescent="0.2">
      <c r="B138" s="45" t="s">
        <v>273</v>
      </c>
      <c r="C138" s="28" t="s">
        <v>278</v>
      </c>
      <c r="D138" s="16">
        <f>D117</f>
        <v>189</v>
      </c>
      <c r="E138" s="16" t="s">
        <v>9</v>
      </c>
      <c r="F138" s="70">
        <v>0</v>
      </c>
      <c r="G138" s="17">
        <v>0</v>
      </c>
      <c r="H138" s="18">
        <f>D138*F138</f>
        <v>0</v>
      </c>
      <c r="I138" s="17">
        <f t="shared" si="28"/>
        <v>0</v>
      </c>
      <c r="J138" s="17">
        <f t="shared" si="28"/>
        <v>0</v>
      </c>
      <c r="K138" s="42">
        <f>J138-H138</f>
        <v>0</v>
      </c>
      <c r="L138" s="29"/>
    </row>
    <row r="139" spans="2:12" x14ac:dyDescent="0.2">
      <c r="B139" s="27" t="s">
        <v>27</v>
      </c>
      <c r="C139" s="28" t="s">
        <v>50</v>
      </c>
      <c r="D139" s="16">
        <v>1</v>
      </c>
      <c r="E139" s="16" t="s">
        <v>11</v>
      </c>
      <c r="F139" s="70">
        <v>0</v>
      </c>
      <c r="G139" s="17">
        <f t="shared" si="27"/>
        <v>0</v>
      </c>
      <c r="H139" s="18">
        <v>0</v>
      </c>
      <c r="I139" s="17">
        <f t="shared" si="28"/>
        <v>0</v>
      </c>
      <c r="J139" s="17">
        <f t="shared" si="28"/>
        <v>0</v>
      </c>
      <c r="K139" s="18">
        <f t="shared" si="29"/>
        <v>0</v>
      </c>
      <c r="L139" s="19"/>
    </row>
    <row r="140" spans="2:12" x14ac:dyDescent="0.2">
      <c r="B140" s="27" t="s">
        <v>40</v>
      </c>
      <c r="C140" s="35" t="s">
        <v>43</v>
      </c>
      <c r="D140" s="36">
        <v>1</v>
      </c>
      <c r="E140" s="37" t="s">
        <v>44</v>
      </c>
      <c r="F140" s="70">
        <v>0</v>
      </c>
      <c r="G140" s="17">
        <f t="shared" si="27"/>
        <v>0</v>
      </c>
      <c r="H140" s="18">
        <v>0</v>
      </c>
      <c r="I140" s="17">
        <f t="shared" si="28"/>
        <v>0</v>
      </c>
      <c r="J140" s="17">
        <f t="shared" si="28"/>
        <v>0</v>
      </c>
      <c r="K140" s="18">
        <f t="shared" si="29"/>
        <v>0</v>
      </c>
      <c r="L140" s="19"/>
    </row>
    <row r="141" spans="2:12" x14ac:dyDescent="0.2">
      <c r="B141" s="45" t="s">
        <v>274</v>
      </c>
      <c r="C141" s="35" t="s">
        <v>279</v>
      </c>
      <c r="D141" s="36">
        <v>1</v>
      </c>
      <c r="E141" s="37" t="s">
        <v>44</v>
      </c>
      <c r="F141" s="70">
        <v>0</v>
      </c>
      <c r="G141" s="17">
        <v>0</v>
      </c>
      <c r="H141" s="18">
        <f>D141*F141</f>
        <v>0</v>
      </c>
      <c r="I141" s="17">
        <f t="shared" si="28"/>
        <v>0</v>
      </c>
      <c r="J141" s="17">
        <f t="shared" si="28"/>
        <v>0</v>
      </c>
      <c r="K141" s="42">
        <f>J141-H141</f>
        <v>0</v>
      </c>
      <c r="L141" s="19"/>
    </row>
    <row r="142" spans="2:12" x14ac:dyDescent="0.2">
      <c r="B142" s="27" t="s">
        <v>42</v>
      </c>
      <c r="C142" s="28" t="s">
        <v>41</v>
      </c>
      <c r="D142" s="16">
        <v>1</v>
      </c>
      <c r="E142" s="16" t="s">
        <v>11</v>
      </c>
      <c r="F142" s="70">
        <v>0</v>
      </c>
      <c r="G142" s="17">
        <f t="shared" si="27"/>
        <v>0</v>
      </c>
      <c r="H142" s="18">
        <v>0</v>
      </c>
      <c r="I142" s="17">
        <f t="shared" si="28"/>
        <v>0</v>
      </c>
      <c r="J142" s="17">
        <f t="shared" si="28"/>
        <v>0</v>
      </c>
      <c r="K142" s="18">
        <f t="shared" si="29"/>
        <v>0</v>
      </c>
      <c r="L142" s="19"/>
    </row>
    <row r="143" spans="2:12" x14ac:dyDescent="0.2">
      <c r="B143" s="45" t="s">
        <v>275</v>
      </c>
      <c r="C143" s="28" t="s">
        <v>285</v>
      </c>
      <c r="D143" s="16">
        <v>1</v>
      </c>
      <c r="E143" s="16" t="s">
        <v>11</v>
      </c>
      <c r="F143" s="70">
        <v>0</v>
      </c>
      <c r="G143" s="17">
        <v>0</v>
      </c>
      <c r="H143" s="18">
        <f>D143*F143</f>
        <v>0</v>
      </c>
      <c r="I143" s="17">
        <f t="shared" si="28"/>
        <v>0</v>
      </c>
      <c r="J143" s="17">
        <f t="shared" si="28"/>
        <v>0</v>
      </c>
      <c r="K143" s="42">
        <f>J143-H143</f>
        <v>0</v>
      </c>
      <c r="L143" s="19"/>
    </row>
    <row r="144" spans="2:12" x14ac:dyDescent="0.2">
      <c r="B144" s="59" t="s">
        <v>300</v>
      </c>
      <c r="C144" s="60" t="s">
        <v>301</v>
      </c>
      <c r="D144" s="57"/>
      <c r="E144" s="57"/>
      <c r="F144" s="58"/>
      <c r="G144" s="65">
        <f>SUM(G5:G143)</f>
        <v>0</v>
      </c>
      <c r="H144" s="65">
        <f t="shared" ref="H144:K144" si="30">SUM(H5:H143)</f>
        <v>0</v>
      </c>
      <c r="I144" s="65">
        <f t="shared" si="30"/>
        <v>0</v>
      </c>
      <c r="J144" s="65">
        <f t="shared" si="30"/>
        <v>0</v>
      </c>
      <c r="K144" s="65">
        <f t="shared" si="30"/>
        <v>0</v>
      </c>
      <c r="L144" s="19"/>
    </row>
    <row r="145" spans="2:12" x14ac:dyDescent="0.2">
      <c r="B145" s="23"/>
      <c r="C145" s="39"/>
      <c r="D145" s="24"/>
      <c r="E145" s="24"/>
      <c r="F145" s="25"/>
      <c r="G145" s="25"/>
      <c r="H145" s="26"/>
      <c r="I145" s="26"/>
      <c r="J145" s="26"/>
      <c r="K145" s="26"/>
      <c r="L145" s="19"/>
    </row>
    <row r="146" spans="2:12" x14ac:dyDescent="0.2">
      <c r="B146" s="61"/>
      <c r="C146" s="62" t="s">
        <v>21</v>
      </c>
      <c r="D146" s="63"/>
      <c r="E146" s="63" t="s">
        <v>280</v>
      </c>
      <c r="F146" s="64" t="s">
        <v>22</v>
      </c>
      <c r="G146" s="63" t="s">
        <v>23</v>
      </c>
      <c r="H146" s="63" t="s">
        <v>173</v>
      </c>
      <c r="I146" s="55"/>
      <c r="J146" s="40"/>
    </row>
    <row r="147" spans="2:12" ht="15" x14ac:dyDescent="0.2">
      <c r="B147" s="46" t="s">
        <v>282</v>
      </c>
      <c r="C147" s="47" t="s">
        <v>305</v>
      </c>
      <c r="D147" s="48"/>
      <c r="E147" s="48"/>
      <c r="F147" s="67">
        <f>G144+H144</f>
        <v>0</v>
      </c>
      <c r="G147" s="68">
        <f>H147-F147</f>
        <v>0</v>
      </c>
      <c r="H147" s="56">
        <f>F147*1.21</f>
        <v>0</v>
      </c>
      <c r="I147" s="41"/>
      <c r="J147" s="40"/>
      <c r="K147" s="41"/>
    </row>
    <row r="148" spans="2:12" ht="15" x14ac:dyDescent="0.2">
      <c r="B148" s="46" t="s">
        <v>283</v>
      </c>
      <c r="C148" s="51" t="s">
        <v>306</v>
      </c>
      <c r="D148" s="51"/>
      <c r="E148" s="52" t="e">
        <f>F148/F147</f>
        <v>#DIV/0!</v>
      </c>
      <c r="F148" s="53">
        <f>G144</f>
        <v>0</v>
      </c>
      <c r="G148" s="49">
        <f>H148-F148</f>
        <v>0</v>
      </c>
      <c r="H148" s="56">
        <f>F148*1.21</f>
        <v>0</v>
      </c>
      <c r="I148" s="26"/>
      <c r="J148" s="26"/>
      <c r="K148" s="26"/>
      <c r="L148" s="40"/>
    </row>
    <row r="149" spans="2:12" ht="15" x14ac:dyDescent="0.2">
      <c r="B149" s="46" t="s">
        <v>284</v>
      </c>
      <c r="C149" s="51" t="s">
        <v>281</v>
      </c>
      <c r="D149" s="51"/>
      <c r="E149" s="52" t="e">
        <f>F149/F147</f>
        <v>#DIV/0!</v>
      </c>
      <c r="F149" s="53">
        <f>H144</f>
        <v>0</v>
      </c>
      <c r="G149" s="50">
        <f>H149-F149</f>
        <v>0</v>
      </c>
      <c r="H149" s="56">
        <f>F149*1.21</f>
        <v>0</v>
      </c>
      <c r="I149" s="54"/>
      <c r="J149" s="54"/>
      <c r="K149" s="54"/>
      <c r="L149" s="40"/>
    </row>
    <row r="150" spans="2:12" x14ac:dyDescent="0.2">
      <c r="H150" s="66"/>
    </row>
    <row r="152" spans="2:12" x14ac:dyDescent="0.2">
      <c r="B152" s="69"/>
      <c r="C152" s="6" t="s">
        <v>303</v>
      </c>
    </row>
    <row r="153" spans="2:12" x14ac:dyDescent="0.2">
      <c r="C153" s="6" t="s">
        <v>304</v>
      </c>
    </row>
  </sheetData>
  <autoFilter ref="B1:K144" xr:uid="{B061ADAC-94D3-45C1-8D65-7C091DF855AA}">
    <filterColumn colId="0" showButton="0"/>
    <filterColumn colId="2" showButton="0"/>
  </autoFilter>
  <mergeCells count="9">
    <mergeCell ref="F2:H2"/>
    <mergeCell ref="K2:K4"/>
    <mergeCell ref="B1:C1"/>
    <mergeCell ref="D1:E1"/>
    <mergeCell ref="B2:B3"/>
    <mergeCell ref="C2:C3"/>
    <mergeCell ref="D2:D3"/>
    <mergeCell ref="E2:E3"/>
    <mergeCell ref="I2:J2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Položkový rozpočet</vt:lpstr>
      <vt:lpstr>'Položkový rozpočet'!Oblast_tisku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2025-12-11T19:23:12Z</dcterms:modified>
</cp:coreProperties>
</file>