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1120 - Oprava venkovn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'20241120 - Oprava venkovn...'!$C$132:$K$339</definedName>
    <definedName name="_xlnm.Print_Area" localSheetId="1">'20241120 - Oprava venkovn...'!$C$4:$J$76,'20241120 - Oprava venkovn...'!$C$82:$J$116,'20241120 - Oprava venkovn...'!$C$122:$K$339</definedName>
    <definedName name="_xlnm.Print_Titles" localSheetId="1">'20241120 - Oprava venkovn...'!$132:$132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39"/>
  <c r="BH339"/>
  <c r="BG339"/>
  <c r="BF339"/>
  <c r="T339"/>
  <c r="T338"/>
  <c r="T337"/>
  <c r="R339"/>
  <c r="R338"/>
  <c r="R337"/>
  <c r="P339"/>
  <c r="P338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5"/>
  <c r="BH295"/>
  <c r="BG295"/>
  <c r="BF295"/>
  <c r="T295"/>
  <c r="R295"/>
  <c r="P295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T252"/>
  <c r="R253"/>
  <c r="R252"/>
  <c r="P253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T211"/>
  <c r="R212"/>
  <c r="R211"/>
  <c r="P212"/>
  <c r="P211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F127"/>
  <c r="E125"/>
  <c r="F87"/>
  <c r="E85"/>
  <c r="J22"/>
  <c r="E22"/>
  <c r="J130"/>
  <c r="J21"/>
  <c r="J19"/>
  <c r="E19"/>
  <c r="J89"/>
  <c r="J18"/>
  <c r="J16"/>
  <c r="E16"/>
  <c r="F130"/>
  <c r="J15"/>
  <c r="J13"/>
  <c r="E13"/>
  <c r="F129"/>
  <c r="J12"/>
  <c r="J10"/>
  <c r="J127"/>
  <c i="1" r="L90"/>
  <c r="AM90"/>
  <c r="AM89"/>
  <c r="L89"/>
  <c r="AM87"/>
  <c r="L87"/>
  <c r="L85"/>
  <c r="L84"/>
  <c i="2" r="J300"/>
  <c r="BK290"/>
  <c r="BK289"/>
  <c r="J207"/>
  <c r="J227"/>
  <c r="J253"/>
  <c r="J244"/>
  <c r="BK212"/>
  <c r="BK339"/>
  <c r="BK200"/>
  <c r="J268"/>
  <c r="BK306"/>
  <c r="J169"/>
  <c r="BK261"/>
  <c r="BK276"/>
  <c r="J209"/>
  <c r="J339"/>
  <c r="BK202"/>
  <c r="BK172"/>
  <c r="J276"/>
  <c r="J212"/>
  <c r="BK239"/>
  <c r="BK263"/>
  <c r="J311"/>
  <c r="BK144"/>
  <c r="BK302"/>
  <c r="J239"/>
  <c r="BK153"/>
  <c r="BK188"/>
  <c r="BK205"/>
  <c r="J236"/>
  <c r="J258"/>
  <c r="J270"/>
  <c r="J167"/>
  <c r="J150"/>
  <c r="BK288"/>
  <c r="BK170"/>
  <c r="BK236"/>
  <c r="J251"/>
  <c r="J144"/>
  <c r="J284"/>
  <c r="J231"/>
  <c r="BK311"/>
  <c r="BK183"/>
  <c r="BK233"/>
  <c r="J288"/>
  <c r="BK335"/>
  <c r="J223"/>
  <c r="BK221"/>
  <c r="BK273"/>
  <c r="J275"/>
  <c r="BK258"/>
  <c r="BK203"/>
  <c r="BK307"/>
  <c r="BK300"/>
  <c r="J281"/>
  <c r="BK167"/>
  <c r="J153"/>
  <c r="BK249"/>
  <c r="J273"/>
  <c r="BK245"/>
  <c r="BK309"/>
  <c r="BK314"/>
  <c r="BK256"/>
  <c r="J247"/>
  <c r="J263"/>
  <c r="BK284"/>
  <c r="J261"/>
  <c r="BK174"/>
  <c r="BK266"/>
  <c r="J329"/>
  <c r="BK229"/>
  <c r="J146"/>
  <c r="BK175"/>
  <c r="BK247"/>
  <c r="J265"/>
  <c r="BK329"/>
  <c r="J192"/>
  <c r="BK163"/>
  <c r="J185"/>
  <c r="J291"/>
  <c r="BK223"/>
  <c r="J286"/>
  <c r="BK324"/>
  <c r="BK272"/>
  <c r="BK268"/>
  <c r="J245"/>
  <c r="J136"/>
  <c r="BK275"/>
  <c r="BK232"/>
  <c r="J335"/>
  <c r="J296"/>
  <c r="BK158"/>
  <c r="BK209"/>
  <c i="1" r="AS94"/>
  <c i="2" r="J215"/>
  <c r="BK286"/>
  <c r="BK242"/>
  <c r="J175"/>
  <c r="BK270"/>
  <c r="J188"/>
  <c r="BK217"/>
  <c r="BK146"/>
  <c r="BK192"/>
  <c r="J272"/>
  <c r="J225"/>
  <c r="BK227"/>
  <c r="BK312"/>
  <c r="J229"/>
  <c r="BK219"/>
  <c r="J312"/>
  <c r="J140"/>
  <c r="J331"/>
  <c r="BK277"/>
  <c r="BK215"/>
  <c r="BK282"/>
  <c r="BK150"/>
  <c r="BK155"/>
  <c r="J202"/>
  <c r="J306"/>
  <c r="BK225"/>
  <c r="J277"/>
  <c r="J196"/>
  <c r="J233"/>
  <c r="J217"/>
  <c r="J174"/>
  <c r="J289"/>
  <c r="J302"/>
  <c r="BK244"/>
  <c r="BK136"/>
  <c r="BK331"/>
  <c r="BK169"/>
  <c r="J163"/>
  <c r="J295"/>
  <c r="BK140"/>
  <c r="BK179"/>
  <c r="BK296"/>
  <c r="BK185"/>
  <c r="J324"/>
  <c r="J232"/>
  <c r="J290"/>
  <c r="J307"/>
  <c r="J249"/>
  <c r="J333"/>
  <c r="J234"/>
  <c r="BK319"/>
  <c r="J155"/>
  <c r="J205"/>
  <c r="J200"/>
  <c r="J237"/>
  <c r="BK291"/>
  <c r="J319"/>
  <c r="J148"/>
  <c r="J266"/>
  <c r="J179"/>
  <c r="J242"/>
  <c r="J177"/>
  <c r="J170"/>
  <c r="BK231"/>
  <c r="BK196"/>
  <c r="J256"/>
  <c r="J203"/>
  <c r="BK234"/>
  <c r="J158"/>
  <c r="J309"/>
  <c r="J314"/>
  <c r="J282"/>
  <c r="BK281"/>
  <c r="BK333"/>
  <c r="J219"/>
  <c r="J172"/>
  <c r="BK253"/>
  <c r="BK295"/>
  <c r="J183"/>
  <c r="J221"/>
  <c r="BK251"/>
  <c r="BK207"/>
  <c r="BK148"/>
  <c r="BK177"/>
  <c r="BK237"/>
  <c r="BK265"/>
  <c l="1" r="T135"/>
  <c r="BK157"/>
  <c r="J157"/>
  <c r="J97"/>
  <c r="P157"/>
  <c r="R135"/>
  <c r="T187"/>
  <c r="R230"/>
  <c r="T241"/>
  <c r="BK176"/>
  <c r="J176"/>
  <c r="J98"/>
  <c r="BK260"/>
  <c r="J260"/>
  <c r="J109"/>
  <c r="P135"/>
  <c r="T176"/>
  <c r="P230"/>
  <c r="BK255"/>
  <c r="J255"/>
  <c r="J108"/>
  <c r="T260"/>
  <c r="R187"/>
  <c r="BK241"/>
  <c r="J241"/>
  <c r="J106"/>
  <c r="P260"/>
  <c r="T308"/>
  <c r="BK135"/>
  <c r="J135"/>
  <c r="J96"/>
  <c r="BK187"/>
  <c r="J187"/>
  <c r="J99"/>
  <c r="P214"/>
  <c r="R313"/>
  <c r="T157"/>
  <c r="R214"/>
  <c r="P285"/>
  <c r="P308"/>
  <c r="BK332"/>
  <c r="J332"/>
  <c r="J113"/>
  <c r="P176"/>
  <c r="BK214"/>
  <c r="J214"/>
  <c r="J102"/>
  <c r="T230"/>
  <c r="T255"/>
  <c r="T285"/>
  <c r="R332"/>
  <c r="R157"/>
  <c r="BK230"/>
  <c r="J230"/>
  <c r="J103"/>
  <c r="P241"/>
  <c r="P255"/>
  <c r="R285"/>
  <c r="T313"/>
  <c r="R176"/>
  <c r="R241"/>
  <c r="R255"/>
  <c r="R260"/>
  <c r="BK308"/>
  <c r="J308"/>
  <c r="J111"/>
  <c r="BK313"/>
  <c r="J313"/>
  <c r="J112"/>
  <c r="T332"/>
  <c r="P187"/>
  <c r="T214"/>
  <c r="BK285"/>
  <c r="J285"/>
  <c r="J110"/>
  <c r="R308"/>
  <c r="P313"/>
  <c r="P332"/>
  <c r="BK208"/>
  <c r="J208"/>
  <c r="J100"/>
  <c r="BK252"/>
  <c r="J252"/>
  <c r="J107"/>
  <c r="BK211"/>
  <c r="J211"/>
  <c r="J101"/>
  <c r="BK238"/>
  <c r="J238"/>
  <c r="J104"/>
  <c r="BK338"/>
  <c r="BK337"/>
  <c r="J337"/>
  <c r="J114"/>
  <c r="J129"/>
  <c r="BE175"/>
  <c r="BE183"/>
  <c r="BE231"/>
  <c r="BE256"/>
  <c r="BE273"/>
  <c r="BE282"/>
  <c r="BE286"/>
  <c r="J90"/>
  <c r="BE163"/>
  <c r="BE169"/>
  <c r="BE229"/>
  <c r="F90"/>
  <c r="BE215"/>
  <c r="BE223"/>
  <c r="BE247"/>
  <c r="BE275"/>
  <c r="BE309"/>
  <c r="BE150"/>
  <c r="BE172"/>
  <c r="BE185"/>
  <c r="BE202"/>
  <c r="BE276"/>
  <c r="BE295"/>
  <c r="BE300"/>
  <c r="BE140"/>
  <c r="BE179"/>
  <c r="BE196"/>
  <c r="BE207"/>
  <c r="BE225"/>
  <c r="BE242"/>
  <c r="BE144"/>
  <c r="BE170"/>
  <c r="BE200"/>
  <c r="BE270"/>
  <c r="BE319"/>
  <c r="J87"/>
  <c r="BE253"/>
  <c r="BE291"/>
  <c r="BE153"/>
  <c r="BE219"/>
  <c r="BE236"/>
  <c r="BE237"/>
  <c r="BE265"/>
  <c r="BE290"/>
  <c r="BE217"/>
  <c r="BE232"/>
  <c r="BE261"/>
  <c r="BE268"/>
  <c r="BE281"/>
  <c r="BE289"/>
  <c r="BE314"/>
  <c r="BE324"/>
  <c r="BE331"/>
  <c r="BE339"/>
  <c r="BE136"/>
  <c r="BE146"/>
  <c r="BE221"/>
  <c r="BE239"/>
  <c r="BE251"/>
  <c r="BE306"/>
  <c r="BE155"/>
  <c r="BE158"/>
  <c r="BE174"/>
  <c r="BE188"/>
  <c r="BE258"/>
  <c r="BE266"/>
  <c r="BE296"/>
  <c r="BE307"/>
  <c r="BE312"/>
  <c r="BE148"/>
  <c r="BE209"/>
  <c r="BE205"/>
  <c r="BE234"/>
  <c r="BE272"/>
  <c r="BE284"/>
  <c r="BE302"/>
  <c r="BE244"/>
  <c r="BE263"/>
  <c r="BE311"/>
  <c r="BE333"/>
  <c r="BE335"/>
  <c r="F89"/>
  <c r="BE177"/>
  <c r="BE203"/>
  <c r="BE245"/>
  <c r="BE329"/>
  <c r="BE167"/>
  <c r="BE192"/>
  <c r="BE212"/>
  <c r="BE227"/>
  <c r="BE233"/>
  <c r="BE249"/>
  <c r="BE277"/>
  <c r="BE288"/>
  <c r="F34"/>
  <c i="1" r="BC95"/>
  <c r="BC94"/>
  <c r="W32"/>
  <c i="2" r="F33"/>
  <c i="1" r="BB95"/>
  <c r="BB94"/>
  <c r="W31"/>
  <c i="2" r="F35"/>
  <c i="1" r="BD95"/>
  <c r="BD94"/>
  <c r="W33"/>
  <c i="2" r="J32"/>
  <c i="1" r="AW95"/>
  <c i="2" r="F32"/>
  <c i="1" r="BA95"/>
  <c r="BA94"/>
  <c r="W30"/>
  <c i="2" l="1" r="P240"/>
  <c r="T240"/>
  <c r="R240"/>
  <c r="P134"/>
  <c r="P133"/>
  <c i="1" r="AU95"/>
  <c i="2" r="R134"/>
  <c r="R133"/>
  <c r="T134"/>
  <c r="T133"/>
  <c r="BK134"/>
  <c r="BK133"/>
  <c r="J133"/>
  <c r="J94"/>
  <c r="BK240"/>
  <c r="J240"/>
  <c r="J105"/>
  <c r="J338"/>
  <c r="J115"/>
  <c i="1" r="AU94"/>
  <c r="AX94"/>
  <c i="2" r="J31"/>
  <c i="1" r="AV95"/>
  <c r="AT95"/>
  <c r="AY94"/>
  <c i="2" r="F31"/>
  <c i="1" r="AZ95"/>
  <c r="AZ94"/>
  <c r="W29"/>
  <c r="AW94"/>
  <c r="AK30"/>
  <c i="2" l="1" r="J134"/>
  <c r="J95"/>
  <c r="J28"/>
  <c i="1" r="AG95"/>
  <c r="AG94"/>
  <c r="AK26"/>
  <c r="AV94"/>
  <c r="AK29"/>
  <c r="AK35"/>
  <c i="2" l="1" r="J37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<sst xmlns="http://schemas.openxmlformats.org/spreadsheetml/2006/main">
  <si>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</si>
  <si>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</si>
  <si>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</si>
  <si>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</si>
  <si>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</si>
  <si>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{609d356d-1327-4705-9ded-ca617d7bd8d7}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</si>
  <si>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</si>
  <si>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</si>
  <si>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</si>
  <si>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</si>
  <si>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</si>
  <si>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</si>
  <si>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</si>
  <si>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</si>
  <si>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20241120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</si>
  <si>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</si>
  <si>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</si>
  <si>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venkovních schodišť MŠ Kryblická 423, Trutnov</t>
  </si>
  <si>
    <t>KSO:</t>
  </si>
  <si>
    <t>CC-CZ:</t>
  </si>
  <si>
    <t>Místo:</t>
  </si>
  <si>
    <t xml:space="preserve"> </t>
  </si>
  <si>
    <t>Datum:</t>
  </si>
  <si>
    <t>17. 11. 2024</t>
  </si>
  <si>
    <t>Zadavatel:</t>
  </si>
  <si>
    <t>IČ:</t>
  </si>
  <si>
    <t>0,1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</si>
  <si>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</si>
  <si>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</si>
  <si>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</si>
  <si>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</si>
  <si>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</si>
  <si>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</si>
  <si>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</si>
  <si>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</si>
  <si>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</si>
  <si>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</si>
  <si>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</si>
  <si>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</si>
  <si>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</si>
  <si>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</si>
  <si>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</si>
  <si>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</si>
  <si>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</si>
  <si>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</si>
  <si>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</si>
  <si>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</si>
  <si>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</si>
  <si>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</si>
  <si>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</si>
  <si>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</si>
  <si>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</si>
  <si>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</si>
  <si>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</si>
  <si>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</si>
  <si>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</si>
  <si>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</si>
  <si>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</si>
  <si>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</si>
  <si>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</si>
  <si>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</si>
  <si>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</si>
  <si>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</si>
  <si>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</si>
  <si>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</si>
  <si>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</si>
  <si>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</si>
  <si>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</si>
  <si>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</si>
  <si>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</si>
  <si>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</si>
  <si>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</si>
  <si>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</si>
  <si>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</si>
  <si>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</si>
  <si>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</si>
  <si>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</si>
  <si>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</si>
  <si>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</si>
  <si>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</si>
  <si>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</si>
  <si>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</si>
  <si>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</si>
  <si>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</si>
  <si>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</si>
  <si>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</si>
  <si>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</si>
  <si>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</si>
  <si>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</si>
  <si>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</si>
  <si>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</si>
  <si>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</si>
  <si>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</si>
  <si>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</si>
  <si>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</si>
  <si>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</si>
  <si>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</si>
  <si>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</si>
  <si>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</si>
  <si>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</si>
  <si>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</si>
  <si>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</si>
  <si>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</si>
  <si>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</si>
  <si>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781 - Dokončovací práce - obklady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</si>
  <si>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</si>
  <si>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</si>
  <si>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</si>
  <si>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</si>
  <si>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</si>
  <si>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</si>
  <si>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</si>
  <si>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</si>
  <si>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</si>
  <si>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</si>
  <si>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</si>
  <si>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</si>
  <si>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</si>
  <si>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</si>
  <si>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</si>
  <si>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</si>
  <si>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</si>
  <si>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</si>
  <si>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</si>
  <si>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</si>
  <si>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</si>
  <si>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</si>
  <si>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</si>
  <si>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</si>
  <si>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CS ÚRS 2024 02</t>
  </si>
  <si>
    <t>4</t>
  </si>
  <si>
    <t>2123590704</t>
  </si>
  <si>
    <t>VV</t>
  </si>
  <si>
    <t>"základy sch 1-3" 1,2*2,8*2,8*3</t>
  </si>
  <si>
    <t>"základy rampa" 1,2*2,8*3,3</t>
  </si>
  <si>
    <t>Součet</t>
  </si>
  <si>
    <t>132212131</t>
  </si>
  <si>
    <t>Hloubení nezapažených rýh šířky do 800 mm v soudržných horninách třídy těžitelnosti I skupiny 3 ručně</t>
  </si>
  <si>
    <t>2034142013</t>
  </si>
  <si>
    <t>"základy sch 1-3" (0,6*0,5*(2,8*2+2,3))*3</t>
  </si>
  <si>
    <t>"základy rampa" (0,6*0,5*(2,8*2))+0,8*0,5*2,8+0,3*2*16+0,4*1,8*4+0,4*0,4*(4+2,5)</t>
  </si>
  <si>
    <t>3</t>
  </si>
  <si>
    <t>162751117</t>
  </si>
  <si>
    <t>Vodorovné přemístění přes 9 000 do 10000 m výkopku/sypaniny z horniny třídy těžitelnosti I skupiny 1 až 3</t>
  </si>
  <si>
    <t>348887210</t>
  </si>
  <si>
    <t>"přebytečný výkopek na skládku" 39,31++23,43-31,71</t>
  </si>
  <si>
    <t>167111101</t>
  </si>
  <si>
    <t>Nakládání výkopku z hornin třídy těžitelnosti I skupiny 1 až 3 ručně</t>
  </si>
  <si>
    <t>783768737</t>
  </si>
  <si>
    <t>5</t>
  </si>
  <si>
    <t>171201231</t>
  </si>
  <si>
    <t>Poplatek za uložení zeminy a kamení na recyklační skládce (skládkovné) kód odpadu 17 05 04</t>
  </si>
  <si>
    <t>t</t>
  </si>
  <si>
    <t>104662234</t>
  </si>
  <si>
    <t>31,03*1,8</t>
  </si>
  <si>
    <t>6</t>
  </si>
  <si>
    <t>174111102</t>
  </si>
  <si>
    <t>Zásyp v uzavřených prostorech sypaninou se zhutněním ručně</t>
  </si>
  <si>
    <t>-536709987</t>
  </si>
  <si>
    <t>"zásyp pod schodištěm 1-3 a obsyp základů z vnější strany" 1,2*2,8*2,8*3-(0,3*2,5*1,2*2*3+0,3*1,2*1,5*3)</t>
  </si>
  <si>
    <t>"zásyp pod rampou a obsyp základů z vnější strany" 2,5*3,5*3+3,5*0,7*1,2+7*1,2*0,6*0,5</t>
  </si>
  <si>
    <t>7</t>
  </si>
  <si>
    <t>188881101</t>
  </si>
  <si>
    <t>Úprava zatravněných okolní zatravněné plochy do předchozího stavu - schodiště</t>
  </si>
  <si>
    <t>kus</t>
  </si>
  <si>
    <t>-467654684</t>
  </si>
  <si>
    <t>"schodiště 1-3" 3</t>
  </si>
  <si>
    <t>8</t>
  </si>
  <si>
    <t>188881102</t>
  </si>
  <si>
    <t>-775683349</t>
  </si>
  <si>
    <t>"rampa" 1</t>
  </si>
  <si>
    <t>Zakládání</t>
  </si>
  <si>
    <t>9</t>
  </si>
  <si>
    <t>273313711</t>
  </si>
  <si>
    <t>Základové desky z betonu tř. C 20/25</t>
  </si>
  <si>
    <t>-1048325319</t>
  </si>
  <si>
    <t>"podkladní beton pod schodiště a podestu sch 1-3" 0,1*(1,4+1,5)*1,8*3</t>
  </si>
  <si>
    <t>"římsy pod zdivo kolem skříní" 0,1*0,25*(1,8+1,4)</t>
  </si>
  <si>
    <t>"podkladní beton pod schodiště a rampu sch 4" 0,1*(16+2,5)*1,8*3</t>
  </si>
  <si>
    <t>10</t>
  </si>
  <si>
    <t>274321411</t>
  </si>
  <si>
    <t>Základové pasy ze ŽB bez zvýšených nároků na prostředí tř. C 20/25</t>
  </si>
  <si>
    <t>-481316213</t>
  </si>
  <si>
    <t>"základy sch 1-3" 0,6*0,5*(2,8*2+2,3)*3</t>
  </si>
  <si>
    <t>"základy rampa a schodiště sch 4" 0,6*0,5*2,8*2+0,6*0,6*2,1+0,5*0,5*1,8+0,7*0,5*1,8+0,5*0,5*1,8+0,9*0,4*16*2+0,9*0,4*(2,3+3,1)</t>
  </si>
  <si>
    <t>11</t>
  </si>
  <si>
    <t>274351121</t>
  </si>
  <si>
    <t>Zřízení bednění základových pasů rovného</t>
  </si>
  <si>
    <t>m2</t>
  </si>
  <si>
    <t>-2122819588</t>
  </si>
  <si>
    <t>"základy rampa a schodiště sch 4" 0,6*2*2,8*2+0,6*2*2,1+0,5*2*1,8+0,7*2*1,8+0,5*2*1,8+0,9*2*16*2+0,9*2*(2,3+3,1)</t>
  </si>
  <si>
    <t>274351122</t>
  </si>
  <si>
    <t>Odstranění bednění základových pasů rovného</t>
  </si>
  <si>
    <t>-2133429922</t>
  </si>
  <si>
    <t>13</t>
  </si>
  <si>
    <t>279113144</t>
  </si>
  <si>
    <t>Základová zeď tl přes 250 do 300 mm z tvárnic ztraceného bednění včetně výplně z betonu tř. C 20/25</t>
  </si>
  <si>
    <t>-1781210290</t>
  </si>
  <si>
    <t>"základy sch 4 a rampa" 1,5*(2,8*2+2,3*2)</t>
  </si>
  <si>
    <t>14</t>
  </si>
  <si>
    <t>283111112</t>
  </si>
  <si>
    <t>Zřízení trubkových mikropilot svislých část hladká D přes 80 do 105 mm</t>
  </si>
  <si>
    <t>m</t>
  </si>
  <si>
    <t>-1083936757</t>
  </si>
  <si>
    <t>20*2</t>
  </si>
  <si>
    <t>15</t>
  </si>
  <si>
    <t>M</t>
  </si>
  <si>
    <t>54879251</t>
  </si>
  <si>
    <t>mikropilota šroubovitá vrtaná D 100mm</t>
  </si>
  <si>
    <t>-409358931</t>
  </si>
  <si>
    <t>16</t>
  </si>
  <si>
    <t>283131112</t>
  </si>
  <si>
    <t>Zřízení hlavy mikropilot namáhaných tlakem i tahem D přes 80 do 105 mm</t>
  </si>
  <si>
    <t>1212693862</t>
  </si>
  <si>
    <t>Svislé a kompletní konstrukce</t>
  </si>
  <si>
    <t>17</t>
  </si>
  <si>
    <t>311113141</t>
  </si>
  <si>
    <t>Nadzákladová zeď tl přes 100 do 150 mm z hladkých tvárnic ztraceného bednění včetně výplně z betonu tř. C 20/25</t>
  </si>
  <si>
    <t>-2000089572</t>
  </si>
  <si>
    <t>"zábradelní zídka sch 4"1,2*3*5*2</t>
  </si>
  <si>
    <t>18</t>
  </si>
  <si>
    <t>311113144</t>
  </si>
  <si>
    <t>Nadzákladová zeď tl přes 250 do 300 mm z hladkých tvárnic ztraceného bednění včetně výplně z betonu tř. C 20/25</t>
  </si>
  <si>
    <t>1725691479</t>
  </si>
  <si>
    <t>"boky schodiště sch 4" 1,5*3*2+1,5*2,5*2</t>
  </si>
  <si>
    <t>"závěrná zídka rampy" 1,5*1,8</t>
  </si>
  <si>
    <t>19</t>
  </si>
  <si>
    <t>311272211</t>
  </si>
  <si>
    <t>Zdivo z pórobetonových tvárnic hladkých do P2 do 450 kg/m3 na tenkovrstvou maltu tl 300 mm</t>
  </si>
  <si>
    <t>18286809</t>
  </si>
  <si>
    <t>"zdivo kolem skříní" 1,6*(1,8+2,4)</t>
  </si>
  <si>
    <t>20</t>
  </si>
  <si>
    <t>317944321</t>
  </si>
  <si>
    <t>Válcované nosníky do č.12 dodatečně osazované do připravených otvorů</t>
  </si>
  <si>
    <t>352311321</t>
  </si>
  <si>
    <t>"překlady nad skříněmi" 0,04</t>
  </si>
  <si>
    <t>Vodorovné konstrukce</t>
  </si>
  <si>
    <t>430321414</t>
  </si>
  <si>
    <t>Schodišťová konstrukce a rampa ze ŽB tř. C 25/30</t>
  </si>
  <si>
    <t>-1885618417</t>
  </si>
  <si>
    <t>"schodiště sch 1-3" 0,2*(1,4+1,5)*1,8*3</t>
  </si>
  <si>
    <t>"schodiště a rampa sch 4" 0,2*1,8*(14+7)</t>
  </si>
  <si>
    <t>22</t>
  </si>
  <si>
    <t>430361821</t>
  </si>
  <si>
    <t>Výztuž schodišťové konstrukce a rampy betonářskou ocelí 10 505</t>
  </si>
  <si>
    <t>-1708586962</t>
  </si>
  <si>
    <t>"dle tabulky výztuže včetně základových a bočních zdí sch1-3" 0,32*3*1,1</t>
  </si>
  <si>
    <t>"dle tabulky výztuže včetně základových a bočních zdí sch4" 0,989*1,1</t>
  </si>
  <si>
    <t>23</t>
  </si>
  <si>
    <t>430362021</t>
  </si>
  <si>
    <t>Výztuž schodišťové konstrukce a rampy svařovanými sítěmi Kari</t>
  </si>
  <si>
    <t>1364560341</t>
  </si>
  <si>
    <t>"dle tabulky výztuže včetně základových a bočních zdí sch 1-3" 0,078*1,1</t>
  </si>
  <si>
    <t>"dle tabulky výztuže včetně základových a bočních zdí sch4" 0,527*1,1</t>
  </si>
  <si>
    <t>24</t>
  </si>
  <si>
    <t>431351121</t>
  </si>
  <si>
    <t>Zřízení bednění podest schodišť a ramp přímočarých v do 4 m</t>
  </si>
  <si>
    <t>815456088</t>
  </si>
  <si>
    <t>0,2*(14*2+1,8+5+7+1,8*4)</t>
  </si>
  <si>
    <t>25</t>
  </si>
  <si>
    <t>431351122</t>
  </si>
  <si>
    <t>Odstranění bednění podest schodišť a ramp přímočarých v do 4 m</t>
  </si>
  <si>
    <t>540655862</t>
  </si>
  <si>
    <t>26</t>
  </si>
  <si>
    <t>434311115</t>
  </si>
  <si>
    <t>Schodišťové stupně dusané na terén z betonu tř. C 20/25 bez potěru</t>
  </si>
  <si>
    <t>-196885372</t>
  </si>
  <si>
    <t>"schodiště sch 1-3" 5*1,7*3</t>
  </si>
  <si>
    <t>27</t>
  </si>
  <si>
    <t>434351141</t>
  </si>
  <si>
    <t>Zřízení bednění stupňů přímočarých schodišť</t>
  </si>
  <si>
    <t>-630457437</t>
  </si>
  <si>
    <t>"schodiště sch 1-3" 5*0,5*1,7*3</t>
  </si>
  <si>
    <t>28</t>
  </si>
  <si>
    <t>434351142</t>
  </si>
  <si>
    <t>Odstranění bednění stupňů přímočarých schodišť</t>
  </si>
  <si>
    <t>1853784830</t>
  </si>
  <si>
    <t>Komunikace pozemní</t>
  </si>
  <si>
    <t>29</t>
  </si>
  <si>
    <t>588891101</t>
  </si>
  <si>
    <t>Napojení nového schodiště a rampy na stávající zpevněnou plochu</t>
  </si>
  <si>
    <t>-2067041795</t>
  </si>
  <si>
    <t>"schodiště sch 1-4" 4</t>
  </si>
  <si>
    <t>Úpravy povrchů, podlahy a osazování výplní</t>
  </si>
  <si>
    <t>30</t>
  </si>
  <si>
    <t>637211134</t>
  </si>
  <si>
    <t>Okapový chodník z betonových dlaždic tl 50 mm do kameniva</t>
  </si>
  <si>
    <t>261478621</t>
  </si>
  <si>
    <t>"schodiště sch 1-4" 0,5*3*2*4</t>
  </si>
  <si>
    <t>Ostatní konstrukce a práce, bourání</t>
  </si>
  <si>
    <t>31</t>
  </si>
  <si>
    <t>953312123</t>
  </si>
  <si>
    <t>Vložky do svislých dilatačních spár z extrudovaných polystyrénových desek tl. přes 20 do 30 mm</t>
  </si>
  <si>
    <t>586698372</t>
  </si>
  <si>
    <t>1,8*0,8+1,8*2,6</t>
  </si>
  <si>
    <t>32</t>
  </si>
  <si>
    <t>953945145</t>
  </si>
  <si>
    <t>Kotva mechanická M 16 dl 300 mm pro střední zatížení do betonu, ŽB nebo kamene s vyvrtáním otvoru</t>
  </si>
  <si>
    <t>444629266</t>
  </si>
  <si>
    <t xml:space="preserve">"přikotvení zdiva  kolem skříní 6,72*3" 20</t>
  </si>
  <si>
    <t>33</t>
  </si>
  <si>
    <t>981511116</t>
  </si>
  <si>
    <t>Demolice konstrukcí objektů z betonu prostého postupným rozebíráním</t>
  </si>
  <si>
    <t>2120579305</t>
  </si>
  <si>
    <t>"konstrukce schodiště" 4*(2,8*0,8*1,8+0,3*2,8*1,6*2)</t>
  </si>
  <si>
    <t>34</t>
  </si>
  <si>
    <t>985131111</t>
  </si>
  <si>
    <t>Očištění ploch stěn, rubu kleneb a podlah tlakovou vodou</t>
  </si>
  <si>
    <t>2133392238</t>
  </si>
  <si>
    <t>"vyspravení stěny stávajícího objektu v místě budoucího schodiště" 2*0,8*4</t>
  </si>
  <si>
    <t>35</t>
  </si>
  <si>
    <t>985131311</t>
  </si>
  <si>
    <t>Ruční dočištění ploch stěn, rubu kleneb a podlah ocelových kartáči</t>
  </si>
  <si>
    <t>-1973163315</t>
  </si>
  <si>
    <t>36</t>
  </si>
  <si>
    <t>985312113</t>
  </si>
  <si>
    <t>Stěrka k vyrovnání betonových ploch stěn tl přes 3 do 4 mm</t>
  </si>
  <si>
    <t>-224126572</t>
  </si>
  <si>
    <t>37</t>
  </si>
  <si>
    <t>985323112</t>
  </si>
  <si>
    <t>Spojovací můstek reprofilovaného betonu na cementové bázi tl 2 mm</t>
  </si>
  <si>
    <t>2027615849</t>
  </si>
  <si>
    <t>38</t>
  </si>
  <si>
    <t>987881101</t>
  </si>
  <si>
    <t>Manipulace se skříněmi rozvodů elektro a cetin, zajištění v průběhu stavby a osazení do nové konstrukce</t>
  </si>
  <si>
    <t>soub</t>
  </si>
  <si>
    <t>1479391667</t>
  </si>
  <si>
    <t>997</t>
  </si>
  <si>
    <t>Přesun sutě</t>
  </si>
  <si>
    <t>39</t>
  </si>
  <si>
    <t>997006002</t>
  </si>
  <si>
    <t>Strojové třídění stavebního odpadu</t>
  </si>
  <si>
    <t>-19689673</t>
  </si>
  <si>
    <t>40</t>
  </si>
  <si>
    <t>997013212</t>
  </si>
  <si>
    <t>Vnitrostaveništní doprava suti a vybouraných hmot pro budovy v přes 6 do 9 m ručně</t>
  </si>
  <si>
    <t>1999959739</t>
  </si>
  <si>
    <t>41</t>
  </si>
  <si>
    <t>997013501</t>
  </si>
  <si>
    <t>Odvoz suti a vybouraných hmot na skládku nebo meziskládku do 1 km se složením</t>
  </si>
  <si>
    <t>-835060739</t>
  </si>
  <si>
    <t>42</t>
  </si>
  <si>
    <t>997013509</t>
  </si>
  <si>
    <t>Příplatek k odvozu suti a vybouraných hmot na skládku ZKD 1 km přes 1 km</t>
  </si>
  <si>
    <t>1062823385</t>
  </si>
  <si>
    <t>61,56*15 'Přepočtené koeficientem množství</t>
  </si>
  <si>
    <t>43</t>
  </si>
  <si>
    <t>997013511</t>
  </si>
  <si>
    <t>Odvoz suti a vybouraných hmot z meziskládky na skládku do 1 km s naložením a se složením</t>
  </si>
  <si>
    <t>-1322000365</t>
  </si>
  <si>
    <t>44</t>
  </si>
  <si>
    <t>997013631</t>
  </si>
  <si>
    <t>Poplatek za uložení na skládce (skládkovné) stavebního odpadu směsného kód odpadu 17 09 04</t>
  </si>
  <si>
    <t>-1353855295</t>
  </si>
  <si>
    <t>998</t>
  </si>
  <si>
    <t>Přesun hmot</t>
  </si>
  <si>
    <t>45</t>
  </si>
  <si>
    <t>998011008</t>
  </si>
  <si>
    <t>Přesun hmot pro budovy zděné s omezením mechanizace pro budovy v do 6 m</t>
  </si>
  <si>
    <t>299054706</t>
  </si>
  <si>
    <t>PSV</t>
  </si>
  <si>
    <t>Práce a dodávky PSV</t>
  </si>
  <si>
    <t>711</t>
  </si>
  <si>
    <t>Izolace proti vodě, vlhkosti a plynům</t>
  </si>
  <si>
    <t>46</t>
  </si>
  <si>
    <t>711111001</t>
  </si>
  <si>
    <t>Provedení izolace proti zemní vlhkosti vodorovné za studena nátěrem penetračním</t>
  </si>
  <si>
    <t>401092878</t>
  </si>
  <si>
    <t>"stávající zdivo budovy sch 1-4" 1,8*0,8*4</t>
  </si>
  <si>
    <t>47</t>
  </si>
  <si>
    <t>11163153</t>
  </si>
  <si>
    <t>emulze asfaltová penetrační</t>
  </si>
  <si>
    <t>litr</t>
  </si>
  <si>
    <t>1611687439</t>
  </si>
  <si>
    <t>48</t>
  </si>
  <si>
    <t>711142559</t>
  </si>
  <si>
    <t>Provedení izolace proti zemní vlhkosti pásy přitavením svislé NAIP</t>
  </si>
  <si>
    <t>-508185223</t>
  </si>
  <si>
    <t>"stávající zdivo budovy sch 1-3" 1,8*0,8*2*3</t>
  </si>
  <si>
    <t>49</t>
  </si>
  <si>
    <t>62832001</t>
  </si>
  <si>
    <t>pás asfaltový natavitelný oxidovaný s vložkou ze skleněné rohože typu V60 s jemnozrnným minerálním posypem tl 3,5mm</t>
  </si>
  <si>
    <t>-1296161598</t>
  </si>
  <si>
    <t>8,64*1,2</t>
  </si>
  <si>
    <t>50</t>
  </si>
  <si>
    <t>711142821</t>
  </si>
  <si>
    <t>Odstranění izolace proti vodě, vlhkosti a plynům z pásů NAIP přitavených dvouvrstvých z plochy svislé</t>
  </si>
  <si>
    <t>788390304</t>
  </si>
  <si>
    <t>"stávající zdivo budovy sch 1-3" 1,8*0,8*3</t>
  </si>
  <si>
    <t>51</t>
  </si>
  <si>
    <t>998711101</t>
  </si>
  <si>
    <t>Přesun hmot tonážní pro izolace proti vodě, vlhkosti a plynům v objektech v do 6 m</t>
  </si>
  <si>
    <t>1475484690</t>
  </si>
  <si>
    <t>741</t>
  </si>
  <si>
    <t>Elektroinstalace - silnoproud</t>
  </si>
  <si>
    <t>52</t>
  </si>
  <si>
    <t>741111101</t>
  </si>
  <si>
    <t>Uzemnění ocelové konstrukce přístřešku s připojením na zemnící systém stávajícího objektu</t>
  </si>
  <si>
    <t>2039039923</t>
  </si>
  <si>
    <t>764</t>
  </si>
  <si>
    <t>Konstrukce klempířské</t>
  </si>
  <si>
    <t>53</t>
  </si>
  <si>
    <t>764311614</t>
  </si>
  <si>
    <t>Lemování rovných zdí střech s krytinou skládanou z Pz s povrchovou úpravou rš 330 mm</t>
  </si>
  <si>
    <t>-1063026353</t>
  </si>
  <si>
    <t>"schodiště sch 1-4" 2,6*4</t>
  </si>
  <si>
    <t>54</t>
  </si>
  <si>
    <t>764511601</t>
  </si>
  <si>
    <t>Žlab podokapní půlkruhový z Pz s povrchovou úpravou rš 250 mm</t>
  </si>
  <si>
    <t>-58653733</t>
  </si>
  <si>
    <t>"schodiště sch 1-4" 2*2*4</t>
  </si>
  <si>
    <t>767</t>
  </si>
  <si>
    <t>Konstrukce zámečnické</t>
  </si>
  <si>
    <t>55</t>
  </si>
  <si>
    <t>767161823</t>
  </si>
  <si>
    <t>Demontáž zábradlí schodišťového nerozebíratelného hmotnosti 1 m zábradlí do 20 kg do suti</t>
  </si>
  <si>
    <t>-395613737</t>
  </si>
  <si>
    <t>3,2*4</t>
  </si>
  <si>
    <t>56</t>
  </si>
  <si>
    <t>767163122</t>
  </si>
  <si>
    <t>Montáž přímého kovového zábradlí do betonu v rovině v exteriéru</t>
  </si>
  <si>
    <t>-50631517</t>
  </si>
  <si>
    <t>"schodiště sch 1-4" 3,5*4*4</t>
  </si>
  <si>
    <t>57</t>
  </si>
  <si>
    <t>55342299</t>
  </si>
  <si>
    <t>nerezové madlo na zeď</t>
  </si>
  <si>
    <t>818070911</t>
  </si>
  <si>
    <t>58</t>
  </si>
  <si>
    <t>767416841</t>
  </si>
  <si>
    <t>Demontáž skleněné markýzy nad vstupy</t>
  </si>
  <si>
    <t>-719973372</t>
  </si>
  <si>
    <t>3,2*2,8*4</t>
  </si>
  <si>
    <t>59</t>
  </si>
  <si>
    <t>767531212</t>
  </si>
  <si>
    <t>Montáž vstupních kovových nebo plastových rohoží čisticích zón plochy přes 0,5 do 1 m2</t>
  </si>
  <si>
    <t>1275266257</t>
  </si>
  <si>
    <t>"schodiště sch 1-4"4</t>
  </si>
  <si>
    <t>60</t>
  </si>
  <si>
    <t>69752002</t>
  </si>
  <si>
    <t>rohož vstupní provedení hliník extra 27 mm</t>
  </si>
  <si>
    <t>289269885</t>
  </si>
  <si>
    <t>1,8*0,5*4</t>
  </si>
  <si>
    <t>61</t>
  </si>
  <si>
    <t>69752164</t>
  </si>
  <si>
    <t>vana záchytná čistících zón z nerezového plechu včetně rámu přes 0,5 do 1,0m2</t>
  </si>
  <si>
    <t>1557224817</t>
  </si>
  <si>
    <t>62</t>
  </si>
  <si>
    <t>767531811</t>
  </si>
  <si>
    <t>Demontáž vstupních kovových nebo plastových čisticích rohoží</t>
  </si>
  <si>
    <t>1622472098</t>
  </si>
  <si>
    <t>0,5*1,8*4</t>
  </si>
  <si>
    <t>63</t>
  </si>
  <si>
    <t>767893114</t>
  </si>
  <si>
    <t>Montáž stříšek nad vstupy kotvených pomocí závěsů obloukových, výplň z umělých hmot š přes 1,50 do 2,00 m</t>
  </si>
  <si>
    <t>-855212654</t>
  </si>
  <si>
    <t>64</t>
  </si>
  <si>
    <t>28315015</t>
  </si>
  <si>
    <t>stříška vchodová oblouková,výplň akrylové sklo 3000x2500mm</t>
  </si>
  <si>
    <t>1969703326</t>
  </si>
  <si>
    <t>65</t>
  </si>
  <si>
    <t>767995114</t>
  </si>
  <si>
    <t>Montáž atypických zámečnických konstrukcí hmotnosti přes 20 do 50 kg</t>
  </si>
  <si>
    <t>kg</t>
  </si>
  <si>
    <t>1664345312</t>
  </si>
  <si>
    <t>"přístřešek sch 1-4" 290*4</t>
  </si>
  <si>
    <t>"zábradlí u rampy" 1520</t>
  </si>
  <si>
    <t>66</t>
  </si>
  <si>
    <t>13010150</t>
  </si>
  <si>
    <t xml:space="preserve">tyč ocelová  S235JR (11 375) žárově zinkovaná</t>
  </si>
  <si>
    <t>-1016036569</t>
  </si>
  <si>
    <t>67</t>
  </si>
  <si>
    <t>767996801</t>
  </si>
  <si>
    <t>Demontáž atypických zámečnických konstrukcí rozebráním hm jednotlivých dílů do 50 kg</t>
  </si>
  <si>
    <t>-1695218830</t>
  </si>
  <si>
    <t>"stávající ocelová konstrukce odhad dle nové konstrukce" 4*300</t>
  </si>
  <si>
    <t>68</t>
  </si>
  <si>
    <t>998767101</t>
  </si>
  <si>
    <t>Přesun hmot tonážní pro zámečnické konstrukce v objektech v do 6 m</t>
  </si>
  <si>
    <t>-2114406121</t>
  </si>
  <si>
    <t>771</t>
  </si>
  <si>
    <t>Podlahy z dlaždic</t>
  </si>
  <si>
    <t>69</t>
  </si>
  <si>
    <t>771274613</t>
  </si>
  <si>
    <t>Montáž obkladů stupnic z dlaždic keramických hladkých lepených polyuretanovým pružným hydroizolačním lepidlem š přes 250 do 300 mm</t>
  </si>
  <si>
    <t>-1807794725</t>
  </si>
  <si>
    <t>"schodiště sch 1-3" 1,8*5*3</t>
  </si>
  <si>
    <t>70</t>
  </si>
  <si>
    <t>59761085</t>
  </si>
  <si>
    <t>schodovka keramická mrazuvzdorná R9/A povrch hladký/matný tl do 10mm š přes 250 do 300mm dl do 300mm</t>
  </si>
  <si>
    <t>36190226</t>
  </si>
  <si>
    <t>71</t>
  </si>
  <si>
    <t>771274632</t>
  </si>
  <si>
    <t>Montáž obkladů podstupnic z dlaždic keramických hladkých lepených polyuretanovým pružným hydroizolačním lepidlem v přes 150 do 200 mm</t>
  </si>
  <si>
    <t>1144031624</t>
  </si>
  <si>
    <t>72</t>
  </si>
  <si>
    <t>208475356</t>
  </si>
  <si>
    <t>73</t>
  </si>
  <si>
    <t>771575615</t>
  </si>
  <si>
    <t>Montáž podlah keramických hladkých lepených hydroizolačním polyuretanovým lepidlem přes 6 do 9 ks/m2</t>
  </si>
  <si>
    <t>-1763966372</t>
  </si>
  <si>
    <t>"podesta schodiště sch 1-3" 1,8*1,5*3</t>
  </si>
  <si>
    <t>"rampa sch-4" 1,8*(14+7)</t>
  </si>
  <si>
    <t>74</t>
  </si>
  <si>
    <t>59761137</t>
  </si>
  <si>
    <t>dlažba keramická slinutá mrazuvzdorná povrch hladký/matný tl do 10mm přes 6 do 9ks/m2</t>
  </si>
  <si>
    <t>-74578779</t>
  </si>
  <si>
    <t>75</t>
  </si>
  <si>
    <t>771591207</t>
  </si>
  <si>
    <t>Montáž izolace pod dlažbu nátěrem nebo stěrkou ve dvou vrstvách</t>
  </si>
  <si>
    <t>-1711863847</t>
  </si>
  <si>
    <t>"schodiště sch 1-3" 1,8*(0,5*5+1,6)*3</t>
  </si>
  <si>
    <t>76</t>
  </si>
  <si>
    <t>24551830</t>
  </si>
  <si>
    <t>stěrka hydroizolační kompozitní</t>
  </si>
  <si>
    <t>-758385358</t>
  </si>
  <si>
    <t>"schodiště sch 1-4" 60*0,5</t>
  </si>
  <si>
    <t>77</t>
  </si>
  <si>
    <t>771591237</t>
  </si>
  <si>
    <t>Montáž těsnícího pásu pro styčné nebo dilatační spáry</t>
  </si>
  <si>
    <t>184805151</t>
  </si>
  <si>
    <t>"schodiště sch 1-3" 3*2+1,8*3</t>
  </si>
  <si>
    <t>"sch4" 1,8*3</t>
  </si>
  <si>
    <t>78</t>
  </si>
  <si>
    <t>59054221</t>
  </si>
  <si>
    <t>páska pružná těsnící hydroizolační š 250mm</t>
  </si>
  <si>
    <t>-1694739991</t>
  </si>
  <si>
    <t>79</t>
  </si>
  <si>
    <t>998771101</t>
  </si>
  <si>
    <t>Přesun hmot tonážní pro podlahy z dlaždic v objektech v do 6 m</t>
  </si>
  <si>
    <t>-1000934709</t>
  </si>
  <si>
    <t>772</t>
  </si>
  <si>
    <t>Podlahy z kamene</t>
  </si>
  <si>
    <t>80</t>
  </si>
  <si>
    <t>772991301</t>
  </si>
  <si>
    <t>Montáž dilatačních profilů dlažeb</t>
  </si>
  <si>
    <t>2084543870</t>
  </si>
  <si>
    <t>1,8*2</t>
  </si>
  <si>
    <t>81</t>
  </si>
  <si>
    <t>19416013</t>
  </si>
  <si>
    <t>lišta ukončovací nerezová 12,5mm</t>
  </si>
  <si>
    <t>282417884</t>
  </si>
  <si>
    <t>82</t>
  </si>
  <si>
    <t>998772101</t>
  </si>
  <si>
    <t>Přesun hmot tonážní pro podlahy z kamene v objektech v do 6 m</t>
  </si>
  <si>
    <t>265386503</t>
  </si>
  <si>
    <t>781</t>
  </si>
  <si>
    <t>Dokončovací práce - obklady</t>
  </si>
  <si>
    <t>83</t>
  </si>
  <si>
    <t>781131112</t>
  </si>
  <si>
    <t>Izolace pod obklad nátěrem nebo stěrkou ve dvou vrstvách</t>
  </si>
  <si>
    <t>-857536116</t>
  </si>
  <si>
    <t>"nové konstrukce schodiště sch 1-3" (0,8*1,7*2+1,5*0,8*2+2,8*0,8*2+0,3*0,8*2+0,3*3,5*2)*3</t>
  </si>
  <si>
    <t>"obezdívka skříní" 0,3*1,7*4</t>
  </si>
  <si>
    <t>"rampa aschodiště sch4" 0,7*16*0,+0,7*14*0,5+1*4+0,8*2,2+1,5*2,8*2+1*2,8*2+0,3*2,8*2</t>
  </si>
  <si>
    <t>84</t>
  </si>
  <si>
    <t>781151031</t>
  </si>
  <si>
    <t>Celoplošné vyrovnání podkladu stěrkou tl 3 mm</t>
  </si>
  <si>
    <t>-1039709577</t>
  </si>
  <si>
    <t>85</t>
  </si>
  <si>
    <t>781475315</t>
  </si>
  <si>
    <t>Montáž obkladů keramických hladkých lepených lepidlem na bázi reaktivních pryskyřic přes 6 do 9 ks/m2</t>
  </si>
  <si>
    <t>-127027923</t>
  </si>
  <si>
    <t>86</t>
  </si>
  <si>
    <t>59761124</t>
  </si>
  <si>
    <t>dlažba keramická slinutá mrazuvzdorná R9/A povrch reliéfní/matný tl do 10mm přes 6 do 9ks/m2</t>
  </si>
  <si>
    <t>45891480</t>
  </si>
  <si>
    <t>64,92*1,2</t>
  </si>
  <si>
    <t>87</t>
  </si>
  <si>
    <t>998781101</t>
  </si>
  <si>
    <t>Přesun hmot tonážní pro obklady keramické v objektech v do 6 m</t>
  </si>
  <si>
    <t>-2077739468</t>
  </si>
  <si>
    <t>783</t>
  </si>
  <si>
    <t>Dokončovací práce - nátěry</t>
  </si>
  <si>
    <t>88</t>
  </si>
  <si>
    <t>783344101</t>
  </si>
  <si>
    <t>Základní jednonásobný polyuretanový nátěr zámečnických konstrukcí</t>
  </si>
  <si>
    <t>-309840940</t>
  </si>
  <si>
    <t>"schodiště sch 1-4" 2,7*45</t>
  </si>
  <si>
    <t>89</t>
  </si>
  <si>
    <t>783347101</t>
  </si>
  <si>
    <t>Krycí jednonásobný polyuretanový nátěr zámečnických konstrukcí</t>
  </si>
  <si>
    <t>339124286</t>
  </si>
  <si>
    <t>121,5*2</t>
  </si>
  <si>
    <t>VRN</t>
  </si>
  <si>
    <t>Vedlejší rozpočtové náklady</t>
  </si>
  <si>
    <t>VRN3</t>
  </si>
  <si>
    <t>Zařízení staveniště</t>
  </si>
  <si>
    <t>90</t>
  </si>
  <si>
    <t>030001000</t>
  </si>
  <si>
    <t>1024</t>
  </si>
  <si>
    <t>1594633163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</si>
</sst>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4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4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6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26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26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26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26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26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20241120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venkovních schodišť MŠ Kryblická 423, Trutnov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17. 11. 2024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'20241120 - Oprava venkovn...'!J28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'20241120 - Oprava venkovn...'!P133</f>
        <v>0</v>
      </c>
      <c r="AV95" s="126">
        <f>'20241120 - Oprava venkovn...'!J31</f>
        <v>0</v>
      </c>
      <c r="AW95" s="126">
        <f>'20241120 - Oprava venkovn...'!J32</f>
        <v>0</v>
      </c>
      <c r="AX95" s="126">
        <f>'20241120 - Oprava venkovn...'!J33</f>
        <v>0</v>
      </c>
      <c r="AY95" s="126">
        <f>'20241120 - Oprava venkovn...'!J34</f>
        <v>0</v>
      </c>
      <c r="AZ95" s="126">
        <f>'20241120 - Oprava venkovn...'!F31</f>
        <v>0</v>
      </c>
      <c r="BA95" s="126">
        <f>'20241120 - Oprava venkovn...'!F32</f>
        <v>0</v>
      </c>
      <c r="BB95" s="126">
        <f>'20241120 - Oprava venkovn...'!F33</f>
        <v>0</v>
      </c>
      <c r="BC95" s="126">
        <f>'20241120 - Oprava venkovn...'!F34</f>
        <v>0</v>
      </c>
      <c r="BD95" s="128">
        <f>'20241120 - Oprava venkovn...'!F35</f>
        <v>0</v>
      </c>
      <c r="BE95" s="7"/>
      <c r="BT95" s="129" t="s">
        <v>8</v>
      </c>
      <c r="BU95" s="129" t="s">
        <v>79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1yWYF9R/zXH5t20houuh0TQtDurAcCbcahlY5ShWOIw4waCHkAvWH3xl1wUw4e7DZoqp7wZwoQRInv6mqzO0YQ==" hashValue="r4ttPF/UlEvjUKBBrNsWYxatawc4Ej76c2cXlFQPHiFuNOKLInJA7JgjejDpWSzRbXtMOIF/xpE6wcXED57bp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1120 - Oprava venkov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s="1" customFormat="1" ht="24.96" customHeight="1">
      <c r="B4" s="19"/>
      <c r="D4" s="132" t="s">
        <v>81</v>
      </c>
      <c r="L4" s="19"/>
      <c r="M4" s="133" t="s">
        <v>11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17. 11. 2024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ROUND(J133,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ROUND((SUM(BE133:BE339)),  2)</f>
        <v>0</v>
      </c>
      <c r="G31" s="37"/>
      <c r="H31" s="37"/>
      <c r="I31" s="148">
        <v>0.20999999999999999</v>
      </c>
      <c r="J31" s="147">
        <f>ROUND(((SUM(BE133:BE339))*I31),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ROUND((SUM(BF133:BF339)),  2)</f>
        <v>0</v>
      </c>
      <c r="G32" s="37"/>
      <c r="H32" s="37"/>
      <c r="I32" s="148">
        <v>0.12</v>
      </c>
      <c r="J32" s="147">
        <f>ROUND(((SUM(BF133:BF339))*I32),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ROUND((SUM(BG133:BG339)),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ROUND((SUM(BH133:BH339)),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ROUND((SUM(BI133:BI339)),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venkovních schodišť MŠ Kryblická 423, Trutnov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17. 11. 2024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83</v>
      </c>
      <c r="D92" s="168"/>
      <c r="E92" s="168"/>
      <c r="F92" s="168"/>
      <c r="G92" s="168"/>
      <c r="H92" s="168"/>
      <c r="I92" s="168"/>
      <c r="J92" s="169" t="s">
        <v>84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85</v>
      </c>
      <c r="D94" s="39"/>
      <c r="E94" s="39"/>
      <c r="F94" s="39"/>
      <c r="G94" s="39"/>
      <c r="H94" s="39"/>
      <c r="I94" s="39"/>
      <c r="J94" s="109">
        <f>J133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s="9" customFormat="1" ht="24.96" customHeight="1">
      <c r="A95" s="9"/>
      <c r="B95" s="171"/>
      <c r="C95" s="172"/>
      <c r="D95" s="173" t="s">
        <v>87</v>
      </c>
      <c r="E95" s="174"/>
      <c r="F95" s="174"/>
      <c r="G95" s="174"/>
      <c r="H95" s="174"/>
      <c r="I95" s="174"/>
      <c r="J95" s="175">
        <f>J134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88</v>
      </c>
      <c r="E96" s="180"/>
      <c r="F96" s="180"/>
      <c r="G96" s="180"/>
      <c r="H96" s="180"/>
      <c r="I96" s="180"/>
      <c r="J96" s="181">
        <f>J135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89</v>
      </c>
      <c r="E97" s="180"/>
      <c r="F97" s="180"/>
      <c r="G97" s="180"/>
      <c r="H97" s="180"/>
      <c r="I97" s="180"/>
      <c r="J97" s="181">
        <f>J157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90</v>
      </c>
      <c r="E98" s="180"/>
      <c r="F98" s="180"/>
      <c r="G98" s="180"/>
      <c r="H98" s="180"/>
      <c r="I98" s="180"/>
      <c r="J98" s="181">
        <f>J176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91</v>
      </c>
      <c r="E99" s="180"/>
      <c r="F99" s="180"/>
      <c r="G99" s="180"/>
      <c r="H99" s="180"/>
      <c r="I99" s="180"/>
      <c r="J99" s="181">
        <f>J187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92</v>
      </c>
      <c r="E100" s="180"/>
      <c r="F100" s="180"/>
      <c r="G100" s="180"/>
      <c r="H100" s="180"/>
      <c r="I100" s="180"/>
      <c r="J100" s="181">
        <f>J208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93</v>
      </c>
      <c r="E101" s="180"/>
      <c r="F101" s="180"/>
      <c r="G101" s="180"/>
      <c r="H101" s="180"/>
      <c r="I101" s="180"/>
      <c r="J101" s="181">
        <f>J211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94</v>
      </c>
      <c r="E102" s="180"/>
      <c r="F102" s="180"/>
      <c r="G102" s="180"/>
      <c r="H102" s="180"/>
      <c r="I102" s="180"/>
      <c r="J102" s="181">
        <f>J214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95</v>
      </c>
      <c r="E103" s="180"/>
      <c r="F103" s="180"/>
      <c r="G103" s="180"/>
      <c r="H103" s="180"/>
      <c r="I103" s="180"/>
      <c r="J103" s="181">
        <f>J230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96</v>
      </c>
      <c r="E104" s="180"/>
      <c r="F104" s="180"/>
      <c r="G104" s="180"/>
      <c r="H104" s="180"/>
      <c r="I104" s="180"/>
      <c r="J104" s="181">
        <f>J238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1"/>
      <c r="C105" s="172"/>
      <c r="D105" s="173" t="s">
        <v>97</v>
      </c>
      <c r="E105" s="174"/>
      <c r="F105" s="174"/>
      <c r="G105" s="174"/>
      <c r="H105" s="174"/>
      <c r="I105" s="174"/>
      <c r="J105" s="175">
        <f>J240</f>
        <v>0</v>
      </c>
      <c r="K105" s="172"/>
      <c r="L105" s="17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7"/>
      <c r="C106" s="178"/>
      <c r="D106" s="179" t="s">
        <v>98</v>
      </c>
      <c r="E106" s="180"/>
      <c r="F106" s="180"/>
      <c r="G106" s="180"/>
      <c r="H106" s="180"/>
      <c r="I106" s="180"/>
      <c r="J106" s="181">
        <f>J241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99</v>
      </c>
      <c r="E107" s="180"/>
      <c r="F107" s="180"/>
      <c r="G107" s="180"/>
      <c r="H107" s="180"/>
      <c r="I107" s="180"/>
      <c r="J107" s="181">
        <f>J252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100</v>
      </c>
      <c r="E108" s="180"/>
      <c r="F108" s="180"/>
      <c r="G108" s="180"/>
      <c r="H108" s="180"/>
      <c r="I108" s="180"/>
      <c r="J108" s="181">
        <f>J255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7"/>
      <c r="C109" s="178"/>
      <c r="D109" s="179" t="s">
        <v>101</v>
      </c>
      <c r="E109" s="180"/>
      <c r="F109" s="180"/>
      <c r="G109" s="180"/>
      <c r="H109" s="180"/>
      <c r="I109" s="180"/>
      <c r="J109" s="181">
        <f>J260</f>
        <v>0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7"/>
      <c r="C110" s="178"/>
      <c r="D110" s="179" t="s">
        <v>102</v>
      </c>
      <c r="E110" s="180"/>
      <c r="F110" s="180"/>
      <c r="G110" s="180"/>
      <c r="H110" s="180"/>
      <c r="I110" s="180"/>
      <c r="J110" s="181">
        <f>J285</f>
        <v>0</v>
      </c>
      <c r="K110" s="178"/>
      <c r="L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7"/>
      <c r="C111" s="178"/>
      <c r="D111" s="179" t="s">
        <v>103</v>
      </c>
      <c r="E111" s="180"/>
      <c r="F111" s="180"/>
      <c r="G111" s="180"/>
      <c r="H111" s="180"/>
      <c r="I111" s="180"/>
      <c r="J111" s="181">
        <f>J308</f>
        <v>0</v>
      </c>
      <c r="K111" s="178"/>
      <c r="L111" s="18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7"/>
      <c r="C112" s="178"/>
      <c r="D112" s="179" t="s">
        <v>104</v>
      </c>
      <c r="E112" s="180"/>
      <c r="F112" s="180"/>
      <c r="G112" s="180"/>
      <c r="H112" s="180"/>
      <c r="I112" s="180"/>
      <c r="J112" s="181">
        <f>J313</f>
        <v>0</v>
      </c>
      <c r="K112" s="178"/>
      <c r="L112" s="18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7"/>
      <c r="C113" s="178"/>
      <c r="D113" s="179" t="s">
        <v>105</v>
      </c>
      <c r="E113" s="180"/>
      <c r="F113" s="180"/>
      <c r="G113" s="180"/>
      <c r="H113" s="180"/>
      <c r="I113" s="180"/>
      <c r="J113" s="181">
        <f>J332</f>
        <v>0</v>
      </c>
      <c r="K113" s="178"/>
      <c r="L113" s="18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71"/>
      <c r="C114" s="172"/>
      <c r="D114" s="173" t="s">
        <v>106</v>
      </c>
      <c r="E114" s="174"/>
      <c r="F114" s="174"/>
      <c r="G114" s="174"/>
      <c r="H114" s="174"/>
      <c r="I114" s="174"/>
      <c r="J114" s="175">
        <f>J337</f>
        <v>0</v>
      </c>
      <c r="K114" s="172"/>
      <c r="L114" s="17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77"/>
      <c r="C115" s="178"/>
      <c r="D115" s="179" t="s">
        <v>107</v>
      </c>
      <c r="E115" s="180"/>
      <c r="F115" s="180"/>
      <c r="G115" s="180"/>
      <c r="H115" s="180"/>
      <c r="I115" s="180"/>
      <c r="J115" s="181">
        <f>J338</f>
        <v>0</v>
      </c>
      <c r="K115" s="178"/>
      <c r="L115" s="18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2" t="s">
        <v>108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E7</f>
        <v>Oprava venkovních schodišť MŠ Kryblická 423, Trutnov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F10</f>
        <v xml:space="preserve"> </v>
      </c>
      <c r="G127" s="39"/>
      <c r="H127" s="39"/>
      <c r="I127" s="31" t="s">
        <v>22</v>
      </c>
      <c r="J127" s="78" t="str">
        <f>IF(J10="","",J10)</f>
        <v>17. 11. 2024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9"/>
      <c r="E129" s="39"/>
      <c r="F129" s="26" t="str">
        <f>E13</f>
        <v xml:space="preserve"> </v>
      </c>
      <c r="G129" s="39"/>
      <c r="H129" s="39"/>
      <c r="I129" s="31" t="s">
        <v>30</v>
      </c>
      <c r="J129" s="35" t="str">
        <f>E19</f>
        <v xml:space="preserve"> 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IF(E16="","",E16)</f>
        <v>Vyplň údaj</v>
      </c>
      <c r="G130" s="39"/>
      <c r="H130" s="39"/>
      <c r="I130" s="31" t="s">
        <v>32</v>
      </c>
      <c r="J130" s="35" t="str">
        <f>E22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83"/>
      <c r="B132" s="184"/>
      <c r="C132" s="185" t="s">
        <v>109</v>
      </c>
      <c r="D132" s="186" t="s">
        <v>59</v>
      </c>
      <c r="E132" s="186" t="s">
        <v>55</v>
      </c>
      <c r="F132" s="186" t="s">
        <v>56</v>
      </c>
      <c r="G132" s="186" t="s">
        <v>110</v>
      </c>
      <c r="H132" s="186" t="s">
        <v>111</v>
      </c>
      <c r="I132" s="186" t="s">
        <v>112</v>
      </c>
      <c r="J132" s="186" t="s">
        <v>84</v>
      </c>
      <c r="K132" s="187" t="s">
        <v>113</v>
      </c>
      <c r="L132" s="188"/>
      <c r="M132" s="99" t="s">
        <v>1</v>
      </c>
      <c r="N132" s="100" t="s">
        <v>38</v>
      </c>
      <c r="O132" s="100" t="s">
        <v>114</v>
      </c>
      <c r="P132" s="100" t="s">
        <v>115</v>
      </c>
      <c r="Q132" s="100" t="s">
        <v>116</v>
      </c>
      <c r="R132" s="100" t="s">
        <v>117</v>
      </c>
      <c r="S132" s="100" t="s">
        <v>118</v>
      </c>
      <c r="T132" s="101" t="s">
        <v>119</v>
      </c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</row>
    <row r="133" s="2" customFormat="1" ht="22.8" customHeight="1">
      <c r="A133" s="37"/>
      <c r="B133" s="38"/>
      <c r="C133" s="106" t="s">
        <v>120</v>
      </c>
      <c r="D133" s="39"/>
      <c r="E133" s="39"/>
      <c r="F133" s="39"/>
      <c r="G133" s="39"/>
      <c r="H133" s="39"/>
      <c r="I133" s="39"/>
      <c r="J133" s="189">
        <f>BK133</f>
        <v>0</v>
      </c>
      <c r="K133" s="39"/>
      <c r="L133" s="43"/>
      <c r="M133" s="102"/>
      <c r="N133" s="190"/>
      <c r="O133" s="103"/>
      <c r="P133" s="191">
        <f>P134+P240+P337</f>
        <v>0</v>
      </c>
      <c r="Q133" s="103"/>
      <c r="R133" s="191">
        <f>R134+R240+R337</f>
        <v>175.88946569999996</v>
      </c>
      <c r="S133" s="103"/>
      <c r="T133" s="192">
        <f>T134+T240+T337</f>
        <v>61.556319999999999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73</v>
      </c>
      <c r="AU133" s="16" t="s">
        <v>86</v>
      </c>
      <c r="BK133" s="193">
        <f>BK134+BK240+BK337</f>
        <v>0</v>
      </c>
    </row>
    <row r="134" s="12" customFormat="1" ht="25.92" customHeight="1">
      <c r="A134" s="12"/>
      <c r="B134" s="194"/>
      <c r="C134" s="195"/>
      <c r="D134" s="196" t="s">
        <v>73</v>
      </c>
      <c r="E134" s="197" t="s">
        <v>121</v>
      </c>
      <c r="F134" s="197" t="s">
        <v>122</v>
      </c>
      <c r="G134" s="195"/>
      <c r="H134" s="195"/>
      <c r="I134" s="198"/>
      <c r="J134" s="199">
        <f>BK134</f>
        <v>0</v>
      </c>
      <c r="K134" s="195"/>
      <c r="L134" s="200"/>
      <c r="M134" s="201"/>
      <c r="N134" s="202"/>
      <c r="O134" s="202"/>
      <c r="P134" s="203">
        <f>P135+P157+P176+P187+P208+P211+P214+P230+P238</f>
        <v>0</v>
      </c>
      <c r="Q134" s="202"/>
      <c r="R134" s="203">
        <f>R135+R157+R176+R187+R208+R211+R214+R230+R238</f>
        <v>168.20238769999997</v>
      </c>
      <c r="S134" s="202"/>
      <c r="T134" s="204">
        <f>T135+T157+T176+T187+T208+T211+T214+T230+T238</f>
        <v>59.136000000000003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5" t="s">
        <v>8</v>
      </c>
      <c r="AT134" s="206" t="s">
        <v>73</v>
      </c>
      <c r="AU134" s="206" t="s">
        <v>74</v>
      </c>
      <c r="AY134" s="205" t="s">
        <v>123</v>
      </c>
      <c r="BK134" s="207">
        <f>BK135+BK157+BK176+BK187+BK208+BK211+BK214+BK230+BK238</f>
        <v>0</v>
      </c>
    </row>
    <row r="135" s="12" customFormat="1" ht="22.8" customHeight="1">
      <c r="A135" s="12"/>
      <c r="B135" s="194"/>
      <c r="C135" s="195"/>
      <c r="D135" s="196" t="s">
        <v>73</v>
      </c>
      <c r="E135" s="208" t="s">
        <v>8</v>
      </c>
      <c r="F135" s="208" t="s">
        <v>124</v>
      </c>
      <c r="G135" s="195"/>
      <c r="H135" s="195"/>
      <c r="I135" s="198"/>
      <c r="J135" s="209">
        <f>BK135</f>
        <v>0</v>
      </c>
      <c r="K135" s="195"/>
      <c r="L135" s="200"/>
      <c r="M135" s="201"/>
      <c r="N135" s="202"/>
      <c r="O135" s="202"/>
      <c r="P135" s="203">
        <f>SUM(P136:P156)</f>
        <v>0</v>
      </c>
      <c r="Q135" s="202"/>
      <c r="R135" s="203">
        <f>SUM(R136:R156)</f>
        <v>0</v>
      </c>
      <c r="S135" s="202"/>
      <c r="T135" s="204">
        <f>SUM(T136:T156)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5" t="s">
        <v>8</v>
      </c>
      <c r="AT135" s="206" t="s">
        <v>73</v>
      </c>
      <c r="AU135" s="206" t="s">
        <v>8</v>
      </c>
      <c r="AY135" s="205" t="s">
        <v>123</v>
      </c>
      <c r="BK135" s="207">
        <f>SUM(BK136:BK156)</f>
        <v>0</v>
      </c>
    </row>
    <row r="136" s="2" customFormat="1" ht="24.15" customHeight="1">
      <c r="A136" s="37"/>
      <c r="B136" s="38"/>
      <c r="C136" s="210" t="s">
        <v>8</v>
      </c>
      <c r="D136" s="210" t="s">
        <v>125</v>
      </c>
      <c r="E136" s="211" t="s">
        <v>126</v>
      </c>
      <c r="F136" s="212" t="s">
        <v>127</v>
      </c>
      <c r="G136" s="213" t="s">
        <v>128</v>
      </c>
      <c r="H136" s="214">
        <v>39.310000000000002</v>
      </c>
      <c r="I136" s="215"/>
      <c r="J136" s="214">
        <f>ROUND(I136*H136,0)</f>
        <v>0</v>
      </c>
      <c r="K136" s="212" t="s">
        <v>129</v>
      </c>
      <c r="L136" s="43"/>
      <c r="M136" s="216" t="s">
        <v>1</v>
      </c>
      <c r="N136" s="217" t="s">
        <v>39</v>
      </c>
      <c r="O136" s="90"/>
      <c r="P136" s="218">
        <f>O136*H136</f>
        <v>0</v>
      </c>
      <c r="Q136" s="218">
        <v>0</v>
      </c>
      <c r="R136" s="218">
        <f>Q136*H136</f>
        <v>0</v>
      </c>
      <c r="S136" s="218">
        <v>0</v>
      </c>
      <c r="T136" s="21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0" t="s">
        <v>130</v>
      </c>
      <c r="AT136" s="220" t="s">
        <v>125</v>
      </c>
      <c r="AU136" s="220" t="s">
        <v>80</v>
      </c>
      <c r="AY136" s="16" t="s">
        <v>123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6" t="s">
        <v>8</v>
      </c>
      <c r="BK136" s="221">
        <f>ROUND(I136*H136,0)</f>
        <v>0</v>
      </c>
      <c r="BL136" s="16" t="s">
        <v>130</v>
      </c>
      <c r="BM136" s="220" t="s">
        <v>131</v>
      </c>
    </row>
    <row r="137" s="13" customFormat="1">
      <c r="A137" s="13"/>
      <c r="B137" s="222"/>
      <c r="C137" s="223"/>
      <c r="D137" s="224" t="s">
        <v>132</v>
      </c>
      <c r="E137" s="225" t="s">
        <v>1</v>
      </c>
      <c r="F137" s="226" t="s">
        <v>133</v>
      </c>
      <c r="G137" s="223"/>
      <c r="H137" s="227">
        <v>28.219999999999999</v>
      </c>
      <c r="I137" s="228"/>
      <c r="J137" s="223"/>
      <c r="K137" s="223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132</v>
      </c>
      <c r="AU137" s="233" t="s">
        <v>80</v>
      </c>
      <c r="AV137" s="13" t="s">
        <v>80</v>
      </c>
      <c r="AW137" s="13" t="s">
        <v>31</v>
      </c>
      <c r="AX137" s="13" t="s">
        <v>74</v>
      </c>
      <c r="AY137" s="233" t="s">
        <v>123</v>
      </c>
    </row>
    <row r="138" s="13" customFormat="1">
      <c r="A138" s="13"/>
      <c r="B138" s="222"/>
      <c r="C138" s="223"/>
      <c r="D138" s="224" t="s">
        <v>132</v>
      </c>
      <c r="E138" s="225" t="s">
        <v>1</v>
      </c>
      <c r="F138" s="226" t="s">
        <v>134</v>
      </c>
      <c r="G138" s="223"/>
      <c r="H138" s="227">
        <v>11.09</v>
      </c>
      <c r="I138" s="228"/>
      <c r="J138" s="223"/>
      <c r="K138" s="223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132</v>
      </c>
      <c r="AU138" s="233" t="s">
        <v>80</v>
      </c>
      <c r="AV138" s="13" t="s">
        <v>80</v>
      </c>
      <c r="AW138" s="13" t="s">
        <v>31</v>
      </c>
      <c r="AX138" s="13" t="s">
        <v>74</v>
      </c>
      <c r="AY138" s="233" t="s">
        <v>123</v>
      </c>
    </row>
    <row r="139" s="14" customFormat="1">
      <c r="A139" s="14"/>
      <c r="B139" s="234"/>
      <c r="C139" s="235"/>
      <c r="D139" s="224" t="s">
        <v>132</v>
      </c>
      <c r="E139" s="236" t="s">
        <v>1</v>
      </c>
      <c r="F139" s="237" t="s">
        <v>135</v>
      </c>
      <c r="G139" s="235"/>
      <c r="H139" s="238">
        <v>39.310000000000002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4" t="s">
        <v>132</v>
      </c>
      <c r="AU139" s="244" t="s">
        <v>80</v>
      </c>
      <c r="AV139" s="14" t="s">
        <v>130</v>
      </c>
      <c r="AW139" s="14" t="s">
        <v>31</v>
      </c>
      <c r="AX139" s="14" t="s">
        <v>8</v>
      </c>
      <c r="AY139" s="244" t="s">
        <v>123</v>
      </c>
    </row>
    <row r="140" s="2" customFormat="1" ht="33" customHeight="1">
      <c r="A140" s="37"/>
      <c r="B140" s="38"/>
      <c r="C140" s="210" t="s">
        <v>80</v>
      </c>
      <c r="D140" s="210" t="s">
        <v>125</v>
      </c>
      <c r="E140" s="211" t="s">
        <v>136</v>
      </c>
      <c r="F140" s="212" t="s">
        <v>137</v>
      </c>
      <c r="G140" s="213" t="s">
        <v>128</v>
      </c>
      <c r="H140" s="214">
        <v>23.43</v>
      </c>
      <c r="I140" s="215"/>
      <c r="J140" s="214">
        <f>ROUND(I140*H140,0)</f>
        <v>0</v>
      </c>
      <c r="K140" s="212" t="s">
        <v>129</v>
      </c>
      <c r="L140" s="43"/>
      <c r="M140" s="216" t="s">
        <v>1</v>
      </c>
      <c r="N140" s="217" t="s">
        <v>39</v>
      </c>
      <c r="O140" s="90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0" t="s">
        <v>130</v>
      </c>
      <c r="AT140" s="220" t="s">
        <v>125</v>
      </c>
      <c r="AU140" s="220" t="s">
        <v>80</v>
      </c>
      <c r="AY140" s="16" t="s">
        <v>123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6" t="s">
        <v>8</v>
      </c>
      <c r="BK140" s="221">
        <f>ROUND(I140*H140,0)</f>
        <v>0</v>
      </c>
      <c r="BL140" s="16" t="s">
        <v>130</v>
      </c>
      <c r="BM140" s="220" t="s">
        <v>138</v>
      </c>
    </row>
    <row r="141" s="13" customFormat="1">
      <c r="A141" s="13"/>
      <c r="B141" s="222"/>
      <c r="C141" s="223"/>
      <c r="D141" s="224" t="s">
        <v>132</v>
      </c>
      <c r="E141" s="225" t="s">
        <v>1</v>
      </c>
      <c r="F141" s="226" t="s">
        <v>139</v>
      </c>
      <c r="G141" s="223"/>
      <c r="H141" s="227">
        <v>7.1100000000000003</v>
      </c>
      <c r="I141" s="228"/>
      <c r="J141" s="223"/>
      <c r="K141" s="223"/>
      <c r="L141" s="229"/>
      <c r="M141" s="230"/>
      <c r="N141" s="231"/>
      <c r="O141" s="231"/>
      <c r="P141" s="231"/>
      <c r="Q141" s="231"/>
      <c r="R141" s="231"/>
      <c r="S141" s="231"/>
      <c r="T141" s="23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3" t="s">
        <v>132</v>
      </c>
      <c r="AU141" s="233" t="s">
        <v>80</v>
      </c>
      <c r="AV141" s="13" t="s">
        <v>80</v>
      </c>
      <c r="AW141" s="13" t="s">
        <v>31</v>
      </c>
      <c r="AX141" s="13" t="s">
        <v>74</v>
      </c>
      <c r="AY141" s="233" t="s">
        <v>123</v>
      </c>
    </row>
    <row r="142" s="13" customFormat="1">
      <c r="A142" s="13"/>
      <c r="B142" s="222"/>
      <c r="C142" s="223"/>
      <c r="D142" s="224" t="s">
        <v>132</v>
      </c>
      <c r="E142" s="225" t="s">
        <v>1</v>
      </c>
      <c r="F142" s="226" t="s">
        <v>140</v>
      </c>
      <c r="G142" s="223"/>
      <c r="H142" s="227">
        <v>16.32</v>
      </c>
      <c r="I142" s="228"/>
      <c r="J142" s="223"/>
      <c r="K142" s="223"/>
      <c r="L142" s="229"/>
      <c r="M142" s="230"/>
      <c r="N142" s="231"/>
      <c r="O142" s="231"/>
      <c r="P142" s="231"/>
      <c r="Q142" s="231"/>
      <c r="R142" s="231"/>
      <c r="S142" s="231"/>
      <c r="T142" s="23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3" t="s">
        <v>132</v>
      </c>
      <c r="AU142" s="233" t="s">
        <v>80</v>
      </c>
      <c r="AV142" s="13" t="s">
        <v>80</v>
      </c>
      <c r="AW142" s="13" t="s">
        <v>31</v>
      </c>
      <c r="AX142" s="13" t="s">
        <v>74</v>
      </c>
      <c r="AY142" s="233" t="s">
        <v>123</v>
      </c>
    </row>
    <row r="143" s="14" customFormat="1">
      <c r="A143" s="14"/>
      <c r="B143" s="234"/>
      <c r="C143" s="235"/>
      <c r="D143" s="224" t="s">
        <v>132</v>
      </c>
      <c r="E143" s="236" t="s">
        <v>1</v>
      </c>
      <c r="F143" s="237" t="s">
        <v>135</v>
      </c>
      <c r="G143" s="235"/>
      <c r="H143" s="238">
        <v>23.43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4" t="s">
        <v>132</v>
      </c>
      <c r="AU143" s="244" t="s">
        <v>80</v>
      </c>
      <c r="AV143" s="14" t="s">
        <v>130</v>
      </c>
      <c r="AW143" s="14" t="s">
        <v>31</v>
      </c>
      <c r="AX143" s="14" t="s">
        <v>8</v>
      </c>
      <c r="AY143" s="244" t="s">
        <v>123</v>
      </c>
    </row>
    <row r="144" s="2" customFormat="1" ht="37.8" customHeight="1">
      <c r="A144" s="37"/>
      <c r="B144" s="38"/>
      <c r="C144" s="210" t="s">
        <v>141</v>
      </c>
      <c r="D144" s="210" t="s">
        <v>125</v>
      </c>
      <c r="E144" s="211" t="s">
        <v>142</v>
      </c>
      <c r="F144" s="212" t="s">
        <v>143</v>
      </c>
      <c r="G144" s="213" t="s">
        <v>128</v>
      </c>
      <c r="H144" s="214">
        <v>31.030000000000001</v>
      </c>
      <c r="I144" s="215"/>
      <c r="J144" s="214">
        <f>ROUND(I144*H144,0)</f>
        <v>0</v>
      </c>
      <c r="K144" s="212" t="s">
        <v>129</v>
      </c>
      <c r="L144" s="43"/>
      <c r="M144" s="216" t="s">
        <v>1</v>
      </c>
      <c r="N144" s="217" t="s">
        <v>39</v>
      </c>
      <c r="O144" s="90"/>
      <c r="P144" s="218">
        <f>O144*H144</f>
        <v>0</v>
      </c>
      <c r="Q144" s="218">
        <v>0</v>
      </c>
      <c r="R144" s="218">
        <f>Q144*H144</f>
        <v>0</v>
      </c>
      <c r="S144" s="218">
        <v>0</v>
      </c>
      <c r="T144" s="21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0" t="s">
        <v>130</v>
      </c>
      <c r="AT144" s="220" t="s">
        <v>125</v>
      </c>
      <c r="AU144" s="220" t="s">
        <v>80</v>
      </c>
      <c r="AY144" s="16" t="s">
        <v>123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16" t="s">
        <v>8</v>
      </c>
      <c r="BK144" s="221">
        <f>ROUND(I144*H144,0)</f>
        <v>0</v>
      </c>
      <c r="BL144" s="16" t="s">
        <v>130</v>
      </c>
      <c r="BM144" s="220" t="s">
        <v>144</v>
      </c>
    </row>
    <row r="145" s="13" customFormat="1">
      <c r="A145" s="13"/>
      <c r="B145" s="222"/>
      <c r="C145" s="223"/>
      <c r="D145" s="224" t="s">
        <v>132</v>
      </c>
      <c r="E145" s="225" t="s">
        <v>1</v>
      </c>
      <c r="F145" s="226" t="s">
        <v>145</v>
      </c>
      <c r="G145" s="223"/>
      <c r="H145" s="227">
        <v>31.030000000000001</v>
      </c>
      <c r="I145" s="228"/>
      <c r="J145" s="223"/>
      <c r="K145" s="223"/>
      <c r="L145" s="229"/>
      <c r="M145" s="230"/>
      <c r="N145" s="231"/>
      <c r="O145" s="231"/>
      <c r="P145" s="231"/>
      <c r="Q145" s="231"/>
      <c r="R145" s="231"/>
      <c r="S145" s="231"/>
      <c r="T145" s="23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3" t="s">
        <v>132</v>
      </c>
      <c r="AU145" s="233" t="s">
        <v>80</v>
      </c>
      <c r="AV145" s="13" t="s">
        <v>80</v>
      </c>
      <c r="AW145" s="13" t="s">
        <v>31</v>
      </c>
      <c r="AX145" s="13" t="s">
        <v>8</v>
      </c>
      <c r="AY145" s="233" t="s">
        <v>123</v>
      </c>
    </row>
    <row r="146" s="2" customFormat="1" ht="24.15" customHeight="1">
      <c r="A146" s="37"/>
      <c r="B146" s="38"/>
      <c r="C146" s="210" t="s">
        <v>130</v>
      </c>
      <c r="D146" s="210" t="s">
        <v>125</v>
      </c>
      <c r="E146" s="211" t="s">
        <v>146</v>
      </c>
      <c r="F146" s="212" t="s">
        <v>147</v>
      </c>
      <c r="G146" s="213" t="s">
        <v>128</v>
      </c>
      <c r="H146" s="214">
        <v>31.030000000000001</v>
      </c>
      <c r="I146" s="215"/>
      <c r="J146" s="214">
        <f>ROUND(I146*H146,0)</f>
        <v>0</v>
      </c>
      <c r="K146" s="212" t="s">
        <v>129</v>
      </c>
      <c r="L146" s="43"/>
      <c r="M146" s="216" t="s">
        <v>1</v>
      </c>
      <c r="N146" s="217" t="s">
        <v>39</v>
      </c>
      <c r="O146" s="90"/>
      <c r="P146" s="218">
        <f>O146*H146</f>
        <v>0</v>
      </c>
      <c r="Q146" s="218">
        <v>0</v>
      </c>
      <c r="R146" s="218">
        <f>Q146*H146</f>
        <v>0</v>
      </c>
      <c r="S146" s="218">
        <v>0</v>
      </c>
      <c r="T146" s="21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0" t="s">
        <v>130</v>
      </c>
      <c r="AT146" s="220" t="s">
        <v>125</v>
      </c>
      <c r="AU146" s="220" t="s">
        <v>80</v>
      </c>
      <c r="AY146" s="16" t="s">
        <v>123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16" t="s">
        <v>8</v>
      </c>
      <c r="BK146" s="221">
        <f>ROUND(I146*H146,0)</f>
        <v>0</v>
      </c>
      <c r="BL146" s="16" t="s">
        <v>130</v>
      </c>
      <c r="BM146" s="220" t="s">
        <v>148</v>
      </c>
    </row>
    <row r="147" s="13" customFormat="1">
      <c r="A147" s="13"/>
      <c r="B147" s="222"/>
      <c r="C147" s="223"/>
      <c r="D147" s="224" t="s">
        <v>132</v>
      </c>
      <c r="E147" s="225" t="s">
        <v>1</v>
      </c>
      <c r="F147" s="226" t="s">
        <v>145</v>
      </c>
      <c r="G147" s="223"/>
      <c r="H147" s="227">
        <v>31.030000000000001</v>
      </c>
      <c r="I147" s="228"/>
      <c r="J147" s="223"/>
      <c r="K147" s="223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132</v>
      </c>
      <c r="AU147" s="233" t="s">
        <v>80</v>
      </c>
      <c r="AV147" s="13" t="s">
        <v>80</v>
      </c>
      <c r="AW147" s="13" t="s">
        <v>31</v>
      </c>
      <c r="AX147" s="13" t="s">
        <v>8</v>
      </c>
      <c r="AY147" s="233" t="s">
        <v>123</v>
      </c>
    </row>
    <row r="148" s="2" customFormat="1" ht="33" customHeight="1">
      <c r="A148" s="37"/>
      <c r="B148" s="38"/>
      <c r="C148" s="210" t="s">
        <v>149</v>
      </c>
      <c r="D148" s="210" t="s">
        <v>125</v>
      </c>
      <c r="E148" s="211" t="s">
        <v>150</v>
      </c>
      <c r="F148" s="212" t="s">
        <v>151</v>
      </c>
      <c r="G148" s="213" t="s">
        <v>152</v>
      </c>
      <c r="H148" s="214">
        <v>55.850000000000001</v>
      </c>
      <c r="I148" s="215"/>
      <c r="J148" s="214">
        <f>ROUND(I148*H148,0)</f>
        <v>0</v>
      </c>
      <c r="K148" s="212" t="s">
        <v>129</v>
      </c>
      <c r="L148" s="43"/>
      <c r="M148" s="216" t="s">
        <v>1</v>
      </c>
      <c r="N148" s="217" t="s">
        <v>39</v>
      </c>
      <c r="O148" s="90"/>
      <c r="P148" s="218">
        <f>O148*H148</f>
        <v>0</v>
      </c>
      <c r="Q148" s="218">
        <v>0</v>
      </c>
      <c r="R148" s="218">
        <f>Q148*H148</f>
        <v>0</v>
      </c>
      <c r="S148" s="218">
        <v>0</v>
      </c>
      <c r="T148" s="21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0" t="s">
        <v>130</v>
      </c>
      <c r="AT148" s="220" t="s">
        <v>125</v>
      </c>
      <c r="AU148" s="220" t="s">
        <v>80</v>
      </c>
      <c r="AY148" s="16" t="s">
        <v>123</v>
      </c>
      <c r="BE148" s="221">
        <f>IF(N148="základní",J148,0)</f>
        <v>0</v>
      </c>
      <c r="BF148" s="221">
        <f>IF(N148="snížená",J148,0)</f>
        <v>0</v>
      </c>
      <c r="BG148" s="221">
        <f>IF(N148="zákl. přenesená",J148,0)</f>
        <v>0</v>
      </c>
      <c r="BH148" s="221">
        <f>IF(N148="sníž. přenesená",J148,0)</f>
        <v>0</v>
      </c>
      <c r="BI148" s="221">
        <f>IF(N148="nulová",J148,0)</f>
        <v>0</v>
      </c>
      <c r="BJ148" s="16" t="s">
        <v>8</v>
      </c>
      <c r="BK148" s="221">
        <f>ROUND(I148*H148,0)</f>
        <v>0</v>
      </c>
      <c r="BL148" s="16" t="s">
        <v>130</v>
      </c>
      <c r="BM148" s="220" t="s">
        <v>153</v>
      </c>
    </row>
    <row r="149" s="13" customFormat="1">
      <c r="A149" s="13"/>
      <c r="B149" s="222"/>
      <c r="C149" s="223"/>
      <c r="D149" s="224" t="s">
        <v>132</v>
      </c>
      <c r="E149" s="225" t="s">
        <v>1</v>
      </c>
      <c r="F149" s="226" t="s">
        <v>154</v>
      </c>
      <c r="G149" s="223"/>
      <c r="H149" s="227">
        <v>55.850000000000001</v>
      </c>
      <c r="I149" s="228"/>
      <c r="J149" s="223"/>
      <c r="K149" s="223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132</v>
      </c>
      <c r="AU149" s="233" t="s">
        <v>80</v>
      </c>
      <c r="AV149" s="13" t="s">
        <v>80</v>
      </c>
      <c r="AW149" s="13" t="s">
        <v>31</v>
      </c>
      <c r="AX149" s="13" t="s">
        <v>8</v>
      </c>
      <c r="AY149" s="233" t="s">
        <v>123</v>
      </c>
    </row>
    <row r="150" s="2" customFormat="1" ht="24.15" customHeight="1">
      <c r="A150" s="37"/>
      <c r="B150" s="38"/>
      <c r="C150" s="210" t="s">
        <v>155</v>
      </c>
      <c r="D150" s="210" t="s">
        <v>125</v>
      </c>
      <c r="E150" s="211" t="s">
        <v>156</v>
      </c>
      <c r="F150" s="212" t="s">
        <v>157</v>
      </c>
      <c r="G150" s="213" t="s">
        <v>128</v>
      </c>
      <c r="H150" s="214">
        <v>31.710000000000001</v>
      </c>
      <c r="I150" s="215"/>
      <c r="J150" s="214">
        <f>ROUND(I150*H150,0)</f>
        <v>0</v>
      </c>
      <c r="K150" s="212" t="s">
        <v>129</v>
      </c>
      <c r="L150" s="43"/>
      <c r="M150" s="216" t="s">
        <v>1</v>
      </c>
      <c r="N150" s="217" t="s">
        <v>39</v>
      </c>
      <c r="O150" s="90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0" t="s">
        <v>130</v>
      </c>
      <c r="AT150" s="220" t="s">
        <v>125</v>
      </c>
      <c r="AU150" s="220" t="s">
        <v>80</v>
      </c>
      <c r="AY150" s="16" t="s">
        <v>123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6" t="s">
        <v>8</v>
      </c>
      <c r="BK150" s="221">
        <f>ROUND(I150*H150,0)</f>
        <v>0</v>
      </c>
      <c r="BL150" s="16" t="s">
        <v>130</v>
      </c>
      <c r="BM150" s="220" t="s">
        <v>158</v>
      </c>
    </row>
    <row r="151" s="13" customFormat="1">
      <c r="A151" s="13"/>
      <c r="B151" s="222"/>
      <c r="C151" s="223"/>
      <c r="D151" s="224" t="s">
        <v>132</v>
      </c>
      <c r="E151" s="225" t="s">
        <v>1</v>
      </c>
      <c r="F151" s="226" t="s">
        <v>159</v>
      </c>
      <c r="G151" s="223"/>
      <c r="H151" s="227">
        <v>21.199999999999999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132</v>
      </c>
      <c r="AU151" s="233" t="s">
        <v>80</v>
      </c>
      <c r="AV151" s="13" t="s">
        <v>80</v>
      </c>
      <c r="AW151" s="13" t="s">
        <v>31</v>
      </c>
      <c r="AX151" s="13" t="s">
        <v>74</v>
      </c>
      <c r="AY151" s="233" t="s">
        <v>123</v>
      </c>
    </row>
    <row r="152" s="13" customFormat="1">
      <c r="A152" s="13"/>
      <c r="B152" s="222"/>
      <c r="C152" s="223"/>
      <c r="D152" s="224" t="s">
        <v>132</v>
      </c>
      <c r="E152" s="225" t="s">
        <v>1</v>
      </c>
      <c r="F152" s="226" t="s">
        <v>160</v>
      </c>
      <c r="G152" s="223"/>
      <c r="H152" s="227">
        <v>31.710000000000001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132</v>
      </c>
      <c r="AU152" s="233" t="s">
        <v>80</v>
      </c>
      <c r="AV152" s="13" t="s">
        <v>80</v>
      </c>
      <c r="AW152" s="13" t="s">
        <v>31</v>
      </c>
      <c r="AX152" s="13" t="s">
        <v>8</v>
      </c>
      <c r="AY152" s="233" t="s">
        <v>123</v>
      </c>
    </row>
    <row r="153" s="2" customFormat="1" ht="24.15" customHeight="1">
      <c r="A153" s="37"/>
      <c r="B153" s="38"/>
      <c r="C153" s="210" t="s">
        <v>161</v>
      </c>
      <c r="D153" s="210" t="s">
        <v>125</v>
      </c>
      <c r="E153" s="211" t="s">
        <v>162</v>
      </c>
      <c r="F153" s="212" t="s">
        <v>163</v>
      </c>
      <c r="G153" s="213" t="s">
        <v>164</v>
      </c>
      <c r="H153" s="214">
        <v>3</v>
      </c>
      <c r="I153" s="215"/>
      <c r="J153" s="214">
        <f>ROUND(I153*H153,0)</f>
        <v>0</v>
      </c>
      <c r="K153" s="212" t="s">
        <v>1</v>
      </c>
      <c r="L153" s="43"/>
      <c r="M153" s="216" t="s">
        <v>1</v>
      </c>
      <c r="N153" s="217" t="s">
        <v>39</v>
      </c>
      <c r="O153" s="90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0" t="s">
        <v>130</v>
      </c>
      <c r="AT153" s="220" t="s">
        <v>125</v>
      </c>
      <c r="AU153" s="220" t="s">
        <v>80</v>
      </c>
      <c r="AY153" s="16" t="s">
        <v>123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6" t="s">
        <v>8</v>
      </c>
      <c r="BK153" s="221">
        <f>ROUND(I153*H153,0)</f>
        <v>0</v>
      </c>
      <c r="BL153" s="16" t="s">
        <v>130</v>
      </c>
      <c r="BM153" s="220" t="s">
        <v>165</v>
      </c>
    </row>
    <row r="154" s="13" customFormat="1">
      <c r="A154" s="13"/>
      <c r="B154" s="222"/>
      <c r="C154" s="223"/>
      <c r="D154" s="224" t="s">
        <v>132</v>
      </c>
      <c r="E154" s="225" t="s">
        <v>1</v>
      </c>
      <c r="F154" s="226" t="s">
        <v>166</v>
      </c>
      <c r="G154" s="223"/>
      <c r="H154" s="227">
        <v>3</v>
      </c>
      <c r="I154" s="228"/>
      <c r="J154" s="223"/>
      <c r="K154" s="223"/>
      <c r="L154" s="229"/>
      <c r="M154" s="230"/>
      <c r="N154" s="231"/>
      <c r="O154" s="231"/>
      <c r="P154" s="231"/>
      <c r="Q154" s="231"/>
      <c r="R154" s="231"/>
      <c r="S154" s="231"/>
      <c r="T154" s="23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3" t="s">
        <v>132</v>
      </c>
      <c r="AU154" s="233" t="s">
        <v>80</v>
      </c>
      <c r="AV154" s="13" t="s">
        <v>80</v>
      </c>
      <c r="AW154" s="13" t="s">
        <v>31</v>
      </c>
      <c r="AX154" s="13" t="s">
        <v>8</v>
      </c>
      <c r="AY154" s="233" t="s">
        <v>123</v>
      </c>
    </row>
    <row r="155" s="2" customFormat="1" ht="24.15" customHeight="1">
      <c r="A155" s="37"/>
      <c r="B155" s="38"/>
      <c r="C155" s="210" t="s">
        <v>167</v>
      </c>
      <c r="D155" s="210" t="s">
        <v>125</v>
      </c>
      <c r="E155" s="211" t="s">
        <v>168</v>
      </c>
      <c r="F155" s="212" t="s">
        <v>163</v>
      </c>
      <c r="G155" s="213" t="s">
        <v>164</v>
      </c>
      <c r="H155" s="214">
        <v>1</v>
      </c>
      <c r="I155" s="215"/>
      <c r="J155" s="214">
        <f>ROUND(I155*H155,0)</f>
        <v>0</v>
      </c>
      <c r="K155" s="212" t="s">
        <v>1</v>
      </c>
      <c r="L155" s="43"/>
      <c r="M155" s="216" t="s">
        <v>1</v>
      </c>
      <c r="N155" s="217" t="s">
        <v>39</v>
      </c>
      <c r="O155" s="90"/>
      <c r="P155" s="218">
        <f>O155*H155</f>
        <v>0</v>
      </c>
      <c r="Q155" s="218">
        <v>0</v>
      </c>
      <c r="R155" s="218">
        <f>Q155*H155</f>
        <v>0</v>
      </c>
      <c r="S155" s="218">
        <v>0</v>
      </c>
      <c r="T155" s="21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0" t="s">
        <v>130</v>
      </c>
      <c r="AT155" s="220" t="s">
        <v>125</v>
      </c>
      <c r="AU155" s="220" t="s">
        <v>80</v>
      </c>
      <c r="AY155" s="16" t="s">
        <v>123</v>
      </c>
      <c r="BE155" s="221">
        <f>IF(N155="základní",J155,0)</f>
        <v>0</v>
      </c>
      <c r="BF155" s="221">
        <f>IF(N155="snížená",J155,0)</f>
        <v>0</v>
      </c>
      <c r="BG155" s="221">
        <f>IF(N155="zákl. přenesená",J155,0)</f>
        <v>0</v>
      </c>
      <c r="BH155" s="221">
        <f>IF(N155="sníž. přenesená",J155,0)</f>
        <v>0</v>
      </c>
      <c r="BI155" s="221">
        <f>IF(N155="nulová",J155,0)</f>
        <v>0</v>
      </c>
      <c r="BJ155" s="16" t="s">
        <v>8</v>
      </c>
      <c r="BK155" s="221">
        <f>ROUND(I155*H155,0)</f>
        <v>0</v>
      </c>
      <c r="BL155" s="16" t="s">
        <v>130</v>
      </c>
      <c r="BM155" s="220" t="s">
        <v>169</v>
      </c>
    </row>
    <row r="156" s="13" customFormat="1">
      <c r="A156" s="13"/>
      <c r="B156" s="222"/>
      <c r="C156" s="223"/>
      <c r="D156" s="224" t="s">
        <v>132</v>
      </c>
      <c r="E156" s="225" t="s">
        <v>1</v>
      </c>
      <c r="F156" s="226" t="s">
        <v>170</v>
      </c>
      <c r="G156" s="223"/>
      <c r="H156" s="227">
        <v>1</v>
      </c>
      <c r="I156" s="228"/>
      <c r="J156" s="223"/>
      <c r="K156" s="223"/>
      <c r="L156" s="229"/>
      <c r="M156" s="230"/>
      <c r="N156" s="231"/>
      <c r="O156" s="231"/>
      <c r="P156" s="231"/>
      <c r="Q156" s="231"/>
      <c r="R156" s="231"/>
      <c r="S156" s="231"/>
      <c r="T156" s="23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3" t="s">
        <v>132</v>
      </c>
      <c r="AU156" s="233" t="s">
        <v>80</v>
      </c>
      <c r="AV156" s="13" t="s">
        <v>80</v>
      </c>
      <c r="AW156" s="13" t="s">
        <v>31</v>
      </c>
      <c r="AX156" s="13" t="s">
        <v>8</v>
      </c>
      <c r="AY156" s="233" t="s">
        <v>123</v>
      </c>
    </row>
    <row r="157" s="12" customFormat="1" ht="22.8" customHeight="1">
      <c r="A157" s="12"/>
      <c r="B157" s="194"/>
      <c r="C157" s="195"/>
      <c r="D157" s="196" t="s">
        <v>73</v>
      </c>
      <c r="E157" s="208" t="s">
        <v>80</v>
      </c>
      <c r="F157" s="208" t="s">
        <v>171</v>
      </c>
      <c r="G157" s="195"/>
      <c r="H157" s="195"/>
      <c r="I157" s="198"/>
      <c r="J157" s="209">
        <f>BK157</f>
        <v>0</v>
      </c>
      <c r="K157" s="195"/>
      <c r="L157" s="200"/>
      <c r="M157" s="201"/>
      <c r="N157" s="202"/>
      <c r="O157" s="202"/>
      <c r="P157" s="203">
        <f>SUM(P158:P175)</f>
        <v>0</v>
      </c>
      <c r="Q157" s="202"/>
      <c r="R157" s="203">
        <f>SUM(R158:R175)</f>
        <v>103.76703980000001</v>
      </c>
      <c r="S157" s="202"/>
      <c r="T157" s="204">
        <f>SUM(T158:T175)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5" t="s">
        <v>8</v>
      </c>
      <c r="AT157" s="206" t="s">
        <v>73</v>
      </c>
      <c r="AU157" s="206" t="s">
        <v>8</v>
      </c>
      <c r="AY157" s="205" t="s">
        <v>123</v>
      </c>
      <c r="BK157" s="207">
        <f>SUM(BK158:BK175)</f>
        <v>0</v>
      </c>
    </row>
    <row r="158" s="2" customFormat="1" ht="16.5" customHeight="1">
      <c r="A158" s="37"/>
      <c r="B158" s="38"/>
      <c r="C158" s="210" t="s">
        <v>172</v>
      </c>
      <c r="D158" s="210" t="s">
        <v>125</v>
      </c>
      <c r="E158" s="211" t="s">
        <v>173</v>
      </c>
      <c r="F158" s="212" t="s">
        <v>174</v>
      </c>
      <c r="G158" s="213" t="s">
        <v>128</v>
      </c>
      <c r="H158" s="214">
        <v>11.640000000000001</v>
      </c>
      <c r="I158" s="215"/>
      <c r="J158" s="214">
        <f>ROUND(I158*H158,0)</f>
        <v>0</v>
      </c>
      <c r="K158" s="212" t="s">
        <v>129</v>
      </c>
      <c r="L158" s="43"/>
      <c r="M158" s="216" t="s">
        <v>1</v>
      </c>
      <c r="N158" s="217" t="s">
        <v>39</v>
      </c>
      <c r="O158" s="90"/>
      <c r="P158" s="218">
        <f>O158*H158</f>
        <v>0</v>
      </c>
      <c r="Q158" s="218">
        <v>2.5018699999999998</v>
      </c>
      <c r="R158" s="218">
        <f>Q158*H158</f>
        <v>29.1217668</v>
      </c>
      <c r="S158" s="218">
        <v>0</v>
      </c>
      <c r="T158" s="21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0" t="s">
        <v>130</v>
      </c>
      <c r="AT158" s="220" t="s">
        <v>125</v>
      </c>
      <c r="AU158" s="220" t="s">
        <v>80</v>
      </c>
      <c r="AY158" s="16" t="s">
        <v>123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16" t="s">
        <v>8</v>
      </c>
      <c r="BK158" s="221">
        <f>ROUND(I158*H158,0)</f>
        <v>0</v>
      </c>
      <c r="BL158" s="16" t="s">
        <v>130</v>
      </c>
      <c r="BM158" s="220" t="s">
        <v>175</v>
      </c>
    </row>
    <row r="159" s="13" customFormat="1">
      <c r="A159" s="13"/>
      <c r="B159" s="222"/>
      <c r="C159" s="223"/>
      <c r="D159" s="224" t="s">
        <v>132</v>
      </c>
      <c r="E159" s="225" t="s">
        <v>1</v>
      </c>
      <c r="F159" s="226" t="s">
        <v>176</v>
      </c>
      <c r="G159" s="223"/>
      <c r="H159" s="227">
        <v>1.5700000000000001</v>
      </c>
      <c r="I159" s="228"/>
      <c r="J159" s="223"/>
      <c r="K159" s="223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132</v>
      </c>
      <c r="AU159" s="233" t="s">
        <v>80</v>
      </c>
      <c r="AV159" s="13" t="s">
        <v>80</v>
      </c>
      <c r="AW159" s="13" t="s">
        <v>31</v>
      </c>
      <c r="AX159" s="13" t="s">
        <v>74</v>
      </c>
      <c r="AY159" s="233" t="s">
        <v>123</v>
      </c>
    </row>
    <row r="160" s="13" customFormat="1">
      <c r="A160" s="13"/>
      <c r="B160" s="222"/>
      <c r="C160" s="223"/>
      <c r="D160" s="224" t="s">
        <v>132</v>
      </c>
      <c r="E160" s="225" t="s">
        <v>1</v>
      </c>
      <c r="F160" s="226" t="s">
        <v>177</v>
      </c>
      <c r="G160" s="223"/>
      <c r="H160" s="227">
        <v>0.080000000000000002</v>
      </c>
      <c r="I160" s="228"/>
      <c r="J160" s="223"/>
      <c r="K160" s="223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132</v>
      </c>
      <c r="AU160" s="233" t="s">
        <v>80</v>
      </c>
      <c r="AV160" s="13" t="s">
        <v>80</v>
      </c>
      <c r="AW160" s="13" t="s">
        <v>31</v>
      </c>
      <c r="AX160" s="13" t="s">
        <v>74</v>
      </c>
      <c r="AY160" s="233" t="s">
        <v>123</v>
      </c>
    </row>
    <row r="161" s="13" customFormat="1">
      <c r="A161" s="13"/>
      <c r="B161" s="222"/>
      <c r="C161" s="223"/>
      <c r="D161" s="224" t="s">
        <v>132</v>
      </c>
      <c r="E161" s="225" t="s">
        <v>1</v>
      </c>
      <c r="F161" s="226" t="s">
        <v>178</v>
      </c>
      <c r="G161" s="223"/>
      <c r="H161" s="227">
        <v>9.9900000000000002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132</v>
      </c>
      <c r="AU161" s="233" t="s">
        <v>80</v>
      </c>
      <c r="AV161" s="13" t="s">
        <v>80</v>
      </c>
      <c r="AW161" s="13" t="s">
        <v>31</v>
      </c>
      <c r="AX161" s="13" t="s">
        <v>74</v>
      </c>
      <c r="AY161" s="233" t="s">
        <v>123</v>
      </c>
    </row>
    <row r="162" s="14" customFormat="1">
      <c r="A162" s="14"/>
      <c r="B162" s="234"/>
      <c r="C162" s="235"/>
      <c r="D162" s="224" t="s">
        <v>132</v>
      </c>
      <c r="E162" s="236" t="s">
        <v>1</v>
      </c>
      <c r="F162" s="237" t="s">
        <v>135</v>
      </c>
      <c r="G162" s="235"/>
      <c r="H162" s="238">
        <v>11.640000000000001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4" t="s">
        <v>132</v>
      </c>
      <c r="AU162" s="244" t="s">
        <v>80</v>
      </c>
      <c r="AV162" s="14" t="s">
        <v>130</v>
      </c>
      <c r="AW162" s="14" t="s">
        <v>31</v>
      </c>
      <c r="AX162" s="14" t="s">
        <v>8</v>
      </c>
      <c r="AY162" s="244" t="s">
        <v>123</v>
      </c>
    </row>
    <row r="163" s="2" customFormat="1" ht="24.15" customHeight="1">
      <c r="A163" s="37"/>
      <c r="B163" s="38"/>
      <c r="C163" s="210" t="s">
        <v>179</v>
      </c>
      <c r="D163" s="210" t="s">
        <v>125</v>
      </c>
      <c r="E163" s="211" t="s">
        <v>180</v>
      </c>
      <c r="F163" s="212" t="s">
        <v>181</v>
      </c>
      <c r="G163" s="213" t="s">
        <v>128</v>
      </c>
      <c r="H163" s="214">
        <v>24.539999999999999</v>
      </c>
      <c r="I163" s="215"/>
      <c r="J163" s="214">
        <f>ROUND(I163*H163,0)</f>
        <v>0</v>
      </c>
      <c r="K163" s="212" t="s">
        <v>129</v>
      </c>
      <c r="L163" s="43"/>
      <c r="M163" s="216" t="s">
        <v>1</v>
      </c>
      <c r="N163" s="217" t="s">
        <v>39</v>
      </c>
      <c r="O163" s="90"/>
      <c r="P163" s="218">
        <f>O163*H163</f>
        <v>0</v>
      </c>
      <c r="Q163" s="218">
        <v>2.5018699999999998</v>
      </c>
      <c r="R163" s="218">
        <f>Q163*H163</f>
        <v>61.395889799999992</v>
      </c>
      <c r="S163" s="218">
        <v>0</v>
      </c>
      <c r="T163" s="21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0" t="s">
        <v>130</v>
      </c>
      <c r="AT163" s="220" t="s">
        <v>125</v>
      </c>
      <c r="AU163" s="220" t="s">
        <v>80</v>
      </c>
      <c r="AY163" s="16" t="s">
        <v>123</v>
      </c>
      <c r="BE163" s="221">
        <f>IF(N163="základní",J163,0)</f>
        <v>0</v>
      </c>
      <c r="BF163" s="221">
        <f>IF(N163="snížená",J163,0)</f>
        <v>0</v>
      </c>
      <c r="BG163" s="221">
        <f>IF(N163="zákl. přenesená",J163,0)</f>
        <v>0</v>
      </c>
      <c r="BH163" s="221">
        <f>IF(N163="sníž. přenesená",J163,0)</f>
        <v>0</v>
      </c>
      <c r="BI163" s="221">
        <f>IF(N163="nulová",J163,0)</f>
        <v>0</v>
      </c>
      <c r="BJ163" s="16" t="s">
        <v>8</v>
      </c>
      <c r="BK163" s="221">
        <f>ROUND(I163*H163,0)</f>
        <v>0</v>
      </c>
      <c r="BL163" s="16" t="s">
        <v>130</v>
      </c>
      <c r="BM163" s="220" t="s">
        <v>182</v>
      </c>
    </row>
    <row r="164" s="13" customFormat="1">
      <c r="A164" s="13"/>
      <c r="B164" s="222"/>
      <c r="C164" s="223"/>
      <c r="D164" s="224" t="s">
        <v>132</v>
      </c>
      <c r="E164" s="225" t="s">
        <v>1</v>
      </c>
      <c r="F164" s="226" t="s">
        <v>183</v>
      </c>
      <c r="G164" s="223"/>
      <c r="H164" s="227">
        <v>7.1100000000000003</v>
      </c>
      <c r="I164" s="228"/>
      <c r="J164" s="223"/>
      <c r="K164" s="223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132</v>
      </c>
      <c r="AU164" s="233" t="s">
        <v>80</v>
      </c>
      <c r="AV164" s="13" t="s">
        <v>80</v>
      </c>
      <c r="AW164" s="13" t="s">
        <v>31</v>
      </c>
      <c r="AX164" s="13" t="s">
        <v>74</v>
      </c>
      <c r="AY164" s="233" t="s">
        <v>123</v>
      </c>
    </row>
    <row r="165" s="13" customFormat="1">
      <c r="A165" s="13"/>
      <c r="B165" s="222"/>
      <c r="C165" s="223"/>
      <c r="D165" s="224" t="s">
        <v>132</v>
      </c>
      <c r="E165" s="225" t="s">
        <v>1</v>
      </c>
      <c r="F165" s="226" t="s">
        <v>184</v>
      </c>
      <c r="G165" s="223"/>
      <c r="H165" s="227">
        <v>17.43</v>
      </c>
      <c r="I165" s="228"/>
      <c r="J165" s="223"/>
      <c r="K165" s="223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132</v>
      </c>
      <c r="AU165" s="233" t="s">
        <v>80</v>
      </c>
      <c r="AV165" s="13" t="s">
        <v>80</v>
      </c>
      <c r="AW165" s="13" t="s">
        <v>31</v>
      </c>
      <c r="AX165" s="13" t="s">
        <v>74</v>
      </c>
      <c r="AY165" s="233" t="s">
        <v>123</v>
      </c>
    </row>
    <row r="166" s="14" customFormat="1">
      <c r="A166" s="14"/>
      <c r="B166" s="234"/>
      <c r="C166" s="235"/>
      <c r="D166" s="224" t="s">
        <v>132</v>
      </c>
      <c r="E166" s="236" t="s">
        <v>1</v>
      </c>
      <c r="F166" s="237" t="s">
        <v>135</v>
      </c>
      <c r="G166" s="235"/>
      <c r="H166" s="238">
        <v>24.539999999999999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4" t="s">
        <v>132</v>
      </c>
      <c r="AU166" s="244" t="s">
        <v>80</v>
      </c>
      <c r="AV166" s="14" t="s">
        <v>130</v>
      </c>
      <c r="AW166" s="14" t="s">
        <v>31</v>
      </c>
      <c r="AX166" s="14" t="s">
        <v>8</v>
      </c>
      <c r="AY166" s="244" t="s">
        <v>123</v>
      </c>
    </row>
    <row r="167" s="2" customFormat="1" ht="16.5" customHeight="1">
      <c r="A167" s="37"/>
      <c r="B167" s="38"/>
      <c r="C167" s="210" t="s">
        <v>185</v>
      </c>
      <c r="D167" s="210" t="s">
        <v>125</v>
      </c>
      <c r="E167" s="211" t="s">
        <v>186</v>
      </c>
      <c r="F167" s="212" t="s">
        <v>187</v>
      </c>
      <c r="G167" s="213" t="s">
        <v>188</v>
      </c>
      <c r="H167" s="214">
        <v>82.680000000000007</v>
      </c>
      <c r="I167" s="215"/>
      <c r="J167" s="214">
        <f>ROUND(I167*H167,0)</f>
        <v>0</v>
      </c>
      <c r="K167" s="212" t="s">
        <v>129</v>
      </c>
      <c r="L167" s="43"/>
      <c r="M167" s="216" t="s">
        <v>1</v>
      </c>
      <c r="N167" s="217" t="s">
        <v>39</v>
      </c>
      <c r="O167" s="90"/>
      <c r="P167" s="218">
        <f>O167*H167</f>
        <v>0</v>
      </c>
      <c r="Q167" s="218">
        <v>0.0026900000000000001</v>
      </c>
      <c r="R167" s="218">
        <f>Q167*H167</f>
        <v>0.22240920000000003</v>
      </c>
      <c r="S167" s="218">
        <v>0</v>
      </c>
      <c r="T167" s="21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0" t="s">
        <v>130</v>
      </c>
      <c r="AT167" s="220" t="s">
        <v>125</v>
      </c>
      <c r="AU167" s="220" t="s">
        <v>80</v>
      </c>
      <c r="AY167" s="16" t="s">
        <v>123</v>
      </c>
      <c r="BE167" s="221">
        <f>IF(N167="základní",J167,0)</f>
        <v>0</v>
      </c>
      <c r="BF167" s="221">
        <f>IF(N167="snížená",J167,0)</f>
        <v>0</v>
      </c>
      <c r="BG167" s="221">
        <f>IF(N167="zákl. přenesená",J167,0)</f>
        <v>0</v>
      </c>
      <c r="BH167" s="221">
        <f>IF(N167="sníž. přenesená",J167,0)</f>
        <v>0</v>
      </c>
      <c r="BI167" s="221">
        <f>IF(N167="nulová",J167,0)</f>
        <v>0</v>
      </c>
      <c r="BJ167" s="16" t="s">
        <v>8</v>
      </c>
      <c r="BK167" s="221">
        <f>ROUND(I167*H167,0)</f>
        <v>0</v>
      </c>
      <c r="BL167" s="16" t="s">
        <v>130</v>
      </c>
      <c r="BM167" s="220" t="s">
        <v>189</v>
      </c>
    </row>
    <row r="168" s="13" customFormat="1">
      <c r="A168" s="13"/>
      <c r="B168" s="222"/>
      <c r="C168" s="223"/>
      <c r="D168" s="224" t="s">
        <v>132</v>
      </c>
      <c r="E168" s="225" t="s">
        <v>1</v>
      </c>
      <c r="F168" s="226" t="s">
        <v>190</v>
      </c>
      <c r="G168" s="223"/>
      <c r="H168" s="227">
        <v>82.680000000000007</v>
      </c>
      <c r="I168" s="228"/>
      <c r="J168" s="223"/>
      <c r="K168" s="223"/>
      <c r="L168" s="229"/>
      <c r="M168" s="230"/>
      <c r="N168" s="231"/>
      <c r="O168" s="231"/>
      <c r="P168" s="231"/>
      <c r="Q168" s="231"/>
      <c r="R168" s="231"/>
      <c r="S168" s="231"/>
      <c r="T168" s="23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3" t="s">
        <v>132</v>
      </c>
      <c r="AU168" s="233" t="s">
        <v>80</v>
      </c>
      <c r="AV168" s="13" t="s">
        <v>80</v>
      </c>
      <c r="AW168" s="13" t="s">
        <v>31</v>
      </c>
      <c r="AX168" s="13" t="s">
        <v>8</v>
      </c>
      <c r="AY168" s="233" t="s">
        <v>123</v>
      </c>
    </row>
    <row r="169" s="2" customFormat="1" ht="16.5" customHeight="1">
      <c r="A169" s="37"/>
      <c r="B169" s="38"/>
      <c r="C169" s="210" t="s">
        <v>9</v>
      </c>
      <c r="D169" s="210" t="s">
        <v>125</v>
      </c>
      <c r="E169" s="211" t="s">
        <v>191</v>
      </c>
      <c r="F169" s="212" t="s">
        <v>192</v>
      </c>
      <c r="G169" s="213" t="s">
        <v>188</v>
      </c>
      <c r="H169" s="214">
        <v>82.680000000000007</v>
      </c>
      <c r="I169" s="215"/>
      <c r="J169" s="214">
        <f>ROUND(I169*H169,0)</f>
        <v>0</v>
      </c>
      <c r="K169" s="212" t="s">
        <v>129</v>
      </c>
      <c r="L169" s="43"/>
      <c r="M169" s="216" t="s">
        <v>1</v>
      </c>
      <c r="N169" s="217" t="s">
        <v>39</v>
      </c>
      <c r="O169" s="90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0" t="s">
        <v>130</v>
      </c>
      <c r="AT169" s="220" t="s">
        <v>125</v>
      </c>
      <c r="AU169" s="220" t="s">
        <v>80</v>
      </c>
      <c r="AY169" s="16" t="s">
        <v>123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16" t="s">
        <v>8</v>
      </c>
      <c r="BK169" s="221">
        <f>ROUND(I169*H169,0)</f>
        <v>0</v>
      </c>
      <c r="BL169" s="16" t="s">
        <v>130</v>
      </c>
      <c r="BM169" s="220" t="s">
        <v>193</v>
      </c>
    </row>
    <row r="170" s="2" customFormat="1" ht="33" customHeight="1">
      <c r="A170" s="37"/>
      <c r="B170" s="38"/>
      <c r="C170" s="210" t="s">
        <v>194</v>
      </c>
      <c r="D170" s="210" t="s">
        <v>125</v>
      </c>
      <c r="E170" s="211" t="s">
        <v>195</v>
      </c>
      <c r="F170" s="212" t="s">
        <v>196</v>
      </c>
      <c r="G170" s="213" t="s">
        <v>188</v>
      </c>
      <c r="H170" s="214">
        <v>15.300000000000001</v>
      </c>
      <c r="I170" s="215"/>
      <c r="J170" s="214">
        <f>ROUND(I170*H170,0)</f>
        <v>0</v>
      </c>
      <c r="K170" s="212" t="s">
        <v>129</v>
      </c>
      <c r="L170" s="43"/>
      <c r="M170" s="216" t="s">
        <v>1</v>
      </c>
      <c r="N170" s="217" t="s">
        <v>39</v>
      </c>
      <c r="O170" s="90"/>
      <c r="P170" s="218">
        <f>O170*H170</f>
        <v>0</v>
      </c>
      <c r="Q170" s="218">
        <v>0.73558000000000001</v>
      </c>
      <c r="R170" s="218">
        <f>Q170*H170</f>
        <v>11.254374</v>
      </c>
      <c r="S170" s="218">
        <v>0</v>
      </c>
      <c r="T170" s="21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0" t="s">
        <v>130</v>
      </c>
      <c r="AT170" s="220" t="s">
        <v>125</v>
      </c>
      <c r="AU170" s="220" t="s">
        <v>80</v>
      </c>
      <c r="AY170" s="16" t="s">
        <v>123</v>
      </c>
      <c r="BE170" s="221">
        <f>IF(N170="základní",J170,0)</f>
        <v>0</v>
      </c>
      <c r="BF170" s="221">
        <f>IF(N170="snížená",J170,0)</f>
        <v>0</v>
      </c>
      <c r="BG170" s="221">
        <f>IF(N170="zákl. přenesená",J170,0)</f>
        <v>0</v>
      </c>
      <c r="BH170" s="221">
        <f>IF(N170="sníž. přenesená",J170,0)</f>
        <v>0</v>
      </c>
      <c r="BI170" s="221">
        <f>IF(N170="nulová",J170,0)</f>
        <v>0</v>
      </c>
      <c r="BJ170" s="16" t="s">
        <v>8</v>
      </c>
      <c r="BK170" s="221">
        <f>ROUND(I170*H170,0)</f>
        <v>0</v>
      </c>
      <c r="BL170" s="16" t="s">
        <v>130</v>
      </c>
      <c r="BM170" s="220" t="s">
        <v>197</v>
      </c>
    </row>
    <row r="171" s="13" customFormat="1">
      <c r="A171" s="13"/>
      <c r="B171" s="222"/>
      <c r="C171" s="223"/>
      <c r="D171" s="224" t="s">
        <v>132</v>
      </c>
      <c r="E171" s="225" t="s">
        <v>1</v>
      </c>
      <c r="F171" s="226" t="s">
        <v>198</v>
      </c>
      <c r="G171" s="223"/>
      <c r="H171" s="227">
        <v>15.300000000000001</v>
      </c>
      <c r="I171" s="228"/>
      <c r="J171" s="223"/>
      <c r="K171" s="223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132</v>
      </c>
      <c r="AU171" s="233" t="s">
        <v>80</v>
      </c>
      <c r="AV171" s="13" t="s">
        <v>80</v>
      </c>
      <c r="AW171" s="13" t="s">
        <v>31</v>
      </c>
      <c r="AX171" s="13" t="s">
        <v>8</v>
      </c>
      <c r="AY171" s="233" t="s">
        <v>123</v>
      </c>
    </row>
    <row r="172" s="2" customFormat="1" ht="24.15" customHeight="1">
      <c r="A172" s="37"/>
      <c r="B172" s="38"/>
      <c r="C172" s="210" t="s">
        <v>199</v>
      </c>
      <c r="D172" s="210" t="s">
        <v>125</v>
      </c>
      <c r="E172" s="211" t="s">
        <v>200</v>
      </c>
      <c r="F172" s="212" t="s">
        <v>201</v>
      </c>
      <c r="G172" s="213" t="s">
        <v>202</v>
      </c>
      <c r="H172" s="214">
        <v>40</v>
      </c>
      <c r="I172" s="215"/>
      <c r="J172" s="214">
        <f>ROUND(I172*H172,0)</f>
        <v>0</v>
      </c>
      <c r="K172" s="212" t="s">
        <v>129</v>
      </c>
      <c r="L172" s="43"/>
      <c r="M172" s="216" t="s">
        <v>1</v>
      </c>
      <c r="N172" s="217" t="s">
        <v>39</v>
      </c>
      <c r="O172" s="90"/>
      <c r="P172" s="218">
        <f>O172*H172</f>
        <v>0</v>
      </c>
      <c r="Q172" s="218">
        <v>0.037010000000000001</v>
      </c>
      <c r="R172" s="218">
        <f>Q172*H172</f>
        <v>1.4803999999999999</v>
      </c>
      <c r="S172" s="218">
        <v>0</v>
      </c>
      <c r="T172" s="21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0" t="s">
        <v>130</v>
      </c>
      <c r="AT172" s="220" t="s">
        <v>125</v>
      </c>
      <c r="AU172" s="220" t="s">
        <v>80</v>
      </c>
      <c r="AY172" s="16" t="s">
        <v>123</v>
      </c>
      <c r="BE172" s="221">
        <f>IF(N172="základní",J172,0)</f>
        <v>0</v>
      </c>
      <c r="BF172" s="221">
        <f>IF(N172="snížená",J172,0)</f>
        <v>0</v>
      </c>
      <c r="BG172" s="221">
        <f>IF(N172="zákl. přenesená",J172,0)</f>
        <v>0</v>
      </c>
      <c r="BH172" s="221">
        <f>IF(N172="sníž. přenesená",J172,0)</f>
        <v>0</v>
      </c>
      <c r="BI172" s="221">
        <f>IF(N172="nulová",J172,0)</f>
        <v>0</v>
      </c>
      <c r="BJ172" s="16" t="s">
        <v>8</v>
      </c>
      <c r="BK172" s="221">
        <f>ROUND(I172*H172,0)</f>
        <v>0</v>
      </c>
      <c r="BL172" s="16" t="s">
        <v>130</v>
      </c>
      <c r="BM172" s="220" t="s">
        <v>203</v>
      </c>
    </row>
    <row r="173" s="13" customFormat="1">
      <c r="A173" s="13"/>
      <c r="B173" s="222"/>
      <c r="C173" s="223"/>
      <c r="D173" s="224" t="s">
        <v>132</v>
      </c>
      <c r="E173" s="225" t="s">
        <v>1</v>
      </c>
      <c r="F173" s="226" t="s">
        <v>204</v>
      </c>
      <c r="G173" s="223"/>
      <c r="H173" s="227">
        <v>40</v>
      </c>
      <c r="I173" s="228"/>
      <c r="J173" s="223"/>
      <c r="K173" s="223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132</v>
      </c>
      <c r="AU173" s="233" t="s">
        <v>80</v>
      </c>
      <c r="AV173" s="13" t="s">
        <v>80</v>
      </c>
      <c r="AW173" s="13" t="s">
        <v>31</v>
      </c>
      <c r="AX173" s="13" t="s">
        <v>8</v>
      </c>
      <c r="AY173" s="233" t="s">
        <v>123</v>
      </c>
    </row>
    <row r="174" s="2" customFormat="1" ht="16.5" customHeight="1">
      <c r="A174" s="37"/>
      <c r="B174" s="38"/>
      <c r="C174" s="245" t="s">
        <v>205</v>
      </c>
      <c r="D174" s="245" t="s">
        <v>206</v>
      </c>
      <c r="E174" s="246" t="s">
        <v>207</v>
      </c>
      <c r="F174" s="247" t="s">
        <v>208</v>
      </c>
      <c r="G174" s="248" t="s">
        <v>202</v>
      </c>
      <c r="H174" s="249">
        <v>40</v>
      </c>
      <c r="I174" s="250"/>
      <c r="J174" s="249">
        <f>ROUND(I174*H174,0)</f>
        <v>0</v>
      </c>
      <c r="K174" s="247" t="s">
        <v>129</v>
      </c>
      <c r="L174" s="251"/>
      <c r="M174" s="252" t="s">
        <v>1</v>
      </c>
      <c r="N174" s="253" t="s">
        <v>39</v>
      </c>
      <c r="O174" s="90"/>
      <c r="P174" s="218">
        <f>O174*H174</f>
        <v>0</v>
      </c>
      <c r="Q174" s="218">
        <v>0.0070000000000000001</v>
      </c>
      <c r="R174" s="218">
        <f>Q174*H174</f>
        <v>0.28000000000000003</v>
      </c>
      <c r="S174" s="218">
        <v>0</v>
      </c>
      <c r="T174" s="21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0" t="s">
        <v>167</v>
      </c>
      <c r="AT174" s="220" t="s">
        <v>206</v>
      </c>
      <c r="AU174" s="220" t="s">
        <v>80</v>
      </c>
      <c r="AY174" s="16" t="s">
        <v>123</v>
      </c>
      <c r="BE174" s="221">
        <f>IF(N174="základní",J174,0)</f>
        <v>0</v>
      </c>
      <c r="BF174" s="221">
        <f>IF(N174="snížená",J174,0)</f>
        <v>0</v>
      </c>
      <c r="BG174" s="221">
        <f>IF(N174="zákl. přenesená",J174,0)</f>
        <v>0</v>
      </c>
      <c r="BH174" s="221">
        <f>IF(N174="sníž. přenesená",J174,0)</f>
        <v>0</v>
      </c>
      <c r="BI174" s="221">
        <f>IF(N174="nulová",J174,0)</f>
        <v>0</v>
      </c>
      <c r="BJ174" s="16" t="s">
        <v>8</v>
      </c>
      <c r="BK174" s="221">
        <f>ROUND(I174*H174,0)</f>
        <v>0</v>
      </c>
      <c r="BL174" s="16" t="s">
        <v>130</v>
      </c>
      <c r="BM174" s="220" t="s">
        <v>209</v>
      </c>
    </row>
    <row r="175" s="2" customFormat="1" ht="24.15" customHeight="1">
      <c r="A175" s="37"/>
      <c r="B175" s="38"/>
      <c r="C175" s="210" t="s">
        <v>210</v>
      </c>
      <c r="D175" s="210" t="s">
        <v>125</v>
      </c>
      <c r="E175" s="211" t="s">
        <v>211</v>
      </c>
      <c r="F175" s="212" t="s">
        <v>212</v>
      </c>
      <c r="G175" s="213" t="s">
        <v>164</v>
      </c>
      <c r="H175" s="214">
        <v>20</v>
      </c>
      <c r="I175" s="215"/>
      <c r="J175" s="214">
        <f>ROUND(I175*H175,0)</f>
        <v>0</v>
      </c>
      <c r="K175" s="212" t="s">
        <v>129</v>
      </c>
      <c r="L175" s="43"/>
      <c r="M175" s="216" t="s">
        <v>1</v>
      </c>
      <c r="N175" s="217" t="s">
        <v>39</v>
      </c>
      <c r="O175" s="90"/>
      <c r="P175" s="218">
        <f>O175*H175</f>
        <v>0</v>
      </c>
      <c r="Q175" s="218">
        <v>0.00060999999999999997</v>
      </c>
      <c r="R175" s="218">
        <f>Q175*H175</f>
        <v>0.012199999999999999</v>
      </c>
      <c r="S175" s="218">
        <v>0</v>
      </c>
      <c r="T175" s="21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0" t="s">
        <v>130</v>
      </c>
      <c r="AT175" s="220" t="s">
        <v>125</v>
      </c>
      <c r="AU175" s="220" t="s">
        <v>80</v>
      </c>
      <c r="AY175" s="16" t="s">
        <v>123</v>
      </c>
      <c r="BE175" s="221">
        <f>IF(N175="základní",J175,0)</f>
        <v>0</v>
      </c>
      <c r="BF175" s="221">
        <f>IF(N175="snížená",J175,0)</f>
        <v>0</v>
      </c>
      <c r="BG175" s="221">
        <f>IF(N175="zákl. přenesená",J175,0)</f>
        <v>0</v>
      </c>
      <c r="BH175" s="221">
        <f>IF(N175="sníž. přenesená",J175,0)</f>
        <v>0</v>
      </c>
      <c r="BI175" s="221">
        <f>IF(N175="nulová",J175,0)</f>
        <v>0</v>
      </c>
      <c r="BJ175" s="16" t="s">
        <v>8</v>
      </c>
      <c r="BK175" s="221">
        <f>ROUND(I175*H175,0)</f>
        <v>0</v>
      </c>
      <c r="BL175" s="16" t="s">
        <v>130</v>
      </c>
      <c r="BM175" s="220" t="s">
        <v>213</v>
      </c>
    </row>
    <row r="176" s="12" customFormat="1" ht="22.8" customHeight="1">
      <c r="A176" s="12"/>
      <c r="B176" s="194"/>
      <c r="C176" s="195"/>
      <c r="D176" s="196" t="s">
        <v>73</v>
      </c>
      <c r="E176" s="208" t="s">
        <v>141</v>
      </c>
      <c r="F176" s="208" t="s">
        <v>214</v>
      </c>
      <c r="G176" s="195"/>
      <c r="H176" s="195"/>
      <c r="I176" s="198"/>
      <c r="J176" s="209">
        <f>BK176</f>
        <v>0</v>
      </c>
      <c r="K176" s="195"/>
      <c r="L176" s="200"/>
      <c r="M176" s="201"/>
      <c r="N176" s="202"/>
      <c r="O176" s="202"/>
      <c r="P176" s="203">
        <f>SUM(P177:P186)</f>
        <v>0</v>
      </c>
      <c r="Q176" s="202"/>
      <c r="R176" s="203">
        <f>SUM(R177:R186)</f>
        <v>28.922944000000001</v>
      </c>
      <c r="S176" s="202"/>
      <c r="T176" s="204">
        <f>SUM(T177:T186)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5" t="s">
        <v>8</v>
      </c>
      <c r="AT176" s="206" t="s">
        <v>73</v>
      </c>
      <c r="AU176" s="206" t="s">
        <v>8</v>
      </c>
      <c r="AY176" s="205" t="s">
        <v>123</v>
      </c>
      <c r="BK176" s="207">
        <f>SUM(BK177:BK186)</f>
        <v>0</v>
      </c>
    </row>
    <row r="177" s="2" customFormat="1" ht="37.8" customHeight="1">
      <c r="A177" s="37"/>
      <c r="B177" s="38"/>
      <c r="C177" s="210" t="s">
        <v>215</v>
      </c>
      <c r="D177" s="210" t="s">
        <v>125</v>
      </c>
      <c r="E177" s="211" t="s">
        <v>216</v>
      </c>
      <c r="F177" s="212" t="s">
        <v>217</v>
      </c>
      <c r="G177" s="213" t="s">
        <v>188</v>
      </c>
      <c r="H177" s="214">
        <v>36</v>
      </c>
      <c r="I177" s="215"/>
      <c r="J177" s="214">
        <f>ROUND(I177*H177,0)</f>
        <v>0</v>
      </c>
      <c r="K177" s="212" t="s">
        <v>129</v>
      </c>
      <c r="L177" s="43"/>
      <c r="M177" s="216" t="s">
        <v>1</v>
      </c>
      <c r="N177" s="217" t="s">
        <v>39</v>
      </c>
      <c r="O177" s="90"/>
      <c r="P177" s="218">
        <f>O177*H177</f>
        <v>0</v>
      </c>
      <c r="Q177" s="218">
        <v>0.37678</v>
      </c>
      <c r="R177" s="218">
        <f>Q177*H177</f>
        <v>13.564080000000001</v>
      </c>
      <c r="S177" s="218">
        <v>0</v>
      </c>
      <c r="T177" s="21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0" t="s">
        <v>130</v>
      </c>
      <c r="AT177" s="220" t="s">
        <v>125</v>
      </c>
      <c r="AU177" s="220" t="s">
        <v>80</v>
      </c>
      <c r="AY177" s="16" t="s">
        <v>123</v>
      </c>
      <c r="BE177" s="221">
        <f>IF(N177="základní",J177,0)</f>
        <v>0</v>
      </c>
      <c r="BF177" s="221">
        <f>IF(N177="snížená",J177,0)</f>
        <v>0</v>
      </c>
      <c r="BG177" s="221">
        <f>IF(N177="zákl. přenesená",J177,0)</f>
        <v>0</v>
      </c>
      <c r="BH177" s="221">
        <f>IF(N177="sníž. přenesená",J177,0)</f>
        <v>0</v>
      </c>
      <c r="BI177" s="221">
        <f>IF(N177="nulová",J177,0)</f>
        <v>0</v>
      </c>
      <c r="BJ177" s="16" t="s">
        <v>8</v>
      </c>
      <c r="BK177" s="221">
        <f>ROUND(I177*H177,0)</f>
        <v>0</v>
      </c>
      <c r="BL177" s="16" t="s">
        <v>130</v>
      </c>
      <c r="BM177" s="220" t="s">
        <v>218</v>
      </c>
    </row>
    <row r="178" s="13" customFormat="1">
      <c r="A178" s="13"/>
      <c r="B178" s="222"/>
      <c r="C178" s="223"/>
      <c r="D178" s="224" t="s">
        <v>132</v>
      </c>
      <c r="E178" s="225" t="s">
        <v>1</v>
      </c>
      <c r="F178" s="226" t="s">
        <v>219</v>
      </c>
      <c r="G178" s="223"/>
      <c r="H178" s="227">
        <v>36</v>
      </c>
      <c r="I178" s="228"/>
      <c r="J178" s="223"/>
      <c r="K178" s="223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132</v>
      </c>
      <c r="AU178" s="233" t="s">
        <v>80</v>
      </c>
      <c r="AV178" s="13" t="s">
        <v>80</v>
      </c>
      <c r="AW178" s="13" t="s">
        <v>31</v>
      </c>
      <c r="AX178" s="13" t="s">
        <v>8</v>
      </c>
      <c r="AY178" s="233" t="s">
        <v>123</v>
      </c>
    </row>
    <row r="179" s="2" customFormat="1" ht="37.8" customHeight="1">
      <c r="A179" s="37"/>
      <c r="B179" s="38"/>
      <c r="C179" s="210" t="s">
        <v>220</v>
      </c>
      <c r="D179" s="210" t="s">
        <v>125</v>
      </c>
      <c r="E179" s="211" t="s">
        <v>221</v>
      </c>
      <c r="F179" s="212" t="s">
        <v>222</v>
      </c>
      <c r="G179" s="213" t="s">
        <v>188</v>
      </c>
      <c r="H179" s="214">
        <v>19.199999999999999</v>
      </c>
      <c r="I179" s="215"/>
      <c r="J179" s="214">
        <f>ROUND(I179*H179,0)</f>
        <v>0</v>
      </c>
      <c r="K179" s="212" t="s">
        <v>129</v>
      </c>
      <c r="L179" s="43"/>
      <c r="M179" s="216" t="s">
        <v>1</v>
      </c>
      <c r="N179" s="217" t="s">
        <v>39</v>
      </c>
      <c r="O179" s="90"/>
      <c r="P179" s="218">
        <f>O179*H179</f>
        <v>0</v>
      </c>
      <c r="Q179" s="218">
        <v>0.73558000000000001</v>
      </c>
      <c r="R179" s="218">
        <f>Q179*H179</f>
        <v>14.123136000000001</v>
      </c>
      <c r="S179" s="218">
        <v>0</v>
      </c>
      <c r="T179" s="21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0" t="s">
        <v>130</v>
      </c>
      <c r="AT179" s="220" t="s">
        <v>125</v>
      </c>
      <c r="AU179" s="220" t="s">
        <v>80</v>
      </c>
      <c r="AY179" s="16" t="s">
        <v>123</v>
      </c>
      <c r="BE179" s="221">
        <f>IF(N179="základní",J179,0)</f>
        <v>0</v>
      </c>
      <c r="BF179" s="221">
        <f>IF(N179="snížená",J179,0)</f>
        <v>0</v>
      </c>
      <c r="BG179" s="221">
        <f>IF(N179="zákl. přenesená",J179,0)</f>
        <v>0</v>
      </c>
      <c r="BH179" s="221">
        <f>IF(N179="sníž. přenesená",J179,0)</f>
        <v>0</v>
      </c>
      <c r="BI179" s="221">
        <f>IF(N179="nulová",J179,0)</f>
        <v>0</v>
      </c>
      <c r="BJ179" s="16" t="s">
        <v>8</v>
      </c>
      <c r="BK179" s="221">
        <f>ROUND(I179*H179,0)</f>
        <v>0</v>
      </c>
      <c r="BL179" s="16" t="s">
        <v>130</v>
      </c>
      <c r="BM179" s="220" t="s">
        <v>223</v>
      </c>
    </row>
    <row r="180" s="13" customFormat="1">
      <c r="A180" s="13"/>
      <c r="B180" s="222"/>
      <c r="C180" s="223"/>
      <c r="D180" s="224" t="s">
        <v>132</v>
      </c>
      <c r="E180" s="225" t="s">
        <v>1</v>
      </c>
      <c r="F180" s="226" t="s">
        <v>224</v>
      </c>
      <c r="G180" s="223"/>
      <c r="H180" s="227">
        <v>16.5</v>
      </c>
      <c r="I180" s="228"/>
      <c r="J180" s="223"/>
      <c r="K180" s="223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132</v>
      </c>
      <c r="AU180" s="233" t="s">
        <v>80</v>
      </c>
      <c r="AV180" s="13" t="s">
        <v>80</v>
      </c>
      <c r="AW180" s="13" t="s">
        <v>31</v>
      </c>
      <c r="AX180" s="13" t="s">
        <v>74</v>
      </c>
      <c r="AY180" s="233" t="s">
        <v>123</v>
      </c>
    </row>
    <row r="181" s="13" customFormat="1">
      <c r="A181" s="13"/>
      <c r="B181" s="222"/>
      <c r="C181" s="223"/>
      <c r="D181" s="224" t="s">
        <v>132</v>
      </c>
      <c r="E181" s="225" t="s">
        <v>1</v>
      </c>
      <c r="F181" s="226" t="s">
        <v>225</v>
      </c>
      <c r="G181" s="223"/>
      <c r="H181" s="227">
        <v>2.7000000000000002</v>
      </c>
      <c r="I181" s="228"/>
      <c r="J181" s="223"/>
      <c r="K181" s="223"/>
      <c r="L181" s="229"/>
      <c r="M181" s="230"/>
      <c r="N181" s="231"/>
      <c r="O181" s="231"/>
      <c r="P181" s="231"/>
      <c r="Q181" s="231"/>
      <c r="R181" s="231"/>
      <c r="S181" s="231"/>
      <c r="T181" s="23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3" t="s">
        <v>132</v>
      </c>
      <c r="AU181" s="233" t="s">
        <v>80</v>
      </c>
      <c r="AV181" s="13" t="s">
        <v>80</v>
      </c>
      <c r="AW181" s="13" t="s">
        <v>31</v>
      </c>
      <c r="AX181" s="13" t="s">
        <v>74</v>
      </c>
      <c r="AY181" s="233" t="s">
        <v>123</v>
      </c>
    </row>
    <row r="182" s="14" customFormat="1">
      <c r="A182" s="14"/>
      <c r="B182" s="234"/>
      <c r="C182" s="235"/>
      <c r="D182" s="224" t="s">
        <v>132</v>
      </c>
      <c r="E182" s="236" t="s">
        <v>1</v>
      </c>
      <c r="F182" s="237" t="s">
        <v>135</v>
      </c>
      <c r="G182" s="235"/>
      <c r="H182" s="238">
        <v>19.199999999999999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4" t="s">
        <v>132</v>
      </c>
      <c r="AU182" s="244" t="s">
        <v>80</v>
      </c>
      <c r="AV182" s="14" t="s">
        <v>130</v>
      </c>
      <c r="AW182" s="14" t="s">
        <v>31</v>
      </c>
      <c r="AX182" s="14" t="s">
        <v>8</v>
      </c>
      <c r="AY182" s="244" t="s">
        <v>123</v>
      </c>
    </row>
    <row r="183" s="2" customFormat="1" ht="33" customHeight="1">
      <c r="A183" s="37"/>
      <c r="B183" s="38"/>
      <c r="C183" s="210" t="s">
        <v>226</v>
      </c>
      <c r="D183" s="210" t="s">
        <v>125</v>
      </c>
      <c r="E183" s="211" t="s">
        <v>227</v>
      </c>
      <c r="F183" s="212" t="s">
        <v>228</v>
      </c>
      <c r="G183" s="213" t="s">
        <v>188</v>
      </c>
      <c r="H183" s="214">
        <v>6.7199999999999998</v>
      </c>
      <c r="I183" s="215"/>
      <c r="J183" s="214">
        <f>ROUND(I183*H183,0)</f>
        <v>0</v>
      </c>
      <c r="K183" s="212" t="s">
        <v>129</v>
      </c>
      <c r="L183" s="43"/>
      <c r="M183" s="216" t="s">
        <v>1</v>
      </c>
      <c r="N183" s="217" t="s">
        <v>39</v>
      </c>
      <c r="O183" s="90"/>
      <c r="P183" s="218">
        <f>O183*H183</f>
        <v>0</v>
      </c>
      <c r="Q183" s="218">
        <v>0.1774</v>
      </c>
      <c r="R183" s="218">
        <f>Q183*H183</f>
        <v>1.1921280000000001</v>
      </c>
      <c r="S183" s="218">
        <v>0</v>
      </c>
      <c r="T183" s="21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0" t="s">
        <v>130</v>
      </c>
      <c r="AT183" s="220" t="s">
        <v>125</v>
      </c>
      <c r="AU183" s="220" t="s">
        <v>80</v>
      </c>
      <c r="AY183" s="16" t="s">
        <v>123</v>
      </c>
      <c r="BE183" s="221">
        <f>IF(N183="základní",J183,0)</f>
        <v>0</v>
      </c>
      <c r="BF183" s="221">
        <f>IF(N183="snížená",J183,0)</f>
        <v>0</v>
      </c>
      <c r="BG183" s="221">
        <f>IF(N183="zákl. přenesená",J183,0)</f>
        <v>0</v>
      </c>
      <c r="BH183" s="221">
        <f>IF(N183="sníž. přenesená",J183,0)</f>
        <v>0</v>
      </c>
      <c r="BI183" s="221">
        <f>IF(N183="nulová",J183,0)</f>
        <v>0</v>
      </c>
      <c r="BJ183" s="16" t="s">
        <v>8</v>
      </c>
      <c r="BK183" s="221">
        <f>ROUND(I183*H183,0)</f>
        <v>0</v>
      </c>
      <c r="BL183" s="16" t="s">
        <v>130</v>
      </c>
      <c r="BM183" s="220" t="s">
        <v>229</v>
      </c>
    </row>
    <row r="184" s="13" customFormat="1">
      <c r="A184" s="13"/>
      <c r="B184" s="222"/>
      <c r="C184" s="223"/>
      <c r="D184" s="224" t="s">
        <v>132</v>
      </c>
      <c r="E184" s="225" t="s">
        <v>1</v>
      </c>
      <c r="F184" s="226" t="s">
        <v>230</v>
      </c>
      <c r="G184" s="223"/>
      <c r="H184" s="227">
        <v>6.7199999999999998</v>
      </c>
      <c r="I184" s="228"/>
      <c r="J184" s="223"/>
      <c r="K184" s="223"/>
      <c r="L184" s="229"/>
      <c r="M184" s="230"/>
      <c r="N184" s="231"/>
      <c r="O184" s="231"/>
      <c r="P184" s="231"/>
      <c r="Q184" s="231"/>
      <c r="R184" s="231"/>
      <c r="S184" s="231"/>
      <c r="T184" s="23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3" t="s">
        <v>132</v>
      </c>
      <c r="AU184" s="233" t="s">
        <v>80</v>
      </c>
      <c r="AV184" s="13" t="s">
        <v>80</v>
      </c>
      <c r="AW184" s="13" t="s">
        <v>31</v>
      </c>
      <c r="AX184" s="13" t="s">
        <v>8</v>
      </c>
      <c r="AY184" s="233" t="s">
        <v>123</v>
      </c>
    </row>
    <row r="185" s="2" customFormat="1" ht="24.15" customHeight="1">
      <c r="A185" s="37"/>
      <c r="B185" s="38"/>
      <c r="C185" s="210" t="s">
        <v>231</v>
      </c>
      <c r="D185" s="210" t="s">
        <v>125</v>
      </c>
      <c r="E185" s="211" t="s">
        <v>232</v>
      </c>
      <c r="F185" s="212" t="s">
        <v>233</v>
      </c>
      <c r="G185" s="213" t="s">
        <v>152</v>
      </c>
      <c r="H185" s="214">
        <v>0.040000000000000001</v>
      </c>
      <c r="I185" s="215"/>
      <c r="J185" s="214">
        <f>ROUND(I185*H185,0)</f>
        <v>0</v>
      </c>
      <c r="K185" s="212" t="s">
        <v>129</v>
      </c>
      <c r="L185" s="43"/>
      <c r="M185" s="216" t="s">
        <v>1</v>
      </c>
      <c r="N185" s="217" t="s">
        <v>39</v>
      </c>
      <c r="O185" s="90"/>
      <c r="P185" s="218">
        <f>O185*H185</f>
        <v>0</v>
      </c>
      <c r="Q185" s="218">
        <v>1.0900000000000001</v>
      </c>
      <c r="R185" s="218">
        <f>Q185*H185</f>
        <v>0.043600000000000007</v>
      </c>
      <c r="S185" s="218">
        <v>0</v>
      </c>
      <c r="T185" s="21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0" t="s">
        <v>130</v>
      </c>
      <c r="AT185" s="220" t="s">
        <v>125</v>
      </c>
      <c r="AU185" s="220" t="s">
        <v>80</v>
      </c>
      <c r="AY185" s="16" t="s">
        <v>123</v>
      </c>
      <c r="BE185" s="221">
        <f>IF(N185="základní",J185,0)</f>
        <v>0</v>
      </c>
      <c r="BF185" s="221">
        <f>IF(N185="snížená",J185,0)</f>
        <v>0</v>
      </c>
      <c r="BG185" s="221">
        <f>IF(N185="zákl. přenesená",J185,0)</f>
        <v>0</v>
      </c>
      <c r="BH185" s="221">
        <f>IF(N185="sníž. přenesená",J185,0)</f>
        <v>0</v>
      </c>
      <c r="BI185" s="221">
        <f>IF(N185="nulová",J185,0)</f>
        <v>0</v>
      </c>
      <c r="BJ185" s="16" t="s">
        <v>8</v>
      </c>
      <c r="BK185" s="221">
        <f>ROUND(I185*H185,0)</f>
        <v>0</v>
      </c>
      <c r="BL185" s="16" t="s">
        <v>130</v>
      </c>
      <c r="BM185" s="220" t="s">
        <v>234</v>
      </c>
    </row>
    <row r="186" s="13" customFormat="1">
      <c r="A186" s="13"/>
      <c r="B186" s="222"/>
      <c r="C186" s="223"/>
      <c r="D186" s="224" t="s">
        <v>132</v>
      </c>
      <c r="E186" s="225" t="s">
        <v>1</v>
      </c>
      <c r="F186" s="226" t="s">
        <v>235</v>
      </c>
      <c r="G186" s="223"/>
      <c r="H186" s="227">
        <v>0.040000000000000001</v>
      </c>
      <c r="I186" s="228"/>
      <c r="J186" s="223"/>
      <c r="K186" s="223"/>
      <c r="L186" s="229"/>
      <c r="M186" s="230"/>
      <c r="N186" s="231"/>
      <c r="O186" s="231"/>
      <c r="P186" s="231"/>
      <c r="Q186" s="231"/>
      <c r="R186" s="231"/>
      <c r="S186" s="231"/>
      <c r="T186" s="23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3" t="s">
        <v>132</v>
      </c>
      <c r="AU186" s="233" t="s">
        <v>80</v>
      </c>
      <c r="AV186" s="13" t="s">
        <v>80</v>
      </c>
      <c r="AW186" s="13" t="s">
        <v>31</v>
      </c>
      <c r="AX186" s="13" t="s">
        <v>8</v>
      </c>
      <c r="AY186" s="233" t="s">
        <v>123</v>
      </c>
    </row>
    <row r="187" s="12" customFormat="1" ht="22.8" customHeight="1">
      <c r="A187" s="12"/>
      <c r="B187" s="194"/>
      <c r="C187" s="195"/>
      <c r="D187" s="196" t="s">
        <v>73</v>
      </c>
      <c r="E187" s="208" t="s">
        <v>130</v>
      </c>
      <c r="F187" s="208" t="s">
        <v>236</v>
      </c>
      <c r="G187" s="195"/>
      <c r="H187" s="195"/>
      <c r="I187" s="198"/>
      <c r="J187" s="209">
        <f>BK187</f>
        <v>0</v>
      </c>
      <c r="K187" s="195"/>
      <c r="L187" s="200"/>
      <c r="M187" s="201"/>
      <c r="N187" s="202"/>
      <c r="O187" s="202"/>
      <c r="P187" s="203">
        <f>SUM(P188:P207)</f>
        <v>0</v>
      </c>
      <c r="Q187" s="202"/>
      <c r="R187" s="203">
        <f>SUM(R188:R207)</f>
        <v>32.758549899999998</v>
      </c>
      <c r="S187" s="202"/>
      <c r="T187" s="204">
        <f>SUM(T188:T207)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5" t="s">
        <v>8</v>
      </c>
      <c r="AT187" s="206" t="s">
        <v>73</v>
      </c>
      <c r="AU187" s="206" t="s">
        <v>8</v>
      </c>
      <c r="AY187" s="205" t="s">
        <v>123</v>
      </c>
      <c r="BK187" s="207">
        <f>SUM(BK188:BK207)</f>
        <v>0</v>
      </c>
    </row>
    <row r="188" s="2" customFormat="1" ht="21.75" customHeight="1">
      <c r="A188" s="37"/>
      <c r="B188" s="38"/>
      <c r="C188" s="210" t="s">
        <v>7</v>
      </c>
      <c r="D188" s="210" t="s">
        <v>125</v>
      </c>
      <c r="E188" s="211" t="s">
        <v>237</v>
      </c>
      <c r="F188" s="212" t="s">
        <v>238</v>
      </c>
      <c r="G188" s="213" t="s">
        <v>128</v>
      </c>
      <c r="H188" s="214">
        <v>10.69</v>
      </c>
      <c r="I188" s="215"/>
      <c r="J188" s="214">
        <f>ROUND(I188*H188,0)</f>
        <v>0</v>
      </c>
      <c r="K188" s="212" t="s">
        <v>129</v>
      </c>
      <c r="L188" s="43"/>
      <c r="M188" s="216" t="s">
        <v>1</v>
      </c>
      <c r="N188" s="217" t="s">
        <v>39</v>
      </c>
      <c r="O188" s="90"/>
      <c r="P188" s="218">
        <f>O188*H188</f>
        <v>0</v>
      </c>
      <c r="Q188" s="218">
        <v>2.5019499999999999</v>
      </c>
      <c r="R188" s="218">
        <f>Q188*H188</f>
        <v>26.745845499999998</v>
      </c>
      <c r="S188" s="218">
        <v>0</v>
      </c>
      <c r="T188" s="21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0" t="s">
        <v>130</v>
      </c>
      <c r="AT188" s="220" t="s">
        <v>125</v>
      </c>
      <c r="AU188" s="220" t="s">
        <v>80</v>
      </c>
      <c r="AY188" s="16" t="s">
        <v>123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16" t="s">
        <v>8</v>
      </c>
      <c r="BK188" s="221">
        <f>ROUND(I188*H188,0)</f>
        <v>0</v>
      </c>
      <c r="BL188" s="16" t="s">
        <v>130</v>
      </c>
      <c r="BM188" s="220" t="s">
        <v>239</v>
      </c>
    </row>
    <row r="189" s="13" customFormat="1">
      <c r="A189" s="13"/>
      <c r="B189" s="222"/>
      <c r="C189" s="223"/>
      <c r="D189" s="224" t="s">
        <v>132</v>
      </c>
      <c r="E189" s="225" t="s">
        <v>1</v>
      </c>
      <c r="F189" s="226" t="s">
        <v>240</v>
      </c>
      <c r="G189" s="223"/>
      <c r="H189" s="227">
        <v>3.1299999999999999</v>
      </c>
      <c r="I189" s="228"/>
      <c r="J189" s="223"/>
      <c r="K189" s="223"/>
      <c r="L189" s="229"/>
      <c r="M189" s="230"/>
      <c r="N189" s="231"/>
      <c r="O189" s="231"/>
      <c r="P189" s="231"/>
      <c r="Q189" s="231"/>
      <c r="R189" s="231"/>
      <c r="S189" s="231"/>
      <c r="T189" s="23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3" t="s">
        <v>132</v>
      </c>
      <c r="AU189" s="233" t="s">
        <v>80</v>
      </c>
      <c r="AV189" s="13" t="s">
        <v>80</v>
      </c>
      <c r="AW189" s="13" t="s">
        <v>31</v>
      </c>
      <c r="AX189" s="13" t="s">
        <v>74</v>
      </c>
      <c r="AY189" s="233" t="s">
        <v>123</v>
      </c>
    </row>
    <row r="190" s="13" customFormat="1">
      <c r="A190" s="13"/>
      <c r="B190" s="222"/>
      <c r="C190" s="223"/>
      <c r="D190" s="224" t="s">
        <v>132</v>
      </c>
      <c r="E190" s="225" t="s">
        <v>1</v>
      </c>
      <c r="F190" s="226" t="s">
        <v>241</v>
      </c>
      <c r="G190" s="223"/>
      <c r="H190" s="227">
        <v>7.5599999999999996</v>
      </c>
      <c r="I190" s="228"/>
      <c r="J190" s="223"/>
      <c r="K190" s="223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132</v>
      </c>
      <c r="AU190" s="233" t="s">
        <v>80</v>
      </c>
      <c r="AV190" s="13" t="s">
        <v>80</v>
      </c>
      <c r="AW190" s="13" t="s">
        <v>31</v>
      </c>
      <c r="AX190" s="13" t="s">
        <v>74</v>
      </c>
      <c r="AY190" s="233" t="s">
        <v>123</v>
      </c>
    </row>
    <row r="191" s="14" customFormat="1">
      <c r="A191" s="14"/>
      <c r="B191" s="234"/>
      <c r="C191" s="235"/>
      <c r="D191" s="224" t="s">
        <v>132</v>
      </c>
      <c r="E191" s="236" t="s">
        <v>1</v>
      </c>
      <c r="F191" s="237" t="s">
        <v>135</v>
      </c>
      <c r="G191" s="235"/>
      <c r="H191" s="238">
        <v>10.69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4" t="s">
        <v>132</v>
      </c>
      <c r="AU191" s="244" t="s">
        <v>80</v>
      </c>
      <c r="AV191" s="14" t="s">
        <v>130</v>
      </c>
      <c r="AW191" s="14" t="s">
        <v>31</v>
      </c>
      <c r="AX191" s="14" t="s">
        <v>8</v>
      </c>
      <c r="AY191" s="244" t="s">
        <v>123</v>
      </c>
    </row>
    <row r="192" s="2" customFormat="1" ht="24.15" customHeight="1">
      <c r="A192" s="37"/>
      <c r="B192" s="38"/>
      <c r="C192" s="210" t="s">
        <v>242</v>
      </c>
      <c r="D192" s="210" t="s">
        <v>125</v>
      </c>
      <c r="E192" s="211" t="s">
        <v>243</v>
      </c>
      <c r="F192" s="212" t="s">
        <v>244</v>
      </c>
      <c r="G192" s="213" t="s">
        <v>152</v>
      </c>
      <c r="H192" s="214">
        <v>2.1499999999999999</v>
      </c>
      <c r="I192" s="215"/>
      <c r="J192" s="214">
        <f>ROUND(I192*H192,0)</f>
        <v>0</v>
      </c>
      <c r="K192" s="212" t="s">
        <v>129</v>
      </c>
      <c r="L192" s="43"/>
      <c r="M192" s="216" t="s">
        <v>1</v>
      </c>
      <c r="N192" s="217" t="s">
        <v>39</v>
      </c>
      <c r="O192" s="90"/>
      <c r="P192" s="218">
        <f>O192*H192</f>
        <v>0</v>
      </c>
      <c r="Q192" s="218">
        <v>1.0492699999999999</v>
      </c>
      <c r="R192" s="218">
        <f>Q192*H192</f>
        <v>2.2559304999999998</v>
      </c>
      <c r="S192" s="218">
        <v>0</v>
      </c>
      <c r="T192" s="21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0" t="s">
        <v>130</v>
      </c>
      <c r="AT192" s="220" t="s">
        <v>125</v>
      </c>
      <c r="AU192" s="220" t="s">
        <v>80</v>
      </c>
      <c r="AY192" s="16" t="s">
        <v>123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16" t="s">
        <v>8</v>
      </c>
      <c r="BK192" s="221">
        <f>ROUND(I192*H192,0)</f>
        <v>0</v>
      </c>
      <c r="BL192" s="16" t="s">
        <v>130</v>
      </c>
      <c r="BM192" s="220" t="s">
        <v>245</v>
      </c>
    </row>
    <row r="193" s="13" customFormat="1">
      <c r="A193" s="13"/>
      <c r="B193" s="222"/>
      <c r="C193" s="223"/>
      <c r="D193" s="224" t="s">
        <v>132</v>
      </c>
      <c r="E193" s="225" t="s">
        <v>1</v>
      </c>
      <c r="F193" s="226" t="s">
        <v>246</v>
      </c>
      <c r="G193" s="223"/>
      <c r="H193" s="227">
        <v>1.0600000000000001</v>
      </c>
      <c r="I193" s="228"/>
      <c r="J193" s="223"/>
      <c r="K193" s="223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132</v>
      </c>
      <c r="AU193" s="233" t="s">
        <v>80</v>
      </c>
      <c r="AV193" s="13" t="s">
        <v>80</v>
      </c>
      <c r="AW193" s="13" t="s">
        <v>31</v>
      </c>
      <c r="AX193" s="13" t="s">
        <v>74</v>
      </c>
      <c r="AY193" s="233" t="s">
        <v>123</v>
      </c>
    </row>
    <row r="194" s="13" customFormat="1">
      <c r="A194" s="13"/>
      <c r="B194" s="222"/>
      <c r="C194" s="223"/>
      <c r="D194" s="224" t="s">
        <v>132</v>
      </c>
      <c r="E194" s="225" t="s">
        <v>1</v>
      </c>
      <c r="F194" s="226" t="s">
        <v>247</v>
      </c>
      <c r="G194" s="223"/>
      <c r="H194" s="227">
        <v>1.0900000000000001</v>
      </c>
      <c r="I194" s="228"/>
      <c r="J194" s="223"/>
      <c r="K194" s="223"/>
      <c r="L194" s="229"/>
      <c r="M194" s="230"/>
      <c r="N194" s="231"/>
      <c r="O194" s="231"/>
      <c r="P194" s="231"/>
      <c r="Q194" s="231"/>
      <c r="R194" s="231"/>
      <c r="S194" s="231"/>
      <c r="T194" s="23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3" t="s">
        <v>132</v>
      </c>
      <c r="AU194" s="233" t="s">
        <v>80</v>
      </c>
      <c r="AV194" s="13" t="s">
        <v>80</v>
      </c>
      <c r="AW194" s="13" t="s">
        <v>31</v>
      </c>
      <c r="AX194" s="13" t="s">
        <v>74</v>
      </c>
      <c r="AY194" s="233" t="s">
        <v>123</v>
      </c>
    </row>
    <row r="195" s="14" customFormat="1">
      <c r="A195" s="14"/>
      <c r="B195" s="234"/>
      <c r="C195" s="235"/>
      <c r="D195" s="224" t="s">
        <v>132</v>
      </c>
      <c r="E195" s="236" t="s">
        <v>1</v>
      </c>
      <c r="F195" s="237" t="s">
        <v>135</v>
      </c>
      <c r="G195" s="235"/>
      <c r="H195" s="238">
        <v>2.1499999999999999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132</v>
      </c>
      <c r="AU195" s="244" t="s">
        <v>80</v>
      </c>
      <c r="AV195" s="14" t="s">
        <v>130</v>
      </c>
      <c r="AW195" s="14" t="s">
        <v>31</v>
      </c>
      <c r="AX195" s="14" t="s">
        <v>8</v>
      </c>
      <c r="AY195" s="244" t="s">
        <v>123</v>
      </c>
    </row>
    <row r="196" s="2" customFormat="1" ht="24.15" customHeight="1">
      <c r="A196" s="37"/>
      <c r="B196" s="38"/>
      <c r="C196" s="210" t="s">
        <v>248</v>
      </c>
      <c r="D196" s="210" t="s">
        <v>125</v>
      </c>
      <c r="E196" s="211" t="s">
        <v>249</v>
      </c>
      <c r="F196" s="212" t="s">
        <v>250</v>
      </c>
      <c r="G196" s="213" t="s">
        <v>152</v>
      </c>
      <c r="H196" s="214">
        <v>0.67000000000000004</v>
      </c>
      <c r="I196" s="215"/>
      <c r="J196" s="214">
        <f>ROUND(I196*H196,0)</f>
        <v>0</v>
      </c>
      <c r="K196" s="212" t="s">
        <v>129</v>
      </c>
      <c r="L196" s="43"/>
      <c r="M196" s="216" t="s">
        <v>1</v>
      </c>
      <c r="N196" s="217" t="s">
        <v>39</v>
      </c>
      <c r="O196" s="90"/>
      <c r="P196" s="218">
        <f>O196*H196</f>
        <v>0</v>
      </c>
      <c r="Q196" s="218">
        <v>1.06277</v>
      </c>
      <c r="R196" s="218">
        <f>Q196*H196</f>
        <v>0.71205590000000007</v>
      </c>
      <c r="S196" s="218">
        <v>0</v>
      </c>
      <c r="T196" s="21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0" t="s">
        <v>130</v>
      </c>
      <c r="AT196" s="220" t="s">
        <v>125</v>
      </c>
      <c r="AU196" s="220" t="s">
        <v>80</v>
      </c>
      <c r="AY196" s="16" t="s">
        <v>123</v>
      </c>
      <c r="BE196" s="221">
        <f>IF(N196="základní",J196,0)</f>
        <v>0</v>
      </c>
      <c r="BF196" s="221">
        <f>IF(N196="snížená",J196,0)</f>
        <v>0</v>
      </c>
      <c r="BG196" s="221">
        <f>IF(N196="zákl. přenesená",J196,0)</f>
        <v>0</v>
      </c>
      <c r="BH196" s="221">
        <f>IF(N196="sníž. přenesená",J196,0)</f>
        <v>0</v>
      </c>
      <c r="BI196" s="221">
        <f>IF(N196="nulová",J196,0)</f>
        <v>0</v>
      </c>
      <c r="BJ196" s="16" t="s">
        <v>8</v>
      </c>
      <c r="BK196" s="221">
        <f>ROUND(I196*H196,0)</f>
        <v>0</v>
      </c>
      <c r="BL196" s="16" t="s">
        <v>130</v>
      </c>
      <c r="BM196" s="220" t="s">
        <v>251</v>
      </c>
    </row>
    <row r="197" s="13" customFormat="1">
      <c r="A197" s="13"/>
      <c r="B197" s="222"/>
      <c r="C197" s="223"/>
      <c r="D197" s="224" t="s">
        <v>132</v>
      </c>
      <c r="E197" s="225" t="s">
        <v>1</v>
      </c>
      <c r="F197" s="226" t="s">
        <v>252</v>
      </c>
      <c r="G197" s="223"/>
      <c r="H197" s="227">
        <v>0.089999999999999997</v>
      </c>
      <c r="I197" s="228"/>
      <c r="J197" s="223"/>
      <c r="K197" s="223"/>
      <c r="L197" s="229"/>
      <c r="M197" s="230"/>
      <c r="N197" s="231"/>
      <c r="O197" s="231"/>
      <c r="P197" s="231"/>
      <c r="Q197" s="231"/>
      <c r="R197" s="231"/>
      <c r="S197" s="231"/>
      <c r="T197" s="23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3" t="s">
        <v>132</v>
      </c>
      <c r="AU197" s="233" t="s">
        <v>80</v>
      </c>
      <c r="AV197" s="13" t="s">
        <v>80</v>
      </c>
      <c r="AW197" s="13" t="s">
        <v>31</v>
      </c>
      <c r="AX197" s="13" t="s">
        <v>74</v>
      </c>
      <c r="AY197" s="233" t="s">
        <v>123</v>
      </c>
    </row>
    <row r="198" s="13" customFormat="1">
      <c r="A198" s="13"/>
      <c r="B198" s="222"/>
      <c r="C198" s="223"/>
      <c r="D198" s="224" t="s">
        <v>132</v>
      </c>
      <c r="E198" s="225" t="s">
        <v>1</v>
      </c>
      <c r="F198" s="226" t="s">
        <v>253</v>
      </c>
      <c r="G198" s="223"/>
      <c r="H198" s="227">
        <v>0.57999999999999996</v>
      </c>
      <c r="I198" s="228"/>
      <c r="J198" s="223"/>
      <c r="K198" s="223"/>
      <c r="L198" s="229"/>
      <c r="M198" s="230"/>
      <c r="N198" s="231"/>
      <c r="O198" s="231"/>
      <c r="P198" s="231"/>
      <c r="Q198" s="231"/>
      <c r="R198" s="231"/>
      <c r="S198" s="231"/>
      <c r="T198" s="23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3" t="s">
        <v>132</v>
      </c>
      <c r="AU198" s="233" t="s">
        <v>80</v>
      </c>
      <c r="AV198" s="13" t="s">
        <v>80</v>
      </c>
      <c r="AW198" s="13" t="s">
        <v>31</v>
      </c>
      <c r="AX198" s="13" t="s">
        <v>74</v>
      </c>
      <c r="AY198" s="233" t="s">
        <v>123</v>
      </c>
    </row>
    <row r="199" s="14" customFormat="1">
      <c r="A199" s="14"/>
      <c r="B199" s="234"/>
      <c r="C199" s="235"/>
      <c r="D199" s="224" t="s">
        <v>132</v>
      </c>
      <c r="E199" s="236" t="s">
        <v>1</v>
      </c>
      <c r="F199" s="237" t="s">
        <v>135</v>
      </c>
      <c r="G199" s="235"/>
      <c r="H199" s="238">
        <v>0.67000000000000004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4" t="s">
        <v>132</v>
      </c>
      <c r="AU199" s="244" t="s">
        <v>80</v>
      </c>
      <c r="AV199" s="14" t="s">
        <v>130</v>
      </c>
      <c r="AW199" s="14" t="s">
        <v>31</v>
      </c>
      <c r="AX199" s="14" t="s">
        <v>8</v>
      </c>
      <c r="AY199" s="244" t="s">
        <v>123</v>
      </c>
    </row>
    <row r="200" s="2" customFormat="1" ht="24.15" customHeight="1">
      <c r="A200" s="37"/>
      <c r="B200" s="38"/>
      <c r="C200" s="210" t="s">
        <v>254</v>
      </c>
      <c r="D200" s="210" t="s">
        <v>125</v>
      </c>
      <c r="E200" s="211" t="s">
        <v>255</v>
      </c>
      <c r="F200" s="212" t="s">
        <v>256</v>
      </c>
      <c r="G200" s="213" t="s">
        <v>188</v>
      </c>
      <c r="H200" s="214">
        <v>9.8000000000000007</v>
      </c>
      <c r="I200" s="215"/>
      <c r="J200" s="214">
        <f>ROUND(I200*H200,0)</f>
        <v>0</v>
      </c>
      <c r="K200" s="212" t="s">
        <v>129</v>
      </c>
      <c r="L200" s="43"/>
      <c r="M200" s="216" t="s">
        <v>1</v>
      </c>
      <c r="N200" s="217" t="s">
        <v>39</v>
      </c>
      <c r="O200" s="90"/>
      <c r="P200" s="218">
        <f>O200*H200</f>
        <v>0</v>
      </c>
      <c r="Q200" s="218">
        <v>0.012959999999999999</v>
      </c>
      <c r="R200" s="218">
        <f>Q200*H200</f>
        <v>0.12700800000000001</v>
      </c>
      <c r="S200" s="218">
        <v>0</v>
      </c>
      <c r="T200" s="21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0" t="s">
        <v>130</v>
      </c>
      <c r="AT200" s="220" t="s">
        <v>125</v>
      </c>
      <c r="AU200" s="220" t="s">
        <v>80</v>
      </c>
      <c r="AY200" s="16" t="s">
        <v>123</v>
      </c>
      <c r="BE200" s="221">
        <f>IF(N200="základní",J200,0)</f>
        <v>0</v>
      </c>
      <c r="BF200" s="221">
        <f>IF(N200="snížená",J200,0)</f>
        <v>0</v>
      </c>
      <c r="BG200" s="221">
        <f>IF(N200="zákl. přenesená",J200,0)</f>
        <v>0</v>
      </c>
      <c r="BH200" s="221">
        <f>IF(N200="sníž. přenesená",J200,0)</f>
        <v>0</v>
      </c>
      <c r="BI200" s="221">
        <f>IF(N200="nulová",J200,0)</f>
        <v>0</v>
      </c>
      <c r="BJ200" s="16" t="s">
        <v>8</v>
      </c>
      <c r="BK200" s="221">
        <f>ROUND(I200*H200,0)</f>
        <v>0</v>
      </c>
      <c r="BL200" s="16" t="s">
        <v>130</v>
      </c>
      <c r="BM200" s="220" t="s">
        <v>257</v>
      </c>
    </row>
    <row r="201" s="13" customFormat="1">
      <c r="A201" s="13"/>
      <c r="B201" s="222"/>
      <c r="C201" s="223"/>
      <c r="D201" s="224" t="s">
        <v>132</v>
      </c>
      <c r="E201" s="225" t="s">
        <v>1</v>
      </c>
      <c r="F201" s="226" t="s">
        <v>258</v>
      </c>
      <c r="G201" s="223"/>
      <c r="H201" s="227">
        <v>9.8000000000000007</v>
      </c>
      <c r="I201" s="228"/>
      <c r="J201" s="223"/>
      <c r="K201" s="223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132</v>
      </c>
      <c r="AU201" s="233" t="s">
        <v>80</v>
      </c>
      <c r="AV201" s="13" t="s">
        <v>80</v>
      </c>
      <c r="AW201" s="13" t="s">
        <v>31</v>
      </c>
      <c r="AX201" s="13" t="s">
        <v>8</v>
      </c>
      <c r="AY201" s="233" t="s">
        <v>123</v>
      </c>
    </row>
    <row r="202" s="2" customFormat="1" ht="24.15" customHeight="1">
      <c r="A202" s="37"/>
      <c r="B202" s="38"/>
      <c r="C202" s="210" t="s">
        <v>259</v>
      </c>
      <c r="D202" s="210" t="s">
        <v>125</v>
      </c>
      <c r="E202" s="211" t="s">
        <v>260</v>
      </c>
      <c r="F202" s="212" t="s">
        <v>261</v>
      </c>
      <c r="G202" s="213" t="s">
        <v>188</v>
      </c>
      <c r="H202" s="214">
        <v>9.8000000000000007</v>
      </c>
      <c r="I202" s="215"/>
      <c r="J202" s="214">
        <f>ROUND(I202*H202,0)</f>
        <v>0</v>
      </c>
      <c r="K202" s="212" t="s">
        <v>129</v>
      </c>
      <c r="L202" s="43"/>
      <c r="M202" s="216" t="s">
        <v>1</v>
      </c>
      <c r="N202" s="217" t="s">
        <v>39</v>
      </c>
      <c r="O202" s="90"/>
      <c r="P202" s="218">
        <f>O202*H202</f>
        <v>0</v>
      </c>
      <c r="Q202" s="218">
        <v>0</v>
      </c>
      <c r="R202" s="218">
        <f>Q202*H202</f>
        <v>0</v>
      </c>
      <c r="S202" s="218">
        <v>0</v>
      </c>
      <c r="T202" s="21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0" t="s">
        <v>130</v>
      </c>
      <c r="AT202" s="220" t="s">
        <v>125</v>
      </c>
      <c r="AU202" s="220" t="s">
        <v>80</v>
      </c>
      <c r="AY202" s="16" t="s">
        <v>123</v>
      </c>
      <c r="BE202" s="221">
        <f>IF(N202="základní",J202,0)</f>
        <v>0</v>
      </c>
      <c r="BF202" s="221">
        <f>IF(N202="snížená",J202,0)</f>
        <v>0</v>
      </c>
      <c r="BG202" s="221">
        <f>IF(N202="zákl. přenesená",J202,0)</f>
        <v>0</v>
      </c>
      <c r="BH202" s="221">
        <f>IF(N202="sníž. přenesená",J202,0)</f>
        <v>0</v>
      </c>
      <c r="BI202" s="221">
        <f>IF(N202="nulová",J202,0)</f>
        <v>0</v>
      </c>
      <c r="BJ202" s="16" t="s">
        <v>8</v>
      </c>
      <c r="BK202" s="221">
        <f>ROUND(I202*H202,0)</f>
        <v>0</v>
      </c>
      <c r="BL202" s="16" t="s">
        <v>130</v>
      </c>
      <c r="BM202" s="220" t="s">
        <v>262</v>
      </c>
    </row>
    <row r="203" s="2" customFormat="1" ht="24.15" customHeight="1">
      <c r="A203" s="37"/>
      <c r="B203" s="38"/>
      <c r="C203" s="210" t="s">
        <v>263</v>
      </c>
      <c r="D203" s="210" t="s">
        <v>125</v>
      </c>
      <c r="E203" s="211" t="s">
        <v>264</v>
      </c>
      <c r="F203" s="212" t="s">
        <v>265</v>
      </c>
      <c r="G203" s="213" t="s">
        <v>202</v>
      </c>
      <c r="H203" s="214">
        <v>25.5</v>
      </c>
      <c r="I203" s="215"/>
      <c r="J203" s="214">
        <f>ROUND(I203*H203,0)</f>
        <v>0</v>
      </c>
      <c r="K203" s="212" t="s">
        <v>129</v>
      </c>
      <c r="L203" s="43"/>
      <c r="M203" s="216" t="s">
        <v>1</v>
      </c>
      <c r="N203" s="217" t="s">
        <v>39</v>
      </c>
      <c r="O203" s="90"/>
      <c r="P203" s="218">
        <f>O203*H203</f>
        <v>0</v>
      </c>
      <c r="Q203" s="218">
        <v>0.11046</v>
      </c>
      <c r="R203" s="218">
        <f>Q203*H203</f>
        <v>2.8167300000000002</v>
      </c>
      <c r="S203" s="218">
        <v>0</v>
      </c>
      <c r="T203" s="21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0" t="s">
        <v>130</v>
      </c>
      <c r="AT203" s="220" t="s">
        <v>125</v>
      </c>
      <c r="AU203" s="220" t="s">
        <v>80</v>
      </c>
      <c r="AY203" s="16" t="s">
        <v>123</v>
      </c>
      <c r="BE203" s="221">
        <f>IF(N203="základní",J203,0)</f>
        <v>0</v>
      </c>
      <c r="BF203" s="221">
        <f>IF(N203="snížená",J203,0)</f>
        <v>0</v>
      </c>
      <c r="BG203" s="221">
        <f>IF(N203="zákl. přenesená",J203,0)</f>
        <v>0</v>
      </c>
      <c r="BH203" s="221">
        <f>IF(N203="sníž. přenesená",J203,0)</f>
        <v>0</v>
      </c>
      <c r="BI203" s="221">
        <f>IF(N203="nulová",J203,0)</f>
        <v>0</v>
      </c>
      <c r="BJ203" s="16" t="s">
        <v>8</v>
      </c>
      <c r="BK203" s="221">
        <f>ROUND(I203*H203,0)</f>
        <v>0</v>
      </c>
      <c r="BL203" s="16" t="s">
        <v>130</v>
      </c>
      <c r="BM203" s="220" t="s">
        <v>266</v>
      </c>
    </row>
    <row r="204" s="13" customFormat="1">
      <c r="A204" s="13"/>
      <c r="B204" s="222"/>
      <c r="C204" s="223"/>
      <c r="D204" s="224" t="s">
        <v>132</v>
      </c>
      <c r="E204" s="225" t="s">
        <v>1</v>
      </c>
      <c r="F204" s="226" t="s">
        <v>267</v>
      </c>
      <c r="G204" s="223"/>
      <c r="H204" s="227">
        <v>25.5</v>
      </c>
      <c r="I204" s="228"/>
      <c r="J204" s="223"/>
      <c r="K204" s="223"/>
      <c r="L204" s="229"/>
      <c r="M204" s="230"/>
      <c r="N204" s="231"/>
      <c r="O204" s="231"/>
      <c r="P204" s="231"/>
      <c r="Q204" s="231"/>
      <c r="R204" s="231"/>
      <c r="S204" s="231"/>
      <c r="T204" s="23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3" t="s">
        <v>132</v>
      </c>
      <c r="AU204" s="233" t="s">
        <v>80</v>
      </c>
      <c r="AV204" s="13" t="s">
        <v>80</v>
      </c>
      <c r="AW204" s="13" t="s">
        <v>31</v>
      </c>
      <c r="AX204" s="13" t="s">
        <v>8</v>
      </c>
      <c r="AY204" s="233" t="s">
        <v>123</v>
      </c>
    </row>
    <row r="205" s="2" customFormat="1" ht="16.5" customHeight="1">
      <c r="A205" s="37"/>
      <c r="B205" s="38"/>
      <c r="C205" s="210" t="s">
        <v>268</v>
      </c>
      <c r="D205" s="210" t="s">
        <v>125</v>
      </c>
      <c r="E205" s="211" t="s">
        <v>269</v>
      </c>
      <c r="F205" s="212" t="s">
        <v>270</v>
      </c>
      <c r="G205" s="213" t="s">
        <v>188</v>
      </c>
      <c r="H205" s="214">
        <v>12.75</v>
      </c>
      <c r="I205" s="215"/>
      <c r="J205" s="214">
        <f>ROUND(I205*H205,0)</f>
        <v>0</v>
      </c>
      <c r="K205" s="212" t="s">
        <v>129</v>
      </c>
      <c r="L205" s="43"/>
      <c r="M205" s="216" t="s">
        <v>1</v>
      </c>
      <c r="N205" s="217" t="s">
        <v>39</v>
      </c>
      <c r="O205" s="90"/>
      <c r="P205" s="218">
        <f>O205*H205</f>
        <v>0</v>
      </c>
      <c r="Q205" s="218">
        <v>0.00792</v>
      </c>
      <c r="R205" s="218">
        <f>Q205*H205</f>
        <v>0.10098</v>
      </c>
      <c r="S205" s="218">
        <v>0</v>
      </c>
      <c r="T205" s="21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0" t="s">
        <v>130</v>
      </c>
      <c r="AT205" s="220" t="s">
        <v>125</v>
      </c>
      <c r="AU205" s="220" t="s">
        <v>80</v>
      </c>
      <c r="AY205" s="16" t="s">
        <v>123</v>
      </c>
      <c r="BE205" s="221">
        <f>IF(N205="základní",J205,0)</f>
        <v>0</v>
      </c>
      <c r="BF205" s="221">
        <f>IF(N205="snížená",J205,0)</f>
        <v>0</v>
      </c>
      <c r="BG205" s="221">
        <f>IF(N205="zákl. přenesená",J205,0)</f>
        <v>0</v>
      </c>
      <c r="BH205" s="221">
        <f>IF(N205="sníž. přenesená",J205,0)</f>
        <v>0</v>
      </c>
      <c r="BI205" s="221">
        <f>IF(N205="nulová",J205,0)</f>
        <v>0</v>
      </c>
      <c r="BJ205" s="16" t="s">
        <v>8</v>
      </c>
      <c r="BK205" s="221">
        <f>ROUND(I205*H205,0)</f>
        <v>0</v>
      </c>
      <c r="BL205" s="16" t="s">
        <v>130</v>
      </c>
      <c r="BM205" s="220" t="s">
        <v>271</v>
      </c>
    </row>
    <row r="206" s="13" customFormat="1">
      <c r="A206" s="13"/>
      <c r="B206" s="222"/>
      <c r="C206" s="223"/>
      <c r="D206" s="224" t="s">
        <v>132</v>
      </c>
      <c r="E206" s="225" t="s">
        <v>1</v>
      </c>
      <c r="F206" s="226" t="s">
        <v>272</v>
      </c>
      <c r="G206" s="223"/>
      <c r="H206" s="227">
        <v>12.75</v>
      </c>
      <c r="I206" s="228"/>
      <c r="J206" s="223"/>
      <c r="K206" s="223"/>
      <c r="L206" s="229"/>
      <c r="M206" s="230"/>
      <c r="N206" s="231"/>
      <c r="O206" s="231"/>
      <c r="P206" s="231"/>
      <c r="Q206" s="231"/>
      <c r="R206" s="231"/>
      <c r="S206" s="231"/>
      <c r="T206" s="23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3" t="s">
        <v>132</v>
      </c>
      <c r="AU206" s="233" t="s">
        <v>80</v>
      </c>
      <c r="AV206" s="13" t="s">
        <v>80</v>
      </c>
      <c r="AW206" s="13" t="s">
        <v>31</v>
      </c>
      <c r="AX206" s="13" t="s">
        <v>8</v>
      </c>
      <c r="AY206" s="233" t="s">
        <v>123</v>
      </c>
    </row>
    <row r="207" s="2" customFormat="1" ht="16.5" customHeight="1">
      <c r="A207" s="37"/>
      <c r="B207" s="38"/>
      <c r="C207" s="210" t="s">
        <v>273</v>
      </c>
      <c r="D207" s="210" t="s">
        <v>125</v>
      </c>
      <c r="E207" s="211" t="s">
        <v>274</v>
      </c>
      <c r="F207" s="212" t="s">
        <v>275</v>
      </c>
      <c r="G207" s="213" t="s">
        <v>188</v>
      </c>
      <c r="H207" s="214">
        <v>12.75</v>
      </c>
      <c r="I207" s="215"/>
      <c r="J207" s="214">
        <f>ROUND(I207*H207,0)</f>
        <v>0</v>
      </c>
      <c r="K207" s="212" t="s">
        <v>129</v>
      </c>
      <c r="L207" s="43"/>
      <c r="M207" s="216" t="s">
        <v>1</v>
      </c>
      <c r="N207" s="217" t="s">
        <v>39</v>
      </c>
      <c r="O207" s="90"/>
      <c r="P207" s="218">
        <f>O207*H207</f>
        <v>0</v>
      </c>
      <c r="Q207" s="218">
        <v>0</v>
      </c>
      <c r="R207" s="218">
        <f>Q207*H207</f>
        <v>0</v>
      </c>
      <c r="S207" s="218">
        <v>0</v>
      </c>
      <c r="T207" s="21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0" t="s">
        <v>130</v>
      </c>
      <c r="AT207" s="220" t="s">
        <v>125</v>
      </c>
      <c r="AU207" s="220" t="s">
        <v>80</v>
      </c>
      <c r="AY207" s="16" t="s">
        <v>123</v>
      </c>
      <c r="BE207" s="221">
        <f>IF(N207="základní",J207,0)</f>
        <v>0</v>
      </c>
      <c r="BF207" s="221">
        <f>IF(N207="snížená",J207,0)</f>
        <v>0</v>
      </c>
      <c r="BG207" s="221">
        <f>IF(N207="zákl. přenesená",J207,0)</f>
        <v>0</v>
      </c>
      <c r="BH207" s="221">
        <f>IF(N207="sníž. přenesená",J207,0)</f>
        <v>0</v>
      </c>
      <c r="BI207" s="221">
        <f>IF(N207="nulová",J207,0)</f>
        <v>0</v>
      </c>
      <c r="BJ207" s="16" t="s">
        <v>8</v>
      </c>
      <c r="BK207" s="221">
        <f>ROUND(I207*H207,0)</f>
        <v>0</v>
      </c>
      <c r="BL207" s="16" t="s">
        <v>130</v>
      </c>
      <c r="BM207" s="220" t="s">
        <v>276</v>
      </c>
    </row>
    <row r="208" s="12" customFormat="1" ht="22.8" customHeight="1">
      <c r="A208" s="12"/>
      <c r="B208" s="194"/>
      <c r="C208" s="195"/>
      <c r="D208" s="196" t="s">
        <v>73</v>
      </c>
      <c r="E208" s="208" t="s">
        <v>149</v>
      </c>
      <c r="F208" s="208" t="s">
        <v>277</v>
      </c>
      <c r="G208" s="195"/>
      <c r="H208" s="195"/>
      <c r="I208" s="198"/>
      <c r="J208" s="209">
        <f>BK208</f>
        <v>0</v>
      </c>
      <c r="K208" s="195"/>
      <c r="L208" s="200"/>
      <c r="M208" s="201"/>
      <c r="N208" s="202"/>
      <c r="O208" s="202"/>
      <c r="P208" s="203">
        <f>SUM(P209:P210)</f>
        <v>0</v>
      </c>
      <c r="Q208" s="202"/>
      <c r="R208" s="203">
        <f>SUM(R209:R210)</f>
        <v>0</v>
      </c>
      <c r="S208" s="202"/>
      <c r="T208" s="204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5" t="s">
        <v>8</v>
      </c>
      <c r="AT208" s="206" t="s">
        <v>73</v>
      </c>
      <c r="AU208" s="206" t="s">
        <v>8</v>
      </c>
      <c r="AY208" s="205" t="s">
        <v>123</v>
      </c>
      <c r="BK208" s="207">
        <f>SUM(BK209:BK210)</f>
        <v>0</v>
      </c>
    </row>
    <row r="209" s="2" customFormat="1" ht="24.15" customHeight="1">
      <c r="A209" s="37"/>
      <c r="B209" s="38"/>
      <c r="C209" s="210" t="s">
        <v>278</v>
      </c>
      <c r="D209" s="210" t="s">
        <v>125</v>
      </c>
      <c r="E209" s="211" t="s">
        <v>279</v>
      </c>
      <c r="F209" s="212" t="s">
        <v>280</v>
      </c>
      <c r="G209" s="213" t="s">
        <v>164</v>
      </c>
      <c r="H209" s="214">
        <v>4</v>
      </c>
      <c r="I209" s="215"/>
      <c r="J209" s="214">
        <f>ROUND(I209*H209,0)</f>
        <v>0</v>
      </c>
      <c r="K209" s="212" t="s">
        <v>1</v>
      </c>
      <c r="L209" s="43"/>
      <c r="M209" s="216" t="s">
        <v>1</v>
      </c>
      <c r="N209" s="217" t="s">
        <v>39</v>
      </c>
      <c r="O209" s="90"/>
      <c r="P209" s="218">
        <f>O209*H209</f>
        <v>0</v>
      </c>
      <c r="Q209" s="218">
        <v>0</v>
      </c>
      <c r="R209" s="218">
        <f>Q209*H209</f>
        <v>0</v>
      </c>
      <c r="S209" s="218">
        <v>0</v>
      </c>
      <c r="T209" s="21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0" t="s">
        <v>130</v>
      </c>
      <c r="AT209" s="220" t="s">
        <v>125</v>
      </c>
      <c r="AU209" s="220" t="s">
        <v>80</v>
      </c>
      <c r="AY209" s="16" t="s">
        <v>123</v>
      </c>
      <c r="BE209" s="221">
        <f>IF(N209="základní",J209,0)</f>
        <v>0</v>
      </c>
      <c r="BF209" s="221">
        <f>IF(N209="snížená",J209,0)</f>
        <v>0</v>
      </c>
      <c r="BG209" s="221">
        <f>IF(N209="zákl. přenesená",J209,0)</f>
        <v>0</v>
      </c>
      <c r="BH209" s="221">
        <f>IF(N209="sníž. přenesená",J209,0)</f>
        <v>0</v>
      </c>
      <c r="BI209" s="221">
        <f>IF(N209="nulová",J209,0)</f>
        <v>0</v>
      </c>
      <c r="BJ209" s="16" t="s">
        <v>8</v>
      </c>
      <c r="BK209" s="221">
        <f>ROUND(I209*H209,0)</f>
        <v>0</v>
      </c>
      <c r="BL209" s="16" t="s">
        <v>130</v>
      </c>
      <c r="BM209" s="220" t="s">
        <v>281</v>
      </c>
    </row>
    <row r="210" s="13" customFormat="1">
      <c r="A210" s="13"/>
      <c r="B210" s="222"/>
      <c r="C210" s="223"/>
      <c r="D210" s="224" t="s">
        <v>132</v>
      </c>
      <c r="E210" s="225" t="s">
        <v>1</v>
      </c>
      <c r="F210" s="226" t="s">
        <v>282</v>
      </c>
      <c r="G210" s="223"/>
      <c r="H210" s="227">
        <v>4</v>
      </c>
      <c r="I210" s="228"/>
      <c r="J210" s="223"/>
      <c r="K210" s="223"/>
      <c r="L210" s="229"/>
      <c r="M210" s="230"/>
      <c r="N210" s="231"/>
      <c r="O210" s="231"/>
      <c r="P210" s="231"/>
      <c r="Q210" s="231"/>
      <c r="R210" s="231"/>
      <c r="S210" s="231"/>
      <c r="T210" s="23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3" t="s">
        <v>132</v>
      </c>
      <c r="AU210" s="233" t="s">
        <v>80</v>
      </c>
      <c r="AV210" s="13" t="s">
        <v>80</v>
      </c>
      <c r="AW210" s="13" t="s">
        <v>31</v>
      </c>
      <c r="AX210" s="13" t="s">
        <v>8</v>
      </c>
      <c r="AY210" s="233" t="s">
        <v>123</v>
      </c>
    </row>
    <row r="211" s="12" customFormat="1" ht="22.8" customHeight="1">
      <c r="A211" s="12"/>
      <c r="B211" s="194"/>
      <c r="C211" s="195"/>
      <c r="D211" s="196" t="s">
        <v>73</v>
      </c>
      <c r="E211" s="208" t="s">
        <v>155</v>
      </c>
      <c r="F211" s="208" t="s">
        <v>283</v>
      </c>
      <c r="G211" s="195"/>
      <c r="H211" s="195"/>
      <c r="I211" s="198"/>
      <c r="J211" s="209">
        <f>BK211</f>
        <v>0</v>
      </c>
      <c r="K211" s="195"/>
      <c r="L211" s="200"/>
      <c r="M211" s="201"/>
      <c r="N211" s="202"/>
      <c r="O211" s="202"/>
      <c r="P211" s="203">
        <f>SUM(P212:P213)</f>
        <v>0</v>
      </c>
      <c r="Q211" s="202"/>
      <c r="R211" s="203">
        <f>SUM(R212:R213)</f>
        <v>2.65632</v>
      </c>
      <c r="S211" s="202"/>
      <c r="T211" s="204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5" t="s">
        <v>8</v>
      </c>
      <c r="AT211" s="206" t="s">
        <v>73</v>
      </c>
      <c r="AU211" s="206" t="s">
        <v>8</v>
      </c>
      <c r="AY211" s="205" t="s">
        <v>123</v>
      </c>
      <c r="BK211" s="207">
        <f>SUM(BK212:BK213)</f>
        <v>0</v>
      </c>
    </row>
    <row r="212" s="2" customFormat="1" ht="24.15" customHeight="1">
      <c r="A212" s="37"/>
      <c r="B212" s="38"/>
      <c r="C212" s="210" t="s">
        <v>284</v>
      </c>
      <c r="D212" s="210" t="s">
        <v>125</v>
      </c>
      <c r="E212" s="211" t="s">
        <v>285</v>
      </c>
      <c r="F212" s="212" t="s">
        <v>286</v>
      </c>
      <c r="G212" s="213" t="s">
        <v>188</v>
      </c>
      <c r="H212" s="214">
        <v>12</v>
      </c>
      <c r="I212" s="215"/>
      <c r="J212" s="214">
        <f>ROUND(I212*H212,0)</f>
        <v>0</v>
      </c>
      <c r="K212" s="212" t="s">
        <v>129</v>
      </c>
      <c r="L212" s="43"/>
      <c r="M212" s="216" t="s">
        <v>1</v>
      </c>
      <c r="N212" s="217" t="s">
        <v>39</v>
      </c>
      <c r="O212" s="90"/>
      <c r="P212" s="218">
        <f>O212*H212</f>
        <v>0</v>
      </c>
      <c r="Q212" s="218">
        <v>0.22136</v>
      </c>
      <c r="R212" s="218">
        <f>Q212*H212</f>
        <v>2.65632</v>
      </c>
      <c r="S212" s="218">
        <v>0</v>
      </c>
      <c r="T212" s="21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0" t="s">
        <v>130</v>
      </c>
      <c r="AT212" s="220" t="s">
        <v>125</v>
      </c>
      <c r="AU212" s="220" t="s">
        <v>80</v>
      </c>
      <c r="AY212" s="16" t="s">
        <v>123</v>
      </c>
      <c r="BE212" s="221">
        <f>IF(N212="základní",J212,0)</f>
        <v>0</v>
      </c>
      <c r="BF212" s="221">
        <f>IF(N212="snížená",J212,0)</f>
        <v>0</v>
      </c>
      <c r="BG212" s="221">
        <f>IF(N212="zákl. přenesená",J212,0)</f>
        <v>0</v>
      </c>
      <c r="BH212" s="221">
        <f>IF(N212="sníž. přenesená",J212,0)</f>
        <v>0</v>
      </c>
      <c r="BI212" s="221">
        <f>IF(N212="nulová",J212,0)</f>
        <v>0</v>
      </c>
      <c r="BJ212" s="16" t="s">
        <v>8</v>
      </c>
      <c r="BK212" s="221">
        <f>ROUND(I212*H212,0)</f>
        <v>0</v>
      </c>
      <c r="BL212" s="16" t="s">
        <v>130</v>
      </c>
      <c r="BM212" s="220" t="s">
        <v>287</v>
      </c>
    </row>
    <row r="213" s="13" customFormat="1">
      <c r="A213" s="13"/>
      <c r="B213" s="222"/>
      <c r="C213" s="223"/>
      <c r="D213" s="224" t="s">
        <v>132</v>
      </c>
      <c r="E213" s="225" t="s">
        <v>1</v>
      </c>
      <c r="F213" s="226" t="s">
        <v>288</v>
      </c>
      <c r="G213" s="223"/>
      <c r="H213" s="227">
        <v>12</v>
      </c>
      <c r="I213" s="228"/>
      <c r="J213" s="223"/>
      <c r="K213" s="223"/>
      <c r="L213" s="229"/>
      <c r="M213" s="230"/>
      <c r="N213" s="231"/>
      <c r="O213" s="231"/>
      <c r="P213" s="231"/>
      <c r="Q213" s="231"/>
      <c r="R213" s="231"/>
      <c r="S213" s="231"/>
      <c r="T213" s="23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3" t="s">
        <v>132</v>
      </c>
      <c r="AU213" s="233" t="s">
        <v>80</v>
      </c>
      <c r="AV213" s="13" t="s">
        <v>80</v>
      </c>
      <c r="AW213" s="13" t="s">
        <v>31</v>
      </c>
      <c r="AX213" s="13" t="s">
        <v>8</v>
      </c>
      <c r="AY213" s="233" t="s">
        <v>123</v>
      </c>
    </row>
    <row r="214" s="12" customFormat="1" ht="22.8" customHeight="1">
      <c r="A214" s="12"/>
      <c r="B214" s="194"/>
      <c r="C214" s="195"/>
      <c r="D214" s="196" t="s">
        <v>73</v>
      </c>
      <c r="E214" s="208" t="s">
        <v>172</v>
      </c>
      <c r="F214" s="208" t="s">
        <v>289</v>
      </c>
      <c r="G214" s="195"/>
      <c r="H214" s="195"/>
      <c r="I214" s="198"/>
      <c r="J214" s="209">
        <f>BK214</f>
        <v>0</v>
      </c>
      <c r="K214" s="195"/>
      <c r="L214" s="200"/>
      <c r="M214" s="201"/>
      <c r="N214" s="202"/>
      <c r="O214" s="202"/>
      <c r="P214" s="203">
        <f>SUM(P215:P229)</f>
        <v>0</v>
      </c>
      <c r="Q214" s="202"/>
      <c r="R214" s="203">
        <f>SUM(R215:R229)</f>
        <v>0.097533999999999996</v>
      </c>
      <c r="S214" s="202"/>
      <c r="T214" s="204">
        <f>SUM(T215:T229)</f>
        <v>59.136000000000003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5" t="s">
        <v>8</v>
      </c>
      <c r="AT214" s="206" t="s">
        <v>73</v>
      </c>
      <c r="AU214" s="206" t="s">
        <v>8</v>
      </c>
      <c r="AY214" s="205" t="s">
        <v>123</v>
      </c>
      <c r="BK214" s="207">
        <f>SUM(BK215:BK229)</f>
        <v>0</v>
      </c>
    </row>
    <row r="215" s="2" customFormat="1" ht="33" customHeight="1">
      <c r="A215" s="37"/>
      <c r="B215" s="38"/>
      <c r="C215" s="210" t="s">
        <v>290</v>
      </c>
      <c r="D215" s="210" t="s">
        <v>125</v>
      </c>
      <c r="E215" s="211" t="s">
        <v>291</v>
      </c>
      <c r="F215" s="212" t="s">
        <v>292</v>
      </c>
      <c r="G215" s="213" t="s">
        <v>188</v>
      </c>
      <c r="H215" s="214">
        <v>6.1200000000000001</v>
      </c>
      <c r="I215" s="215"/>
      <c r="J215" s="214">
        <f>ROUND(I215*H215,0)</f>
        <v>0</v>
      </c>
      <c r="K215" s="212" t="s">
        <v>129</v>
      </c>
      <c r="L215" s="43"/>
      <c r="M215" s="216" t="s">
        <v>1</v>
      </c>
      <c r="N215" s="217" t="s">
        <v>39</v>
      </c>
      <c r="O215" s="90"/>
      <c r="P215" s="218">
        <f>O215*H215</f>
        <v>0</v>
      </c>
      <c r="Q215" s="218">
        <v>0.00095</v>
      </c>
      <c r="R215" s="218">
        <f>Q215*H215</f>
        <v>0.0058139999999999997</v>
      </c>
      <c r="S215" s="218">
        <v>0</v>
      </c>
      <c r="T215" s="21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0" t="s">
        <v>130</v>
      </c>
      <c r="AT215" s="220" t="s">
        <v>125</v>
      </c>
      <c r="AU215" s="220" t="s">
        <v>80</v>
      </c>
      <c r="AY215" s="16" t="s">
        <v>123</v>
      </c>
      <c r="BE215" s="221">
        <f>IF(N215="základní",J215,0)</f>
        <v>0</v>
      </c>
      <c r="BF215" s="221">
        <f>IF(N215="snížená",J215,0)</f>
        <v>0</v>
      </c>
      <c r="BG215" s="221">
        <f>IF(N215="zákl. přenesená",J215,0)</f>
        <v>0</v>
      </c>
      <c r="BH215" s="221">
        <f>IF(N215="sníž. přenesená",J215,0)</f>
        <v>0</v>
      </c>
      <c r="BI215" s="221">
        <f>IF(N215="nulová",J215,0)</f>
        <v>0</v>
      </c>
      <c r="BJ215" s="16" t="s">
        <v>8</v>
      </c>
      <c r="BK215" s="221">
        <f>ROUND(I215*H215,0)</f>
        <v>0</v>
      </c>
      <c r="BL215" s="16" t="s">
        <v>130</v>
      </c>
      <c r="BM215" s="220" t="s">
        <v>293</v>
      </c>
    </row>
    <row r="216" s="13" customFormat="1">
      <c r="A216" s="13"/>
      <c r="B216" s="222"/>
      <c r="C216" s="223"/>
      <c r="D216" s="224" t="s">
        <v>132</v>
      </c>
      <c r="E216" s="225" t="s">
        <v>1</v>
      </c>
      <c r="F216" s="226" t="s">
        <v>294</v>
      </c>
      <c r="G216" s="223"/>
      <c r="H216" s="227">
        <v>6.1200000000000001</v>
      </c>
      <c r="I216" s="228"/>
      <c r="J216" s="223"/>
      <c r="K216" s="223"/>
      <c r="L216" s="229"/>
      <c r="M216" s="230"/>
      <c r="N216" s="231"/>
      <c r="O216" s="231"/>
      <c r="P216" s="231"/>
      <c r="Q216" s="231"/>
      <c r="R216" s="231"/>
      <c r="S216" s="231"/>
      <c r="T216" s="23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3" t="s">
        <v>132</v>
      </c>
      <c r="AU216" s="233" t="s">
        <v>80</v>
      </c>
      <c r="AV216" s="13" t="s">
        <v>80</v>
      </c>
      <c r="AW216" s="13" t="s">
        <v>31</v>
      </c>
      <c r="AX216" s="13" t="s">
        <v>8</v>
      </c>
      <c r="AY216" s="233" t="s">
        <v>123</v>
      </c>
    </row>
    <row r="217" s="2" customFormat="1" ht="33" customHeight="1">
      <c r="A217" s="37"/>
      <c r="B217" s="38"/>
      <c r="C217" s="210" t="s">
        <v>295</v>
      </c>
      <c r="D217" s="210" t="s">
        <v>125</v>
      </c>
      <c r="E217" s="211" t="s">
        <v>296</v>
      </c>
      <c r="F217" s="212" t="s">
        <v>297</v>
      </c>
      <c r="G217" s="213" t="s">
        <v>164</v>
      </c>
      <c r="H217" s="214">
        <v>20</v>
      </c>
      <c r="I217" s="215"/>
      <c r="J217" s="214">
        <f>ROUND(I217*H217,0)</f>
        <v>0</v>
      </c>
      <c r="K217" s="212" t="s">
        <v>129</v>
      </c>
      <c r="L217" s="43"/>
      <c r="M217" s="216" t="s">
        <v>1</v>
      </c>
      <c r="N217" s="217" t="s">
        <v>39</v>
      </c>
      <c r="O217" s="90"/>
      <c r="P217" s="218">
        <f>O217*H217</f>
        <v>0</v>
      </c>
      <c r="Q217" s="218">
        <v>0.00064999999999999997</v>
      </c>
      <c r="R217" s="218">
        <f>Q217*H217</f>
        <v>0.012999999999999999</v>
      </c>
      <c r="S217" s="218">
        <v>0</v>
      </c>
      <c r="T217" s="21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0" t="s">
        <v>130</v>
      </c>
      <c r="AT217" s="220" t="s">
        <v>125</v>
      </c>
      <c r="AU217" s="220" t="s">
        <v>80</v>
      </c>
      <c r="AY217" s="16" t="s">
        <v>123</v>
      </c>
      <c r="BE217" s="221">
        <f>IF(N217="základní",J217,0)</f>
        <v>0</v>
      </c>
      <c r="BF217" s="221">
        <f>IF(N217="snížená",J217,0)</f>
        <v>0</v>
      </c>
      <c r="BG217" s="221">
        <f>IF(N217="zákl. přenesená",J217,0)</f>
        <v>0</v>
      </c>
      <c r="BH217" s="221">
        <f>IF(N217="sníž. přenesená",J217,0)</f>
        <v>0</v>
      </c>
      <c r="BI217" s="221">
        <f>IF(N217="nulová",J217,0)</f>
        <v>0</v>
      </c>
      <c r="BJ217" s="16" t="s">
        <v>8</v>
      </c>
      <c r="BK217" s="221">
        <f>ROUND(I217*H217,0)</f>
        <v>0</v>
      </c>
      <c r="BL217" s="16" t="s">
        <v>130</v>
      </c>
      <c r="BM217" s="220" t="s">
        <v>298</v>
      </c>
    </row>
    <row r="218" s="13" customFormat="1">
      <c r="A218" s="13"/>
      <c r="B218" s="222"/>
      <c r="C218" s="223"/>
      <c r="D218" s="224" t="s">
        <v>132</v>
      </c>
      <c r="E218" s="225" t="s">
        <v>1</v>
      </c>
      <c r="F218" s="226" t="s">
        <v>299</v>
      </c>
      <c r="G218" s="223"/>
      <c r="H218" s="227">
        <v>20</v>
      </c>
      <c r="I218" s="228"/>
      <c r="J218" s="223"/>
      <c r="K218" s="223"/>
      <c r="L218" s="229"/>
      <c r="M218" s="230"/>
      <c r="N218" s="231"/>
      <c r="O218" s="231"/>
      <c r="P218" s="231"/>
      <c r="Q218" s="231"/>
      <c r="R218" s="231"/>
      <c r="S218" s="231"/>
      <c r="T218" s="23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3" t="s">
        <v>132</v>
      </c>
      <c r="AU218" s="233" t="s">
        <v>80</v>
      </c>
      <c r="AV218" s="13" t="s">
        <v>80</v>
      </c>
      <c r="AW218" s="13" t="s">
        <v>31</v>
      </c>
      <c r="AX218" s="13" t="s">
        <v>8</v>
      </c>
      <c r="AY218" s="233" t="s">
        <v>123</v>
      </c>
    </row>
    <row r="219" s="2" customFormat="1" ht="24.15" customHeight="1">
      <c r="A219" s="37"/>
      <c r="B219" s="38"/>
      <c r="C219" s="210" t="s">
        <v>300</v>
      </c>
      <c r="D219" s="210" t="s">
        <v>125</v>
      </c>
      <c r="E219" s="211" t="s">
        <v>301</v>
      </c>
      <c r="F219" s="212" t="s">
        <v>302</v>
      </c>
      <c r="G219" s="213" t="s">
        <v>128</v>
      </c>
      <c r="H219" s="214">
        <v>26.879999999999999</v>
      </c>
      <c r="I219" s="215"/>
      <c r="J219" s="214">
        <f>ROUND(I219*H219,0)</f>
        <v>0</v>
      </c>
      <c r="K219" s="212" t="s">
        <v>129</v>
      </c>
      <c r="L219" s="43"/>
      <c r="M219" s="216" t="s">
        <v>1</v>
      </c>
      <c r="N219" s="217" t="s">
        <v>39</v>
      </c>
      <c r="O219" s="90"/>
      <c r="P219" s="218">
        <f>O219*H219</f>
        <v>0</v>
      </c>
      <c r="Q219" s="218">
        <v>0</v>
      </c>
      <c r="R219" s="218">
        <f>Q219*H219</f>
        <v>0</v>
      </c>
      <c r="S219" s="218">
        <v>2.2000000000000002</v>
      </c>
      <c r="T219" s="219">
        <f>S219*H219</f>
        <v>59.136000000000003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0" t="s">
        <v>130</v>
      </c>
      <c r="AT219" s="220" t="s">
        <v>125</v>
      </c>
      <c r="AU219" s="220" t="s">
        <v>80</v>
      </c>
      <c r="AY219" s="16" t="s">
        <v>123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16" t="s">
        <v>8</v>
      </c>
      <c r="BK219" s="221">
        <f>ROUND(I219*H219,0)</f>
        <v>0</v>
      </c>
      <c r="BL219" s="16" t="s">
        <v>130</v>
      </c>
      <c r="BM219" s="220" t="s">
        <v>303</v>
      </c>
    </row>
    <row r="220" s="13" customFormat="1">
      <c r="A220" s="13"/>
      <c r="B220" s="222"/>
      <c r="C220" s="223"/>
      <c r="D220" s="224" t="s">
        <v>132</v>
      </c>
      <c r="E220" s="225" t="s">
        <v>1</v>
      </c>
      <c r="F220" s="226" t="s">
        <v>304</v>
      </c>
      <c r="G220" s="223"/>
      <c r="H220" s="227">
        <v>26.879999999999999</v>
      </c>
      <c r="I220" s="228"/>
      <c r="J220" s="223"/>
      <c r="K220" s="223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132</v>
      </c>
      <c r="AU220" s="233" t="s">
        <v>80</v>
      </c>
      <c r="AV220" s="13" t="s">
        <v>80</v>
      </c>
      <c r="AW220" s="13" t="s">
        <v>31</v>
      </c>
      <c r="AX220" s="13" t="s">
        <v>8</v>
      </c>
      <c r="AY220" s="233" t="s">
        <v>123</v>
      </c>
    </row>
    <row r="221" s="2" customFormat="1" ht="24.15" customHeight="1">
      <c r="A221" s="37"/>
      <c r="B221" s="38"/>
      <c r="C221" s="210" t="s">
        <v>305</v>
      </c>
      <c r="D221" s="210" t="s">
        <v>125</v>
      </c>
      <c r="E221" s="211" t="s">
        <v>306</v>
      </c>
      <c r="F221" s="212" t="s">
        <v>307</v>
      </c>
      <c r="G221" s="213" t="s">
        <v>188</v>
      </c>
      <c r="H221" s="214">
        <v>6.4000000000000004</v>
      </c>
      <c r="I221" s="215"/>
      <c r="J221" s="214">
        <f>ROUND(I221*H221,0)</f>
        <v>0</v>
      </c>
      <c r="K221" s="212" t="s">
        <v>129</v>
      </c>
      <c r="L221" s="43"/>
      <c r="M221" s="216" t="s">
        <v>1</v>
      </c>
      <c r="N221" s="217" t="s">
        <v>39</v>
      </c>
      <c r="O221" s="90"/>
      <c r="P221" s="218">
        <f>O221*H221</f>
        <v>0</v>
      </c>
      <c r="Q221" s="218">
        <v>0</v>
      </c>
      <c r="R221" s="218">
        <f>Q221*H221</f>
        <v>0</v>
      </c>
      <c r="S221" s="218">
        <v>0</v>
      </c>
      <c r="T221" s="21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0" t="s">
        <v>130</v>
      </c>
      <c r="AT221" s="220" t="s">
        <v>125</v>
      </c>
      <c r="AU221" s="220" t="s">
        <v>80</v>
      </c>
      <c r="AY221" s="16" t="s">
        <v>123</v>
      </c>
      <c r="BE221" s="221">
        <f>IF(N221="základní",J221,0)</f>
        <v>0</v>
      </c>
      <c r="BF221" s="221">
        <f>IF(N221="snížená",J221,0)</f>
        <v>0</v>
      </c>
      <c r="BG221" s="221">
        <f>IF(N221="zákl. přenesená",J221,0)</f>
        <v>0</v>
      </c>
      <c r="BH221" s="221">
        <f>IF(N221="sníž. přenesená",J221,0)</f>
        <v>0</v>
      </c>
      <c r="BI221" s="221">
        <f>IF(N221="nulová",J221,0)</f>
        <v>0</v>
      </c>
      <c r="BJ221" s="16" t="s">
        <v>8</v>
      </c>
      <c r="BK221" s="221">
        <f>ROUND(I221*H221,0)</f>
        <v>0</v>
      </c>
      <c r="BL221" s="16" t="s">
        <v>130</v>
      </c>
      <c r="BM221" s="220" t="s">
        <v>308</v>
      </c>
    </row>
    <row r="222" s="13" customFormat="1">
      <c r="A222" s="13"/>
      <c r="B222" s="222"/>
      <c r="C222" s="223"/>
      <c r="D222" s="224" t="s">
        <v>132</v>
      </c>
      <c r="E222" s="225" t="s">
        <v>1</v>
      </c>
      <c r="F222" s="226" t="s">
        <v>309</v>
      </c>
      <c r="G222" s="223"/>
      <c r="H222" s="227">
        <v>6.4000000000000004</v>
      </c>
      <c r="I222" s="228"/>
      <c r="J222" s="223"/>
      <c r="K222" s="223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132</v>
      </c>
      <c r="AU222" s="233" t="s">
        <v>80</v>
      </c>
      <c r="AV222" s="13" t="s">
        <v>80</v>
      </c>
      <c r="AW222" s="13" t="s">
        <v>31</v>
      </c>
      <c r="AX222" s="13" t="s">
        <v>8</v>
      </c>
      <c r="AY222" s="233" t="s">
        <v>123</v>
      </c>
    </row>
    <row r="223" s="2" customFormat="1" ht="24.15" customHeight="1">
      <c r="A223" s="37"/>
      <c r="B223" s="38"/>
      <c r="C223" s="210" t="s">
        <v>310</v>
      </c>
      <c r="D223" s="210" t="s">
        <v>125</v>
      </c>
      <c r="E223" s="211" t="s">
        <v>311</v>
      </c>
      <c r="F223" s="212" t="s">
        <v>312</v>
      </c>
      <c r="G223" s="213" t="s">
        <v>188</v>
      </c>
      <c r="H223" s="214">
        <v>6.4000000000000004</v>
      </c>
      <c r="I223" s="215"/>
      <c r="J223" s="214">
        <f>ROUND(I223*H223,0)</f>
        <v>0</v>
      </c>
      <c r="K223" s="212" t="s">
        <v>129</v>
      </c>
      <c r="L223" s="43"/>
      <c r="M223" s="216" t="s">
        <v>1</v>
      </c>
      <c r="N223" s="217" t="s">
        <v>39</v>
      </c>
      <c r="O223" s="90"/>
      <c r="P223" s="218">
        <f>O223*H223</f>
        <v>0</v>
      </c>
      <c r="Q223" s="218">
        <v>0</v>
      </c>
      <c r="R223" s="218">
        <f>Q223*H223</f>
        <v>0</v>
      </c>
      <c r="S223" s="218">
        <v>0</v>
      </c>
      <c r="T223" s="21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0" t="s">
        <v>130</v>
      </c>
      <c r="AT223" s="220" t="s">
        <v>125</v>
      </c>
      <c r="AU223" s="220" t="s">
        <v>80</v>
      </c>
      <c r="AY223" s="16" t="s">
        <v>123</v>
      </c>
      <c r="BE223" s="221">
        <f>IF(N223="základní",J223,0)</f>
        <v>0</v>
      </c>
      <c r="BF223" s="221">
        <f>IF(N223="snížená",J223,0)</f>
        <v>0</v>
      </c>
      <c r="BG223" s="221">
        <f>IF(N223="zákl. přenesená",J223,0)</f>
        <v>0</v>
      </c>
      <c r="BH223" s="221">
        <f>IF(N223="sníž. přenesená",J223,0)</f>
        <v>0</v>
      </c>
      <c r="BI223" s="221">
        <f>IF(N223="nulová",J223,0)</f>
        <v>0</v>
      </c>
      <c r="BJ223" s="16" t="s">
        <v>8</v>
      </c>
      <c r="BK223" s="221">
        <f>ROUND(I223*H223,0)</f>
        <v>0</v>
      </c>
      <c r="BL223" s="16" t="s">
        <v>130</v>
      </c>
      <c r="BM223" s="220" t="s">
        <v>313</v>
      </c>
    </row>
    <row r="224" s="13" customFormat="1">
      <c r="A224" s="13"/>
      <c r="B224" s="222"/>
      <c r="C224" s="223"/>
      <c r="D224" s="224" t="s">
        <v>132</v>
      </c>
      <c r="E224" s="225" t="s">
        <v>1</v>
      </c>
      <c r="F224" s="226" t="s">
        <v>309</v>
      </c>
      <c r="G224" s="223"/>
      <c r="H224" s="227">
        <v>6.4000000000000004</v>
      </c>
      <c r="I224" s="228"/>
      <c r="J224" s="223"/>
      <c r="K224" s="223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132</v>
      </c>
      <c r="AU224" s="233" t="s">
        <v>80</v>
      </c>
      <c r="AV224" s="13" t="s">
        <v>80</v>
      </c>
      <c r="AW224" s="13" t="s">
        <v>31</v>
      </c>
      <c r="AX224" s="13" t="s">
        <v>8</v>
      </c>
      <c r="AY224" s="233" t="s">
        <v>123</v>
      </c>
    </row>
    <row r="225" s="2" customFormat="1" ht="24.15" customHeight="1">
      <c r="A225" s="37"/>
      <c r="B225" s="38"/>
      <c r="C225" s="210" t="s">
        <v>314</v>
      </c>
      <c r="D225" s="210" t="s">
        <v>125</v>
      </c>
      <c r="E225" s="211" t="s">
        <v>315</v>
      </c>
      <c r="F225" s="212" t="s">
        <v>316</v>
      </c>
      <c r="G225" s="213" t="s">
        <v>188</v>
      </c>
      <c r="H225" s="214">
        <v>6.4000000000000004</v>
      </c>
      <c r="I225" s="215"/>
      <c r="J225" s="214">
        <f>ROUND(I225*H225,0)</f>
        <v>0</v>
      </c>
      <c r="K225" s="212" t="s">
        <v>129</v>
      </c>
      <c r="L225" s="43"/>
      <c r="M225" s="216" t="s">
        <v>1</v>
      </c>
      <c r="N225" s="217" t="s">
        <v>39</v>
      </c>
      <c r="O225" s="90"/>
      <c r="P225" s="218">
        <f>O225*H225</f>
        <v>0</v>
      </c>
      <c r="Q225" s="218">
        <v>0.0082000000000000007</v>
      </c>
      <c r="R225" s="218">
        <f>Q225*H225</f>
        <v>0.052480000000000006</v>
      </c>
      <c r="S225" s="218">
        <v>0</v>
      </c>
      <c r="T225" s="21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0" t="s">
        <v>130</v>
      </c>
      <c r="AT225" s="220" t="s">
        <v>125</v>
      </c>
      <c r="AU225" s="220" t="s">
        <v>80</v>
      </c>
      <c r="AY225" s="16" t="s">
        <v>123</v>
      </c>
      <c r="BE225" s="221">
        <f>IF(N225="základní",J225,0)</f>
        <v>0</v>
      </c>
      <c r="BF225" s="221">
        <f>IF(N225="snížená",J225,0)</f>
        <v>0</v>
      </c>
      <c r="BG225" s="221">
        <f>IF(N225="zákl. přenesená",J225,0)</f>
        <v>0</v>
      </c>
      <c r="BH225" s="221">
        <f>IF(N225="sníž. přenesená",J225,0)</f>
        <v>0</v>
      </c>
      <c r="BI225" s="221">
        <f>IF(N225="nulová",J225,0)</f>
        <v>0</v>
      </c>
      <c r="BJ225" s="16" t="s">
        <v>8</v>
      </c>
      <c r="BK225" s="221">
        <f>ROUND(I225*H225,0)</f>
        <v>0</v>
      </c>
      <c r="BL225" s="16" t="s">
        <v>130</v>
      </c>
      <c r="BM225" s="220" t="s">
        <v>317</v>
      </c>
    </row>
    <row r="226" s="13" customFormat="1">
      <c r="A226" s="13"/>
      <c r="B226" s="222"/>
      <c r="C226" s="223"/>
      <c r="D226" s="224" t="s">
        <v>132</v>
      </c>
      <c r="E226" s="225" t="s">
        <v>1</v>
      </c>
      <c r="F226" s="226" t="s">
        <v>309</v>
      </c>
      <c r="G226" s="223"/>
      <c r="H226" s="227">
        <v>6.4000000000000004</v>
      </c>
      <c r="I226" s="228"/>
      <c r="J226" s="223"/>
      <c r="K226" s="223"/>
      <c r="L226" s="229"/>
      <c r="M226" s="230"/>
      <c r="N226" s="231"/>
      <c r="O226" s="231"/>
      <c r="P226" s="231"/>
      <c r="Q226" s="231"/>
      <c r="R226" s="231"/>
      <c r="S226" s="231"/>
      <c r="T226" s="23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3" t="s">
        <v>132</v>
      </c>
      <c r="AU226" s="233" t="s">
        <v>80</v>
      </c>
      <c r="AV226" s="13" t="s">
        <v>80</v>
      </c>
      <c r="AW226" s="13" t="s">
        <v>31</v>
      </c>
      <c r="AX226" s="13" t="s">
        <v>8</v>
      </c>
      <c r="AY226" s="233" t="s">
        <v>123</v>
      </c>
    </row>
    <row r="227" s="2" customFormat="1" ht="24.15" customHeight="1">
      <c r="A227" s="37"/>
      <c r="B227" s="38"/>
      <c r="C227" s="210" t="s">
        <v>318</v>
      </c>
      <c r="D227" s="210" t="s">
        <v>125</v>
      </c>
      <c r="E227" s="211" t="s">
        <v>319</v>
      </c>
      <c r="F227" s="212" t="s">
        <v>320</v>
      </c>
      <c r="G227" s="213" t="s">
        <v>188</v>
      </c>
      <c r="H227" s="214">
        <v>6.4000000000000004</v>
      </c>
      <c r="I227" s="215"/>
      <c r="J227" s="214">
        <f>ROUND(I227*H227,0)</f>
        <v>0</v>
      </c>
      <c r="K227" s="212" t="s">
        <v>129</v>
      </c>
      <c r="L227" s="43"/>
      <c r="M227" s="216" t="s">
        <v>1</v>
      </c>
      <c r="N227" s="217" t="s">
        <v>39</v>
      </c>
      <c r="O227" s="90"/>
      <c r="P227" s="218">
        <f>O227*H227</f>
        <v>0</v>
      </c>
      <c r="Q227" s="218">
        <v>0.0041000000000000003</v>
      </c>
      <c r="R227" s="218">
        <f>Q227*H227</f>
        <v>0.026240000000000003</v>
      </c>
      <c r="S227" s="218">
        <v>0</v>
      </c>
      <c r="T227" s="21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0" t="s">
        <v>130</v>
      </c>
      <c r="AT227" s="220" t="s">
        <v>125</v>
      </c>
      <c r="AU227" s="220" t="s">
        <v>80</v>
      </c>
      <c r="AY227" s="16" t="s">
        <v>123</v>
      </c>
      <c r="BE227" s="221">
        <f>IF(N227="základní",J227,0)</f>
        <v>0</v>
      </c>
      <c r="BF227" s="221">
        <f>IF(N227="snížená",J227,0)</f>
        <v>0</v>
      </c>
      <c r="BG227" s="221">
        <f>IF(N227="zákl. přenesená",J227,0)</f>
        <v>0</v>
      </c>
      <c r="BH227" s="221">
        <f>IF(N227="sníž. přenesená",J227,0)</f>
        <v>0</v>
      </c>
      <c r="BI227" s="221">
        <f>IF(N227="nulová",J227,0)</f>
        <v>0</v>
      </c>
      <c r="BJ227" s="16" t="s">
        <v>8</v>
      </c>
      <c r="BK227" s="221">
        <f>ROUND(I227*H227,0)</f>
        <v>0</v>
      </c>
      <c r="BL227" s="16" t="s">
        <v>130</v>
      </c>
      <c r="BM227" s="220" t="s">
        <v>321</v>
      </c>
    </row>
    <row r="228" s="13" customFormat="1">
      <c r="A228" s="13"/>
      <c r="B228" s="222"/>
      <c r="C228" s="223"/>
      <c r="D228" s="224" t="s">
        <v>132</v>
      </c>
      <c r="E228" s="225" t="s">
        <v>1</v>
      </c>
      <c r="F228" s="226" t="s">
        <v>309</v>
      </c>
      <c r="G228" s="223"/>
      <c r="H228" s="227">
        <v>6.4000000000000004</v>
      </c>
      <c r="I228" s="228"/>
      <c r="J228" s="223"/>
      <c r="K228" s="223"/>
      <c r="L228" s="229"/>
      <c r="M228" s="230"/>
      <c r="N228" s="231"/>
      <c r="O228" s="231"/>
      <c r="P228" s="231"/>
      <c r="Q228" s="231"/>
      <c r="R228" s="231"/>
      <c r="S228" s="231"/>
      <c r="T228" s="23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3" t="s">
        <v>132</v>
      </c>
      <c r="AU228" s="233" t="s">
        <v>80</v>
      </c>
      <c r="AV228" s="13" t="s">
        <v>80</v>
      </c>
      <c r="AW228" s="13" t="s">
        <v>31</v>
      </c>
      <c r="AX228" s="13" t="s">
        <v>8</v>
      </c>
      <c r="AY228" s="233" t="s">
        <v>123</v>
      </c>
    </row>
    <row r="229" s="2" customFormat="1" ht="37.8" customHeight="1">
      <c r="A229" s="37"/>
      <c r="B229" s="38"/>
      <c r="C229" s="210" t="s">
        <v>322</v>
      </c>
      <c r="D229" s="210" t="s">
        <v>125</v>
      </c>
      <c r="E229" s="211" t="s">
        <v>323</v>
      </c>
      <c r="F229" s="212" t="s">
        <v>324</v>
      </c>
      <c r="G229" s="213" t="s">
        <v>325</v>
      </c>
      <c r="H229" s="214">
        <v>1</v>
      </c>
      <c r="I229" s="215"/>
      <c r="J229" s="214">
        <f>ROUND(I229*H229,0)</f>
        <v>0</v>
      </c>
      <c r="K229" s="212" t="s">
        <v>1</v>
      </c>
      <c r="L229" s="43"/>
      <c r="M229" s="216" t="s">
        <v>1</v>
      </c>
      <c r="N229" s="217" t="s">
        <v>39</v>
      </c>
      <c r="O229" s="90"/>
      <c r="P229" s="218">
        <f>O229*H229</f>
        <v>0</v>
      </c>
      <c r="Q229" s="218">
        <v>0</v>
      </c>
      <c r="R229" s="218">
        <f>Q229*H229</f>
        <v>0</v>
      </c>
      <c r="S229" s="218">
        <v>0</v>
      </c>
      <c r="T229" s="21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0" t="s">
        <v>130</v>
      </c>
      <c r="AT229" s="220" t="s">
        <v>125</v>
      </c>
      <c r="AU229" s="220" t="s">
        <v>80</v>
      </c>
      <c r="AY229" s="16" t="s">
        <v>123</v>
      </c>
      <c r="BE229" s="221">
        <f>IF(N229="základní",J229,0)</f>
        <v>0</v>
      </c>
      <c r="BF229" s="221">
        <f>IF(N229="snížená",J229,0)</f>
        <v>0</v>
      </c>
      <c r="BG229" s="221">
        <f>IF(N229="zákl. přenesená",J229,0)</f>
        <v>0</v>
      </c>
      <c r="BH229" s="221">
        <f>IF(N229="sníž. přenesená",J229,0)</f>
        <v>0</v>
      </c>
      <c r="BI229" s="221">
        <f>IF(N229="nulová",J229,0)</f>
        <v>0</v>
      </c>
      <c r="BJ229" s="16" t="s">
        <v>8</v>
      </c>
      <c r="BK229" s="221">
        <f>ROUND(I229*H229,0)</f>
        <v>0</v>
      </c>
      <c r="BL229" s="16" t="s">
        <v>130</v>
      </c>
      <c r="BM229" s="220" t="s">
        <v>326</v>
      </c>
    </row>
    <row r="230" s="12" customFormat="1" ht="22.8" customHeight="1">
      <c r="A230" s="12"/>
      <c r="B230" s="194"/>
      <c r="C230" s="195"/>
      <c r="D230" s="196" t="s">
        <v>73</v>
      </c>
      <c r="E230" s="208" t="s">
        <v>327</v>
      </c>
      <c r="F230" s="208" t="s">
        <v>328</v>
      </c>
      <c r="G230" s="195"/>
      <c r="H230" s="195"/>
      <c r="I230" s="198"/>
      <c r="J230" s="209">
        <f>BK230</f>
        <v>0</v>
      </c>
      <c r="K230" s="195"/>
      <c r="L230" s="200"/>
      <c r="M230" s="201"/>
      <c r="N230" s="202"/>
      <c r="O230" s="202"/>
      <c r="P230" s="203">
        <f>SUM(P231:P237)</f>
        <v>0</v>
      </c>
      <c r="Q230" s="202"/>
      <c r="R230" s="203">
        <f>SUM(R231:R237)</f>
        <v>0</v>
      </c>
      <c r="S230" s="202"/>
      <c r="T230" s="204">
        <f>SUM(T231:T237)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5" t="s">
        <v>8</v>
      </c>
      <c r="AT230" s="206" t="s">
        <v>73</v>
      </c>
      <c r="AU230" s="206" t="s">
        <v>8</v>
      </c>
      <c r="AY230" s="205" t="s">
        <v>123</v>
      </c>
      <c r="BK230" s="207">
        <f>SUM(BK231:BK237)</f>
        <v>0</v>
      </c>
    </row>
    <row r="231" s="2" customFormat="1" ht="16.5" customHeight="1">
      <c r="A231" s="37"/>
      <c r="B231" s="38"/>
      <c r="C231" s="210" t="s">
        <v>329</v>
      </c>
      <c r="D231" s="210" t="s">
        <v>125</v>
      </c>
      <c r="E231" s="211" t="s">
        <v>330</v>
      </c>
      <c r="F231" s="212" t="s">
        <v>331</v>
      </c>
      <c r="G231" s="213" t="s">
        <v>152</v>
      </c>
      <c r="H231" s="214">
        <v>61.560000000000002</v>
      </c>
      <c r="I231" s="215"/>
      <c r="J231" s="214">
        <f>ROUND(I231*H231,0)</f>
        <v>0</v>
      </c>
      <c r="K231" s="212" t="s">
        <v>129</v>
      </c>
      <c r="L231" s="43"/>
      <c r="M231" s="216" t="s">
        <v>1</v>
      </c>
      <c r="N231" s="217" t="s">
        <v>39</v>
      </c>
      <c r="O231" s="90"/>
      <c r="P231" s="218">
        <f>O231*H231</f>
        <v>0</v>
      </c>
      <c r="Q231" s="218">
        <v>0</v>
      </c>
      <c r="R231" s="218">
        <f>Q231*H231</f>
        <v>0</v>
      </c>
      <c r="S231" s="218">
        <v>0</v>
      </c>
      <c r="T231" s="21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0" t="s">
        <v>130</v>
      </c>
      <c r="AT231" s="220" t="s">
        <v>125</v>
      </c>
      <c r="AU231" s="220" t="s">
        <v>80</v>
      </c>
      <c r="AY231" s="16" t="s">
        <v>123</v>
      </c>
      <c r="BE231" s="221">
        <f>IF(N231="základní",J231,0)</f>
        <v>0</v>
      </c>
      <c r="BF231" s="221">
        <f>IF(N231="snížená",J231,0)</f>
        <v>0</v>
      </c>
      <c r="BG231" s="221">
        <f>IF(N231="zákl. přenesená",J231,0)</f>
        <v>0</v>
      </c>
      <c r="BH231" s="221">
        <f>IF(N231="sníž. přenesená",J231,0)</f>
        <v>0</v>
      </c>
      <c r="BI231" s="221">
        <f>IF(N231="nulová",J231,0)</f>
        <v>0</v>
      </c>
      <c r="BJ231" s="16" t="s">
        <v>8</v>
      </c>
      <c r="BK231" s="221">
        <f>ROUND(I231*H231,0)</f>
        <v>0</v>
      </c>
      <c r="BL231" s="16" t="s">
        <v>130</v>
      </c>
      <c r="BM231" s="220" t="s">
        <v>332</v>
      </c>
    </row>
    <row r="232" s="2" customFormat="1" ht="24.15" customHeight="1">
      <c r="A232" s="37"/>
      <c r="B232" s="38"/>
      <c r="C232" s="210" t="s">
        <v>333</v>
      </c>
      <c r="D232" s="210" t="s">
        <v>125</v>
      </c>
      <c r="E232" s="211" t="s">
        <v>334</v>
      </c>
      <c r="F232" s="212" t="s">
        <v>335</v>
      </c>
      <c r="G232" s="213" t="s">
        <v>152</v>
      </c>
      <c r="H232" s="214">
        <v>61.560000000000002</v>
      </c>
      <c r="I232" s="215"/>
      <c r="J232" s="214">
        <f>ROUND(I232*H232,0)</f>
        <v>0</v>
      </c>
      <c r="K232" s="212" t="s">
        <v>129</v>
      </c>
      <c r="L232" s="43"/>
      <c r="M232" s="216" t="s">
        <v>1</v>
      </c>
      <c r="N232" s="217" t="s">
        <v>39</v>
      </c>
      <c r="O232" s="90"/>
      <c r="P232" s="218">
        <f>O232*H232</f>
        <v>0</v>
      </c>
      <c r="Q232" s="218">
        <v>0</v>
      </c>
      <c r="R232" s="218">
        <f>Q232*H232</f>
        <v>0</v>
      </c>
      <c r="S232" s="218">
        <v>0</v>
      </c>
      <c r="T232" s="21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0" t="s">
        <v>130</v>
      </c>
      <c r="AT232" s="220" t="s">
        <v>125</v>
      </c>
      <c r="AU232" s="220" t="s">
        <v>80</v>
      </c>
      <c r="AY232" s="16" t="s">
        <v>123</v>
      </c>
      <c r="BE232" s="221">
        <f>IF(N232="základní",J232,0)</f>
        <v>0</v>
      </c>
      <c r="BF232" s="221">
        <f>IF(N232="snížená",J232,0)</f>
        <v>0</v>
      </c>
      <c r="BG232" s="221">
        <f>IF(N232="zákl. přenesená",J232,0)</f>
        <v>0</v>
      </c>
      <c r="BH232" s="221">
        <f>IF(N232="sníž. přenesená",J232,0)</f>
        <v>0</v>
      </c>
      <c r="BI232" s="221">
        <f>IF(N232="nulová",J232,0)</f>
        <v>0</v>
      </c>
      <c r="BJ232" s="16" t="s">
        <v>8</v>
      </c>
      <c r="BK232" s="221">
        <f>ROUND(I232*H232,0)</f>
        <v>0</v>
      </c>
      <c r="BL232" s="16" t="s">
        <v>130</v>
      </c>
      <c r="BM232" s="220" t="s">
        <v>336</v>
      </c>
    </row>
    <row r="233" s="2" customFormat="1" ht="24.15" customHeight="1">
      <c r="A233" s="37"/>
      <c r="B233" s="38"/>
      <c r="C233" s="210" t="s">
        <v>337</v>
      </c>
      <c r="D233" s="210" t="s">
        <v>125</v>
      </c>
      <c r="E233" s="211" t="s">
        <v>338</v>
      </c>
      <c r="F233" s="212" t="s">
        <v>339</v>
      </c>
      <c r="G233" s="213" t="s">
        <v>152</v>
      </c>
      <c r="H233" s="214">
        <v>61.560000000000002</v>
      </c>
      <c r="I233" s="215"/>
      <c r="J233" s="214">
        <f>ROUND(I233*H233,0)</f>
        <v>0</v>
      </c>
      <c r="K233" s="212" t="s">
        <v>129</v>
      </c>
      <c r="L233" s="43"/>
      <c r="M233" s="216" t="s">
        <v>1</v>
      </c>
      <c r="N233" s="217" t="s">
        <v>39</v>
      </c>
      <c r="O233" s="90"/>
      <c r="P233" s="218">
        <f>O233*H233</f>
        <v>0</v>
      </c>
      <c r="Q233" s="218">
        <v>0</v>
      </c>
      <c r="R233" s="218">
        <f>Q233*H233</f>
        <v>0</v>
      </c>
      <c r="S233" s="218">
        <v>0</v>
      </c>
      <c r="T233" s="21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0" t="s">
        <v>130</v>
      </c>
      <c r="AT233" s="220" t="s">
        <v>125</v>
      </c>
      <c r="AU233" s="220" t="s">
        <v>80</v>
      </c>
      <c r="AY233" s="16" t="s">
        <v>123</v>
      </c>
      <c r="BE233" s="221">
        <f>IF(N233="základní",J233,0)</f>
        <v>0</v>
      </c>
      <c r="BF233" s="221">
        <f>IF(N233="snížená",J233,0)</f>
        <v>0</v>
      </c>
      <c r="BG233" s="221">
        <f>IF(N233="zákl. přenesená",J233,0)</f>
        <v>0</v>
      </c>
      <c r="BH233" s="221">
        <f>IF(N233="sníž. přenesená",J233,0)</f>
        <v>0</v>
      </c>
      <c r="BI233" s="221">
        <f>IF(N233="nulová",J233,0)</f>
        <v>0</v>
      </c>
      <c r="BJ233" s="16" t="s">
        <v>8</v>
      </c>
      <c r="BK233" s="221">
        <f>ROUND(I233*H233,0)</f>
        <v>0</v>
      </c>
      <c r="BL233" s="16" t="s">
        <v>130</v>
      </c>
      <c r="BM233" s="220" t="s">
        <v>340</v>
      </c>
    </row>
    <row r="234" s="2" customFormat="1" ht="24.15" customHeight="1">
      <c r="A234" s="37"/>
      <c r="B234" s="38"/>
      <c r="C234" s="210" t="s">
        <v>341</v>
      </c>
      <c r="D234" s="210" t="s">
        <v>125</v>
      </c>
      <c r="E234" s="211" t="s">
        <v>342</v>
      </c>
      <c r="F234" s="212" t="s">
        <v>343</v>
      </c>
      <c r="G234" s="213" t="s">
        <v>152</v>
      </c>
      <c r="H234" s="214">
        <v>923.39999999999998</v>
      </c>
      <c r="I234" s="215"/>
      <c r="J234" s="214">
        <f>ROUND(I234*H234,0)</f>
        <v>0</v>
      </c>
      <c r="K234" s="212" t="s">
        <v>129</v>
      </c>
      <c r="L234" s="43"/>
      <c r="M234" s="216" t="s">
        <v>1</v>
      </c>
      <c r="N234" s="217" t="s">
        <v>39</v>
      </c>
      <c r="O234" s="90"/>
      <c r="P234" s="218">
        <f>O234*H234</f>
        <v>0</v>
      </c>
      <c r="Q234" s="218">
        <v>0</v>
      </c>
      <c r="R234" s="218">
        <f>Q234*H234</f>
        <v>0</v>
      </c>
      <c r="S234" s="218">
        <v>0</v>
      </c>
      <c r="T234" s="21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0" t="s">
        <v>130</v>
      </c>
      <c r="AT234" s="220" t="s">
        <v>125</v>
      </c>
      <c r="AU234" s="220" t="s">
        <v>80</v>
      </c>
      <c r="AY234" s="16" t="s">
        <v>123</v>
      </c>
      <c r="BE234" s="221">
        <f>IF(N234="základní",J234,0)</f>
        <v>0</v>
      </c>
      <c r="BF234" s="221">
        <f>IF(N234="snížená",J234,0)</f>
        <v>0</v>
      </c>
      <c r="BG234" s="221">
        <f>IF(N234="zákl. přenesená",J234,0)</f>
        <v>0</v>
      </c>
      <c r="BH234" s="221">
        <f>IF(N234="sníž. přenesená",J234,0)</f>
        <v>0</v>
      </c>
      <c r="BI234" s="221">
        <f>IF(N234="nulová",J234,0)</f>
        <v>0</v>
      </c>
      <c r="BJ234" s="16" t="s">
        <v>8</v>
      </c>
      <c r="BK234" s="221">
        <f>ROUND(I234*H234,0)</f>
        <v>0</v>
      </c>
      <c r="BL234" s="16" t="s">
        <v>130</v>
      </c>
      <c r="BM234" s="220" t="s">
        <v>344</v>
      </c>
    </row>
    <row r="235" s="13" customFormat="1">
      <c r="A235" s="13"/>
      <c r="B235" s="222"/>
      <c r="C235" s="223"/>
      <c r="D235" s="224" t="s">
        <v>132</v>
      </c>
      <c r="E235" s="223"/>
      <c r="F235" s="226" t="s">
        <v>345</v>
      </c>
      <c r="G235" s="223"/>
      <c r="H235" s="227">
        <v>923.39999999999998</v>
      </c>
      <c r="I235" s="228"/>
      <c r="J235" s="223"/>
      <c r="K235" s="223"/>
      <c r="L235" s="229"/>
      <c r="M235" s="230"/>
      <c r="N235" s="231"/>
      <c r="O235" s="231"/>
      <c r="P235" s="231"/>
      <c r="Q235" s="231"/>
      <c r="R235" s="231"/>
      <c r="S235" s="231"/>
      <c r="T235" s="23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3" t="s">
        <v>132</v>
      </c>
      <c r="AU235" s="233" t="s">
        <v>80</v>
      </c>
      <c r="AV235" s="13" t="s">
        <v>80</v>
      </c>
      <c r="AW235" s="13" t="s">
        <v>4</v>
      </c>
      <c r="AX235" s="13" t="s">
        <v>8</v>
      </c>
      <c r="AY235" s="233" t="s">
        <v>123</v>
      </c>
    </row>
    <row r="236" s="2" customFormat="1" ht="33" customHeight="1">
      <c r="A236" s="37"/>
      <c r="B236" s="38"/>
      <c r="C236" s="210" t="s">
        <v>346</v>
      </c>
      <c r="D236" s="210" t="s">
        <v>125</v>
      </c>
      <c r="E236" s="211" t="s">
        <v>347</v>
      </c>
      <c r="F236" s="212" t="s">
        <v>348</v>
      </c>
      <c r="G236" s="213" t="s">
        <v>152</v>
      </c>
      <c r="H236" s="214">
        <v>61.560000000000002</v>
      </c>
      <c r="I236" s="215"/>
      <c r="J236" s="214">
        <f>ROUND(I236*H236,0)</f>
        <v>0</v>
      </c>
      <c r="K236" s="212" t="s">
        <v>129</v>
      </c>
      <c r="L236" s="43"/>
      <c r="M236" s="216" t="s">
        <v>1</v>
      </c>
      <c r="N236" s="217" t="s">
        <v>39</v>
      </c>
      <c r="O236" s="90"/>
      <c r="P236" s="218">
        <f>O236*H236</f>
        <v>0</v>
      </c>
      <c r="Q236" s="218">
        <v>0</v>
      </c>
      <c r="R236" s="218">
        <f>Q236*H236</f>
        <v>0</v>
      </c>
      <c r="S236" s="218">
        <v>0</v>
      </c>
      <c r="T236" s="21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0" t="s">
        <v>130</v>
      </c>
      <c r="AT236" s="220" t="s">
        <v>125</v>
      </c>
      <c r="AU236" s="220" t="s">
        <v>80</v>
      </c>
      <c r="AY236" s="16" t="s">
        <v>123</v>
      </c>
      <c r="BE236" s="221">
        <f>IF(N236="základní",J236,0)</f>
        <v>0</v>
      </c>
      <c r="BF236" s="221">
        <f>IF(N236="snížená",J236,0)</f>
        <v>0</v>
      </c>
      <c r="BG236" s="221">
        <f>IF(N236="zákl. přenesená",J236,0)</f>
        <v>0</v>
      </c>
      <c r="BH236" s="221">
        <f>IF(N236="sníž. přenesená",J236,0)</f>
        <v>0</v>
      </c>
      <c r="BI236" s="221">
        <f>IF(N236="nulová",J236,0)</f>
        <v>0</v>
      </c>
      <c r="BJ236" s="16" t="s">
        <v>8</v>
      </c>
      <c r="BK236" s="221">
        <f>ROUND(I236*H236,0)</f>
        <v>0</v>
      </c>
      <c r="BL236" s="16" t="s">
        <v>130</v>
      </c>
      <c r="BM236" s="220" t="s">
        <v>349</v>
      </c>
    </row>
    <row r="237" s="2" customFormat="1" ht="33" customHeight="1">
      <c r="A237" s="37"/>
      <c r="B237" s="38"/>
      <c r="C237" s="210" t="s">
        <v>350</v>
      </c>
      <c r="D237" s="210" t="s">
        <v>125</v>
      </c>
      <c r="E237" s="211" t="s">
        <v>351</v>
      </c>
      <c r="F237" s="212" t="s">
        <v>352</v>
      </c>
      <c r="G237" s="213" t="s">
        <v>152</v>
      </c>
      <c r="H237" s="214">
        <v>61.560000000000002</v>
      </c>
      <c r="I237" s="215"/>
      <c r="J237" s="214">
        <f>ROUND(I237*H237,0)</f>
        <v>0</v>
      </c>
      <c r="K237" s="212" t="s">
        <v>129</v>
      </c>
      <c r="L237" s="43"/>
      <c r="M237" s="216" t="s">
        <v>1</v>
      </c>
      <c r="N237" s="217" t="s">
        <v>39</v>
      </c>
      <c r="O237" s="90"/>
      <c r="P237" s="218">
        <f>O237*H237</f>
        <v>0</v>
      </c>
      <c r="Q237" s="218">
        <v>0</v>
      </c>
      <c r="R237" s="218">
        <f>Q237*H237</f>
        <v>0</v>
      </c>
      <c r="S237" s="218">
        <v>0</v>
      </c>
      <c r="T237" s="21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0" t="s">
        <v>130</v>
      </c>
      <c r="AT237" s="220" t="s">
        <v>125</v>
      </c>
      <c r="AU237" s="220" t="s">
        <v>80</v>
      </c>
      <c r="AY237" s="16" t="s">
        <v>123</v>
      </c>
      <c r="BE237" s="221">
        <f>IF(N237="základní",J237,0)</f>
        <v>0</v>
      </c>
      <c r="BF237" s="221">
        <f>IF(N237="snížená",J237,0)</f>
        <v>0</v>
      </c>
      <c r="BG237" s="221">
        <f>IF(N237="zákl. přenesená",J237,0)</f>
        <v>0</v>
      </c>
      <c r="BH237" s="221">
        <f>IF(N237="sníž. přenesená",J237,0)</f>
        <v>0</v>
      </c>
      <c r="BI237" s="221">
        <f>IF(N237="nulová",J237,0)</f>
        <v>0</v>
      </c>
      <c r="BJ237" s="16" t="s">
        <v>8</v>
      </c>
      <c r="BK237" s="221">
        <f>ROUND(I237*H237,0)</f>
        <v>0</v>
      </c>
      <c r="BL237" s="16" t="s">
        <v>130</v>
      </c>
      <c r="BM237" s="220" t="s">
        <v>353</v>
      </c>
    </row>
    <row r="238" s="12" customFormat="1" ht="22.8" customHeight="1">
      <c r="A238" s="12"/>
      <c r="B238" s="194"/>
      <c r="C238" s="195"/>
      <c r="D238" s="196" t="s">
        <v>73</v>
      </c>
      <c r="E238" s="208" t="s">
        <v>354</v>
      </c>
      <c r="F238" s="208" t="s">
        <v>355</v>
      </c>
      <c r="G238" s="195"/>
      <c r="H238" s="195"/>
      <c r="I238" s="198"/>
      <c r="J238" s="209">
        <f>BK238</f>
        <v>0</v>
      </c>
      <c r="K238" s="195"/>
      <c r="L238" s="200"/>
      <c r="M238" s="201"/>
      <c r="N238" s="202"/>
      <c r="O238" s="202"/>
      <c r="P238" s="203">
        <f>P239</f>
        <v>0</v>
      </c>
      <c r="Q238" s="202"/>
      <c r="R238" s="203">
        <f>R239</f>
        <v>0</v>
      </c>
      <c r="S238" s="202"/>
      <c r="T238" s="204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5" t="s">
        <v>8</v>
      </c>
      <c r="AT238" s="206" t="s">
        <v>73</v>
      </c>
      <c r="AU238" s="206" t="s">
        <v>8</v>
      </c>
      <c r="AY238" s="205" t="s">
        <v>123</v>
      </c>
      <c r="BK238" s="207">
        <f>BK239</f>
        <v>0</v>
      </c>
    </row>
    <row r="239" s="2" customFormat="1" ht="24.15" customHeight="1">
      <c r="A239" s="37"/>
      <c r="B239" s="38"/>
      <c r="C239" s="210" t="s">
        <v>356</v>
      </c>
      <c r="D239" s="210" t="s">
        <v>125</v>
      </c>
      <c r="E239" s="211" t="s">
        <v>357</v>
      </c>
      <c r="F239" s="212" t="s">
        <v>358</v>
      </c>
      <c r="G239" s="213" t="s">
        <v>152</v>
      </c>
      <c r="H239" s="214">
        <v>168.19999999999999</v>
      </c>
      <c r="I239" s="215"/>
      <c r="J239" s="214">
        <f>ROUND(I239*H239,0)</f>
        <v>0</v>
      </c>
      <c r="K239" s="212" t="s">
        <v>129</v>
      </c>
      <c r="L239" s="43"/>
      <c r="M239" s="216" t="s">
        <v>1</v>
      </c>
      <c r="N239" s="217" t="s">
        <v>39</v>
      </c>
      <c r="O239" s="90"/>
      <c r="P239" s="218">
        <f>O239*H239</f>
        <v>0</v>
      </c>
      <c r="Q239" s="218">
        <v>0</v>
      </c>
      <c r="R239" s="218">
        <f>Q239*H239</f>
        <v>0</v>
      </c>
      <c r="S239" s="218">
        <v>0</v>
      </c>
      <c r="T239" s="21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0" t="s">
        <v>130</v>
      </c>
      <c r="AT239" s="220" t="s">
        <v>125</v>
      </c>
      <c r="AU239" s="220" t="s">
        <v>80</v>
      </c>
      <c r="AY239" s="16" t="s">
        <v>123</v>
      </c>
      <c r="BE239" s="221">
        <f>IF(N239="základní",J239,0)</f>
        <v>0</v>
      </c>
      <c r="BF239" s="221">
        <f>IF(N239="snížená",J239,0)</f>
        <v>0</v>
      </c>
      <c r="BG239" s="221">
        <f>IF(N239="zákl. přenesená",J239,0)</f>
        <v>0</v>
      </c>
      <c r="BH239" s="221">
        <f>IF(N239="sníž. přenesená",J239,0)</f>
        <v>0</v>
      </c>
      <c r="BI239" s="221">
        <f>IF(N239="nulová",J239,0)</f>
        <v>0</v>
      </c>
      <c r="BJ239" s="16" t="s">
        <v>8</v>
      </c>
      <c r="BK239" s="221">
        <f>ROUND(I239*H239,0)</f>
        <v>0</v>
      </c>
      <c r="BL239" s="16" t="s">
        <v>130</v>
      </c>
      <c r="BM239" s="220" t="s">
        <v>359</v>
      </c>
    </row>
    <row r="240" s="12" customFormat="1" ht="25.92" customHeight="1">
      <c r="A240" s="12"/>
      <c r="B240" s="194"/>
      <c r="C240" s="195"/>
      <c r="D240" s="196" t="s">
        <v>73</v>
      </c>
      <c r="E240" s="197" t="s">
        <v>360</v>
      </c>
      <c r="F240" s="197" t="s">
        <v>361</v>
      </c>
      <c r="G240" s="195"/>
      <c r="H240" s="195"/>
      <c r="I240" s="198"/>
      <c r="J240" s="199">
        <f>BK240</f>
        <v>0</v>
      </c>
      <c r="K240" s="195"/>
      <c r="L240" s="200"/>
      <c r="M240" s="201"/>
      <c r="N240" s="202"/>
      <c r="O240" s="202"/>
      <c r="P240" s="203">
        <f>P241+P252+P255+P260+P285+P308+P313+P332</f>
        <v>0</v>
      </c>
      <c r="Q240" s="202"/>
      <c r="R240" s="203">
        <f>R241+R252+R255+R260+R285+R308+R313+R332</f>
        <v>7.6870779999999996</v>
      </c>
      <c r="S240" s="202"/>
      <c r="T240" s="204">
        <f>T241+T252+T255+T260+T285+T308+T313+T332</f>
        <v>2.4203200000000002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5" t="s">
        <v>80</v>
      </c>
      <c r="AT240" s="206" t="s">
        <v>73</v>
      </c>
      <c r="AU240" s="206" t="s">
        <v>74</v>
      </c>
      <c r="AY240" s="205" t="s">
        <v>123</v>
      </c>
      <c r="BK240" s="207">
        <f>BK241+BK252+BK255+BK260+BK285+BK308+BK313+BK332</f>
        <v>0</v>
      </c>
    </row>
    <row r="241" s="12" customFormat="1" ht="22.8" customHeight="1">
      <c r="A241" s="12"/>
      <c r="B241" s="194"/>
      <c r="C241" s="195"/>
      <c r="D241" s="196" t="s">
        <v>73</v>
      </c>
      <c r="E241" s="208" t="s">
        <v>362</v>
      </c>
      <c r="F241" s="208" t="s">
        <v>363</v>
      </c>
      <c r="G241" s="195"/>
      <c r="H241" s="195"/>
      <c r="I241" s="198"/>
      <c r="J241" s="209">
        <f>BK241</f>
        <v>0</v>
      </c>
      <c r="K241" s="195"/>
      <c r="L241" s="200"/>
      <c r="M241" s="201"/>
      <c r="N241" s="202"/>
      <c r="O241" s="202"/>
      <c r="P241" s="203">
        <f>SUM(P242:P251)</f>
        <v>0</v>
      </c>
      <c r="Q241" s="202"/>
      <c r="R241" s="203">
        <f>SUM(R242:R251)</f>
        <v>0.058231999999999992</v>
      </c>
      <c r="S241" s="202"/>
      <c r="T241" s="204">
        <f>SUM(T242:T251)</f>
        <v>0.04752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5" t="s">
        <v>80</v>
      </c>
      <c r="AT241" s="206" t="s">
        <v>73</v>
      </c>
      <c r="AU241" s="206" t="s">
        <v>8</v>
      </c>
      <c r="AY241" s="205" t="s">
        <v>123</v>
      </c>
      <c r="BK241" s="207">
        <f>SUM(BK242:BK251)</f>
        <v>0</v>
      </c>
    </row>
    <row r="242" s="2" customFormat="1" ht="24.15" customHeight="1">
      <c r="A242" s="37"/>
      <c r="B242" s="38"/>
      <c r="C242" s="210" t="s">
        <v>364</v>
      </c>
      <c r="D242" s="210" t="s">
        <v>125</v>
      </c>
      <c r="E242" s="211" t="s">
        <v>365</v>
      </c>
      <c r="F242" s="212" t="s">
        <v>366</v>
      </c>
      <c r="G242" s="213" t="s">
        <v>188</v>
      </c>
      <c r="H242" s="214">
        <v>5.7599999999999998</v>
      </c>
      <c r="I242" s="215"/>
      <c r="J242" s="214">
        <f>ROUND(I242*H242,0)</f>
        <v>0</v>
      </c>
      <c r="K242" s="212" t="s">
        <v>129</v>
      </c>
      <c r="L242" s="43"/>
      <c r="M242" s="216" t="s">
        <v>1</v>
      </c>
      <c r="N242" s="217" t="s">
        <v>39</v>
      </c>
      <c r="O242" s="90"/>
      <c r="P242" s="218">
        <f>O242*H242</f>
        <v>0</v>
      </c>
      <c r="Q242" s="218">
        <v>0</v>
      </c>
      <c r="R242" s="218">
        <f>Q242*H242</f>
        <v>0</v>
      </c>
      <c r="S242" s="218">
        <v>0</v>
      </c>
      <c r="T242" s="21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0" t="s">
        <v>210</v>
      </c>
      <c r="AT242" s="220" t="s">
        <v>125</v>
      </c>
      <c r="AU242" s="220" t="s">
        <v>80</v>
      </c>
      <c r="AY242" s="16" t="s">
        <v>123</v>
      </c>
      <c r="BE242" s="221">
        <f>IF(N242="základní",J242,0)</f>
        <v>0</v>
      </c>
      <c r="BF242" s="221">
        <f>IF(N242="snížená",J242,0)</f>
        <v>0</v>
      </c>
      <c r="BG242" s="221">
        <f>IF(N242="zákl. přenesená",J242,0)</f>
        <v>0</v>
      </c>
      <c r="BH242" s="221">
        <f>IF(N242="sníž. přenesená",J242,0)</f>
        <v>0</v>
      </c>
      <c r="BI242" s="221">
        <f>IF(N242="nulová",J242,0)</f>
        <v>0</v>
      </c>
      <c r="BJ242" s="16" t="s">
        <v>8</v>
      </c>
      <c r="BK242" s="221">
        <f>ROUND(I242*H242,0)</f>
        <v>0</v>
      </c>
      <c r="BL242" s="16" t="s">
        <v>210</v>
      </c>
      <c r="BM242" s="220" t="s">
        <v>367</v>
      </c>
    </row>
    <row r="243" s="13" customFormat="1">
      <c r="A243" s="13"/>
      <c r="B243" s="222"/>
      <c r="C243" s="223"/>
      <c r="D243" s="224" t="s">
        <v>132</v>
      </c>
      <c r="E243" s="225" t="s">
        <v>1</v>
      </c>
      <c r="F243" s="226" t="s">
        <v>368</v>
      </c>
      <c r="G243" s="223"/>
      <c r="H243" s="227">
        <v>5.7599999999999998</v>
      </c>
      <c r="I243" s="228"/>
      <c r="J243" s="223"/>
      <c r="K243" s="223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132</v>
      </c>
      <c r="AU243" s="233" t="s">
        <v>80</v>
      </c>
      <c r="AV243" s="13" t="s">
        <v>80</v>
      </c>
      <c r="AW243" s="13" t="s">
        <v>31</v>
      </c>
      <c r="AX243" s="13" t="s">
        <v>8</v>
      </c>
      <c r="AY243" s="233" t="s">
        <v>123</v>
      </c>
    </row>
    <row r="244" s="2" customFormat="1" ht="16.5" customHeight="1">
      <c r="A244" s="37"/>
      <c r="B244" s="38"/>
      <c r="C244" s="245" t="s">
        <v>369</v>
      </c>
      <c r="D244" s="245" t="s">
        <v>206</v>
      </c>
      <c r="E244" s="246" t="s">
        <v>370</v>
      </c>
      <c r="F244" s="247" t="s">
        <v>371</v>
      </c>
      <c r="G244" s="248" t="s">
        <v>372</v>
      </c>
      <c r="H244" s="249">
        <v>5</v>
      </c>
      <c r="I244" s="250"/>
      <c r="J244" s="249">
        <f>ROUND(I244*H244,0)</f>
        <v>0</v>
      </c>
      <c r="K244" s="247" t="s">
        <v>129</v>
      </c>
      <c r="L244" s="251"/>
      <c r="M244" s="252" t="s">
        <v>1</v>
      </c>
      <c r="N244" s="253" t="s">
        <v>39</v>
      </c>
      <c r="O244" s="90"/>
      <c r="P244" s="218">
        <f>O244*H244</f>
        <v>0</v>
      </c>
      <c r="Q244" s="218">
        <v>0.001</v>
      </c>
      <c r="R244" s="218">
        <f>Q244*H244</f>
        <v>0.0050000000000000001</v>
      </c>
      <c r="S244" s="218">
        <v>0</v>
      </c>
      <c r="T244" s="21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0" t="s">
        <v>295</v>
      </c>
      <c r="AT244" s="220" t="s">
        <v>206</v>
      </c>
      <c r="AU244" s="220" t="s">
        <v>80</v>
      </c>
      <c r="AY244" s="16" t="s">
        <v>123</v>
      </c>
      <c r="BE244" s="221">
        <f>IF(N244="základní",J244,0)</f>
        <v>0</v>
      </c>
      <c r="BF244" s="221">
        <f>IF(N244="snížená",J244,0)</f>
        <v>0</v>
      </c>
      <c r="BG244" s="221">
        <f>IF(N244="zákl. přenesená",J244,0)</f>
        <v>0</v>
      </c>
      <c r="BH244" s="221">
        <f>IF(N244="sníž. přenesená",J244,0)</f>
        <v>0</v>
      </c>
      <c r="BI244" s="221">
        <f>IF(N244="nulová",J244,0)</f>
        <v>0</v>
      </c>
      <c r="BJ244" s="16" t="s">
        <v>8</v>
      </c>
      <c r="BK244" s="221">
        <f>ROUND(I244*H244,0)</f>
        <v>0</v>
      </c>
      <c r="BL244" s="16" t="s">
        <v>210</v>
      </c>
      <c r="BM244" s="220" t="s">
        <v>373</v>
      </c>
    </row>
    <row r="245" s="2" customFormat="1" ht="24.15" customHeight="1">
      <c r="A245" s="37"/>
      <c r="B245" s="38"/>
      <c r="C245" s="210" t="s">
        <v>374</v>
      </c>
      <c r="D245" s="210" t="s">
        <v>125</v>
      </c>
      <c r="E245" s="211" t="s">
        <v>375</v>
      </c>
      <c r="F245" s="212" t="s">
        <v>376</v>
      </c>
      <c r="G245" s="213" t="s">
        <v>188</v>
      </c>
      <c r="H245" s="214">
        <v>8.6400000000000006</v>
      </c>
      <c r="I245" s="215"/>
      <c r="J245" s="214">
        <f>ROUND(I245*H245,0)</f>
        <v>0</v>
      </c>
      <c r="K245" s="212" t="s">
        <v>129</v>
      </c>
      <c r="L245" s="43"/>
      <c r="M245" s="216" t="s">
        <v>1</v>
      </c>
      <c r="N245" s="217" t="s">
        <v>39</v>
      </c>
      <c r="O245" s="90"/>
      <c r="P245" s="218">
        <f>O245*H245</f>
        <v>0</v>
      </c>
      <c r="Q245" s="218">
        <v>0.00040000000000000002</v>
      </c>
      <c r="R245" s="218">
        <f>Q245*H245</f>
        <v>0.0034560000000000003</v>
      </c>
      <c r="S245" s="218">
        <v>0</v>
      </c>
      <c r="T245" s="21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0" t="s">
        <v>210</v>
      </c>
      <c r="AT245" s="220" t="s">
        <v>125</v>
      </c>
      <c r="AU245" s="220" t="s">
        <v>80</v>
      </c>
      <c r="AY245" s="16" t="s">
        <v>123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16" t="s">
        <v>8</v>
      </c>
      <c r="BK245" s="221">
        <f>ROUND(I245*H245,0)</f>
        <v>0</v>
      </c>
      <c r="BL245" s="16" t="s">
        <v>210</v>
      </c>
      <c r="BM245" s="220" t="s">
        <v>377</v>
      </c>
    </row>
    <row r="246" s="13" customFormat="1">
      <c r="A246" s="13"/>
      <c r="B246" s="222"/>
      <c r="C246" s="223"/>
      <c r="D246" s="224" t="s">
        <v>132</v>
      </c>
      <c r="E246" s="225" t="s">
        <v>1</v>
      </c>
      <c r="F246" s="226" t="s">
        <v>378</v>
      </c>
      <c r="G246" s="223"/>
      <c r="H246" s="227">
        <v>8.6400000000000006</v>
      </c>
      <c r="I246" s="228"/>
      <c r="J246" s="223"/>
      <c r="K246" s="223"/>
      <c r="L246" s="229"/>
      <c r="M246" s="230"/>
      <c r="N246" s="231"/>
      <c r="O246" s="231"/>
      <c r="P246" s="231"/>
      <c r="Q246" s="231"/>
      <c r="R246" s="231"/>
      <c r="S246" s="231"/>
      <c r="T246" s="23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3" t="s">
        <v>132</v>
      </c>
      <c r="AU246" s="233" t="s">
        <v>80</v>
      </c>
      <c r="AV246" s="13" t="s">
        <v>80</v>
      </c>
      <c r="AW246" s="13" t="s">
        <v>31</v>
      </c>
      <c r="AX246" s="13" t="s">
        <v>8</v>
      </c>
      <c r="AY246" s="233" t="s">
        <v>123</v>
      </c>
    </row>
    <row r="247" s="2" customFormat="1" ht="37.8" customHeight="1">
      <c r="A247" s="37"/>
      <c r="B247" s="38"/>
      <c r="C247" s="245" t="s">
        <v>379</v>
      </c>
      <c r="D247" s="245" t="s">
        <v>206</v>
      </c>
      <c r="E247" s="246" t="s">
        <v>380</v>
      </c>
      <c r="F247" s="247" t="s">
        <v>381</v>
      </c>
      <c r="G247" s="248" t="s">
        <v>188</v>
      </c>
      <c r="H247" s="249">
        <v>10.369999999999999</v>
      </c>
      <c r="I247" s="250"/>
      <c r="J247" s="249">
        <f>ROUND(I247*H247,0)</f>
        <v>0</v>
      </c>
      <c r="K247" s="247" t="s">
        <v>129</v>
      </c>
      <c r="L247" s="251"/>
      <c r="M247" s="252" t="s">
        <v>1</v>
      </c>
      <c r="N247" s="253" t="s">
        <v>39</v>
      </c>
      <c r="O247" s="90"/>
      <c r="P247" s="218">
        <f>O247*H247</f>
        <v>0</v>
      </c>
      <c r="Q247" s="218">
        <v>0.0047999999999999996</v>
      </c>
      <c r="R247" s="218">
        <f>Q247*H247</f>
        <v>0.049775999999999994</v>
      </c>
      <c r="S247" s="218">
        <v>0</v>
      </c>
      <c r="T247" s="21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0" t="s">
        <v>295</v>
      </c>
      <c r="AT247" s="220" t="s">
        <v>206</v>
      </c>
      <c r="AU247" s="220" t="s">
        <v>80</v>
      </c>
      <c r="AY247" s="16" t="s">
        <v>123</v>
      </c>
      <c r="BE247" s="221">
        <f>IF(N247="základní",J247,0)</f>
        <v>0</v>
      </c>
      <c r="BF247" s="221">
        <f>IF(N247="snížená",J247,0)</f>
        <v>0</v>
      </c>
      <c r="BG247" s="221">
        <f>IF(N247="zákl. přenesená",J247,0)</f>
        <v>0</v>
      </c>
      <c r="BH247" s="221">
        <f>IF(N247="sníž. přenesená",J247,0)</f>
        <v>0</v>
      </c>
      <c r="BI247" s="221">
        <f>IF(N247="nulová",J247,0)</f>
        <v>0</v>
      </c>
      <c r="BJ247" s="16" t="s">
        <v>8</v>
      </c>
      <c r="BK247" s="221">
        <f>ROUND(I247*H247,0)</f>
        <v>0</v>
      </c>
      <c r="BL247" s="16" t="s">
        <v>210</v>
      </c>
      <c r="BM247" s="220" t="s">
        <v>382</v>
      </c>
    </row>
    <row r="248" s="13" customFormat="1">
      <c r="A248" s="13"/>
      <c r="B248" s="222"/>
      <c r="C248" s="223"/>
      <c r="D248" s="224" t="s">
        <v>132</v>
      </c>
      <c r="E248" s="225" t="s">
        <v>1</v>
      </c>
      <c r="F248" s="226" t="s">
        <v>383</v>
      </c>
      <c r="G248" s="223"/>
      <c r="H248" s="227">
        <v>10.369999999999999</v>
      </c>
      <c r="I248" s="228"/>
      <c r="J248" s="223"/>
      <c r="K248" s="223"/>
      <c r="L248" s="229"/>
      <c r="M248" s="230"/>
      <c r="N248" s="231"/>
      <c r="O248" s="231"/>
      <c r="P248" s="231"/>
      <c r="Q248" s="231"/>
      <c r="R248" s="231"/>
      <c r="S248" s="231"/>
      <c r="T248" s="23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3" t="s">
        <v>132</v>
      </c>
      <c r="AU248" s="233" t="s">
        <v>80</v>
      </c>
      <c r="AV248" s="13" t="s">
        <v>80</v>
      </c>
      <c r="AW248" s="13" t="s">
        <v>31</v>
      </c>
      <c r="AX248" s="13" t="s">
        <v>8</v>
      </c>
      <c r="AY248" s="233" t="s">
        <v>123</v>
      </c>
    </row>
    <row r="249" s="2" customFormat="1" ht="33" customHeight="1">
      <c r="A249" s="37"/>
      <c r="B249" s="38"/>
      <c r="C249" s="210" t="s">
        <v>384</v>
      </c>
      <c r="D249" s="210" t="s">
        <v>125</v>
      </c>
      <c r="E249" s="211" t="s">
        <v>385</v>
      </c>
      <c r="F249" s="212" t="s">
        <v>386</v>
      </c>
      <c r="G249" s="213" t="s">
        <v>188</v>
      </c>
      <c r="H249" s="214">
        <v>4.3200000000000003</v>
      </c>
      <c r="I249" s="215"/>
      <c r="J249" s="214">
        <f>ROUND(I249*H249,0)</f>
        <v>0</v>
      </c>
      <c r="K249" s="212" t="s">
        <v>129</v>
      </c>
      <c r="L249" s="43"/>
      <c r="M249" s="216" t="s">
        <v>1</v>
      </c>
      <c r="N249" s="217" t="s">
        <v>39</v>
      </c>
      <c r="O249" s="90"/>
      <c r="P249" s="218">
        <f>O249*H249</f>
        <v>0</v>
      </c>
      <c r="Q249" s="218">
        <v>0</v>
      </c>
      <c r="R249" s="218">
        <f>Q249*H249</f>
        <v>0</v>
      </c>
      <c r="S249" s="218">
        <v>0.010999999999999999</v>
      </c>
      <c r="T249" s="219">
        <f>S249*H249</f>
        <v>0.04752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0" t="s">
        <v>210</v>
      </c>
      <c r="AT249" s="220" t="s">
        <v>125</v>
      </c>
      <c r="AU249" s="220" t="s">
        <v>80</v>
      </c>
      <c r="AY249" s="16" t="s">
        <v>123</v>
      </c>
      <c r="BE249" s="221">
        <f>IF(N249="základní",J249,0)</f>
        <v>0</v>
      </c>
      <c r="BF249" s="221">
        <f>IF(N249="snížená",J249,0)</f>
        <v>0</v>
      </c>
      <c r="BG249" s="221">
        <f>IF(N249="zákl. přenesená",J249,0)</f>
        <v>0</v>
      </c>
      <c r="BH249" s="221">
        <f>IF(N249="sníž. přenesená",J249,0)</f>
        <v>0</v>
      </c>
      <c r="BI249" s="221">
        <f>IF(N249="nulová",J249,0)</f>
        <v>0</v>
      </c>
      <c r="BJ249" s="16" t="s">
        <v>8</v>
      </c>
      <c r="BK249" s="221">
        <f>ROUND(I249*H249,0)</f>
        <v>0</v>
      </c>
      <c r="BL249" s="16" t="s">
        <v>210</v>
      </c>
      <c r="BM249" s="220" t="s">
        <v>387</v>
      </c>
    </row>
    <row r="250" s="13" customFormat="1">
      <c r="A250" s="13"/>
      <c r="B250" s="222"/>
      <c r="C250" s="223"/>
      <c r="D250" s="224" t="s">
        <v>132</v>
      </c>
      <c r="E250" s="225" t="s">
        <v>1</v>
      </c>
      <c r="F250" s="226" t="s">
        <v>388</v>
      </c>
      <c r="G250" s="223"/>
      <c r="H250" s="227">
        <v>4.3200000000000003</v>
      </c>
      <c r="I250" s="228"/>
      <c r="J250" s="223"/>
      <c r="K250" s="223"/>
      <c r="L250" s="229"/>
      <c r="M250" s="230"/>
      <c r="N250" s="231"/>
      <c r="O250" s="231"/>
      <c r="P250" s="231"/>
      <c r="Q250" s="231"/>
      <c r="R250" s="231"/>
      <c r="S250" s="231"/>
      <c r="T250" s="23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3" t="s">
        <v>132</v>
      </c>
      <c r="AU250" s="233" t="s">
        <v>80</v>
      </c>
      <c r="AV250" s="13" t="s">
        <v>80</v>
      </c>
      <c r="AW250" s="13" t="s">
        <v>31</v>
      </c>
      <c r="AX250" s="13" t="s">
        <v>8</v>
      </c>
      <c r="AY250" s="233" t="s">
        <v>123</v>
      </c>
    </row>
    <row r="251" s="2" customFormat="1" ht="24.15" customHeight="1">
      <c r="A251" s="37"/>
      <c r="B251" s="38"/>
      <c r="C251" s="210" t="s">
        <v>389</v>
      </c>
      <c r="D251" s="210" t="s">
        <v>125</v>
      </c>
      <c r="E251" s="211" t="s">
        <v>390</v>
      </c>
      <c r="F251" s="212" t="s">
        <v>391</v>
      </c>
      <c r="G251" s="213" t="s">
        <v>152</v>
      </c>
      <c r="H251" s="214">
        <v>0.059999999999999998</v>
      </c>
      <c r="I251" s="215"/>
      <c r="J251" s="214">
        <f>ROUND(I251*H251,0)</f>
        <v>0</v>
      </c>
      <c r="K251" s="212" t="s">
        <v>129</v>
      </c>
      <c r="L251" s="43"/>
      <c r="M251" s="216" t="s">
        <v>1</v>
      </c>
      <c r="N251" s="217" t="s">
        <v>39</v>
      </c>
      <c r="O251" s="90"/>
      <c r="P251" s="218">
        <f>O251*H251</f>
        <v>0</v>
      </c>
      <c r="Q251" s="218">
        <v>0</v>
      </c>
      <c r="R251" s="218">
        <f>Q251*H251</f>
        <v>0</v>
      </c>
      <c r="S251" s="218">
        <v>0</v>
      </c>
      <c r="T251" s="21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0" t="s">
        <v>210</v>
      </c>
      <c r="AT251" s="220" t="s">
        <v>125</v>
      </c>
      <c r="AU251" s="220" t="s">
        <v>80</v>
      </c>
      <c r="AY251" s="16" t="s">
        <v>123</v>
      </c>
      <c r="BE251" s="221">
        <f>IF(N251="základní",J251,0)</f>
        <v>0</v>
      </c>
      <c r="BF251" s="221">
        <f>IF(N251="snížená",J251,0)</f>
        <v>0</v>
      </c>
      <c r="BG251" s="221">
        <f>IF(N251="zákl. přenesená",J251,0)</f>
        <v>0</v>
      </c>
      <c r="BH251" s="221">
        <f>IF(N251="sníž. přenesená",J251,0)</f>
        <v>0</v>
      </c>
      <c r="BI251" s="221">
        <f>IF(N251="nulová",J251,0)</f>
        <v>0</v>
      </c>
      <c r="BJ251" s="16" t="s">
        <v>8</v>
      </c>
      <c r="BK251" s="221">
        <f>ROUND(I251*H251,0)</f>
        <v>0</v>
      </c>
      <c r="BL251" s="16" t="s">
        <v>210</v>
      </c>
      <c r="BM251" s="220" t="s">
        <v>392</v>
      </c>
    </row>
    <row r="252" s="12" customFormat="1" ht="22.8" customHeight="1">
      <c r="A252" s="12"/>
      <c r="B252" s="194"/>
      <c r="C252" s="195"/>
      <c r="D252" s="196" t="s">
        <v>73</v>
      </c>
      <c r="E252" s="208" t="s">
        <v>393</v>
      </c>
      <c r="F252" s="208" t="s">
        <v>394</v>
      </c>
      <c r="G252" s="195"/>
      <c r="H252" s="195"/>
      <c r="I252" s="198"/>
      <c r="J252" s="209">
        <f>BK252</f>
        <v>0</v>
      </c>
      <c r="K252" s="195"/>
      <c r="L252" s="200"/>
      <c r="M252" s="201"/>
      <c r="N252" s="202"/>
      <c r="O252" s="202"/>
      <c r="P252" s="203">
        <f>SUM(P253:P254)</f>
        <v>0</v>
      </c>
      <c r="Q252" s="202"/>
      <c r="R252" s="203">
        <f>SUM(R253:R254)</f>
        <v>0</v>
      </c>
      <c r="S252" s="202"/>
      <c r="T252" s="204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5" t="s">
        <v>80</v>
      </c>
      <c r="AT252" s="206" t="s">
        <v>73</v>
      </c>
      <c r="AU252" s="206" t="s">
        <v>8</v>
      </c>
      <c r="AY252" s="205" t="s">
        <v>123</v>
      </c>
      <c r="BK252" s="207">
        <f>SUM(BK253:BK254)</f>
        <v>0</v>
      </c>
    </row>
    <row r="253" s="2" customFormat="1" ht="24.15" customHeight="1">
      <c r="A253" s="37"/>
      <c r="B253" s="38"/>
      <c r="C253" s="210" t="s">
        <v>395</v>
      </c>
      <c r="D253" s="210" t="s">
        <v>125</v>
      </c>
      <c r="E253" s="211" t="s">
        <v>396</v>
      </c>
      <c r="F253" s="212" t="s">
        <v>397</v>
      </c>
      <c r="G253" s="213" t="s">
        <v>164</v>
      </c>
      <c r="H253" s="214">
        <v>4</v>
      </c>
      <c r="I253" s="215"/>
      <c r="J253" s="214">
        <f>ROUND(I253*H253,0)</f>
        <v>0</v>
      </c>
      <c r="K253" s="212" t="s">
        <v>1</v>
      </c>
      <c r="L253" s="43"/>
      <c r="M253" s="216" t="s">
        <v>1</v>
      </c>
      <c r="N253" s="217" t="s">
        <v>39</v>
      </c>
      <c r="O253" s="90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0" t="s">
        <v>210</v>
      </c>
      <c r="AT253" s="220" t="s">
        <v>125</v>
      </c>
      <c r="AU253" s="220" t="s">
        <v>80</v>
      </c>
      <c r="AY253" s="16" t="s">
        <v>123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16" t="s">
        <v>8</v>
      </c>
      <c r="BK253" s="221">
        <f>ROUND(I253*H253,0)</f>
        <v>0</v>
      </c>
      <c r="BL253" s="16" t="s">
        <v>210</v>
      </c>
      <c r="BM253" s="220" t="s">
        <v>398</v>
      </c>
    </row>
    <row r="254" s="13" customFormat="1">
      <c r="A254" s="13"/>
      <c r="B254" s="222"/>
      <c r="C254" s="223"/>
      <c r="D254" s="224" t="s">
        <v>132</v>
      </c>
      <c r="E254" s="225" t="s">
        <v>1</v>
      </c>
      <c r="F254" s="226" t="s">
        <v>282</v>
      </c>
      <c r="G254" s="223"/>
      <c r="H254" s="227">
        <v>4</v>
      </c>
      <c r="I254" s="228"/>
      <c r="J254" s="223"/>
      <c r="K254" s="223"/>
      <c r="L254" s="229"/>
      <c r="M254" s="230"/>
      <c r="N254" s="231"/>
      <c r="O254" s="231"/>
      <c r="P254" s="231"/>
      <c r="Q254" s="231"/>
      <c r="R254" s="231"/>
      <c r="S254" s="231"/>
      <c r="T254" s="23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3" t="s">
        <v>132</v>
      </c>
      <c r="AU254" s="233" t="s">
        <v>80</v>
      </c>
      <c r="AV254" s="13" t="s">
        <v>80</v>
      </c>
      <c r="AW254" s="13" t="s">
        <v>31</v>
      </c>
      <c r="AX254" s="13" t="s">
        <v>8</v>
      </c>
      <c r="AY254" s="233" t="s">
        <v>123</v>
      </c>
    </row>
    <row r="255" s="12" customFormat="1" ht="22.8" customHeight="1">
      <c r="A255" s="12"/>
      <c r="B255" s="194"/>
      <c r="C255" s="195"/>
      <c r="D255" s="196" t="s">
        <v>73</v>
      </c>
      <c r="E255" s="208" t="s">
        <v>399</v>
      </c>
      <c r="F255" s="208" t="s">
        <v>400</v>
      </c>
      <c r="G255" s="195"/>
      <c r="H255" s="195"/>
      <c r="I255" s="198"/>
      <c r="J255" s="209">
        <f>BK255</f>
        <v>0</v>
      </c>
      <c r="K255" s="195"/>
      <c r="L255" s="200"/>
      <c r="M255" s="201"/>
      <c r="N255" s="202"/>
      <c r="O255" s="202"/>
      <c r="P255" s="203">
        <f>SUM(P256:P259)</f>
        <v>0</v>
      </c>
      <c r="Q255" s="202"/>
      <c r="R255" s="203">
        <f>SUM(R256:R259)</f>
        <v>0.067336000000000007</v>
      </c>
      <c r="S255" s="202"/>
      <c r="T255" s="204">
        <f>SUM(T256:T259)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5" t="s">
        <v>80</v>
      </c>
      <c r="AT255" s="206" t="s">
        <v>73</v>
      </c>
      <c r="AU255" s="206" t="s">
        <v>8</v>
      </c>
      <c r="AY255" s="205" t="s">
        <v>123</v>
      </c>
      <c r="BK255" s="207">
        <f>SUM(BK256:BK259)</f>
        <v>0</v>
      </c>
    </row>
    <row r="256" s="2" customFormat="1" ht="33" customHeight="1">
      <c r="A256" s="37"/>
      <c r="B256" s="38"/>
      <c r="C256" s="210" t="s">
        <v>401</v>
      </c>
      <c r="D256" s="210" t="s">
        <v>125</v>
      </c>
      <c r="E256" s="211" t="s">
        <v>402</v>
      </c>
      <c r="F256" s="212" t="s">
        <v>403</v>
      </c>
      <c r="G256" s="213" t="s">
        <v>202</v>
      </c>
      <c r="H256" s="214">
        <v>10.4</v>
      </c>
      <c r="I256" s="215"/>
      <c r="J256" s="214">
        <f>ROUND(I256*H256,0)</f>
        <v>0</v>
      </c>
      <c r="K256" s="212" t="s">
        <v>129</v>
      </c>
      <c r="L256" s="43"/>
      <c r="M256" s="216" t="s">
        <v>1</v>
      </c>
      <c r="N256" s="217" t="s">
        <v>39</v>
      </c>
      <c r="O256" s="90"/>
      <c r="P256" s="218">
        <f>O256*H256</f>
        <v>0</v>
      </c>
      <c r="Q256" s="218">
        <v>0.0028900000000000002</v>
      </c>
      <c r="R256" s="218">
        <f>Q256*H256</f>
        <v>0.030056000000000003</v>
      </c>
      <c r="S256" s="218">
        <v>0</v>
      </c>
      <c r="T256" s="21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0" t="s">
        <v>210</v>
      </c>
      <c r="AT256" s="220" t="s">
        <v>125</v>
      </c>
      <c r="AU256" s="220" t="s">
        <v>80</v>
      </c>
      <c r="AY256" s="16" t="s">
        <v>123</v>
      </c>
      <c r="BE256" s="221">
        <f>IF(N256="základní",J256,0)</f>
        <v>0</v>
      </c>
      <c r="BF256" s="221">
        <f>IF(N256="snížená",J256,0)</f>
        <v>0</v>
      </c>
      <c r="BG256" s="221">
        <f>IF(N256="zákl. přenesená",J256,0)</f>
        <v>0</v>
      </c>
      <c r="BH256" s="221">
        <f>IF(N256="sníž. přenesená",J256,0)</f>
        <v>0</v>
      </c>
      <c r="BI256" s="221">
        <f>IF(N256="nulová",J256,0)</f>
        <v>0</v>
      </c>
      <c r="BJ256" s="16" t="s">
        <v>8</v>
      </c>
      <c r="BK256" s="221">
        <f>ROUND(I256*H256,0)</f>
        <v>0</v>
      </c>
      <c r="BL256" s="16" t="s">
        <v>210</v>
      </c>
      <c r="BM256" s="220" t="s">
        <v>404</v>
      </c>
    </row>
    <row r="257" s="13" customFormat="1">
      <c r="A257" s="13"/>
      <c r="B257" s="222"/>
      <c r="C257" s="223"/>
      <c r="D257" s="224" t="s">
        <v>132</v>
      </c>
      <c r="E257" s="225" t="s">
        <v>1</v>
      </c>
      <c r="F257" s="226" t="s">
        <v>405</v>
      </c>
      <c r="G257" s="223"/>
      <c r="H257" s="227">
        <v>10.4</v>
      </c>
      <c r="I257" s="228"/>
      <c r="J257" s="223"/>
      <c r="K257" s="223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132</v>
      </c>
      <c r="AU257" s="233" t="s">
        <v>80</v>
      </c>
      <c r="AV257" s="13" t="s">
        <v>80</v>
      </c>
      <c r="AW257" s="13" t="s">
        <v>31</v>
      </c>
      <c r="AX257" s="13" t="s">
        <v>8</v>
      </c>
      <c r="AY257" s="233" t="s">
        <v>123</v>
      </c>
    </row>
    <row r="258" s="2" customFormat="1" ht="24.15" customHeight="1">
      <c r="A258" s="37"/>
      <c r="B258" s="38"/>
      <c r="C258" s="210" t="s">
        <v>406</v>
      </c>
      <c r="D258" s="210" t="s">
        <v>125</v>
      </c>
      <c r="E258" s="211" t="s">
        <v>407</v>
      </c>
      <c r="F258" s="212" t="s">
        <v>408</v>
      </c>
      <c r="G258" s="213" t="s">
        <v>202</v>
      </c>
      <c r="H258" s="214">
        <v>16</v>
      </c>
      <c r="I258" s="215"/>
      <c r="J258" s="214">
        <f>ROUND(I258*H258,0)</f>
        <v>0</v>
      </c>
      <c r="K258" s="212" t="s">
        <v>129</v>
      </c>
      <c r="L258" s="43"/>
      <c r="M258" s="216" t="s">
        <v>1</v>
      </c>
      <c r="N258" s="217" t="s">
        <v>39</v>
      </c>
      <c r="O258" s="90"/>
      <c r="P258" s="218">
        <f>O258*H258</f>
        <v>0</v>
      </c>
      <c r="Q258" s="218">
        <v>0.00233</v>
      </c>
      <c r="R258" s="218">
        <f>Q258*H258</f>
        <v>0.037280000000000001</v>
      </c>
      <c r="S258" s="218">
        <v>0</v>
      </c>
      <c r="T258" s="21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0" t="s">
        <v>210</v>
      </c>
      <c r="AT258" s="220" t="s">
        <v>125</v>
      </c>
      <c r="AU258" s="220" t="s">
        <v>80</v>
      </c>
      <c r="AY258" s="16" t="s">
        <v>123</v>
      </c>
      <c r="BE258" s="221">
        <f>IF(N258="základní",J258,0)</f>
        <v>0</v>
      </c>
      <c r="BF258" s="221">
        <f>IF(N258="snížená",J258,0)</f>
        <v>0</v>
      </c>
      <c r="BG258" s="221">
        <f>IF(N258="zákl. přenesená",J258,0)</f>
        <v>0</v>
      </c>
      <c r="BH258" s="221">
        <f>IF(N258="sníž. přenesená",J258,0)</f>
        <v>0</v>
      </c>
      <c r="BI258" s="221">
        <f>IF(N258="nulová",J258,0)</f>
        <v>0</v>
      </c>
      <c r="BJ258" s="16" t="s">
        <v>8</v>
      </c>
      <c r="BK258" s="221">
        <f>ROUND(I258*H258,0)</f>
        <v>0</v>
      </c>
      <c r="BL258" s="16" t="s">
        <v>210</v>
      </c>
      <c r="BM258" s="220" t="s">
        <v>409</v>
      </c>
    </row>
    <row r="259" s="13" customFormat="1">
      <c r="A259" s="13"/>
      <c r="B259" s="222"/>
      <c r="C259" s="223"/>
      <c r="D259" s="224" t="s">
        <v>132</v>
      </c>
      <c r="E259" s="225" t="s">
        <v>1</v>
      </c>
      <c r="F259" s="226" t="s">
        <v>410</v>
      </c>
      <c r="G259" s="223"/>
      <c r="H259" s="227">
        <v>16</v>
      </c>
      <c r="I259" s="228"/>
      <c r="J259" s="223"/>
      <c r="K259" s="223"/>
      <c r="L259" s="229"/>
      <c r="M259" s="230"/>
      <c r="N259" s="231"/>
      <c r="O259" s="231"/>
      <c r="P259" s="231"/>
      <c r="Q259" s="231"/>
      <c r="R259" s="231"/>
      <c r="S259" s="231"/>
      <c r="T259" s="23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3" t="s">
        <v>132</v>
      </c>
      <c r="AU259" s="233" t="s">
        <v>80</v>
      </c>
      <c r="AV259" s="13" t="s">
        <v>80</v>
      </c>
      <c r="AW259" s="13" t="s">
        <v>31</v>
      </c>
      <c r="AX259" s="13" t="s">
        <v>8</v>
      </c>
      <c r="AY259" s="233" t="s">
        <v>123</v>
      </c>
    </row>
    <row r="260" s="12" customFormat="1" ht="22.8" customHeight="1">
      <c r="A260" s="12"/>
      <c r="B260" s="194"/>
      <c r="C260" s="195"/>
      <c r="D260" s="196" t="s">
        <v>73</v>
      </c>
      <c r="E260" s="208" t="s">
        <v>411</v>
      </c>
      <c r="F260" s="208" t="s">
        <v>412</v>
      </c>
      <c r="G260" s="195"/>
      <c r="H260" s="195"/>
      <c r="I260" s="198"/>
      <c r="J260" s="209">
        <f>BK260</f>
        <v>0</v>
      </c>
      <c r="K260" s="195"/>
      <c r="L260" s="200"/>
      <c r="M260" s="201"/>
      <c r="N260" s="202"/>
      <c r="O260" s="202"/>
      <c r="P260" s="203">
        <f>SUM(P261:P284)</f>
        <v>0</v>
      </c>
      <c r="Q260" s="202"/>
      <c r="R260" s="203">
        <f>SUM(R261:R284)</f>
        <v>3.2732800000000002</v>
      </c>
      <c r="S260" s="202"/>
      <c r="T260" s="204">
        <f>SUM(T261:T284)</f>
        <v>2.3728000000000002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5" t="s">
        <v>80</v>
      </c>
      <c r="AT260" s="206" t="s">
        <v>73</v>
      </c>
      <c r="AU260" s="206" t="s">
        <v>8</v>
      </c>
      <c r="AY260" s="205" t="s">
        <v>123</v>
      </c>
      <c r="BK260" s="207">
        <f>SUM(BK261:BK284)</f>
        <v>0</v>
      </c>
    </row>
    <row r="261" s="2" customFormat="1" ht="33" customHeight="1">
      <c r="A261" s="37"/>
      <c r="B261" s="38"/>
      <c r="C261" s="210" t="s">
        <v>413</v>
      </c>
      <c r="D261" s="210" t="s">
        <v>125</v>
      </c>
      <c r="E261" s="211" t="s">
        <v>414</v>
      </c>
      <c r="F261" s="212" t="s">
        <v>415</v>
      </c>
      <c r="G261" s="213" t="s">
        <v>202</v>
      </c>
      <c r="H261" s="214">
        <v>12.800000000000001</v>
      </c>
      <c r="I261" s="215"/>
      <c r="J261" s="214">
        <f>ROUND(I261*H261,0)</f>
        <v>0</v>
      </c>
      <c r="K261" s="212" t="s">
        <v>129</v>
      </c>
      <c r="L261" s="43"/>
      <c r="M261" s="216" t="s">
        <v>1</v>
      </c>
      <c r="N261" s="217" t="s">
        <v>39</v>
      </c>
      <c r="O261" s="90"/>
      <c r="P261" s="218">
        <f>O261*H261</f>
        <v>0</v>
      </c>
      <c r="Q261" s="218">
        <v>0</v>
      </c>
      <c r="R261" s="218">
        <f>Q261*H261</f>
        <v>0</v>
      </c>
      <c r="S261" s="218">
        <v>0.016</v>
      </c>
      <c r="T261" s="219">
        <f>S261*H261</f>
        <v>0.20480000000000001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0" t="s">
        <v>210</v>
      </c>
      <c r="AT261" s="220" t="s">
        <v>125</v>
      </c>
      <c r="AU261" s="220" t="s">
        <v>80</v>
      </c>
      <c r="AY261" s="16" t="s">
        <v>123</v>
      </c>
      <c r="BE261" s="221">
        <f>IF(N261="základní",J261,0)</f>
        <v>0</v>
      </c>
      <c r="BF261" s="221">
        <f>IF(N261="snížená",J261,0)</f>
        <v>0</v>
      </c>
      <c r="BG261" s="221">
        <f>IF(N261="zákl. přenesená",J261,0)</f>
        <v>0</v>
      </c>
      <c r="BH261" s="221">
        <f>IF(N261="sníž. přenesená",J261,0)</f>
        <v>0</v>
      </c>
      <c r="BI261" s="221">
        <f>IF(N261="nulová",J261,0)</f>
        <v>0</v>
      </c>
      <c r="BJ261" s="16" t="s">
        <v>8</v>
      </c>
      <c r="BK261" s="221">
        <f>ROUND(I261*H261,0)</f>
        <v>0</v>
      </c>
      <c r="BL261" s="16" t="s">
        <v>210</v>
      </c>
      <c r="BM261" s="220" t="s">
        <v>416</v>
      </c>
    </row>
    <row r="262" s="13" customFormat="1">
      <c r="A262" s="13"/>
      <c r="B262" s="222"/>
      <c r="C262" s="223"/>
      <c r="D262" s="224" t="s">
        <v>132</v>
      </c>
      <c r="E262" s="225" t="s">
        <v>1</v>
      </c>
      <c r="F262" s="226" t="s">
        <v>417</v>
      </c>
      <c r="G262" s="223"/>
      <c r="H262" s="227">
        <v>12.800000000000001</v>
      </c>
      <c r="I262" s="228"/>
      <c r="J262" s="223"/>
      <c r="K262" s="223"/>
      <c r="L262" s="229"/>
      <c r="M262" s="230"/>
      <c r="N262" s="231"/>
      <c r="O262" s="231"/>
      <c r="P262" s="231"/>
      <c r="Q262" s="231"/>
      <c r="R262" s="231"/>
      <c r="S262" s="231"/>
      <c r="T262" s="23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3" t="s">
        <v>132</v>
      </c>
      <c r="AU262" s="233" t="s">
        <v>80</v>
      </c>
      <c r="AV262" s="13" t="s">
        <v>80</v>
      </c>
      <c r="AW262" s="13" t="s">
        <v>31</v>
      </c>
      <c r="AX262" s="13" t="s">
        <v>8</v>
      </c>
      <c r="AY262" s="233" t="s">
        <v>123</v>
      </c>
    </row>
    <row r="263" s="2" customFormat="1" ht="24.15" customHeight="1">
      <c r="A263" s="37"/>
      <c r="B263" s="38"/>
      <c r="C263" s="210" t="s">
        <v>418</v>
      </c>
      <c r="D263" s="210" t="s">
        <v>125</v>
      </c>
      <c r="E263" s="211" t="s">
        <v>419</v>
      </c>
      <c r="F263" s="212" t="s">
        <v>420</v>
      </c>
      <c r="G263" s="213" t="s">
        <v>202</v>
      </c>
      <c r="H263" s="214">
        <v>56</v>
      </c>
      <c r="I263" s="215"/>
      <c r="J263" s="214">
        <f>ROUND(I263*H263,0)</f>
        <v>0</v>
      </c>
      <c r="K263" s="212" t="s">
        <v>129</v>
      </c>
      <c r="L263" s="43"/>
      <c r="M263" s="216" t="s">
        <v>1</v>
      </c>
      <c r="N263" s="217" t="s">
        <v>39</v>
      </c>
      <c r="O263" s="90"/>
      <c r="P263" s="218">
        <f>O263*H263</f>
        <v>0</v>
      </c>
      <c r="Q263" s="218">
        <v>0.00072000000000000005</v>
      </c>
      <c r="R263" s="218">
        <f>Q263*H263</f>
        <v>0.040320000000000002</v>
      </c>
      <c r="S263" s="218">
        <v>0</v>
      </c>
      <c r="T263" s="21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0" t="s">
        <v>210</v>
      </c>
      <c r="AT263" s="220" t="s">
        <v>125</v>
      </c>
      <c r="AU263" s="220" t="s">
        <v>80</v>
      </c>
      <c r="AY263" s="16" t="s">
        <v>123</v>
      </c>
      <c r="BE263" s="221">
        <f>IF(N263="základní",J263,0)</f>
        <v>0</v>
      </c>
      <c r="BF263" s="221">
        <f>IF(N263="snížená",J263,0)</f>
        <v>0</v>
      </c>
      <c r="BG263" s="221">
        <f>IF(N263="zákl. přenesená",J263,0)</f>
        <v>0</v>
      </c>
      <c r="BH263" s="221">
        <f>IF(N263="sníž. přenesená",J263,0)</f>
        <v>0</v>
      </c>
      <c r="BI263" s="221">
        <f>IF(N263="nulová",J263,0)</f>
        <v>0</v>
      </c>
      <c r="BJ263" s="16" t="s">
        <v>8</v>
      </c>
      <c r="BK263" s="221">
        <f>ROUND(I263*H263,0)</f>
        <v>0</v>
      </c>
      <c r="BL263" s="16" t="s">
        <v>210</v>
      </c>
      <c r="BM263" s="220" t="s">
        <v>421</v>
      </c>
    </row>
    <row r="264" s="13" customFormat="1">
      <c r="A264" s="13"/>
      <c r="B264" s="222"/>
      <c r="C264" s="223"/>
      <c r="D264" s="224" t="s">
        <v>132</v>
      </c>
      <c r="E264" s="225" t="s">
        <v>1</v>
      </c>
      <c r="F264" s="226" t="s">
        <v>422</v>
      </c>
      <c r="G264" s="223"/>
      <c r="H264" s="227">
        <v>56</v>
      </c>
      <c r="I264" s="228"/>
      <c r="J264" s="223"/>
      <c r="K264" s="223"/>
      <c r="L264" s="229"/>
      <c r="M264" s="230"/>
      <c r="N264" s="231"/>
      <c r="O264" s="231"/>
      <c r="P264" s="231"/>
      <c r="Q264" s="231"/>
      <c r="R264" s="231"/>
      <c r="S264" s="231"/>
      <c r="T264" s="23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3" t="s">
        <v>132</v>
      </c>
      <c r="AU264" s="233" t="s">
        <v>80</v>
      </c>
      <c r="AV264" s="13" t="s">
        <v>80</v>
      </c>
      <c r="AW264" s="13" t="s">
        <v>31</v>
      </c>
      <c r="AX264" s="13" t="s">
        <v>8</v>
      </c>
      <c r="AY264" s="233" t="s">
        <v>123</v>
      </c>
    </row>
    <row r="265" s="2" customFormat="1" ht="16.5" customHeight="1">
      <c r="A265" s="37"/>
      <c r="B265" s="38"/>
      <c r="C265" s="245" t="s">
        <v>423</v>
      </c>
      <c r="D265" s="245" t="s">
        <v>206</v>
      </c>
      <c r="E265" s="246" t="s">
        <v>424</v>
      </c>
      <c r="F265" s="247" t="s">
        <v>425</v>
      </c>
      <c r="G265" s="248" t="s">
        <v>202</v>
      </c>
      <c r="H265" s="249">
        <v>56</v>
      </c>
      <c r="I265" s="250"/>
      <c r="J265" s="249">
        <f>ROUND(I265*H265,0)</f>
        <v>0</v>
      </c>
      <c r="K265" s="247" t="s">
        <v>129</v>
      </c>
      <c r="L265" s="251"/>
      <c r="M265" s="252" t="s">
        <v>1</v>
      </c>
      <c r="N265" s="253" t="s">
        <v>39</v>
      </c>
      <c r="O265" s="90"/>
      <c r="P265" s="218">
        <f>O265*H265</f>
        <v>0</v>
      </c>
      <c r="Q265" s="218">
        <v>0.0030000000000000001</v>
      </c>
      <c r="R265" s="218">
        <f>Q265*H265</f>
        <v>0.16800000000000001</v>
      </c>
      <c r="S265" s="218">
        <v>0</v>
      </c>
      <c r="T265" s="21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0" t="s">
        <v>295</v>
      </c>
      <c r="AT265" s="220" t="s">
        <v>206</v>
      </c>
      <c r="AU265" s="220" t="s">
        <v>80</v>
      </c>
      <c r="AY265" s="16" t="s">
        <v>123</v>
      </c>
      <c r="BE265" s="221">
        <f>IF(N265="základní",J265,0)</f>
        <v>0</v>
      </c>
      <c r="BF265" s="221">
        <f>IF(N265="snížená",J265,0)</f>
        <v>0</v>
      </c>
      <c r="BG265" s="221">
        <f>IF(N265="zákl. přenesená",J265,0)</f>
        <v>0</v>
      </c>
      <c r="BH265" s="221">
        <f>IF(N265="sníž. přenesená",J265,0)</f>
        <v>0</v>
      </c>
      <c r="BI265" s="221">
        <f>IF(N265="nulová",J265,0)</f>
        <v>0</v>
      </c>
      <c r="BJ265" s="16" t="s">
        <v>8</v>
      </c>
      <c r="BK265" s="221">
        <f>ROUND(I265*H265,0)</f>
        <v>0</v>
      </c>
      <c r="BL265" s="16" t="s">
        <v>210</v>
      </c>
      <c r="BM265" s="220" t="s">
        <v>426</v>
      </c>
    </row>
    <row r="266" s="2" customFormat="1" ht="16.5" customHeight="1">
      <c r="A266" s="37"/>
      <c r="B266" s="38"/>
      <c r="C266" s="210" t="s">
        <v>427</v>
      </c>
      <c r="D266" s="210" t="s">
        <v>125</v>
      </c>
      <c r="E266" s="211" t="s">
        <v>428</v>
      </c>
      <c r="F266" s="212" t="s">
        <v>429</v>
      </c>
      <c r="G266" s="213" t="s">
        <v>188</v>
      </c>
      <c r="H266" s="214">
        <v>35.840000000000003</v>
      </c>
      <c r="I266" s="215"/>
      <c r="J266" s="214">
        <f>ROUND(I266*H266,0)</f>
        <v>0</v>
      </c>
      <c r="K266" s="212" t="s">
        <v>129</v>
      </c>
      <c r="L266" s="43"/>
      <c r="M266" s="216" t="s">
        <v>1</v>
      </c>
      <c r="N266" s="217" t="s">
        <v>39</v>
      </c>
      <c r="O266" s="90"/>
      <c r="P266" s="218">
        <f>O266*H266</f>
        <v>0</v>
      </c>
      <c r="Q266" s="218">
        <v>0</v>
      </c>
      <c r="R266" s="218">
        <f>Q266*H266</f>
        <v>0</v>
      </c>
      <c r="S266" s="218">
        <v>0.025000000000000001</v>
      </c>
      <c r="T266" s="219">
        <f>S266*H266</f>
        <v>0.89600000000000013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0" t="s">
        <v>210</v>
      </c>
      <c r="AT266" s="220" t="s">
        <v>125</v>
      </c>
      <c r="AU266" s="220" t="s">
        <v>80</v>
      </c>
      <c r="AY266" s="16" t="s">
        <v>123</v>
      </c>
      <c r="BE266" s="221">
        <f>IF(N266="základní",J266,0)</f>
        <v>0</v>
      </c>
      <c r="BF266" s="221">
        <f>IF(N266="snížená",J266,0)</f>
        <v>0</v>
      </c>
      <c r="BG266" s="221">
        <f>IF(N266="zákl. přenesená",J266,0)</f>
        <v>0</v>
      </c>
      <c r="BH266" s="221">
        <f>IF(N266="sníž. přenesená",J266,0)</f>
        <v>0</v>
      </c>
      <c r="BI266" s="221">
        <f>IF(N266="nulová",J266,0)</f>
        <v>0</v>
      </c>
      <c r="BJ266" s="16" t="s">
        <v>8</v>
      </c>
      <c r="BK266" s="221">
        <f>ROUND(I266*H266,0)</f>
        <v>0</v>
      </c>
      <c r="BL266" s="16" t="s">
        <v>210</v>
      </c>
      <c r="BM266" s="220" t="s">
        <v>430</v>
      </c>
    </row>
    <row r="267" s="13" customFormat="1">
      <c r="A267" s="13"/>
      <c r="B267" s="222"/>
      <c r="C267" s="223"/>
      <c r="D267" s="224" t="s">
        <v>132</v>
      </c>
      <c r="E267" s="225" t="s">
        <v>1</v>
      </c>
      <c r="F267" s="226" t="s">
        <v>431</v>
      </c>
      <c r="G267" s="223"/>
      <c r="H267" s="227">
        <v>35.840000000000003</v>
      </c>
      <c r="I267" s="228"/>
      <c r="J267" s="223"/>
      <c r="K267" s="223"/>
      <c r="L267" s="229"/>
      <c r="M267" s="230"/>
      <c r="N267" s="231"/>
      <c r="O267" s="231"/>
      <c r="P267" s="231"/>
      <c r="Q267" s="231"/>
      <c r="R267" s="231"/>
      <c r="S267" s="231"/>
      <c r="T267" s="23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3" t="s">
        <v>132</v>
      </c>
      <c r="AU267" s="233" t="s">
        <v>80</v>
      </c>
      <c r="AV267" s="13" t="s">
        <v>80</v>
      </c>
      <c r="AW267" s="13" t="s">
        <v>31</v>
      </c>
      <c r="AX267" s="13" t="s">
        <v>8</v>
      </c>
      <c r="AY267" s="233" t="s">
        <v>123</v>
      </c>
    </row>
    <row r="268" s="2" customFormat="1" ht="24.15" customHeight="1">
      <c r="A268" s="37"/>
      <c r="B268" s="38"/>
      <c r="C268" s="210" t="s">
        <v>432</v>
      </c>
      <c r="D268" s="210" t="s">
        <v>125</v>
      </c>
      <c r="E268" s="211" t="s">
        <v>433</v>
      </c>
      <c r="F268" s="212" t="s">
        <v>434</v>
      </c>
      <c r="G268" s="213" t="s">
        <v>164</v>
      </c>
      <c r="H268" s="214">
        <v>4</v>
      </c>
      <c r="I268" s="215"/>
      <c r="J268" s="214">
        <f>ROUND(I268*H268,0)</f>
        <v>0</v>
      </c>
      <c r="K268" s="212" t="s">
        <v>129</v>
      </c>
      <c r="L268" s="43"/>
      <c r="M268" s="216" t="s">
        <v>1</v>
      </c>
      <c r="N268" s="217" t="s">
        <v>39</v>
      </c>
      <c r="O268" s="90"/>
      <c r="P268" s="218">
        <f>O268*H268</f>
        <v>0</v>
      </c>
      <c r="Q268" s="218">
        <v>0</v>
      </c>
      <c r="R268" s="218">
        <f>Q268*H268</f>
        <v>0</v>
      </c>
      <c r="S268" s="218">
        <v>0</v>
      </c>
      <c r="T268" s="21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0" t="s">
        <v>210</v>
      </c>
      <c r="AT268" s="220" t="s">
        <v>125</v>
      </c>
      <c r="AU268" s="220" t="s">
        <v>80</v>
      </c>
      <c r="AY268" s="16" t="s">
        <v>123</v>
      </c>
      <c r="BE268" s="221">
        <f>IF(N268="základní",J268,0)</f>
        <v>0</v>
      </c>
      <c r="BF268" s="221">
        <f>IF(N268="snížená",J268,0)</f>
        <v>0</v>
      </c>
      <c r="BG268" s="221">
        <f>IF(N268="zákl. přenesená",J268,0)</f>
        <v>0</v>
      </c>
      <c r="BH268" s="221">
        <f>IF(N268="sníž. přenesená",J268,0)</f>
        <v>0</v>
      </c>
      <c r="BI268" s="221">
        <f>IF(N268="nulová",J268,0)</f>
        <v>0</v>
      </c>
      <c r="BJ268" s="16" t="s">
        <v>8</v>
      </c>
      <c r="BK268" s="221">
        <f>ROUND(I268*H268,0)</f>
        <v>0</v>
      </c>
      <c r="BL268" s="16" t="s">
        <v>210</v>
      </c>
      <c r="BM268" s="220" t="s">
        <v>435</v>
      </c>
    </row>
    <row r="269" s="13" customFormat="1">
      <c r="A269" s="13"/>
      <c r="B269" s="222"/>
      <c r="C269" s="223"/>
      <c r="D269" s="224" t="s">
        <v>132</v>
      </c>
      <c r="E269" s="225" t="s">
        <v>1</v>
      </c>
      <c r="F269" s="226" t="s">
        <v>436</v>
      </c>
      <c r="G269" s="223"/>
      <c r="H269" s="227">
        <v>4</v>
      </c>
      <c r="I269" s="228"/>
      <c r="J269" s="223"/>
      <c r="K269" s="223"/>
      <c r="L269" s="229"/>
      <c r="M269" s="230"/>
      <c r="N269" s="231"/>
      <c r="O269" s="231"/>
      <c r="P269" s="231"/>
      <c r="Q269" s="231"/>
      <c r="R269" s="231"/>
      <c r="S269" s="231"/>
      <c r="T269" s="23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3" t="s">
        <v>132</v>
      </c>
      <c r="AU269" s="233" t="s">
        <v>80</v>
      </c>
      <c r="AV269" s="13" t="s">
        <v>80</v>
      </c>
      <c r="AW269" s="13" t="s">
        <v>31</v>
      </c>
      <c r="AX269" s="13" t="s">
        <v>8</v>
      </c>
      <c r="AY269" s="233" t="s">
        <v>123</v>
      </c>
    </row>
    <row r="270" s="2" customFormat="1" ht="16.5" customHeight="1">
      <c r="A270" s="37"/>
      <c r="B270" s="38"/>
      <c r="C270" s="245" t="s">
        <v>437</v>
      </c>
      <c r="D270" s="245" t="s">
        <v>206</v>
      </c>
      <c r="E270" s="246" t="s">
        <v>438</v>
      </c>
      <c r="F270" s="247" t="s">
        <v>439</v>
      </c>
      <c r="G270" s="248" t="s">
        <v>188</v>
      </c>
      <c r="H270" s="249">
        <v>3.6000000000000001</v>
      </c>
      <c r="I270" s="250"/>
      <c r="J270" s="249">
        <f>ROUND(I270*H270,0)</f>
        <v>0</v>
      </c>
      <c r="K270" s="247" t="s">
        <v>129</v>
      </c>
      <c r="L270" s="251"/>
      <c r="M270" s="252" t="s">
        <v>1</v>
      </c>
      <c r="N270" s="253" t="s">
        <v>39</v>
      </c>
      <c r="O270" s="90"/>
      <c r="P270" s="218">
        <f>O270*H270</f>
        <v>0</v>
      </c>
      <c r="Q270" s="218">
        <v>0.017999999999999999</v>
      </c>
      <c r="R270" s="218">
        <f>Q270*H270</f>
        <v>0.064799999999999996</v>
      </c>
      <c r="S270" s="218">
        <v>0</v>
      </c>
      <c r="T270" s="21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0" t="s">
        <v>295</v>
      </c>
      <c r="AT270" s="220" t="s">
        <v>206</v>
      </c>
      <c r="AU270" s="220" t="s">
        <v>80</v>
      </c>
      <c r="AY270" s="16" t="s">
        <v>123</v>
      </c>
      <c r="BE270" s="221">
        <f>IF(N270="základní",J270,0)</f>
        <v>0</v>
      </c>
      <c r="BF270" s="221">
        <f>IF(N270="snížená",J270,0)</f>
        <v>0</v>
      </c>
      <c r="BG270" s="221">
        <f>IF(N270="zákl. přenesená",J270,0)</f>
        <v>0</v>
      </c>
      <c r="BH270" s="221">
        <f>IF(N270="sníž. přenesená",J270,0)</f>
        <v>0</v>
      </c>
      <c r="BI270" s="221">
        <f>IF(N270="nulová",J270,0)</f>
        <v>0</v>
      </c>
      <c r="BJ270" s="16" t="s">
        <v>8</v>
      </c>
      <c r="BK270" s="221">
        <f>ROUND(I270*H270,0)</f>
        <v>0</v>
      </c>
      <c r="BL270" s="16" t="s">
        <v>210</v>
      </c>
      <c r="BM270" s="220" t="s">
        <v>440</v>
      </c>
    </row>
    <row r="271" s="13" customFormat="1">
      <c r="A271" s="13"/>
      <c r="B271" s="222"/>
      <c r="C271" s="223"/>
      <c r="D271" s="224" t="s">
        <v>132</v>
      </c>
      <c r="E271" s="225" t="s">
        <v>1</v>
      </c>
      <c r="F271" s="226" t="s">
        <v>441</v>
      </c>
      <c r="G271" s="223"/>
      <c r="H271" s="227">
        <v>3.6000000000000001</v>
      </c>
      <c r="I271" s="228"/>
      <c r="J271" s="223"/>
      <c r="K271" s="223"/>
      <c r="L271" s="229"/>
      <c r="M271" s="230"/>
      <c r="N271" s="231"/>
      <c r="O271" s="231"/>
      <c r="P271" s="231"/>
      <c r="Q271" s="231"/>
      <c r="R271" s="231"/>
      <c r="S271" s="231"/>
      <c r="T271" s="23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3" t="s">
        <v>132</v>
      </c>
      <c r="AU271" s="233" t="s">
        <v>80</v>
      </c>
      <c r="AV271" s="13" t="s">
        <v>80</v>
      </c>
      <c r="AW271" s="13" t="s">
        <v>31</v>
      </c>
      <c r="AX271" s="13" t="s">
        <v>8</v>
      </c>
      <c r="AY271" s="233" t="s">
        <v>123</v>
      </c>
    </row>
    <row r="272" s="2" customFormat="1" ht="24.15" customHeight="1">
      <c r="A272" s="37"/>
      <c r="B272" s="38"/>
      <c r="C272" s="245" t="s">
        <v>442</v>
      </c>
      <c r="D272" s="245" t="s">
        <v>206</v>
      </c>
      <c r="E272" s="246" t="s">
        <v>443</v>
      </c>
      <c r="F272" s="247" t="s">
        <v>444</v>
      </c>
      <c r="G272" s="248" t="s">
        <v>188</v>
      </c>
      <c r="H272" s="249">
        <v>3.6000000000000001</v>
      </c>
      <c r="I272" s="250"/>
      <c r="J272" s="249">
        <f>ROUND(I272*H272,0)</f>
        <v>0</v>
      </c>
      <c r="K272" s="247" t="s">
        <v>129</v>
      </c>
      <c r="L272" s="251"/>
      <c r="M272" s="252" t="s">
        <v>1</v>
      </c>
      <c r="N272" s="253" t="s">
        <v>39</v>
      </c>
      <c r="O272" s="90"/>
      <c r="P272" s="218">
        <f>O272*H272</f>
        <v>0</v>
      </c>
      <c r="Q272" s="218">
        <v>0.014999999999999999</v>
      </c>
      <c r="R272" s="218">
        <f>Q272*H272</f>
        <v>0.053999999999999999</v>
      </c>
      <c r="S272" s="218">
        <v>0</v>
      </c>
      <c r="T272" s="21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0" t="s">
        <v>295</v>
      </c>
      <c r="AT272" s="220" t="s">
        <v>206</v>
      </c>
      <c r="AU272" s="220" t="s">
        <v>80</v>
      </c>
      <c r="AY272" s="16" t="s">
        <v>123</v>
      </c>
      <c r="BE272" s="221">
        <f>IF(N272="základní",J272,0)</f>
        <v>0</v>
      </c>
      <c r="BF272" s="221">
        <f>IF(N272="snížená",J272,0)</f>
        <v>0</v>
      </c>
      <c r="BG272" s="221">
        <f>IF(N272="zákl. přenesená",J272,0)</f>
        <v>0</v>
      </c>
      <c r="BH272" s="221">
        <f>IF(N272="sníž. přenesená",J272,0)</f>
        <v>0</v>
      </c>
      <c r="BI272" s="221">
        <f>IF(N272="nulová",J272,0)</f>
        <v>0</v>
      </c>
      <c r="BJ272" s="16" t="s">
        <v>8</v>
      </c>
      <c r="BK272" s="221">
        <f>ROUND(I272*H272,0)</f>
        <v>0</v>
      </c>
      <c r="BL272" s="16" t="s">
        <v>210</v>
      </c>
      <c r="BM272" s="220" t="s">
        <v>445</v>
      </c>
    </row>
    <row r="273" s="2" customFormat="1" ht="24.15" customHeight="1">
      <c r="A273" s="37"/>
      <c r="B273" s="38"/>
      <c r="C273" s="210" t="s">
        <v>446</v>
      </c>
      <c r="D273" s="210" t="s">
        <v>125</v>
      </c>
      <c r="E273" s="211" t="s">
        <v>447</v>
      </c>
      <c r="F273" s="212" t="s">
        <v>448</v>
      </c>
      <c r="G273" s="213" t="s">
        <v>188</v>
      </c>
      <c r="H273" s="214">
        <v>3.6000000000000001</v>
      </c>
      <c r="I273" s="215"/>
      <c r="J273" s="214">
        <f>ROUND(I273*H273,0)</f>
        <v>0</v>
      </c>
      <c r="K273" s="212" t="s">
        <v>129</v>
      </c>
      <c r="L273" s="43"/>
      <c r="M273" s="216" t="s">
        <v>1</v>
      </c>
      <c r="N273" s="217" t="s">
        <v>39</v>
      </c>
      <c r="O273" s="90"/>
      <c r="P273" s="218">
        <f>O273*H273</f>
        <v>0</v>
      </c>
      <c r="Q273" s="218">
        <v>0</v>
      </c>
      <c r="R273" s="218">
        <f>Q273*H273</f>
        <v>0</v>
      </c>
      <c r="S273" s="218">
        <v>0.02</v>
      </c>
      <c r="T273" s="219">
        <f>S273*H273</f>
        <v>0.072000000000000008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0" t="s">
        <v>210</v>
      </c>
      <c r="AT273" s="220" t="s">
        <v>125</v>
      </c>
      <c r="AU273" s="220" t="s">
        <v>80</v>
      </c>
      <c r="AY273" s="16" t="s">
        <v>123</v>
      </c>
      <c r="BE273" s="221">
        <f>IF(N273="základní",J273,0)</f>
        <v>0</v>
      </c>
      <c r="BF273" s="221">
        <f>IF(N273="snížená",J273,0)</f>
        <v>0</v>
      </c>
      <c r="BG273" s="221">
        <f>IF(N273="zákl. přenesená",J273,0)</f>
        <v>0</v>
      </c>
      <c r="BH273" s="221">
        <f>IF(N273="sníž. přenesená",J273,0)</f>
        <v>0</v>
      </c>
      <c r="BI273" s="221">
        <f>IF(N273="nulová",J273,0)</f>
        <v>0</v>
      </c>
      <c r="BJ273" s="16" t="s">
        <v>8</v>
      </c>
      <c r="BK273" s="221">
        <f>ROUND(I273*H273,0)</f>
        <v>0</v>
      </c>
      <c r="BL273" s="16" t="s">
        <v>210</v>
      </c>
      <c r="BM273" s="220" t="s">
        <v>449</v>
      </c>
    </row>
    <row r="274" s="13" customFormat="1">
      <c r="A274" s="13"/>
      <c r="B274" s="222"/>
      <c r="C274" s="223"/>
      <c r="D274" s="224" t="s">
        <v>132</v>
      </c>
      <c r="E274" s="225" t="s">
        <v>1</v>
      </c>
      <c r="F274" s="226" t="s">
        <v>450</v>
      </c>
      <c r="G274" s="223"/>
      <c r="H274" s="227">
        <v>3.6000000000000001</v>
      </c>
      <c r="I274" s="228"/>
      <c r="J274" s="223"/>
      <c r="K274" s="223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132</v>
      </c>
      <c r="AU274" s="233" t="s">
        <v>80</v>
      </c>
      <c r="AV274" s="13" t="s">
        <v>80</v>
      </c>
      <c r="AW274" s="13" t="s">
        <v>31</v>
      </c>
      <c r="AX274" s="13" t="s">
        <v>8</v>
      </c>
      <c r="AY274" s="233" t="s">
        <v>123</v>
      </c>
    </row>
    <row r="275" s="2" customFormat="1" ht="37.8" customHeight="1">
      <c r="A275" s="37"/>
      <c r="B275" s="38"/>
      <c r="C275" s="210" t="s">
        <v>451</v>
      </c>
      <c r="D275" s="210" t="s">
        <v>125</v>
      </c>
      <c r="E275" s="211" t="s">
        <v>452</v>
      </c>
      <c r="F275" s="212" t="s">
        <v>453</v>
      </c>
      <c r="G275" s="213" t="s">
        <v>164</v>
      </c>
      <c r="H275" s="214">
        <v>4</v>
      </c>
      <c r="I275" s="215"/>
      <c r="J275" s="214">
        <f>ROUND(I275*H275,0)</f>
        <v>0</v>
      </c>
      <c r="K275" s="212" t="s">
        <v>129</v>
      </c>
      <c r="L275" s="43"/>
      <c r="M275" s="216" t="s">
        <v>1</v>
      </c>
      <c r="N275" s="217" t="s">
        <v>39</v>
      </c>
      <c r="O275" s="90"/>
      <c r="P275" s="218">
        <f>O275*H275</f>
        <v>0</v>
      </c>
      <c r="Q275" s="218">
        <v>4.0000000000000003E-05</v>
      </c>
      <c r="R275" s="218">
        <f>Q275*H275</f>
        <v>0.00016000000000000001</v>
      </c>
      <c r="S275" s="218">
        <v>0</v>
      </c>
      <c r="T275" s="21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0" t="s">
        <v>210</v>
      </c>
      <c r="AT275" s="220" t="s">
        <v>125</v>
      </c>
      <c r="AU275" s="220" t="s">
        <v>80</v>
      </c>
      <c r="AY275" s="16" t="s">
        <v>123</v>
      </c>
      <c r="BE275" s="221">
        <f>IF(N275="základní",J275,0)</f>
        <v>0</v>
      </c>
      <c r="BF275" s="221">
        <f>IF(N275="snížená",J275,0)</f>
        <v>0</v>
      </c>
      <c r="BG275" s="221">
        <f>IF(N275="zákl. přenesená",J275,0)</f>
        <v>0</v>
      </c>
      <c r="BH275" s="221">
        <f>IF(N275="sníž. přenesená",J275,0)</f>
        <v>0</v>
      </c>
      <c r="BI275" s="221">
        <f>IF(N275="nulová",J275,0)</f>
        <v>0</v>
      </c>
      <c r="BJ275" s="16" t="s">
        <v>8</v>
      </c>
      <c r="BK275" s="221">
        <f>ROUND(I275*H275,0)</f>
        <v>0</v>
      </c>
      <c r="BL275" s="16" t="s">
        <v>210</v>
      </c>
      <c r="BM275" s="220" t="s">
        <v>454</v>
      </c>
    </row>
    <row r="276" s="2" customFormat="1" ht="24.15" customHeight="1">
      <c r="A276" s="37"/>
      <c r="B276" s="38"/>
      <c r="C276" s="245" t="s">
        <v>455</v>
      </c>
      <c r="D276" s="245" t="s">
        <v>206</v>
      </c>
      <c r="E276" s="246" t="s">
        <v>456</v>
      </c>
      <c r="F276" s="247" t="s">
        <v>457</v>
      </c>
      <c r="G276" s="248" t="s">
        <v>164</v>
      </c>
      <c r="H276" s="249">
        <v>4</v>
      </c>
      <c r="I276" s="250"/>
      <c r="J276" s="249">
        <f>ROUND(I276*H276,0)</f>
        <v>0</v>
      </c>
      <c r="K276" s="247" t="s">
        <v>129</v>
      </c>
      <c r="L276" s="251"/>
      <c r="M276" s="252" t="s">
        <v>1</v>
      </c>
      <c r="N276" s="253" t="s">
        <v>39</v>
      </c>
      <c r="O276" s="90"/>
      <c r="P276" s="218">
        <f>O276*H276</f>
        <v>0</v>
      </c>
      <c r="Q276" s="218">
        <v>0.028000000000000001</v>
      </c>
      <c r="R276" s="218">
        <f>Q276*H276</f>
        <v>0.112</v>
      </c>
      <c r="S276" s="218">
        <v>0</v>
      </c>
      <c r="T276" s="21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0" t="s">
        <v>295</v>
      </c>
      <c r="AT276" s="220" t="s">
        <v>206</v>
      </c>
      <c r="AU276" s="220" t="s">
        <v>80</v>
      </c>
      <c r="AY276" s="16" t="s">
        <v>123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16" t="s">
        <v>8</v>
      </c>
      <c r="BK276" s="221">
        <f>ROUND(I276*H276,0)</f>
        <v>0</v>
      </c>
      <c r="BL276" s="16" t="s">
        <v>210</v>
      </c>
      <c r="BM276" s="220" t="s">
        <v>458</v>
      </c>
    </row>
    <row r="277" s="2" customFormat="1" ht="24.15" customHeight="1">
      <c r="A277" s="37"/>
      <c r="B277" s="38"/>
      <c r="C277" s="210" t="s">
        <v>459</v>
      </c>
      <c r="D277" s="210" t="s">
        <v>125</v>
      </c>
      <c r="E277" s="211" t="s">
        <v>460</v>
      </c>
      <c r="F277" s="212" t="s">
        <v>461</v>
      </c>
      <c r="G277" s="213" t="s">
        <v>462</v>
      </c>
      <c r="H277" s="214">
        <v>2680</v>
      </c>
      <c r="I277" s="215"/>
      <c r="J277" s="214">
        <f>ROUND(I277*H277,0)</f>
        <v>0</v>
      </c>
      <c r="K277" s="212" t="s">
        <v>129</v>
      </c>
      <c r="L277" s="43"/>
      <c r="M277" s="216" t="s">
        <v>1</v>
      </c>
      <c r="N277" s="217" t="s">
        <v>39</v>
      </c>
      <c r="O277" s="90"/>
      <c r="P277" s="218">
        <f>O277*H277</f>
        <v>0</v>
      </c>
      <c r="Q277" s="218">
        <v>5.0000000000000002E-05</v>
      </c>
      <c r="R277" s="218">
        <f>Q277*H277</f>
        <v>0.13400000000000001</v>
      </c>
      <c r="S277" s="218">
        <v>0</v>
      </c>
      <c r="T277" s="219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0" t="s">
        <v>210</v>
      </c>
      <c r="AT277" s="220" t="s">
        <v>125</v>
      </c>
      <c r="AU277" s="220" t="s">
        <v>80</v>
      </c>
      <c r="AY277" s="16" t="s">
        <v>123</v>
      </c>
      <c r="BE277" s="221">
        <f>IF(N277="základní",J277,0)</f>
        <v>0</v>
      </c>
      <c r="BF277" s="221">
        <f>IF(N277="snížená",J277,0)</f>
        <v>0</v>
      </c>
      <c r="BG277" s="221">
        <f>IF(N277="zákl. přenesená",J277,0)</f>
        <v>0</v>
      </c>
      <c r="BH277" s="221">
        <f>IF(N277="sníž. přenesená",J277,0)</f>
        <v>0</v>
      </c>
      <c r="BI277" s="221">
        <f>IF(N277="nulová",J277,0)</f>
        <v>0</v>
      </c>
      <c r="BJ277" s="16" t="s">
        <v>8</v>
      </c>
      <c r="BK277" s="221">
        <f>ROUND(I277*H277,0)</f>
        <v>0</v>
      </c>
      <c r="BL277" s="16" t="s">
        <v>210</v>
      </c>
      <c r="BM277" s="220" t="s">
        <v>463</v>
      </c>
    </row>
    <row r="278" s="13" customFormat="1">
      <c r="A278" s="13"/>
      <c r="B278" s="222"/>
      <c r="C278" s="223"/>
      <c r="D278" s="224" t="s">
        <v>132</v>
      </c>
      <c r="E278" s="225" t="s">
        <v>1</v>
      </c>
      <c r="F278" s="226" t="s">
        <v>464</v>
      </c>
      <c r="G278" s="223"/>
      <c r="H278" s="227">
        <v>1160</v>
      </c>
      <c r="I278" s="228"/>
      <c r="J278" s="223"/>
      <c r="K278" s="223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132</v>
      </c>
      <c r="AU278" s="233" t="s">
        <v>80</v>
      </c>
      <c r="AV278" s="13" t="s">
        <v>80</v>
      </c>
      <c r="AW278" s="13" t="s">
        <v>31</v>
      </c>
      <c r="AX278" s="13" t="s">
        <v>74</v>
      </c>
      <c r="AY278" s="233" t="s">
        <v>123</v>
      </c>
    </row>
    <row r="279" s="13" customFormat="1">
      <c r="A279" s="13"/>
      <c r="B279" s="222"/>
      <c r="C279" s="223"/>
      <c r="D279" s="224" t="s">
        <v>132</v>
      </c>
      <c r="E279" s="225" t="s">
        <v>1</v>
      </c>
      <c r="F279" s="226" t="s">
        <v>465</v>
      </c>
      <c r="G279" s="223"/>
      <c r="H279" s="227">
        <v>1520</v>
      </c>
      <c r="I279" s="228"/>
      <c r="J279" s="223"/>
      <c r="K279" s="223"/>
      <c r="L279" s="229"/>
      <c r="M279" s="230"/>
      <c r="N279" s="231"/>
      <c r="O279" s="231"/>
      <c r="P279" s="231"/>
      <c r="Q279" s="231"/>
      <c r="R279" s="231"/>
      <c r="S279" s="231"/>
      <c r="T279" s="23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3" t="s">
        <v>132</v>
      </c>
      <c r="AU279" s="233" t="s">
        <v>80</v>
      </c>
      <c r="AV279" s="13" t="s">
        <v>80</v>
      </c>
      <c r="AW279" s="13" t="s">
        <v>31</v>
      </c>
      <c r="AX279" s="13" t="s">
        <v>74</v>
      </c>
      <c r="AY279" s="233" t="s">
        <v>123</v>
      </c>
    </row>
    <row r="280" s="14" customFormat="1">
      <c r="A280" s="14"/>
      <c r="B280" s="234"/>
      <c r="C280" s="235"/>
      <c r="D280" s="224" t="s">
        <v>132</v>
      </c>
      <c r="E280" s="236" t="s">
        <v>1</v>
      </c>
      <c r="F280" s="237" t="s">
        <v>135</v>
      </c>
      <c r="G280" s="235"/>
      <c r="H280" s="238">
        <v>2680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4" t="s">
        <v>132</v>
      </c>
      <c r="AU280" s="244" t="s">
        <v>80</v>
      </c>
      <c r="AV280" s="14" t="s">
        <v>130</v>
      </c>
      <c r="AW280" s="14" t="s">
        <v>31</v>
      </c>
      <c r="AX280" s="14" t="s">
        <v>8</v>
      </c>
      <c r="AY280" s="244" t="s">
        <v>123</v>
      </c>
    </row>
    <row r="281" s="2" customFormat="1" ht="16.5" customHeight="1">
      <c r="A281" s="37"/>
      <c r="B281" s="38"/>
      <c r="C281" s="245" t="s">
        <v>466</v>
      </c>
      <c r="D281" s="245" t="s">
        <v>206</v>
      </c>
      <c r="E281" s="246" t="s">
        <v>467</v>
      </c>
      <c r="F281" s="247" t="s">
        <v>468</v>
      </c>
      <c r="G281" s="248" t="s">
        <v>152</v>
      </c>
      <c r="H281" s="249">
        <v>2.7000000000000002</v>
      </c>
      <c r="I281" s="250"/>
      <c r="J281" s="249">
        <f>ROUND(I281*H281,0)</f>
        <v>0</v>
      </c>
      <c r="K281" s="247" t="s">
        <v>129</v>
      </c>
      <c r="L281" s="251"/>
      <c r="M281" s="252" t="s">
        <v>1</v>
      </c>
      <c r="N281" s="253" t="s">
        <v>39</v>
      </c>
      <c r="O281" s="90"/>
      <c r="P281" s="218">
        <f>O281*H281</f>
        <v>0</v>
      </c>
      <c r="Q281" s="218">
        <v>1</v>
      </c>
      <c r="R281" s="218">
        <f>Q281*H281</f>
        <v>2.7000000000000002</v>
      </c>
      <c r="S281" s="218">
        <v>0</v>
      </c>
      <c r="T281" s="21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0" t="s">
        <v>295</v>
      </c>
      <c r="AT281" s="220" t="s">
        <v>206</v>
      </c>
      <c r="AU281" s="220" t="s">
        <v>80</v>
      </c>
      <c r="AY281" s="16" t="s">
        <v>123</v>
      </c>
      <c r="BE281" s="221">
        <f>IF(N281="základní",J281,0)</f>
        <v>0</v>
      </c>
      <c r="BF281" s="221">
        <f>IF(N281="snížená",J281,0)</f>
        <v>0</v>
      </c>
      <c r="BG281" s="221">
        <f>IF(N281="zákl. přenesená",J281,0)</f>
        <v>0</v>
      </c>
      <c r="BH281" s="221">
        <f>IF(N281="sníž. přenesená",J281,0)</f>
        <v>0</v>
      </c>
      <c r="BI281" s="221">
        <f>IF(N281="nulová",J281,0)</f>
        <v>0</v>
      </c>
      <c r="BJ281" s="16" t="s">
        <v>8</v>
      </c>
      <c r="BK281" s="221">
        <f>ROUND(I281*H281,0)</f>
        <v>0</v>
      </c>
      <c r="BL281" s="16" t="s">
        <v>210</v>
      </c>
      <c r="BM281" s="220" t="s">
        <v>469</v>
      </c>
    </row>
    <row r="282" s="2" customFormat="1" ht="24.15" customHeight="1">
      <c r="A282" s="37"/>
      <c r="B282" s="38"/>
      <c r="C282" s="210" t="s">
        <v>470</v>
      </c>
      <c r="D282" s="210" t="s">
        <v>125</v>
      </c>
      <c r="E282" s="211" t="s">
        <v>471</v>
      </c>
      <c r="F282" s="212" t="s">
        <v>472</v>
      </c>
      <c r="G282" s="213" t="s">
        <v>462</v>
      </c>
      <c r="H282" s="214">
        <v>1200</v>
      </c>
      <c r="I282" s="215"/>
      <c r="J282" s="214">
        <f>ROUND(I282*H282,0)</f>
        <v>0</v>
      </c>
      <c r="K282" s="212" t="s">
        <v>129</v>
      </c>
      <c r="L282" s="43"/>
      <c r="M282" s="216" t="s">
        <v>1</v>
      </c>
      <c r="N282" s="217" t="s">
        <v>39</v>
      </c>
      <c r="O282" s="90"/>
      <c r="P282" s="218">
        <f>O282*H282</f>
        <v>0</v>
      </c>
      <c r="Q282" s="218">
        <v>0</v>
      </c>
      <c r="R282" s="218">
        <f>Q282*H282</f>
        <v>0</v>
      </c>
      <c r="S282" s="218">
        <v>0.001</v>
      </c>
      <c r="T282" s="219">
        <f>S282*H282</f>
        <v>1.2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0" t="s">
        <v>210</v>
      </c>
      <c r="AT282" s="220" t="s">
        <v>125</v>
      </c>
      <c r="AU282" s="220" t="s">
        <v>80</v>
      </c>
      <c r="AY282" s="16" t="s">
        <v>123</v>
      </c>
      <c r="BE282" s="221">
        <f>IF(N282="základní",J282,0)</f>
        <v>0</v>
      </c>
      <c r="BF282" s="221">
        <f>IF(N282="snížená",J282,0)</f>
        <v>0</v>
      </c>
      <c r="BG282" s="221">
        <f>IF(N282="zákl. přenesená",J282,0)</f>
        <v>0</v>
      </c>
      <c r="BH282" s="221">
        <f>IF(N282="sníž. přenesená",J282,0)</f>
        <v>0</v>
      </c>
      <c r="BI282" s="221">
        <f>IF(N282="nulová",J282,0)</f>
        <v>0</v>
      </c>
      <c r="BJ282" s="16" t="s">
        <v>8</v>
      </c>
      <c r="BK282" s="221">
        <f>ROUND(I282*H282,0)</f>
        <v>0</v>
      </c>
      <c r="BL282" s="16" t="s">
        <v>210</v>
      </c>
      <c r="BM282" s="220" t="s">
        <v>473</v>
      </c>
    </row>
    <row r="283" s="13" customFormat="1">
      <c r="A283" s="13"/>
      <c r="B283" s="222"/>
      <c r="C283" s="223"/>
      <c r="D283" s="224" t="s">
        <v>132</v>
      </c>
      <c r="E283" s="225" t="s">
        <v>1</v>
      </c>
      <c r="F283" s="226" t="s">
        <v>474</v>
      </c>
      <c r="G283" s="223"/>
      <c r="H283" s="227">
        <v>1200</v>
      </c>
      <c r="I283" s="228"/>
      <c r="J283" s="223"/>
      <c r="K283" s="223"/>
      <c r="L283" s="229"/>
      <c r="M283" s="230"/>
      <c r="N283" s="231"/>
      <c r="O283" s="231"/>
      <c r="P283" s="231"/>
      <c r="Q283" s="231"/>
      <c r="R283" s="231"/>
      <c r="S283" s="231"/>
      <c r="T283" s="23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3" t="s">
        <v>132</v>
      </c>
      <c r="AU283" s="233" t="s">
        <v>80</v>
      </c>
      <c r="AV283" s="13" t="s">
        <v>80</v>
      </c>
      <c r="AW283" s="13" t="s">
        <v>31</v>
      </c>
      <c r="AX283" s="13" t="s">
        <v>8</v>
      </c>
      <c r="AY283" s="233" t="s">
        <v>123</v>
      </c>
    </row>
    <row r="284" s="2" customFormat="1" ht="24.15" customHeight="1">
      <c r="A284" s="37"/>
      <c r="B284" s="38"/>
      <c r="C284" s="210" t="s">
        <v>475</v>
      </c>
      <c r="D284" s="210" t="s">
        <v>125</v>
      </c>
      <c r="E284" s="211" t="s">
        <v>476</v>
      </c>
      <c r="F284" s="212" t="s">
        <v>477</v>
      </c>
      <c r="G284" s="213" t="s">
        <v>152</v>
      </c>
      <c r="H284" s="214">
        <v>3.27</v>
      </c>
      <c r="I284" s="215"/>
      <c r="J284" s="214">
        <f>ROUND(I284*H284,0)</f>
        <v>0</v>
      </c>
      <c r="K284" s="212" t="s">
        <v>129</v>
      </c>
      <c r="L284" s="43"/>
      <c r="M284" s="216" t="s">
        <v>1</v>
      </c>
      <c r="N284" s="217" t="s">
        <v>39</v>
      </c>
      <c r="O284" s="90"/>
      <c r="P284" s="218">
        <f>O284*H284</f>
        <v>0</v>
      </c>
      <c r="Q284" s="218">
        <v>0</v>
      </c>
      <c r="R284" s="218">
        <f>Q284*H284</f>
        <v>0</v>
      </c>
      <c r="S284" s="218">
        <v>0</v>
      </c>
      <c r="T284" s="21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0" t="s">
        <v>210</v>
      </c>
      <c r="AT284" s="220" t="s">
        <v>125</v>
      </c>
      <c r="AU284" s="220" t="s">
        <v>80</v>
      </c>
      <c r="AY284" s="16" t="s">
        <v>123</v>
      </c>
      <c r="BE284" s="221">
        <f>IF(N284="základní",J284,0)</f>
        <v>0</v>
      </c>
      <c r="BF284" s="221">
        <f>IF(N284="snížená",J284,0)</f>
        <v>0</v>
      </c>
      <c r="BG284" s="221">
        <f>IF(N284="zákl. přenesená",J284,0)</f>
        <v>0</v>
      </c>
      <c r="BH284" s="221">
        <f>IF(N284="sníž. přenesená",J284,0)</f>
        <v>0</v>
      </c>
      <c r="BI284" s="221">
        <f>IF(N284="nulová",J284,0)</f>
        <v>0</v>
      </c>
      <c r="BJ284" s="16" t="s">
        <v>8</v>
      </c>
      <c r="BK284" s="221">
        <f>ROUND(I284*H284,0)</f>
        <v>0</v>
      </c>
      <c r="BL284" s="16" t="s">
        <v>210</v>
      </c>
      <c r="BM284" s="220" t="s">
        <v>478</v>
      </c>
    </row>
    <row r="285" s="12" customFormat="1" ht="22.8" customHeight="1">
      <c r="A285" s="12"/>
      <c r="B285" s="194"/>
      <c r="C285" s="195"/>
      <c r="D285" s="196" t="s">
        <v>73</v>
      </c>
      <c r="E285" s="208" t="s">
        <v>479</v>
      </c>
      <c r="F285" s="208" t="s">
        <v>480</v>
      </c>
      <c r="G285" s="195"/>
      <c r="H285" s="195"/>
      <c r="I285" s="198"/>
      <c r="J285" s="209">
        <f>BK285</f>
        <v>0</v>
      </c>
      <c r="K285" s="195"/>
      <c r="L285" s="200"/>
      <c r="M285" s="201"/>
      <c r="N285" s="202"/>
      <c r="O285" s="202"/>
      <c r="P285" s="203">
        <f>SUM(P286:P307)</f>
        <v>0</v>
      </c>
      <c r="Q285" s="202"/>
      <c r="R285" s="203">
        <f>SUM(R286:R307)</f>
        <v>1.7921509999999996</v>
      </c>
      <c r="S285" s="202"/>
      <c r="T285" s="204">
        <f>SUM(T286:T307)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5" t="s">
        <v>80</v>
      </c>
      <c r="AT285" s="206" t="s">
        <v>73</v>
      </c>
      <c r="AU285" s="206" t="s">
        <v>8</v>
      </c>
      <c r="AY285" s="205" t="s">
        <v>123</v>
      </c>
      <c r="BK285" s="207">
        <f>SUM(BK286:BK307)</f>
        <v>0</v>
      </c>
    </row>
    <row r="286" s="2" customFormat="1" ht="44.25" customHeight="1">
      <c r="A286" s="37"/>
      <c r="B286" s="38"/>
      <c r="C286" s="210" t="s">
        <v>481</v>
      </c>
      <c r="D286" s="210" t="s">
        <v>125</v>
      </c>
      <c r="E286" s="211" t="s">
        <v>482</v>
      </c>
      <c r="F286" s="212" t="s">
        <v>483</v>
      </c>
      <c r="G286" s="213" t="s">
        <v>202</v>
      </c>
      <c r="H286" s="214">
        <v>27</v>
      </c>
      <c r="I286" s="215"/>
      <c r="J286" s="214">
        <f>ROUND(I286*H286,0)</f>
        <v>0</v>
      </c>
      <c r="K286" s="212" t="s">
        <v>129</v>
      </c>
      <c r="L286" s="43"/>
      <c r="M286" s="216" t="s">
        <v>1</v>
      </c>
      <c r="N286" s="217" t="s">
        <v>39</v>
      </c>
      <c r="O286" s="90"/>
      <c r="P286" s="218">
        <f>O286*H286</f>
        <v>0</v>
      </c>
      <c r="Q286" s="218">
        <v>0.0015299999999999999</v>
      </c>
      <c r="R286" s="218">
        <f>Q286*H286</f>
        <v>0.04131</v>
      </c>
      <c r="S286" s="218">
        <v>0</v>
      </c>
      <c r="T286" s="21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0" t="s">
        <v>210</v>
      </c>
      <c r="AT286" s="220" t="s">
        <v>125</v>
      </c>
      <c r="AU286" s="220" t="s">
        <v>80</v>
      </c>
      <c r="AY286" s="16" t="s">
        <v>123</v>
      </c>
      <c r="BE286" s="221">
        <f>IF(N286="základní",J286,0)</f>
        <v>0</v>
      </c>
      <c r="BF286" s="221">
        <f>IF(N286="snížená",J286,0)</f>
        <v>0</v>
      </c>
      <c r="BG286" s="221">
        <f>IF(N286="zákl. přenesená",J286,0)</f>
        <v>0</v>
      </c>
      <c r="BH286" s="221">
        <f>IF(N286="sníž. přenesená",J286,0)</f>
        <v>0</v>
      </c>
      <c r="BI286" s="221">
        <f>IF(N286="nulová",J286,0)</f>
        <v>0</v>
      </c>
      <c r="BJ286" s="16" t="s">
        <v>8</v>
      </c>
      <c r="BK286" s="221">
        <f>ROUND(I286*H286,0)</f>
        <v>0</v>
      </c>
      <c r="BL286" s="16" t="s">
        <v>210</v>
      </c>
      <c r="BM286" s="220" t="s">
        <v>484</v>
      </c>
    </row>
    <row r="287" s="13" customFormat="1">
      <c r="A287" s="13"/>
      <c r="B287" s="222"/>
      <c r="C287" s="223"/>
      <c r="D287" s="224" t="s">
        <v>132</v>
      </c>
      <c r="E287" s="225" t="s">
        <v>1</v>
      </c>
      <c r="F287" s="226" t="s">
        <v>485</v>
      </c>
      <c r="G287" s="223"/>
      <c r="H287" s="227">
        <v>27</v>
      </c>
      <c r="I287" s="228"/>
      <c r="J287" s="223"/>
      <c r="K287" s="223"/>
      <c r="L287" s="229"/>
      <c r="M287" s="230"/>
      <c r="N287" s="231"/>
      <c r="O287" s="231"/>
      <c r="P287" s="231"/>
      <c r="Q287" s="231"/>
      <c r="R287" s="231"/>
      <c r="S287" s="231"/>
      <c r="T287" s="23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3" t="s">
        <v>132</v>
      </c>
      <c r="AU287" s="233" t="s">
        <v>80</v>
      </c>
      <c r="AV287" s="13" t="s">
        <v>80</v>
      </c>
      <c r="AW287" s="13" t="s">
        <v>31</v>
      </c>
      <c r="AX287" s="13" t="s">
        <v>8</v>
      </c>
      <c r="AY287" s="233" t="s">
        <v>123</v>
      </c>
    </row>
    <row r="288" s="2" customFormat="1" ht="37.8" customHeight="1">
      <c r="A288" s="37"/>
      <c r="B288" s="38"/>
      <c r="C288" s="245" t="s">
        <v>486</v>
      </c>
      <c r="D288" s="245" t="s">
        <v>206</v>
      </c>
      <c r="E288" s="246" t="s">
        <v>487</v>
      </c>
      <c r="F288" s="247" t="s">
        <v>488</v>
      </c>
      <c r="G288" s="248" t="s">
        <v>202</v>
      </c>
      <c r="H288" s="249">
        <v>27</v>
      </c>
      <c r="I288" s="250"/>
      <c r="J288" s="249">
        <f>ROUND(I288*H288,0)</f>
        <v>0</v>
      </c>
      <c r="K288" s="247" t="s">
        <v>129</v>
      </c>
      <c r="L288" s="251"/>
      <c r="M288" s="252" t="s">
        <v>1</v>
      </c>
      <c r="N288" s="253" t="s">
        <v>39</v>
      </c>
      <c r="O288" s="90"/>
      <c r="P288" s="218">
        <f>O288*H288</f>
        <v>0</v>
      </c>
      <c r="Q288" s="218">
        <v>0.0066</v>
      </c>
      <c r="R288" s="218">
        <f>Q288*H288</f>
        <v>0.1782</v>
      </c>
      <c r="S288" s="218">
        <v>0</v>
      </c>
      <c r="T288" s="21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0" t="s">
        <v>295</v>
      </c>
      <c r="AT288" s="220" t="s">
        <v>206</v>
      </c>
      <c r="AU288" s="220" t="s">
        <v>80</v>
      </c>
      <c r="AY288" s="16" t="s">
        <v>123</v>
      </c>
      <c r="BE288" s="221">
        <f>IF(N288="základní",J288,0)</f>
        <v>0</v>
      </c>
      <c r="BF288" s="221">
        <f>IF(N288="snížená",J288,0)</f>
        <v>0</v>
      </c>
      <c r="BG288" s="221">
        <f>IF(N288="zákl. přenesená",J288,0)</f>
        <v>0</v>
      </c>
      <c r="BH288" s="221">
        <f>IF(N288="sníž. přenesená",J288,0)</f>
        <v>0</v>
      </c>
      <c r="BI288" s="221">
        <f>IF(N288="nulová",J288,0)</f>
        <v>0</v>
      </c>
      <c r="BJ288" s="16" t="s">
        <v>8</v>
      </c>
      <c r="BK288" s="221">
        <f>ROUND(I288*H288,0)</f>
        <v>0</v>
      </c>
      <c r="BL288" s="16" t="s">
        <v>210</v>
      </c>
      <c r="BM288" s="220" t="s">
        <v>489</v>
      </c>
    </row>
    <row r="289" s="2" customFormat="1" ht="44.25" customHeight="1">
      <c r="A289" s="37"/>
      <c r="B289" s="38"/>
      <c r="C289" s="210" t="s">
        <v>490</v>
      </c>
      <c r="D289" s="210" t="s">
        <v>125</v>
      </c>
      <c r="E289" s="211" t="s">
        <v>491</v>
      </c>
      <c r="F289" s="212" t="s">
        <v>492</v>
      </c>
      <c r="G289" s="213" t="s">
        <v>202</v>
      </c>
      <c r="H289" s="214">
        <v>27</v>
      </c>
      <c r="I289" s="215"/>
      <c r="J289" s="214">
        <f>ROUND(I289*H289,0)</f>
        <v>0</v>
      </c>
      <c r="K289" s="212" t="s">
        <v>129</v>
      </c>
      <c r="L289" s="43"/>
      <c r="M289" s="216" t="s">
        <v>1</v>
      </c>
      <c r="N289" s="217" t="s">
        <v>39</v>
      </c>
      <c r="O289" s="90"/>
      <c r="P289" s="218">
        <f>O289*H289</f>
        <v>0</v>
      </c>
      <c r="Q289" s="218">
        <v>0.0010200000000000001</v>
      </c>
      <c r="R289" s="218">
        <f>Q289*H289</f>
        <v>0.027540000000000002</v>
      </c>
      <c r="S289" s="218">
        <v>0</v>
      </c>
      <c r="T289" s="219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0" t="s">
        <v>210</v>
      </c>
      <c r="AT289" s="220" t="s">
        <v>125</v>
      </c>
      <c r="AU289" s="220" t="s">
        <v>80</v>
      </c>
      <c r="AY289" s="16" t="s">
        <v>123</v>
      </c>
      <c r="BE289" s="221">
        <f>IF(N289="základní",J289,0)</f>
        <v>0</v>
      </c>
      <c r="BF289" s="221">
        <f>IF(N289="snížená",J289,0)</f>
        <v>0</v>
      </c>
      <c r="BG289" s="221">
        <f>IF(N289="zákl. přenesená",J289,0)</f>
        <v>0</v>
      </c>
      <c r="BH289" s="221">
        <f>IF(N289="sníž. přenesená",J289,0)</f>
        <v>0</v>
      </c>
      <c r="BI289" s="221">
        <f>IF(N289="nulová",J289,0)</f>
        <v>0</v>
      </c>
      <c r="BJ289" s="16" t="s">
        <v>8</v>
      </c>
      <c r="BK289" s="221">
        <f>ROUND(I289*H289,0)</f>
        <v>0</v>
      </c>
      <c r="BL289" s="16" t="s">
        <v>210</v>
      </c>
      <c r="BM289" s="220" t="s">
        <v>493</v>
      </c>
    </row>
    <row r="290" s="2" customFormat="1" ht="37.8" customHeight="1">
      <c r="A290" s="37"/>
      <c r="B290" s="38"/>
      <c r="C290" s="245" t="s">
        <v>494</v>
      </c>
      <c r="D290" s="245" t="s">
        <v>206</v>
      </c>
      <c r="E290" s="246" t="s">
        <v>487</v>
      </c>
      <c r="F290" s="247" t="s">
        <v>488</v>
      </c>
      <c r="G290" s="248" t="s">
        <v>202</v>
      </c>
      <c r="H290" s="249">
        <v>27</v>
      </c>
      <c r="I290" s="250"/>
      <c r="J290" s="249">
        <f>ROUND(I290*H290,0)</f>
        <v>0</v>
      </c>
      <c r="K290" s="247" t="s">
        <v>129</v>
      </c>
      <c r="L290" s="251"/>
      <c r="M290" s="252" t="s">
        <v>1</v>
      </c>
      <c r="N290" s="253" t="s">
        <v>39</v>
      </c>
      <c r="O290" s="90"/>
      <c r="P290" s="218">
        <f>O290*H290</f>
        <v>0</v>
      </c>
      <c r="Q290" s="218">
        <v>0.0066</v>
      </c>
      <c r="R290" s="218">
        <f>Q290*H290</f>
        <v>0.1782</v>
      </c>
      <c r="S290" s="218">
        <v>0</v>
      </c>
      <c r="T290" s="21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0" t="s">
        <v>295</v>
      </c>
      <c r="AT290" s="220" t="s">
        <v>206</v>
      </c>
      <c r="AU290" s="220" t="s">
        <v>80</v>
      </c>
      <c r="AY290" s="16" t="s">
        <v>123</v>
      </c>
      <c r="BE290" s="221">
        <f>IF(N290="základní",J290,0)</f>
        <v>0</v>
      </c>
      <c r="BF290" s="221">
        <f>IF(N290="snížená",J290,0)</f>
        <v>0</v>
      </c>
      <c r="BG290" s="221">
        <f>IF(N290="zákl. přenesená",J290,0)</f>
        <v>0</v>
      </c>
      <c r="BH290" s="221">
        <f>IF(N290="sníž. přenesená",J290,0)</f>
        <v>0</v>
      </c>
      <c r="BI290" s="221">
        <f>IF(N290="nulová",J290,0)</f>
        <v>0</v>
      </c>
      <c r="BJ290" s="16" t="s">
        <v>8</v>
      </c>
      <c r="BK290" s="221">
        <f>ROUND(I290*H290,0)</f>
        <v>0</v>
      </c>
      <c r="BL290" s="16" t="s">
        <v>210</v>
      </c>
      <c r="BM290" s="220" t="s">
        <v>495</v>
      </c>
    </row>
    <row r="291" s="2" customFormat="1" ht="37.8" customHeight="1">
      <c r="A291" s="37"/>
      <c r="B291" s="38"/>
      <c r="C291" s="210" t="s">
        <v>496</v>
      </c>
      <c r="D291" s="210" t="s">
        <v>125</v>
      </c>
      <c r="E291" s="211" t="s">
        <v>497</v>
      </c>
      <c r="F291" s="212" t="s">
        <v>498</v>
      </c>
      <c r="G291" s="213" t="s">
        <v>188</v>
      </c>
      <c r="H291" s="214">
        <v>45.899999999999999</v>
      </c>
      <c r="I291" s="215"/>
      <c r="J291" s="214">
        <f>ROUND(I291*H291,0)</f>
        <v>0</v>
      </c>
      <c r="K291" s="212" t="s">
        <v>129</v>
      </c>
      <c r="L291" s="43"/>
      <c r="M291" s="216" t="s">
        <v>1</v>
      </c>
      <c r="N291" s="217" t="s">
        <v>39</v>
      </c>
      <c r="O291" s="90"/>
      <c r="P291" s="218">
        <f>O291*H291</f>
        <v>0</v>
      </c>
      <c r="Q291" s="218">
        <v>0.0045500000000000002</v>
      </c>
      <c r="R291" s="218">
        <f>Q291*H291</f>
        <v>0.208845</v>
      </c>
      <c r="S291" s="218">
        <v>0</v>
      </c>
      <c r="T291" s="219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0" t="s">
        <v>210</v>
      </c>
      <c r="AT291" s="220" t="s">
        <v>125</v>
      </c>
      <c r="AU291" s="220" t="s">
        <v>80</v>
      </c>
      <c r="AY291" s="16" t="s">
        <v>123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16" t="s">
        <v>8</v>
      </c>
      <c r="BK291" s="221">
        <f>ROUND(I291*H291,0)</f>
        <v>0</v>
      </c>
      <c r="BL291" s="16" t="s">
        <v>210</v>
      </c>
      <c r="BM291" s="220" t="s">
        <v>499</v>
      </c>
    </row>
    <row r="292" s="13" customFormat="1">
      <c r="A292" s="13"/>
      <c r="B292" s="222"/>
      <c r="C292" s="223"/>
      <c r="D292" s="224" t="s">
        <v>132</v>
      </c>
      <c r="E292" s="225" t="s">
        <v>1</v>
      </c>
      <c r="F292" s="226" t="s">
        <v>500</v>
      </c>
      <c r="G292" s="223"/>
      <c r="H292" s="227">
        <v>8.0999999999999996</v>
      </c>
      <c r="I292" s="228"/>
      <c r="J292" s="223"/>
      <c r="K292" s="223"/>
      <c r="L292" s="229"/>
      <c r="M292" s="230"/>
      <c r="N292" s="231"/>
      <c r="O292" s="231"/>
      <c r="P292" s="231"/>
      <c r="Q292" s="231"/>
      <c r="R292" s="231"/>
      <c r="S292" s="231"/>
      <c r="T292" s="23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3" t="s">
        <v>132</v>
      </c>
      <c r="AU292" s="233" t="s">
        <v>80</v>
      </c>
      <c r="AV292" s="13" t="s">
        <v>80</v>
      </c>
      <c r="AW292" s="13" t="s">
        <v>31</v>
      </c>
      <c r="AX292" s="13" t="s">
        <v>74</v>
      </c>
      <c r="AY292" s="233" t="s">
        <v>123</v>
      </c>
    </row>
    <row r="293" s="13" customFormat="1">
      <c r="A293" s="13"/>
      <c r="B293" s="222"/>
      <c r="C293" s="223"/>
      <c r="D293" s="224" t="s">
        <v>132</v>
      </c>
      <c r="E293" s="225" t="s">
        <v>1</v>
      </c>
      <c r="F293" s="226" t="s">
        <v>501</v>
      </c>
      <c r="G293" s="223"/>
      <c r="H293" s="227">
        <v>37.799999999999997</v>
      </c>
      <c r="I293" s="228"/>
      <c r="J293" s="223"/>
      <c r="K293" s="223"/>
      <c r="L293" s="229"/>
      <c r="M293" s="230"/>
      <c r="N293" s="231"/>
      <c r="O293" s="231"/>
      <c r="P293" s="231"/>
      <c r="Q293" s="231"/>
      <c r="R293" s="231"/>
      <c r="S293" s="231"/>
      <c r="T293" s="23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3" t="s">
        <v>132</v>
      </c>
      <c r="AU293" s="233" t="s">
        <v>80</v>
      </c>
      <c r="AV293" s="13" t="s">
        <v>80</v>
      </c>
      <c r="AW293" s="13" t="s">
        <v>31</v>
      </c>
      <c r="AX293" s="13" t="s">
        <v>74</v>
      </c>
      <c r="AY293" s="233" t="s">
        <v>123</v>
      </c>
    </row>
    <row r="294" s="14" customFormat="1">
      <c r="A294" s="14"/>
      <c r="B294" s="234"/>
      <c r="C294" s="235"/>
      <c r="D294" s="224" t="s">
        <v>132</v>
      </c>
      <c r="E294" s="236" t="s">
        <v>1</v>
      </c>
      <c r="F294" s="237" t="s">
        <v>135</v>
      </c>
      <c r="G294" s="235"/>
      <c r="H294" s="238">
        <v>45.899999999999999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4" t="s">
        <v>132</v>
      </c>
      <c r="AU294" s="244" t="s">
        <v>80</v>
      </c>
      <c r="AV294" s="14" t="s">
        <v>130</v>
      </c>
      <c r="AW294" s="14" t="s">
        <v>31</v>
      </c>
      <c r="AX294" s="14" t="s">
        <v>8</v>
      </c>
      <c r="AY294" s="244" t="s">
        <v>123</v>
      </c>
    </row>
    <row r="295" s="2" customFormat="1" ht="24.15" customHeight="1">
      <c r="A295" s="37"/>
      <c r="B295" s="38"/>
      <c r="C295" s="245" t="s">
        <v>502</v>
      </c>
      <c r="D295" s="245" t="s">
        <v>206</v>
      </c>
      <c r="E295" s="246" t="s">
        <v>503</v>
      </c>
      <c r="F295" s="247" t="s">
        <v>504</v>
      </c>
      <c r="G295" s="248" t="s">
        <v>188</v>
      </c>
      <c r="H295" s="249">
        <v>50</v>
      </c>
      <c r="I295" s="250"/>
      <c r="J295" s="249">
        <f>ROUND(I295*H295,0)</f>
        <v>0</v>
      </c>
      <c r="K295" s="247" t="s">
        <v>129</v>
      </c>
      <c r="L295" s="251"/>
      <c r="M295" s="252" t="s">
        <v>1</v>
      </c>
      <c r="N295" s="253" t="s">
        <v>39</v>
      </c>
      <c r="O295" s="90"/>
      <c r="P295" s="218">
        <f>O295*H295</f>
        <v>0</v>
      </c>
      <c r="Q295" s="218">
        <v>0.021999999999999999</v>
      </c>
      <c r="R295" s="218">
        <f>Q295*H295</f>
        <v>1.0999999999999999</v>
      </c>
      <c r="S295" s="218">
        <v>0</v>
      </c>
      <c r="T295" s="21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0" t="s">
        <v>295</v>
      </c>
      <c r="AT295" s="220" t="s">
        <v>206</v>
      </c>
      <c r="AU295" s="220" t="s">
        <v>80</v>
      </c>
      <c r="AY295" s="16" t="s">
        <v>123</v>
      </c>
      <c r="BE295" s="221">
        <f>IF(N295="základní",J295,0)</f>
        <v>0</v>
      </c>
      <c r="BF295" s="221">
        <f>IF(N295="snížená",J295,0)</f>
        <v>0</v>
      </c>
      <c r="BG295" s="221">
        <f>IF(N295="zákl. přenesená",J295,0)</f>
        <v>0</v>
      </c>
      <c r="BH295" s="221">
        <f>IF(N295="sníž. přenesená",J295,0)</f>
        <v>0</v>
      </c>
      <c r="BI295" s="221">
        <f>IF(N295="nulová",J295,0)</f>
        <v>0</v>
      </c>
      <c r="BJ295" s="16" t="s">
        <v>8</v>
      </c>
      <c r="BK295" s="221">
        <f>ROUND(I295*H295,0)</f>
        <v>0</v>
      </c>
      <c r="BL295" s="16" t="s">
        <v>210</v>
      </c>
      <c r="BM295" s="220" t="s">
        <v>505</v>
      </c>
    </row>
    <row r="296" s="2" customFormat="1" ht="24.15" customHeight="1">
      <c r="A296" s="37"/>
      <c r="B296" s="38"/>
      <c r="C296" s="210" t="s">
        <v>506</v>
      </c>
      <c r="D296" s="210" t="s">
        <v>125</v>
      </c>
      <c r="E296" s="211" t="s">
        <v>507</v>
      </c>
      <c r="F296" s="212" t="s">
        <v>508</v>
      </c>
      <c r="G296" s="213" t="s">
        <v>188</v>
      </c>
      <c r="H296" s="214">
        <v>59.939999999999998</v>
      </c>
      <c r="I296" s="215"/>
      <c r="J296" s="214">
        <f>ROUND(I296*H296,0)</f>
        <v>0</v>
      </c>
      <c r="K296" s="212" t="s">
        <v>129</v>
      </c>
      <c r="L296" s="43"/>
      <c r="M296" s="216" t="s">
        <v>1</v>
      </c>
      <c r="N296" s="217" t="s">
        <v>39</v>
      </c>
      <c r="O296" s="90"/>
      <c r="P296" s="218">
        <f>O296*H296</f>
        <v>0</v>
      </c>
      <c r="Q296" s="218">
        <v>0</v>
      </c>
      <c r="R296" s="218">
        <f>Q296*H296</f>
        <v>0</v>
      </c>
      <c r="S296" s="218">
        <v>0</v>
      </c>
      <c r="T296" s="21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0" t="s">
        <v>210</v>
      </c>
      <c r="AT296" s="220" t="s">
        <v>125</v>
      </c>
      <c r="AU296" s="220" t="s">
        <v>80</v>
      </c>
      <c r="AY296" s="16" t="s">
        <v>123</v>
      </c>
      <c r="BE296" s="221">
        <f>IF(N296="základní",J296,0)</f>
        <v>0</v>
      </c>
      <c r="BF296" s="221">
        <f>IF(N296="snížená",J296,0)</f>
        <v>0</v>
      </c>
      <c r="BG296" s="221">
        <f>IF(N296="zákl. přenesená",J296,0)</f>
        <v>0</v>
      </c>
      <c r="BH296" s="221">
        <f>IF(N296="sníž. přenesená",J296,0)</f>
        <v>0</v>
      </c>
      <c r="BI296" s="221">
        <f>IF(N296="nulová",J296,0)</f>
        <v>0</v>
      </c>
      <c r="BJ296" s="16" t="s">
        <v>8</v>
      </c>
      <c r="BK296" s="221">
        <f>ROUND(I296*H296,0)</f>
        <v>0</v>
      </c>
      <c r="BL296" s="16" t="s">
        <v>210</v>
      </c>
      <c r="BM296" s="220" t="s">
        <v>509</v>
      </c>
    </row>
    <row r="297" s="13" customFormat="1">
      <c r="A297" s="13"/>
      <c r="B297" s="222"/>
      <c r="C297" s="223"/>
      <c r="D297" s="224" t="s">
        <v>132</v>
      </c>
      <c r="E297" s="225" t="s">
        <v>1</v>
      </c>
      <c r="F297" s="226" t="s">
        <v>510</v>
      </c>
      <c r="G297" s="223"/>
      <c r="H297" s="227">
        <v>22.140000000000001</v>
      </c>
      <c r="I297" s="228"/>
      <c r="J297" s="223"/>
      <c r="K297" s="223"/>
      <c r="L297" s="229"/>
      <c r="M297" s="230"/>
      <c r="N297" s="231"/>
      <c r="O297" s="231"/>
      <c r="P297" s="231"/>
      <c r="Q297" s="231"/>
      <c r="R297" s="231"/>
      <c r="S297" s="231"/>
      <c r="T297" s="23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3" t="s">
        <v>132</v>
      </c>
      <c r="AU297" s="233" t="s">
        <v>80</v>
      </c>
      <c r="AV297" s="13" t="s">
        <v>80</v>
      </c>
      <c r="AW297" s="13" t="s">
        <v>31</v>
      </c>
      <c r="AX297" s="13" t="s">
        <v>74</v>
      </c>
      <c r="AY297" s="233" t="s">
        <v>123</v>
      </c>
    </row>
    <row r="298" s="13" customFormat="1">
      <c r="A298" s="13"/>
      <c r="B298" s="222"/>
      <c r="C298" s="223"/>
      <c r="D298" s="224" t="s">
        <v>132</v>
      </c>
      <c r="E298" s="225" t="s">
        <v>1</v>
      </c>
      <c r="F298" s="226" t="s">
        <v>501</v>
      </c>
      <c r="G298" s="223"/>
      <c r="H298" s="227">
        <v>37.799999999999997</v>
      </c>
      <c r="I298" s="228"/>
      <c r="J298" s="223"/>
      <c r="K298" s="223"/>
      <c r="L298" s="229"/>
      <c r="M298" s="230"/>
      <c r="N298" s="231"/>
      <c r="O298" s="231"/>
      <c r="P298" s="231"/>
      <c r="Q298" s="231"/>
      <c r="R298" s="231"/>
      <c r="S298" s="231"/>
      <c r="T298" s="23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3" t="s">
        <v>132</v>
      </c>
      <c r="AU298" s="233" t="s">
        <v>80</v>
      </c>
      <c r="AV298" s="13" t="s">
        <v>80</v>
      </c>
      <c r="AW298" s="13" t="s">
        <v>31</v>
      </c>
      <c r="AX298" s="13" t="s">
        <v>74</v>
      </c>
      <c r="AY298" s="233" t="s">
        <v>123</v>
      </c>
    </row>
    <row r="299" s="14" customFormat="1">
      <c r="A299" s="14"/>
      <c r="B299" s="234"/>
      <c r="C299" s="235"/>
      <c r="D299" s="224" t="s">
        <v>132</v>
      </c>
      <c r="E299" s="236" t="s">
        <v>1</v>
      </c>
      <c r="F299" s="237" t="s">
        <v>135</v>
      </c>
      <c r="G299" s="235"/>
      <c r="H299" s="238">
        <v>59.939999999999998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4" t="s">
        <v>132</v>
      </c>
      <c r="AU299" s="244" t="s">
        <v>80</v>
      </c>
      <c r="AV299" s="14" t="s">
        <v>130</v>
      </c>
      <c r="AW299" s="14" t="s">
        <v>31</v>
      </c>
      <c r="AX299" s="14" t="s">
        <v>8</v>
      </c>
      <c r="AY299" s="244" t="s">
        <v>123</v>
      </c>
    </row>
    <row r="300" s="2" customFormat="1" ht="16.5" customHeight="1">
      <c r="A300" s="37"/>
      <c r="B300" s="38"/>
      <c r="C300" s="245" t="s">
        <v>511</v>
      </c>
      <c r="D300" s="245" t="s">
        <v>206</v>
      </c>
      <c r="E300" s="246" t="s">
        <v>512</v>
      </c>
      <c r="F300" s="247" t="s">
        <v>513</v>
      </c>
      <c r="G300" s="248" t="s">
        <v>462</v>
      </c>
      <c r="H300" s="249">
        <v>30</v>
      </c>
      <c r="I300" s="250"/>
      <c r="J300" s="249">
        <f>ROUND(I300*H300,0)</f>
        <v>0</v>
      </c>
      <c r="K300" s="247" t="s">
        <v>129</v>
      </c>
      <c r="L300" s="251"/>
      <c r="M300" s="252" t="s">
        <v>1</v>
      </c>
      <c r="N300" s="253" t="s">
        <v>39</v>
      </c>
      <c r="O300" s="90"/>
      <c r="P300" s="218">
        <f>O300*H300</f>
        <v>0</v>
      </c>
      <c r="Q300" s="218">
        <v>0.001</v>
      </c>
      <c r="R300" s="218">
        <f>Q300*H300</f>
        <v>0.029999999999999999</v>
      </c>
      <c r="S300" s="218">
        <v>0</v>
      </c>
      <c r="T300" s="21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0" t="s">
        <v>295</v>
      </c>
      <c r="AT300" s="220" t="s">
        <v>206</v>
      </c>
      <c r="AU300" s="220" t="s">
        <v>80</v>
      </c>
      <c r="AY300" s="16" t="s">
        <v>123</v>
      </c>
      <c r="BE300" s="221">
        <f>IF(N300="základní",J300,0)</f>
        <v>0</v>
      </c>
      <c r="BF300" s="221">
        <f>IF(N300="snížená",J300,0)</f>
        <v>0</v>
      </c>
      <c r="BG300" s="221">
        <f>IF(N300="zákl. přenesená",J300,0)</f>
        <v>0</v>
      </c>
      <c r="BH300" s="221">
        <f>IF(N300="sníž. přenesená",J300,0)</f>
        <v>0</v>
      </c>
      <c r="BI300" s="221">
        <f>IF(N300="nulová",J300,0)</f>
        <v>0</v>
      </c>
      <c r="BJ300" s="16" t="s">
        <v>8</v>
      </c>
      <c r="BK300" s="221">
        <f>ROUND(I300*H300,0)</f>
        <v>0</v>
      </c>
      <c r="BL300" s="16" t="s">
        <v>210</v>
      </c>
      <c r="BM300" s="220" t="s">
        <v>514</v>
      </c>
    </row>
    <row r="301" s="13" customFormat="1">
      <c r="A301" s="13"/>
      <c r="B301" s="222"/>
      <c r="C301" s="223"/>
      <c r="D301" s="224" t="s">
        <v>132</v>
      </c>
      <c r="E301" s="225" t="s">
        <v>1</v>
      </c>
      <c r="F301" s="226" t="s">
        <v>515</v>
      </c>
      <c r="G301" s="223"/>
      <c r="H301" s="227">
        <v>30</v>
      </c>
      <c r="I301" s="228"/>
      <c r="J301" s="223"/>
      <c r="K301" s="223"/>
      <c r="L301" s="229"/>
      <c r="M301" s="230"/>
      <c r="N301" s="231"/>
      <c r="O301" s="231"/>
      <c r="P301" s="231"/>
      <c r="Q301" s="231"/>
      <c r="R301" s="231"/>
      <c r="S301" s="231"/>
      <c r="T301" s="23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3" t="s">
        <v>132</v>
      </c>
      <c r="AU301" s="233" t="s">
        <v>80</v>
      </c>
      <c r="AV301" s="13" t="s">
        <v>80</v>
      </c>
      <c r="AW301" s="13" t="s">
        <v>31</v>
      </c>
      <c r="AX301" s="13" t="s">
        <v>8</v>
      </c>
      <c r="AY301" s="233" t="s">
        <v>123</v>
      </c>
    </row>
    <row r="302" s="2" customFormat="1" ht="21.75" customHeight="1">
      <c r="A302" s="37"/>
      <c r="B302" s="38"/>
      <c r="C302" s="210" t="s">
        <v>516</v>
      </c>
      <c r="D302" s="210" t="s">
        <v>125</v>
      </c>
      <c r="E302" s="211" t="s">
        <v>517</v>
      </c>
      <c r="F302" s="212" t="s">
        <v>518</v>
      </c>
      <c r="G302" s="213" t="s">
        <v>202</v>
      </c>
      <c r="H302" s="214">
        <v>16.800000000000001</v>
      </c>
      <c r="I302" s="215"/>
      <c r="J302" s="214">
        <f>ROUND(I302*H302,0)</f>
        <v>0</v>
      </c>
      <c r="K302" s="212" t="s">
        <v>129</v>
      </c>
      <c r="L302" s="43"/>
      <c r="M302" s="216" t="s">
        <v>1</v>
      </c>
      <c r="N302" s="217" t="s">
        <v>39</v>
      </c>
      <c r="O302" s="90"/>
      <c r="P302" s="218">
        <f>O302*H302</f>
        <v>0</v>
      </c>
      <c r="Q302" s="218">
        <v>0.00017000000000000001</v>
      </c>
      <c r="R302" s="218">
        <f>Q302*H302</f>
        <v>0.0028560000000000005</v>
      </c>
      <c r="S302" s="218">
        <v>0</v>
      </c>
      <c r="T302" s="21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0" t="s">
        <v>210</v>
      </c>
      <c r="AT302" s="220" t="s">
        <v>125</v>
      </c>
      <c r="AU302" s="220" t="s">
        <v>80</v>
      </c>
      <c r="AY302" s="16" t="s">
        <v>123</v>
      </c>
      <c r="BE302" s="221">
        <f>IF(N302="základní",J302,0)</f>
        <v>0</v>
      </c>
      <c r="BF302" s="221">
        <f>IF(N302="snížená",J302,0)</f>
        <v>0</v>
      </c>
      <c r="BG302" s="221">
        <f>IF(N302="zákl. přenesená",J302,0)</f>
        <v>0</v>
      </c>
      <c r="BH302" s="221">
        <f>IF(N302="sníž. přenesená",J302,0)</f>
        <v>0</v>
      </c>
      <c r="BI302" s="221">
        <f>IF(N302="nulová",J302,0)</f>
        <v>0</v>
      </c>
      <c r="BJ302" s="16" t="s">
        <v>8</v>
      </c>
      <c r="BK302" s="221">
        <f>ROUND(I302*H302,0)</f>
        <v>0</v>
      </c>
      <c r="BL302" s="16" t="s">
        <v>210</v>
      </c>
      <c r="BM302" s="220" t="s">
        <v>519</v>
      </c>
    </row>
    <row r="303" s="13" customFormat="1">
      <c r="A303" s="13"/>
      <c r="B303" s="222"/>
      <c r="C303" s="223"/>
      <c r="D303" s="224" t="s">
        <v>132</v>
      </c>
      <c r="E303" s="225" t="s">
        <v>1</v>
      </c>
      <c r="F303" s="226" t="s">
        <v>520</v>
      </c>
      <c r="G303" s="223"/>
      <c r="H303" s="227">
        <v>11.4</v>
      </c>
      <c r="I303" s="228"/>
      <c r="J303" s="223"/>
      <c r="K303" s="223"/>
      <c r="L303" s="229"/>
      <c r="M303" s="230"/>
      <c r="N303" s="231"/>
      <c r="O303" s="231"/>
      <c r="P303" s="231"/>
      <c r="Q303" s="231"/>
      <c r="R303" s="231"/>
      <c r="S303" s="231"/>
      <c r="T303" s="23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3" t="s">
        <v>132</v>
      </c>
      <c r="AU303" s="233" t="s">
        <v>80</v>
      </c>
      <c r="AV303" s="13" t="s">
        <v>80</v>
      </c>
      <c r="AW303" s="13" t="s">
        <v>31</v>
      </c>
      <c r="AX303" s="13" t="s">
        <v>74</v>
      </c>
      <c r="AY303" s="233" t="s">
        <v>123</v>
      </c>
    </row>
    <row r="304" s="13" customFormat="1">
      <c r="A304" s="13"/>
      <c r="B304" s="222"/>
      <c r="C304" s="223"/>
      <c r="D304" s="224" t="s">
        <v>132</v>
      </c>
      <c r="E304" s="225" t="s">
        <v>1</v>
      </c>
      <c r="F304" s="226" t="s">
        <v>521</v>
      </c>
      <c r="G304" s="223"/>
      <c r="H304" s="227">
        <v>5.4000000000000004</v>
      </c>
      <c r="I304" s="228"/>
      <c r="J304" s="223"/>
      <c r="K304" s="223"/>
      <c r="L304" s="229"/>
      <c r="M304" s="230"/>
      <c r="N304" s="231"/>
      <c r="O304" s="231"/>
      <c r="P304" s="231"/>
      <c r="Q304" s="231"/>
      <c r="R304" s="231"/>
      <c r="S304" s="231"/>
      <c r="T304" s="23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3" t="s">
        <v>132</v>
      </c>
      <c r="AU304" s="233" t="s">
        <v>80</v>
      </c>
      <c r="AV304" s="13" t="s">
        <v>80</v>
      </c>
      <c r="AW304" s="13" t="s">
        <v>31</v>
      </c>
      <c r="AX304" s="13" t="s">
        <v>74</v>
      </c>
      <c r="AY304" s="233" t="s">
        <v>123</v>
      </c>
    </row>
    <row r="305" s="14" customFormat="1">
      <c r="A305" s="14"/>
      <c r="B305" s="234"/>
      <c r="C305" s="235"/>
      <c r="D305" s="224" t="s">
        <v>132</v>
      </c>
      <c r="E305" s="236" t="s">
        <v>1</v>
      </c>
      <c r="F305" s="237" t="s">
        <v>135</v>
      </c>
      <c r="G305" s="235"/>
      <c r="H305" s="238">
        <v>16.800000000000001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4" t="s">
        <v>132</v>
      </c>
      <c r="AU305" s="244" t="s">
        <v>80</v>
      </c>
      <c r="AV305" s="14" t="s">
        <v>130</v>
      </c>
      <c r="AW305" s="14" t="s">
        <v>31</v>
      </c>
      <c r="AX305" s="14" t="s">
        <v>8</v>
      </c>
      <c r="AY305" s="244" t="s">
        <v>123</v>
      </c>
    </row>
    <row r="306" s="2" customFormat="1" ht="16.5" customHeight="1">
      <c r="A306" s="37"/>
      <c r="B306" s="38"/>
      <c r="C306" s="245" t="s">
        <v>522</v>
      </c>
      <c r="D306" s="245" t="s">
        <v>206</v>
      </c>
      <c r="E306" s="246" t="s">
        <v>523</v>
      </c>
      <c r="F306" s="247" t="s">
        <v>524</v>
      </c>
      <c r="G306" s="248" t="s">
        <v>202</v>
      </c>
      <c r="H306" s="249">
        <v>16.800000000000001</v>
      </c>
      <c r="I306" s="250"/>
      <c r="J306" s="249">
        <f>ROUND(I306*H306,0)</f>
        <v>0</v>
      </c>
      <c r="K306" s="247" t="s">
        <v>129</v>
      </c>
      <c r="L306" s="251"/>
      <c r="M306" s="252" t="s">
        <v>1</v>
      </c>
      <c r="N306" s="253" t="s">
        <v>39</v>
      </c>
      <c r="O306" s="90"/>
      <c r="P306" s="218">
        <f>O306*H306</f>
        <v>0</v>
      </c>
      <c r="Q306" s="218">
        <v>0.0015</v>
      </c>
      <c r="R306" s="218">
        <f>Q306*H306</f>
        <v>0.0252</v>
      </c>
      <c r="S306" s="218">
        <v>0</v>
      </c>
      <c r="T306" s="21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0" t="s">
        <v>295</v>
      </c>
      <c r="AT306" s="220" t="s">
        <v>206</v>
      </c>
      <c r="AU306" s="220" t="s">
        <v>80</v>
      </c>
      <c r="AY306" s="16" t="s">
        <v>123</v>
      </c>
      <c r="BE306" s="221">
        <f>IF(N306="základní",J306,0)</f>
        <v>0</v>
      </c>
      <c r="BF306" s="221">
        <f>IF(N306="snížená",J306,0)</f>
        <v>0</v>
      </c>
      <c r="BG306" s="221">
        <f>IF(N306="zákl. přenesená",J306,0)</f>
        <v>0</v>
      </c>
      <c r="BH306" s="221">
        <f>IF(N306="sníž. přenesená",J306,0)</f>
        <v>0</v>
      </c>
      <c r="BI306" s="221">
        <f>IF(N306="nulová",J306,0)</f>
        <v>0</v>
      </c>
      <c r="BJ306" s="16" t="s">
        <v>8</v>
      </c>
      <c r="BK306" s="221">
        <f>ROUND(I306*H306,0)</f>
        <v>0</v>
      </c>
      <c r="BL306" s="16" t="s">
        <v>210</v>
      </c>
      <c r="BM306" s="220" t="s">
        <v>525</v>
      </c>
    </row>
    <row r="307" s="2" customFormat="1" ht="24.15" customHeight="1">
      <c r="A307" s="37"/>
      <c r="B307" s="38"/>
      <c r="C307" s="210" t="s">
        <v>526</v>
      </c>
      <c r="D307" s="210" t="s">
        <v>125</v>
      </c>
      <c r="E307" s="211" t="s">
        <v>527</v>
      </c>
      <c r="F307" s="212" t="s">
        <v>528</v>
      </c>
      <c r="G307" s="213" t="s">
        <v>152</v>
      </c>
      <c r="H307" s="214">
        <v>1.79</v>
      </c>
      <c r="I307" s="215"/>
      <c r="J307" s="214">
        <f>ROUND(I307*H307,0)</f>
        <v>0</v>
      </c>
      <c r="K307" s="212" t="s">
        <v>129</v>
      </c>
      <c r="L307" s="43"/>
      <c r="M307" s="216" t="s">
        <v>1</v>
      </c>
      <c r="N307" s="217" t="s">
        <v>39</v>
      </c>
      <c r="O307" s="90"/>
      <c r="P307" s="218">
        <f>O307*H307</f>
        <v>0</v>
      </c>
      <c r="Q307" s="218">
        <v>0</v>
      </c>
      <c r="R307" s="218">
        <f>Q307*H307</f>
        <v>0</v>
      </c>
      <c r="S307" s="218">
        <v>0</v>
      </c>
      <c r="T307" s="219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0" t="s">
        <v>210</v>
      </c>
      <c r="AT307" s="220" t="s">
        <v>125</v>
      </c>
      <c r="AU307" s="220" t="s">
        <v>80</v>
      </c>
      <c r="AY307" s="16" t="s">
        <v>123</v>
      </c>
      <c r="BE307" s="221">
        <f>IF(N307="základní",J307,0)</f>
        <v>0</v>
      </c>
      <c r="BF307" s="221">
        <f>IF(N307="snížená",J307,0)</f>
        <v>0</v>
      </c>
      <c r="BG307" s="221">
        <f>IF(N307="zákl. přenesená",J307,0)</f>
        <v>0</v>
      </c>
      <c r="BH307" s="221">
        <f>IF(N307="sníž. přenesená",J307,0)</f>
        <v>0</v>
      </c>
      <c r="BI307" s="221">
        <f>IF(N307="nulová",J307,0)</f>
        <v>0</v>
      </c>
      <c r="BJ307" s="16" t="s">
        <v>8</v>
      </c>
      <c r="BK307" s="221">
        <f>ROUND(I307*H307,0)</f>
        <v>0</v>
      </c>
      <c r="BL307" s="16" t="s">
        <v>210</v>
      </c>
      <c r="BM307" s="220" t="s">
        <v>529</v>
      </c>
    </row>
    <row r="308" s="12" customFormat="1" ht="22.8" customHeight="1">
      <c r="A308" s="12"/>
      <c r="B308" s="194"/>
      <c r="C308" s="195"/>
      <c r="D308" s="196" t="s">
        <v>73</v>
      </c>
      <c r="E308" s="208" t="s">
        <v>530</v>
      </c>
      <c r="F308" s="208" t="s">
        <v>531</v>
      </c>
      <c r="G308" s="195"/>
      <c r="H308" s="195"/>
      <c r="I308" s="198"/>
      <c r="J308" s="209">
        <f>BK308</f>
        <v>0</v>
      </c>
      <c r="K308" s="195"/>
      <c r="L308" s="200"/>
      <c r="M308" s="201"/>
      <c r="N308" s="202"/>
      <c r="O308" s="202"/>
      <c r="P308" s="203">
        <f>SUM(P309:P312)</f>
        <v>0</v>
      </c>
      <c r="Q308" s="202"/>
      <c r="R308" s="203">
        <f>SUM(R309:R312)</f>
        <v>0.0012800000000000001</v>
      </c>
      <c r="S308" s="202"/>
      <c r="T308" s="204">
        <f>SUM(T309:T312)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5" t="s">
        <v>80</v>
      </c>
      <c r="AT308" s="206" t="s">
        <v>73</v>
      </c>
      <c r="AU308" s="206" t="s">
        <v>8</v>
      </c>
      <c r="AY308" s="205" t="s">
        <v>123</v>
      </c>
      <c r="BK308" s="207">
        <f>SUM(BK309:BK312)</f>
        <v>0</v>
      </c>
    </row>
    <row r="309" s="2" customFormat="1" ht="16.5" customHeight="1">
      <c r="A309" s="37"/>
      <c r="B309" s="38"/>
      <c r="C309" s="210" t="s">
        <v>532</v>
      </c>
      <c r="D309" s="210" t="s">
        <v>125</v>
      </c>
      <c r="E309" s="211" t="s">
        <v>533</v>
      </c>
      <c r="F309" s="212" t="s">
        <v>534</v>
      </c>
      <c r="G309" s="213" t="s">
        <v>202</v>
      </c>
      <c r="H309" s="214">
        <v>3.6000000000000001</v>
      </c>
      <c r="I309" s="215"/>
      <c r="J309" s="214">
        <f>ROUND(I309*H309,0)</f>
        <v>0</v>
      </c>
      <c r="K309" s="212" t="s">
        <v>129</v>
      </c>
      <c r="L309" s="43"/>
      <c r="M309" s="216" t="s">
        <v>1</v>
      </c>
      <c r="N309" s="217" t="s">
        <v>39</v>
      </c>
      <c r="O309" s="90"/>
      <c r="P309" s="218">
        <f>O309*H309</f>
        <v>0</v>
      </c>
      <c r="Q309" s="218">
        <v>0</v>
      </c>
      <c r="R309" s="218">
        <f>Q309*H309</f>
        <v>0</v>
      </c>
      <c r="S309" s="218">
        <v>0</v>
      </c>
      <c r="T309" s="219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0" t="s">
        <v>210</v>
      </c>
      <c r="AT309" s="220" t="s">
        <v>125</v>
      </c>
      <c r="AU309" s="220" t="s">
        <v>80</v>
      </c>
      <c r="AY309" s="16" t="s">
        <v>123</v>
      </c>
      <c r="BE309" s="221">
        <f>IF(N309="základní",J309,0)</f>
        <v>0</v>
      </c>
      <c r="BF309" s="221">
        <f>IF(N309="snížená",J309,0)</f>
        <v>0</v>
      </c>
      <c r="BG309" s="221">
        <f>IF(N309="zákl. přenesená",J309,0)</f>
        <v>0</v>
      </c>
      <c r="BH309" s="221">
        <f>IF(N309="sníž. přenesená",J309,0)</f>
        <v>0</v>
      </c>
      <c r="BI309" s="221">
        <f>IF(N309="nulová",J309,0)</f>
        <v>0</v>
      </c>
      <c r="BJ309" s="16" t="s">
        <v>8</v>
      </c>
      <c r="BK309" s="221">
        <f>ROUND(I309*H309,0)</f>
        <v>0</v>
      </c>
      <c r="BL309" s="16" t="s">
        <v>210</v>
      </c>
      <c r="BM309" s="220" t="s">
        <v>535</v>
      </c>
    </row>
    <row r="310" s="13" customFormat="1">
      <c r="A310" s="13"/>
      <c r="B310" s="222"/>
      <c r="C310" s="223"/>
      <c r="D310" s="224" t="s">
        <v>132</v>
      </c>
      <c r="E310" s="225" t="s">
        <v>1</v>
      </c>
      <c r="F310" s="226" t="s">
        <v>536</v>
      </c>
      <c r="G310" s="223"/>
      <c r="H310" s="227">
        <v>3.6000000000000001</v>
      </c>
      <c r="I310" s="228"/>
      <c r="J310" s="223"/>
      <c r="K310" s="223"/>
      <c r="L310" s="229"/>
      <c r="M310" s="230"/>
      <c r="N310" s="231"/>
      <c r="O310" s="231"/>
      <c r="P310" s="231"/>
      <c r="Q310" s="231"/>
      <c r="R310" s="231"/>
      <c r="S310" s="231"/>
      <c r="T310" s="23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3" t="s">
        <v>132</v>
      </c>
      <c r="AU310" s="233" t="s">
        <v>80</v>
      </c>
      <c r="AV310" s="13" t="s">
        <v>80</v>
      </c>
      <c r="AW310" s="13" t="s">
        <v>31</v>
      </c>
      <c r="AX310" s="13" t="s">
        <v>8</v>
      </c>
      <c r="AY310" s="233" t="s">
        <v>123</v>
      </c>
    </row>
    <row r="311" s="2" customFormat="1" ht="16.5" customHeight="1">
      <c r="A311" s="37"/>
      <c r="B311" s="38"/>
      <c r="C311" s="245" t="s">
        <v>537</v>
      </c>
      <c r="D311" s="245" t="s">
        <v>206</v>
      </c>
      <c r="E311" s="246" t="s">
        <v>538</v>
      </c>
      <c r="F311" s="247" t="s">
        <v>539</v>
      </c>
      <c r="G311" s="248" t="s">
        <v>202</v>
      </c>
      <c r="H311" s="249">
        <v>4</v>
      </c>
      <c r="I311" s="250"/>
      <c r="J311" s="249">
        <f>ROUND(I311*H311,0)</f>
        <v>0</v>
      </c>
      <c r="K311" s="247" t="s">
        <v>129</v>
      </c>
      <c r="L311" s="251"/>
      <c r="M311" s="252" t="s">
        <v>1</v>
      </c>
      <c r="N311" s="253" t="s">
        <v>39</v>
      </c>
      <c r="O311" s="90"/>
      <c r="P311" s="218">
        <f>O311*H311</f>
        <v>0</v>
      </c>
      <c r="Q311" s="218">
        <v>0.00032000000000000003</v>
      </c>
      <c r="R311" s="218">
        <f>Q311*H311</f>
        <v>0.0012800000000000001</v>
      </c>
      <c r="S311" s="218">
        <v>0</v>
      </c>
      <c r="T311" s="219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0" t="s">
        <v>295</v>
      </c>
      <c r="AT311" s="220" t="s">
        <v>206</v>
      </c>
      <c r="AU311" s="220" t="s">
        <v>80</v>
      </c>
      <c r="AY311" s="16" t="s">
        <v>123</v>
      </c>
      <c r="BE311" s="221">
        <f>IF(N311="základní",J311,0)</f>
        <v>0</v>
      </c>
      <c r="BF311" s="221">
        <f>IF(N311="snížená",J311,0)</f>
        <v>0</v>
      </c>
      <c r="BG311" s="221">
        <f>IF(N311="zákl. přenesená",J311,0)</f>
        <v>0</v>
      </c>
      <c r="BH311" s="221">
        <f>IF(N311="sníž. přenesená",J311,0)</f>
        <v>0</v>
      </c>
      <c r="BI311" s="221">
        <f>IF(N311="nulová",J311,0)</f>
        <v>0</v>
      </c>
      <c r="BJ311" s="16" t="s">
        <v>8</v>
      </c>
      <c r="BK311" s="221">
        <f>ROUND(I311*H311,0)</f>
        <v>0</v>
      </c>
      <c r="BL311" s="16" t="s">
        <v>210</v>
      </c>
      <c r="BM311" s="220" t="s">
        <v>540</v>
      </c>
    </row>
    <row r="312" s="2" customFormat="1" ht="24.15" customHeight="1">
      <c r="A312" s="37"/>
      <c r="B312" s="38"/>
      <c r="C312" s="210" t="s">
        <v>541</v>
      </c>
      <c r="D312" s="210" t="s">
        <v>125</v>
      </c>
      <c r="E312" s="211" t="s">
        <v>542</v>
      </c>
      <c r="F312" s="212" t="s">
        <v>543</v>
      </c>
      <c r="G312" s="213" t="s">
        <v>152</v>
      </c>
      <c r="H312" s="214">
        <v>0.01</v>
      </c>
      <c r="I312" s="215"/>
      <c r="J312" s="214">
        <f>ROUND(I312*H312,0)</f>
        <v>0</v>
      </c>
      <c r="K312" s="212" t="s">
        <v>129</v>
      </c>
      <c r="L312" s="43"/>
      <c r="M312" s="216" t="s">
        <v>1</v>
      </c>
      <c r="N312" s="217" t="s">
        <v>39</v>
      </c>
      <c r="O312" s="90"/>
      <c r="P312" s="218">
        <f>O312*H312</f>
        <v>0</v>
      </c>
      <c r="Q312" s="218">
        <v>0</v>
      </c>
      <c r="R312" s="218">
        <f>Q312*H312</f>
        <v>0</v>
      </c>
      <c r="S312" s="218">
        <v>0</v>
      </c>
      <c r="T312" s="219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0" t="s">
        <v>210</v>
      </c>
      <c r="AT312" s="220" t="s">
        <v>125</v>
      </c>
      <c r="AU312" s="220" t="s">
        <v>80</v>
      </c>
      <c r="AY312" s="16" t="s">
        <v>123</v>
      </c>
      <c r="BE312" s="221">
        <f>IF(N312="základní",J312,0)</f>
        <v>0</v>
      </c>
      <c r="BF312" s="221">
        <f>IF(N312="snížená",J312,0)</f>
        <v>0</v>
      </c>
      <c r="BG312" s="221">
        <f>IF(N312="zákl. přenesená",J312,0)</f>
        <v>0</v>
      </c>
      <c r="BH312" s="221">
        <f>IF(N312="sníž. přenesená",J312,0)</f>
        <v>0</v>
      </c>
      <c r="BI312" s="221">
        <f>IF(N312="nulová",J312,0)</f>
        <v>0</v>
      </c>
      <c r="BJ312" s="16" t="s">
        <v>8</v>
      </c>
      <c r="BK312" s="221">
        <f>ROUND(I312*H312,0)</f>
        <v>0</v>
      </c>
      <c r="BL312" s="16" t="s">
        <v>210</v>
      </c>
      <c r="BM312" s="220" t="s">
        <v>544</v>
      </c>
    </row>
    <row r="313" s="12" customFormat="1" ht="22.8" customHeight="1">
      <c r="A313" s="12"/>
      <c r="B313" s="194"/>
      <c r="C313" s="195"/>
      <c r="D313" s="196" t="s">
        <v>73</v>
      </c>
      <c r="E313" s="208" t="s">
        <v>545</v>
      </c>
      <c r="F313" s="208" t="s">
        <v>546</v>
      </c>
      <c r="G313" s="195"/>
      <c r="H313" s="195"/>
      <c r="I313" s="198"/>
      <c r="J313" s="209">
        <f>BK313</f>
        <v>0</v>
      </c>
      <c r="K313" s="195"/>
      <c r="L313" s="200"/>
      <c r="M313" s="201"/>
      <c r="N313" s="202"/>
      <c r="O313" s="202"/>
      <c r="P313" s="203">
        <f>SUM(P314:P331)</f>
        <v>0</v>
      </c>
      <c r="Q313" s="202"/>
      <c r="R313" s="203">
        <f>SUM(R314:R331)</f>
        <v>2.4571339999999999</v>
      </c>
      <c r="S313" s="202"/>
      <c r="T313" s="204">
        <f>SUM(T314:T331)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5" t="s">
        <v>80</v>
      </c>
      <c r="AT313" s="206" t="s">
        <v>73</v>
      </c>
      <c r="AU313" s="206" t="s">
        <v>8</v>
      </c>
      <c r="AY313" s="205" t="s">
        <v>123</v>
      </c>
      <c r="BK313" s="207">
        <f>SUM(BK314:BK331)</f>
        <v>0</v>
      </c>
    </row>
    <row r="314" s="2" customFormat="1" ht="24.15" customHeight="1">
      <c r="A314" s="37"/>
      <c r="B314" s="38"/>
      <c r="C314" s="210" t="s">
        <v>547</v>
      </c>
      <c r="D314" s="210" t="s">
        <v>125</v>
      </c>
      <c r="E314" s="211" t="s">
        <v>548</v>
      </c>
      <c r="F314" s="212" t="s">
        <v>549</v>
      </c>
      <c r="G314" s="213" t="s">
        <v>188</v>
      </c>
      <c r="H314" s="214">
        <v>64.920000000000002</v>
      </c>
      <c r="I314" s="215"/>
      <c r="J314" s="214">
        <f>ROUND(I314*H314,0)</f>
        <v>0</v>
      </c>
      <c r="K314" s="212" t="s">
        <v>129</v>
      </c>
      <c r="L314" s="43"/>
      <c r="M314" s="216" t="s">
        <v>1</v>
      </c>
      <c r="N314" s="217" t="s">
        <v>39</v>
      </c>
      <c r="O314" s="90"/>
      <c r="P314" s="218">
        <f>O314*H314</f>
        <v>0</v>
      </c>
      <c r="Q314" s="218">
        <v>0.0015</v>
      </c>
      <c r="R314" s="218">
        <f>Q314*H314</f>
        <v>0.097380000000000008</v>
      </c>
      <c r="S314" s="218">
        <v>0</v>
      </c>
      <c r="T314" s="219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0" t="s">
        <v>210</v>
      </c>
      <c r="AT314" s="220" t="s">
        <v>125</v>
      </c>
      <c r="AU314" s="220" t="s">
        <v>80</v>
      </c>
      <c r="AY314" s="16" t="s">
        <v>123</v>
      </c>
      <c r="BE314" s="221">
        <f>IF(N314="základní",J314,0)</f>
        <v>0</v>
      </c>
      <c r="BF314" s="221">
        <f>IF(N314="snížená",J314,0)</f>
        <v>0</v>
      </c>
      <c r="BG314" s="221">
        <f>IF(N314="zákl. přenesená",J314,0)</f>
        <v>0</v>
      </c>
      <c r="BH314" s="221">
        <f>IF(N314="sníž. přenesená",J314,0)</f>
        <v>0</v>
      </c>
      <c r="BI314" s="221">
        <f>IF(N314="nulová",J314,0)</f>
        <v>0</v>
      </c>
      <c r="BJ314" s="16" t="s">
        <v>8</v>
      </c>
      <c r="BK314" s="221">
        <f>ROUND(I314*H314,0)</f>
        <v>0</v>
      </c>
      <c r="BL314" s="16" t="s">
        <v>210</v>
      </c>
      <c r="BM314" s="220" t="s">
        <v>550</v>
      </c>
    </row>
    <row r="315" s="13" customFormat="1">
      <c r="A315" s="13"/>
      <c r="B315" s="222"/>
      <c r="C315" s="223"/>
      <c r="D315" s="224" t="s">
        <v>132</v>
      </c>
      <c r="E315" s="225" t="s">
        <v>1</v>
      </c>
      <c r="F315" s="226" t="s">
        <v>551</v>
      </c>
      <c r="G315" s="223"/>
      <c r="H315" s="227">
        <v>36.539999999999999</v>
      </c>
      <c r="I315" s="228"/>
      <c r="J315" s="223"/>
      <c r="K315" s="223"/>
      <c r="L315" s="229"/>
      <c r="M315" s="230"/>
      <c r="N315" s="231"/>
      <c r="O315" s="231"/>
      <c r="P315" s="231"/>
      <c r="Q315" s="231"/>
      <c r="R315" s="231"/>
      <c r="S315" s="231"/>
      <c r="T315" s="23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3" t="s">
        <v>132</v>
      </c>
      <c r="AU315" s="233" t="s">
        <v>80</v>
      </c>
      <c r="AV315" s="13" t="s">
        <v>80</v>
      </c>
      <c r="AW315" s="13" t="s">
        <v>31</v>
      </c>
      <c r="AX315" s="13" t="s">
        <v>74</v>
      </c>
      <c r="AY315" s="233" t="s">
        <v>123</v>
      </c>
    </row>
    <row r="316" s="13" customFormat="1">
      <c r="A316" s="13"/>
      <c r="B316" s="222"/>
      <c r="C316" s="223"/>
      <c r="D316" s="224" t="s">
        <v>132</v>
      </c>
      <c r="E316" s="225" t="s">
        <v>1</v>
      </c>
      <c r="F316" s="226" t="s">
        <v>552</v>
      </c>
      <c r="G316" s="223"/>
      <c r="H316" s="227">
        <v>2.04</v>
      </c>
      <c r="I316" s="228"/>
      <c r="J316" s="223"/>
      <c r="K316" s="223"/>
      <c r="L316" s="229"/>
      <c r="M316" s="230"/>
      <c r="N316" s="231"/>
      <c r="O316" s="231"/>
      <c r="P316" s="231"/>
      <c r="Q316" s="231"/>
      <c r="R316" s="231"/>
      <c r="S316" s="231"/>
      <c r="T316" s="23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3" t="s">
        <v>132</v>
      </c>
      <c r="AU316" s="233" t="s">
        <v>80</v>
      </c>
      <c r="AV316" s="13" t="s">
        <v>80</v>
      </c>
      <c r="AW316" s="13" t="s">
        <v>31</v>
      </c>
      <c r="AX316" s="13" t="s">
        <v>74</v>
      </c>
      <c r="AY316" s="233" t="s">
        <v>123</v>
      </c>
    </row>
    <row r="317" s="13" customFormat="1">
      <c r="A317" s="13"/>
      <c r="B317" s="222"/>
      <c r="C317" s="223"/>
      <c r="D317" s="224" t="s">
        <v>132</v>
      </c>
      <c r="E317" s="225" t="s">
        <v>1</v>
      </c>
      <c r="F317" s="226" t="s">
        <v>553</v>
      </c>
      <c r="G317" s="223"/>
      <c r="H317" s="227">
        <v>26.34</v>
      </c>
      <c r="I317" s="228"/>
      <c r="J317" s="223"/>
      <c r="K317" s="223"/>
      <c r="L317" s="229"/>
      <c r="M317" s="230"/>
      <c r="N317" s="231"/>
      <c r="O317" s="231"/>
      <c r="P317" s="231"/>
      <c r="Q317" s="231"/>
      <c r="R317" s="231"/>
      <c r="S317" s="231"/>
      <c r="T317" s="23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3" t="s">
        <v>132</v>
      </c>
      <c r="AU317" s="233" t="s">
        <v>80</v>
      </c>
      <c r="AV317" s="13" t="s">
        <v>80</v>
      </c>
      <c r="AW317" s="13" t="s">
        <v>31</v>
      </c>
      <c r="AX317" s="13" t="s">
        <v>74</v>
      </c>
      <c r="AY317" s="233" t="s">
        <v>123</v>
      </c>
    </row>
    <row r="318" s="14" customFormat="1">
      <c r="A318" s="14"/>
      <c r="B318" s="234"/>
      <c r="C318" s="235"/>
      <c r="D318" s="224" t="s">
        <v>132</v>
      </c>
      <c r="E318" s="236" t="s">
        <v>1</v>
      </c>
      <c r="F318" s="237" t="s">
        <v>135</v>
      </c>
      <c r="G318" s="235"/>
      <c r="H318" s="238">
        <v>64.920000000000002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4" t="s">
        <v>132</v>
      </c>
      <c r="AU318" s="244" t="s">
        <v>80</v>
      </c>
      <c r="AV318" s="14" t="s">
        <v>130</v>
      </c>
      <c r="AW318" s="14" t="s">
        <v>31</v>
      </c>
      <c r="AX318" s="14" t="s">
        <v>8</v>
      </c>
      <c r="AY318" s="244" t="s">
        <v>123</v>
      </c>
    </row>
    <row r="319" s="2" customFormat="1" ht="16.5" customHeight="1">
      <c r="A319" s="37"/>
      <c r="B319" s="38"/>
      <c r="C319" s="210" t="s">
        <v>554</v>
      </c>
      <c r="D319" s="210" t="s">
        <v>125</v>
      </c>
      <c r="E319" s="211" t="s">
        <v>555</v>
      </c>
      <c r="F319" s="212" t="s">
        <v>556</v>
      </c>
      <c r="G319" s="213" t="s">
        <v>188</v>
      </c>
      <c r="H319" s="214">
        <v>64.920000000000002</v>
      </c>
      <c r="I319" s="215"/>
      <c r="J319" s="214">
        <f>ROUND(I319*H319,0)</f>
        <v>0</v>
      </c>
      <c r="K319" s="212" t="s">
        <v>129</v>
      </c>
      <c r="L319" s="43"/>
      <c r="M319" s="216" t="s">
        <v>1</v>
      </c>
      <c r="N319" s="217" t="s">
        <v>39</v>
      </c>
      <c r="O319" s="90"/>
      <c r="P319" s="218">
        <f>O319*H319</f>
        <v>0</v>
      </c>
      <c r="Q319" s="218">
        <v>0.0044999999999999997</v>
      </c>
      <c r="R319" s="218">
        <f>Q319*H319</f>
        <v>0.29214000000000001</v>
      </c>
      <c r="S319" s="218">
        <v>0</v>
      </c>
      <c r="T319" s="219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0" t="s">
        <v>210</v>
      </c>
      <c r="AT319" s="220" t="s">
        <v>125</v>
      </c>
      <c r="AU319" s="220" t="s">
        <v>80</v>
      </c>
      <c r="AY319" s="16" t="s">
        <v>123</v>
      </c>
      <c r="BE319" s="221">
        <f>IF(N319="základní",J319,0)</f>
        <v>0</v>
      </c>
      <c r="BF319" s="221">
        <f>IF(N319="snížená",J319,0)</f>
        <v>0</v>
      </c>
      <c r="BG319" s="221">
        <f>IF(N319="zákl. přenesená",J319,0)</f>
        <v>0</v>
      </c>
      <c r="BH319" s="221">
        <f>IF(N319="sníž. přenesená",J319,0)</f>
        <v>0</v>
      </c>
      <c r="BI319" s="221">
        <f>IF(N319="nulová",J319,0)</f>
        <v>0</v>
      </c>
      <c r="BJ319" s="16" t="s">
        <v>8</v>
      </c>
      <c r="BK319" s="221">
        <f>ROUND(I319*H319,0)</f>
        <v>0</v>
      </c>
      <c r="BL319" s="16" t="s">
        <v>210</v>
      </c>
      <c r="BM319" s="220" t="s">
        <v>557</v>
      </c>
    </row>
    <row r="320" s="13" customFormat="1">
      <c r="A320" s="13"/>
      <c r="B320" s="222"/>
      <c r="C320" s="223"/>
      <c r="D320" s="224" t="s">
        <v>132</v>
      </c>
      <c r="E320" s="225" t="s">
        <v>1</v>
      </c>
      <c r="F320" s="226" t="s">
        <v>551</v>
      </c>
      <c r="G320" s="223"/>
      <c r="H320" s="227">
        <v>36.539999999999999</v>
      </c>
      <c r="I320" s="228"/>
      <c r="J320" s="223"/>
      <c r="K320" s="223"/>
      <c r="L320" s="229"/>
      <c r="M320" s="230"/>
      <c r="N320" s="231"/>
      <c r="O320" s="231"/>
      <c r="P320" s="231"/>
      <c r="Q320" s="231"/>
      <c r="R320" s="231"/>
      <c r="S320" s="231"/>
      <c r="T320" s="23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3" t="s">
        <v>132</v>
      </c>
      <c r="AU320" s="233" t="s">
        <v>80</v>
      </c>
      <c r="AV320" s="13" t="s">
        <v>80</v>
      </c>
      <c r="AW320" s="13" t="s">
        <v>31</v>
      </c>
      <c r="AX320" s="13" t="s">
        <v>74</v>
      </c>
      <c r="AY320" s="233" t="s">
        <v>123</v>
      </c>
    </row>
    <row r="321" s="13" customFormat="1">
      <c r="A321" s="13"/>
      <c r="B321" s="222"/>
      <c r="C321" s="223"/>
      <c r="D321" s="224" t="s">
        <v>132</v>
      </c>
      <c r="E321" s="225" t="s">
        <v>1</v>
      </c>
      <c r="F321" s="226" t="s">
        <v>552</v>
      </c>
      <c r="G321" s="223"/>
      <c r="H321" s="227">
        <v>2.04</v>
      </c>
      <c r="I321" s="228"/>
      <c r="J321" s="223"/>
      <c r="K321" s="223"/>
      <c r="L321" s="229"/>
      <c r="M321" s="230"/>
      <c r="N321" s="231"/>
      <c r="O321" s="231"/>
      <c r="P321" s="231"/>
      <c r="Q321" s="231"/>
      <c r="R321" s="231"/>
      <c r="S321" s="231"/>
      <c r="T321" s="23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3" t="s">
        <v>132</v>
      </c>
      <c r="AU321" s="233" t="s">
        <v>80</v>
      </c>
      <c r="AV321" s="13" t="s">
        <v>80</v>
      </c>
      <c r="AW321" s="13" t="s">
        <v>31</v>
      </c>
      <c r="AX321" s="13" t="s">
        <v>74</v>
      </c>
      <c r="AY321" s="233" t="s">
        <v>123</v>
      </c>
    </row>
    <row r="322" s="13" customFormat="1">
      <c r="A322" s="13"/>
      <c r="B322" s="222"/>
      <c r="C322" s="223"/>
      <c r="D322" s="224" t="s">
        <v>132</v>
      </c>
      <c r="E322" s="225" t="s">
        <v>1</v>
      </c>
      <c r="F322" s="226" t="s">
        <v>553</v>
      </c>
      <c r="G322" s="223"/>
      <c r="H322" s="227">
        <v>26.34</v>
      </c>
      <c r="I322" s="228"/>
      <c r="J322" s="223"/>
      <c r="K322" s="223"/>
      <c r="L322" s="229"/>
      <c r="M322" s="230"/>
      <c r="N322" s="231"/>
      <c r="O322" s="231"/>
      <c r="P322" s="231"/>
      <c r="Q322" s="231"/>
      <c r="R322" s="231"/>
      <c r="S322" s="231"/>
      <c r="T322" s="23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3" t="s">
        <v>132</v>
      </c>
      <c r="AU322" s="233" t="s">
        <v>80</v>
      </c>
      <c r="AV322" s="13" t="s">
        <v>80</v>
      </c>
      <c r="AW322" s="13" t="s">
        <v>31</v>
      </c>
      <c r="AX322" s="13" t="s">
        <v>74</v>
      </c>
      <c r="AY322" s="233" t="s">
        <v>123</v>
      </c>
    </row>
    <row r="323" s="14" customFormat="1">
      <c r="A323" s="14"/>
      <c r="B323" s="234"/>
      <c r="C323" s="235"/>
      <c r="D323" s="224" t="s">
        <v>132</v>
      </c>
      <c r="E323" s="236" t="s">
        <v>1</v>
      </c>
      <c r="F323" s="237" t="s">
        <v>135</v>
      </c>
      <c r="G323" s="235"/>
      <c r="H323" s="238">
        <v>64.920000000000002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4" t="s">
        <v>132</v>
      </c>
      <c r="AU323" s="244" t="s">
        <v>80</v>
      </c>
      <c r="AV323" s="14" t="s">
        <v>130</v>
      </c>
      <c r="AW323" s="14" t="s">
        <v>31</v>
      </c>
      <c r="AX323" s="14" t="s">
        <v>8</v>
      </c>
      <c r="AY323" s="244" t="s">
        <v>123</v>
      </c>
    </row>
    <row r="324" s="2" customFormat="1" ht="37.8" customHeight="1">
      <c r="A324" s="37"/>
      <c r="B324" s="38"/>
      <c r="C324" s="210" t="s">
        <v>558</v>
      </c>
      <c r="D324" s="210" t="s">
        <v>125</v>
      </c>
      <c r="E324" s="211" t="s">
        <v>559</v>
      </c>
      <c r="F324" s="212" t="s">
        <v>560</v>
      </c>
      <c r="G324" s="213" t="s">
        <v>188</v>
      </c>
      <c r="H324" s="214">
        <v>64.920000000000002</v>
      </c>
      <c r="I324" s="215"/>
      <c r="J324" s="214">
        <f>ROUND(I324*H324,0)</f>
        <v>0</v>
      </c>
      <c r="K324" s="212" t="s">
        <v>129</v>
      </c>
      <c r="L324" s="43"/>
      <c r="M324" s="216" t="s">
        <v>1</v>
      </c>
      <c r="N324" s="217" t="s">
        <v>39</v>
      </c>
      <c r="O324" s="90"/>
      <c r="P324" s="218">
        <f>O324*H324</f>
        <v>0</v>
      </c>
      <c r="Q324" s="218">
        <v>0.00545</v>
      </c>
      <c r="R324" s="218">
        <f>Q324*H324</f>
        <v>0.35381400000000002</v>
      </c>
      <c r="S324" s="218">
        <v>0</v>
      </c>
      <c r="T324" s="219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0" t="s">
        <v>210</v>
      </c>
      <c r="AT324" s="220" t="s">
        <v>125</v>
      </c>
      <c r="AU324" s="220" t="s">
        <v>80</v>
      </c>
      <c r="AY324" s="16" t="s">
        <v>123</v>
      </c>
      <c r="BE324" s="221">
        <f>IF(N324="základní",J324,0)</f>
        <v>0</v>
      </c>
      <c r="BF324" s="221">
        <f>IF(N324="snížená",J324,0)</f>
        <v>0</v>
      </c>
      <c r="BG324" s="221">
        <f>IF(N324="zákl. přenesená",J324,0)</f>
        <v>0</v>
      </c>
      <c r="BH324" s="221">
        <f>IF(N324="sníž. přenesená",J324,0)</f>
        <v>0</v>
      </c>
      <c r="BI324" s="221">
        <f>IF(N324="nulová",J324,0)</f>
        <v>0</v>
      </c>
      <c r="BJ324" s="16" t="s">
        <v>8</v>
      </c>
      <c r="BK324" s="221">
        <f>ROUND(I324*H324,0)</f>
        <v>0</v>
      </c>
      <c r="BL324" s="16" t="s">
        <v>210</v>
      </c>
      <c r="BM324" s="220" t="s">
        <v>561</v>
      </c>
    </row>
    <row r="325" s="13" customFormat="1">
      <c r="A325" s="13"/>
      <c r="B325" s="222"/>
      <c r="C325" s="223"/>
      <c r="D325" s="224" t="s">
        <v>132</v>
      </c>
      <c r="E325" s="225" t="s">
        <v>1</v>
      </c>
      <c r="F325" s="226" t="s">
        <v>551</v>
      </c>
      <c r="G325" s="223"/>
      <c r="H325" s="227">
        <v>36.539999999999999</v>
      </c>
      <c r="I325" s="228"/>
      <c r="J325" s="223"/>
      <c r="K325" s="223"/>
      <c r="L325" s="229"/>
      <c r="M325" s="230"/>
      <c r="N325" s="231"/>
      <c r="O325" s="231"/>
      <c r="P325" s="231"/>
      <c r="Q325" s="231"/>
      <c r="R325" s="231"/>
      <c r="S325" s="231"/>
      <c r="T325" s="23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3" t="s">
        <v>132</v>
      </c>
      <c r="AU325" s="233" t="s">
        <v>80</v>
      </c>
      <c r="AV325" s="13" t="s">
        <v>80</v>
      </c>
      <c r="AW325" s="13" t="s">
        <v>31</v>
      </c>
      <c r="AX325" s="13" t="s">
        <v>74</v>
      </c>
      <c r="AY325" s="233" t="s">
        <v>123</v>
      </c>
    </row>
    <row r="326" s="13" customFormat="1">
      <c r="A326" s="13"/>
      <c r="B326" s="222"/>
      <c r="C326" s="223"/>
      <c r="D326" s="224" t="s">
        <v>132</v>
      </c>
      <c r="E326" s="225" t="s">
        <v>1</v>
      </c>
      <c r="F326" s="226" t="s">
        <v>552</v>
      </c>
      <c r="G326" s="223"/>
      <c r="H326" s="227">
        <v>2.04</v>
      </c>
      <c r="I326" s="228"/>
      <c r="J326" s="223"/>
      <c r="K326" s="223"/>
      <c r="L326" s="229"/>
      <c r="M326" s="230"/>
      <c r="N326" s="231"/>
      <c r="O326" s="231"/>
      <c r="P326" s="231"/>
      <c r="Q326" s="231"/>
      <c r="R326" s="231"/>
      <c r="S326" s="231"/>
      <c r="T326" s="23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3" t="s">
        <v>132</v>
      </c>
      <c r="AU326" s="233" t="s">
        <v>80</v>
      </c>
      <c r="AV326" s="13" t="s">
        <v>80</v>
      </c>
      <c r="AW326" s="13" t="s">
        <v>31</v>
      </c>
      <c r="AX326" s="13" t="s">
        <v>74</v>
      </c>
      <c r="AY326" s="233" t="s">
        <v>123</v>
      </c>
    </row>
    <row r="327" s="13" customFormat="1">
      <c r="A327" s="13"/>
      <c r="B327" s="222"/>
      <c r="C327" s="223"/>
      <c r="D327" s="224" t="s">
        <v>132</v>
      </c>
      <c r="E327" s="225" t="s">
        <v>1</v>
      </c>
      <c r="F327" s="226" t="s">
        <v>553</v>
      </c>
      <c r="G327" s="223"/>
      <c r="H327" s="227">
        <v>26.34</v>
      </c>
      <c r="I327" s="228"/>
      <c r="J327" s="223"/>
      <c r="K327" s="223"/>
      <c r="L327" s="229"/>
      <c r="M327" s="230"/>
      <c r="N327" s="231"/>
      <c r="O327" s="231"/>
      <c r="P327" s="231"/>
      <c r="Q327" s="231"/>
      <c r="R327" s="231"/>
      <c r="S327" s="231"/>
      <c r="T327" s="23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3" t="s">
        <v>132</v>
      </c>
      <c r="AU327" s="233" t="s">
        <v>80</v>
      </c>
      <c r="AV327" s="13" t="s">
        <v>80</v>
      </c>
      <c r="AW327" s="13" t="s">
        <v>31</v>
      </c>
      <c r="AX327" s="13" t="s">
        <v>74</v>
      </c>
      <c r="AY327" s="233" t="s">
        <v>123</v>
      </c>
    </row>
    <row r="328" s="14" customFormat="1">
      <c r="A328" s="14"/>
      <c r="B328" s="234"/>
      <c r="C328" s="235"/>
      <c r="D328" s="224" t="s">
        <v>132</v>
      </c>
      <c r="E328" s="236" t="s">
        <v>1</v>
      </c>
      <c r="F328" s="237" t="s">
        <v>135</v>
      </c>
      <c r="G328" s="235"/>
      <c r="H328" s="238">
        <v>64.920000000000002</v>
      </c>
      <c r="I328" s="239"/>
      <c r="J328" s="235"/>
      <c r="K328" s="235"/>
      <c r="L328" s="240"/>
      <c r="M328" s="241"/>
      <c r="N328" s="242"/>
      <c r="O328" s="242"/>
      <c r="P328" s="242"/>
      <c r="Q328" s="242"/>
      <c r="R328" s="242"/>
      <c r="S328" s="242"/>
      <c r="T328" s="24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4" t="s">
        <v>132</v>
      </c>
      <c r="AU328" s="244" t="s">
        <v>80</v>
      </c>
      <c r="AV328" s="14" t="s">
        <v>130</v>
      </c>
      <c r="AW328" s="14" t="s">
        <v>31</v>
      </c>
      <c r="AX328" s="14" t="s">
        <v>8</v>
      </c>
      <c r="AY328" s="244" t="s">
        <v>123</v>
      </c>
    </row>
    <row r="329" s="2" customFormat="1" ht="33" customHeight="1">
      <c r="A329" s="37"/>
      <c r="B329" s="38"/>
      <c r="C329" s="245" t="s">
        <v>562</v>
      </c>
      <c r="D329" s="245" t="s">
        <v>206</v>
      </c>
      <c r="E329" s="246" t="s">
        <v>563</v>
      </c>
      <c r="F329" s="247" t="s">
        <v>564</v>
      </c>
      <c r="G329" s="248" t="s">
        <v>188</v>
      </c>
      <c r="H329" s="249">
        <v>77.900000000000006</v>
      </c>
      <c r="I329" s="250"/>
      <c r="J329" s="249">
        <f>ROUND(I329*H329,0)</f>
        <v>0</v>
      </c>
      <c r="K329" s="247" t="s">
        <v>129</v>
      </c>
      <c r="L329" s="251"/>
      <c r="M329" s="252" t="s">
        <v>1</v>
      </c>
      <c r="N329" s="253" t="s">
        <v>39</v>
      </c>
      <c r="O329" s="90"/>
      <c r="P329" s="218">
        <f>O329*H329</f>
        <v>0</v>
      </c>
      <c r="Q329" s="218">
        <v>0.021999999999999999</v>
      </c>
      <c r="R329" s="218">
        <f>Q329*H329</f>
        <v>1.7138</v>
      </c>
      <c r="S329" s="218">
        <v>0</v>
      </c>
      <c r="T329" s="219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0" t="s">
        <v>295</v>
      </c>
      <c r="AT329" s="220" t="s">
        <v>206</v>
      </c>
      <c r="AU329" s="220" t="s">
        <v>80</v>
      </c>
      <c r="AY329" s="16" t="s">
        <v>123</v>
      </c>
      <c r="BE329" s="221">
        <f>IF(N329="základní",J329,0)</f>
        <v>0</v>
      </c>
      <c r="BF329" s="221">
        <f>IF(N329="snížená",J329,0)</f>
        <v>0</v>
      </c>
      <c r="BG329" s="221">
        <f>IF(N329="zákl. přenesená",J329,0)</f>
        <v>0</v>
      </c>
      <c r="BH329" s="221">
        <f>IF(N329="sníž. přenesená",J329,0)</f>
        <v>0</v>
      </c>
      <c r="BI329" s="221">
        <f>IF(N329="nulová",J329,0)</f>
        <v>0</v>
      </c>
      <c r="BJ329" s="16" t="s">
        <v>8</v>
      </c>
      <c r="BK329" s="221">
        <f>ROUND(I329*H329,0)</f>
        <v>0</v>
      </c>
      <c r="BL329" s="16" t="s">
        <v>210</v>
      </c>
      <c r="BM329" s="220" t="s">
        <v>565</v>
      </c>
    </row>
    <row r="330" s="13" customFormat="1">
      <c r="A330" s="13"/>
      <c r="B330" s="222"/>
      <c r="C330" s="223"/>
      <c r="D330" s="224" t="s">
        <v>132</v>
      </c>
      <c r="E330" s="225" t="s">
        <v>1</v>
      </c>
      <c r="F330" s="226" t="s">
        <v>566</v>
      </c>
      <c r="G330" s="223"/>
      <c r="H330" s="227">
        <v>77.900000000000006</v>
      </c>
      <c r="I330" s="228"/>
      <c r="J330" s="223"/>
      <c r="K330" s="223"/>
      <c r="L330" s="229"/>
      <c r="M330" s="230"/>
      <c r="N330" s="231"/>
      <c r="O330" s="231"/>
      <c r="P330" s="231"/>
      <c r="Q330" s="231"/>
      <c r="R330" s="231"/>
      <c r="S330" s="231"/>
      <c r="T330" s="23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3" t="s">
        <v>132</v>
      </c>
      <c r="AU330" s="233" t="s">
        <v>80</v>
      </c>
      <c r="AV330" s="13" t="s">
        <v>80</v>
      </c>
      <c r="AW330" s="13" t="s">
        <v>31</v>
      </c>
      <c r="AX330" s="13" t="s">
        <v>8</v>
      </c>
      <c r="AY330" s="233" t="s">
        <v>123</v>
      </c>
    </row>
    <row r="331" s="2" customFormat="1" ht="24.15" customHeight="1">
      <c r="A331" s="37"/>
      <c r="B331" s="38"/>
      <c r="C331" s="210" t="s">
        <v>567</v>
      </c>
      <c r="D331" s="210" t="s">
        <v>125</v>
      </c>
      <c r="E331" s="211" t="s">
        <v>568</v>
      </c>
      <c r="F331" s="212" t="s">
        <v>569</v>
      </c>
      <c r="G331" s="213" t="s">
        <v>152</v>
      </c>
      <c r="H331" s="214">
        <v>2.46</v>
      </c>
      <c r="I331" s="215"/>
      <c r="J331" s="214">
        <f>ROUND(I331*H331,0)</f>
        <v>0</v>
      </c>
      <c r="K331" s="212" t="s">
        <v>129</v>
      </c>
      <c r="L331" s="43"/>
      <c r="M331" s="216" t="s">
        <v>1</v>
      </c>
      <c r="N331" s="217" t="s">
        <v>39</v>
      </c>
      <c r="O331" s="90"/>
      <c r="P331" s="218">
        <f>O331*H331</f>
        <v>0</v>
      </c>
      <c r="Q331" s="218">
        <v>0</v>
      </c>
      <c r="R331" s="218">
        <f>Q331*H331</f>
        <v>0</v>
      </c>
      <c r="S331" s="218">
        <v>0</v>
      </c>
      <c r="T331" s="219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0" t="s">
        <v>210</v>
      </c>
      <c r="AT331" s="220" t="s">
        <v>125</v>
      </c>
      <c r="AU331" s="220" t="s">
        <v>80</v>
      </c>
      <c r="AY331" s="16" t="s">
        <v>123</v>
      </c>
      <c r="BE331" s="221">
        <f>IF(N331="základní",J331,0)</f>
        <v>0</v>
      </c>
      <c r="BF331" s="221">
        <f>IF(N331="snížená",J331,0)</f>
        <v>0</v>
      </c>
      <c r="BG331" s="221">
        <f>IF(N331="zákl. přenesená",J331,0)</f>
        <v>0</v>
      </c>
      <c r="BH331" s="221">
        <f>IF(N331="sníž. přenesená",J331,0)</f>
        <v>0</v>
      </c>
      <c r="BI331" s="221">
        <f>IF(N331="nulová",J331,0)</f>
        <v>0</v>
      </c>
      <c r="BJ331" s="16" t="s">
        <v>8</v>
      </c>
      <c r="BK331" s="221">
        <f>ROUND(I331*H331,0)</f>
        <v>0</v>
      </c>
      <c r="BL331" s="16" t="s">
        <v>210</v>
      </c>
      <c r="BM331" s="220" t="s">
        <v>570</v>
      </c>
    </row>
    <row r="332" s="12" customFormat="1" ht="22.8" customHeight="1">
      <c r="A332" s="12"/>
      <c r="B332" s="194"/>
      <c r="C332" s="195"/>
      <c r="D332" s="196" t="s">
        <v>73</v>
      </c>
      <c r="E332" s="208" t="s">
        <v>571</v>
      </c>
      <c r="F332" s="208" t="s">
        <v>572</v>
      </c>
      <c r="G332" s="195"/>
      <c r="H332" s="195"/>
      <c r="I332" s="198"/>
      <c r="J332" s="209">
        <f>BK332</f>
        <v>0</v>
      </c>
      <c r="K332" s="195"/>
      <c r="L332" s="200"/>
      <c r="M332" s="201"/>
      <c r="N332" s="202"/>
      <c r="O332" s="202"/>
      <c r="P332" s="203">
        <f>SUM(P333:P336)</f>
        <v>0</v>
      </c>
      <c r="Q332" s="202"/>
      <c r="R332" s="203">
        <f>SUM(R333:R336)</f>
        <v>0.037665000000000004</v>
      </c>
      <c r="S332" s="202"/>
      <c r="T332" s="204">
        <f>SUM(T333:T336)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5" t="s">
        <v>80</v>
      </c>
      <c r="AT332" s="206" t="s">
        <v>73</v>
      </c>
      <c r="AU332" s="206" t="s">
        <v>8</v>
      </c>
      <c r="AY332" s="205" t="s">
        <v>123</v>
      </c>
      <c r="BK332" s="207">
        <f>SUM(BK333:BK336)</f>
        <v>0</v>
      </c>
    </row>
    <row r="333" s="2" customFormat="1" ht="24.15" customHeight="1">
      <c r="A333" s="37"/>
      <c r="B333" s="38"/>
      <c r="C333" s="210" t="s">
        <v>573</v>
      </c>
      <c r="D333" s="210" t="s">
        <v>125</v>
      </c>
      <c r="E333" s="211" t="s">
        <v>574</v>
      </c>
      <c r="F333" s="212" t="s">
        <v>575</v>
      </c>
      <c r="G333" s="213" t="s">
        <v>188</v>
      </c>
      <c r="H333" s="214">
        <v>121.5</v>
      </c>
      <c r="I333" s="215"/>
      <c r="J333" s="214">
        <f>ROUND(I333*H333,0)</f>
        <v>0</v>
      </c>
      <c r="K333" s="212" t="s">
        <v>129</v>
      </c>
      <c r="L333" s="43"/>
      <c r="M333" s="216" t="s">
        <v>1</v>
      </c>
      <c r="N333" s="217" t="s">
        <v>39</v>
      </c>
      <c r="O333" s="90"/>
      <c r="P333" s="218">
        <f>O333*H333</f>
        <v>0</v>
      </c>
      <c r="Q333" s="218">
        <v>0.00012999999999999999</v>
      </c>
      <c r="R333" s="218">
        <f>Q333*H333</f>
        <v>0.015795</v>
      </c>
      <c r="S333" s="218">
        <v>0</v>
      </c>
      <c r="T333" s="219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0" t="s">
        <v>210</v>
      </c>
      <c r="AT333" s="220" t="s">
        <v>125</v>
      </c>
      <c r="AU333" s="220" t="s">
        <v>80</v>
      </c>
      <c r="AY333" s="16" t="s">
        <v>123</v>
      </c>
      <c r="BE333" s="221">
        <f>IF(N333="základní",J333,0)</f>
        <v>0</v>
      </c>
      <c r="BF333" s="221">
        <f>IF(N333="snížená",J333,0)</f>
        <v>0</v>
      </c>
      <c r="BG333" s="221">
        <f>IF(N333="zákl. přenesená",J333,0)</f>
        <v>0</v>
      </c>
      <c r="BH333" s="221">
        <f>IF(N333="sníž. přenesená",J333,0)</f>
        <v>0</v>
      </c>
      <c r="BI333" s="221">
        <f>IF(N333="nulová",J333,0)</f>
        <v>0</v>
      </c>
      <c r="BJ333" s="16" t="s">
        <v>8</v>
      </c>
      <c r="BK333" s="221">
        <f>ROUND(I333*H333,0)</f>
        <v>0</v>
      </c>
      <c r="BL333" s="16" t="s">
        <v>210</v>
      </c>
      <c r="BM333" s="220" t="s">
        <v>576</v>
      </c>
    </row>
    <row r="334" s="13" customFormat="1">
      <c r="A334" s="13"/>
      <c r="B334" s="222"/>
      <c r="C334" s="223"/>
      <c r="D334" s="224" t="s">
        <v>132</v>
      </c>
      <c r="E334" s="225" t="s">
        <v>1</v>
      </c>
      <c r="F334" s="226" t="s">
        <v>577</v>
      </c>
      <c r="G334" s="223"/>
      <c r="H334" s="227">
        <v>121.5</v>
      </c>
      <c r="I334" s="228"/>
      <c r="J334" s="223"/>
      <c r="K334" s="223"/>
      <c r="L334" s="229"/>
      <c r="M334" s="230"/>
      <c r="N334" s="231"/>
      <c r="O334" s="231"/>
      <c r="P334" s="231"/>
      <c r="Q334" s="231"/>
      <c r="R334" s="231"/>
      <c r="S334" s="231"/>
      <c r="T334" s="23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3" t="s">
        <v>132</v>
      </c>
      <c r="AU334" s="233" t="s">
        <v>80</v>
      </c>
      <c r="AV334" s="13" t="s">
        <v>80</v>
      </c>
      <c r="AW334" s="13" t="s">
        <v>31</v>
      </c>
      <c r="AX334" s="13" t="s">
        <v>8</v>
      </c>
      <c r="AY334" s="233" t="s">
        <v>123</v>
      </c>
    </row>
    <row r="335" s="2" customFormat="1" ht="24.15" customHeight="1">
      <c r="A335" s="37"/>
      <c r="B335" s="38"/>
      <c r="C335" s="210" t="s">
        <v>578</v>
      </c>
      <c r="D335" s="210" t="s">
        <v>125</v>
      </c>
      <c r="E335" s="211" t="s">
        <v>579</v>
      </c>
      <c r="F335" s="212" t="s">
        <v>580</v>
      </c>
      <c r="G335" s="213" t="s">
        <v>188</v>
      </c>
      <c r="H335" s="214">
        <v>243</v>
      </c>
      <c r="I335" s="215"/>
      <c r="J335" s="214">
        <f>ROUND(I335*H335,0)</f>
        <v>0</v>
      </c>
      <c r="K335" s="212" t="s">
        <v>129</v>
      </c>
      <c r="L335" s="43"/>
      <c r="M335" s="216" t="s">
        <v>1</v>
      </c>
      <c r="N335" s="217" t="s">
        <v>39</v>
      </c>
      <c r="O335" s="90"/>
      <c r="P335" s="218">
        <f>O335*H335</f>
        <v>0</v>
      </c>
      <c r="Q335" s="218">
        <v>9.0000000000000006E-05</v>
      </c>
      <c r="R335" s="218">
        <f>Q335*H335</f>
        <v>0.021870000000000001</v>
      </c>
      <c r="S335" s="218">
        <v>0</v>
      </c>
      <c r="T335" s="219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0" t="s">
        <v>210</v>
      </c>
      <c r="AT335" s="220" t="s">
        <v>125</v>
      </c>
      <c r="AU335" s="220" t="s">
        <v>80</v>
      </c>
      <c r="AY335" s="16" t="s">
        <v>123</v>
      </c>
      <c r="BE335" s="221">
        <f>IF(N335="základní",J335,0)</f>
        <v>0</v>
      </c>
      <c r="BF335" s="221">
        <f>IF(N335="snížená",J335,0)</f>
        <v>0</v>
      </c>
      <c r="BG335" s="221">
        <f>IF(N335="zákl. přenesená",J335,0)</f>
        <v>0</v>
      </c>
      <c r="BH335" s="221">
        <f>IF(N335="sníž. přenesená",J335,0)</f>
        <v>0</v>
      </c>
      <c r="BI335" s="221">
        <f>IF(N335="nulová",J335,0)</f>
        <v>0</v>
      </c>
      <c r="BJ335" s="16" t="s">
        <v>8</v>
      </c>
      <c r="BK335" s="221">
        <f>ROUND(I335*H335,0)</f>
        <v>0</v>
      </c>
      <c r="BL335" s="16" t="s">
        <v>210</v>
      </c>
      <c r="BM335" s="220" t="s">
        <v>581</v>
      </c>
    </row>
    <row r="336" s="13" customFormat="1">
      <c r="A336" s="13"/>
      <c r="B336" s="222"/>
      <c r="C336" s="223"/>
      <c r="D336" s="224" t="s">
        <v>132</v>
      </c>
      <c r="E336" s="225" t="s">
        <v>1</v>
      </c>
      <c r="F336" s="226" t="s">
        <v>582</v>
      </c>
      <c r="G336" s="223"/>
      <c r="H336" s="227">
        <v>243</v>
      </c>
      <c r="I336" s="228"/>
      <c r="J336" s="223"/>
      <c r="K336" s="223"/>
      <c r="L336" s="229"/>
      <c r="M336" s="230"/>
      <c r="N336" s="231"/>
      <c r="O336" s="231"/>
      <c r="P336" s="231"/>
      <c r="Q336" s="231"/>
      <c r="R336" s="231"/>
      <c r="S336" s="231"/>
      <c r="T336" s="23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3" t="s">
        <v>132</v>
      </c>
      <c r="AU336" s="233" t="s">
        <v>80</v>
      </c>
      <c r="AV336" s="13" t="s">
        <v>80</v>
      </c>
      <c r="AW336" s="13" t="s">
        <v>31</v>
      </c>
      <c r="AX336" s="13" t="s">
        <v>8</v>
      </c>
      <c r="AY336" s="233" t="s">
        <v>123</v>
      </c>
    </row>
    <row r="337" s="12" customFormat="1" ht="25.92" customHeight="1">
      <c r="A337" s="12"/>
      <c r="B337" s="194"/>
      <c r="C337" s="195"/>
      <c r="D337" s="196" t="s">
        <v>73</v>
      </c>
      <c r="E337" s="197" t="s">
        <v>583</v>
      </c>
      <c r="F337" s="197" t="s">
        <v>584</v>
      </c>
      <c r="G337" s="195"/>
      <c r="H337" s="195"/>
      <c r="I337" s="198"/>
      <c r="J337" s="199">
        <f>BK337</f>
        <v>0</v>
      </c>
      <c r="K337" s="195"/>
      <c r="L337" s="200"/>
      <c r="M337" s="201"/>
      <c r="N337" s="202"/>
      <c r="O337" s="202"/>
      <c r="P337" s="203">
        <f>P338</f>
        <v>0</v>
      </c>
      <c r="Q337" s="202"/>
      <c r="R337" s="203">
        <f>R338</f>
        <v>0</v>
      </c>
      <c r="S337" s="202"/>
      <c r="T337" s="204">
        <f>T338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5" t="s">
        <v>149</v>
      </c>
      <c r="AT337" s="206" t="s">
        <v>73</v>
      </c>
      <c r="AU337" s="206" t="s">
        <v>74</v>
      </c>
      <c r="AY337" s="205" t="s">
        <v>123</v>
      </c>
      <c r="BK337" s="207">
        <f>BK338</f>
        <v>0</v>
      </c>
    </row>
    <row r="338" s="12" customFormat="1" ht="22.8" customHeight="1">
      <c r="A338" s="12"/>
      <c r="B338" s="194"/>
      <c r="C338" s="195"/>
      <c r="D338" s="196" t="s">
        <v>73</v>
      </c>
      <c r="E338" s="208" t="s">
        <v>585</v>
      </c>
      <c r="F338" s="208" t="s">
        <v>586</v>
      </c>
      <c r="G338" s="195"/>
      <c r="H338" s="195"/>
      <c r="I338" s="198"/>
      <c r="J338" s="209">
        <f>BK338</f>
        <v>0</v>
      </c>
      <c r="K338" s="195"/>
      <c r="L338" s="200"/>
      <c r="M338" s="201"/>
      <c r="N338" s="202"/>
      <c r="O338" s="202"/>
      <c r="P338" s="203">
        <f>P339</f>
        <v>0</v>
      </c>
      <c r="Q338" s="202"/>
      <c r="R338" s="203">
        <f>R339</f>
        <v>0</v>
      </c>
      <c r="S338" s="202"/>
      <c r="T338" s="204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5" t="s">
        <v>149</v>
      </c>
      <c r="AT338" s="206" t="s">
        <v>73</v>
      </c>
      <c r="AU338" s="206" t="s">
        <v>8</v>
      </c>
      <c r="AY338" s="205" t="s">
        <v>123</v>
      </c>
      <c r="BK338" s="207">
        <f>BK339</f>
        <v>0</v>
      </c>
    </row>
    <row r="339" s="2" customFormat="1" ht="16.5" customHeight="1">
      <c r="A339" s="37"/>
      <c r="B339" s="38"/>
      <c r="C339" s="210" t="s">
        <v>587</v>
      </c>
      <c r="D339" s="210" t="s">
        <v>125</v>
      </c>
      <c r="E339" s="211" t="s">
        <v>588</v>
      </c>
      <c r="F339" s="212" t="s">
        <v>586</v>
      </c>
      <c r="G339" s="213" t="s">
        <v>325</v>
      </c>
      <c r="H339" s="214">
        <v>1</v>
      </c>
      <c r="I339" s="215"/>
      <c r="J339" s="214">
        <f>ROUND(I339*H339,0)</f>
        <v>0</v>
      </c>
      <c r="K339" s="212" t="s">
        <v>129</v>
      </c>
      <c r="L339" s="43"/>
      <c r="M339" s="254" t="s">
        <v>1</v>
      </c>
      <c r="N339" s="255" t="s">
        <v>39</v>
      </c>
      <c r="O339" s="256"/>
      <c r="P339" s="257">
        <f>O339*H339</f>
        <v>0</v>
      </c>
      <c r="Q339" s="257">
        <v>0</v>
      </c>
      <c r="R339" s="257">
        <f>Q339*H339</f>
        <v>0</v>
      </c>
      <c r="S339" s="257">
        <v>0</v>
      </c>
      <c r="T339" s="258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0" t="s">
        <v>589</v>
      </c>
      <c r="AT339" s="220" t="s">
        <v>125</v>
      </c>
      <c r="AU339" s="220" t="s">
        <v>80</v>
      </c>
      <c r="AY339" s="16" t="s">
        <v>123</v>
      </c>
      <c r="BE339" s="221">
        <f>IF(N339="základní",J339,0)</f>
        <v>0</v>
      </c>
      <c r="BF339" s="221">
        <f>IF(N339="snížená",J339,0)</f>
        <v>0</v>
      </c>
      <c r="BG339" s="221">
        <f>IF(N339="zákl. přenesená",J339,0)</f>
        <v>0</v>
      </c>
      <c r="BH339" s="221">
        <f>IF(N339="sníž. přenesená",J339,0)</f>
        <v>0</v>
      </c>
      <c r="BI339" s="221">
        <f>IF(N339="nulová",J339,0)</f>
        <v>0</v>
      </c>
      <c r="BJ339" s="16" t="s">
        <v>8</v>
      </c>
      <c r="BK339" s="221">
        <f>ROUND(I339*H339,0)</f>
        <v>0</v>
      </c>
      <c r="BL339" s="16" t="s">
        <v>589</v>
      </c>
      <c r="BM339" s="220" t="s">
        <v>590</v>
      </c>
    </row>
    <row r="340" s="2" customFormat="1" ht="6.96" customHeight="1">
      <c r="A340" s="37"/>
      <c r="B340" s="65"/>
      <c r="C340" s="66"/>
      <c r="D340" s="66"/>
      <c r="E340" s="66"/>
      <c r="F340" s="66"/>
      <c r="G340" s="66"/>
      <c r="H340" s="66"/>
      <c r="I340" s="66"/>
      <c r="J340" s="66"/>
      <c r="K340" s="66"/>
      <c r="L340" s="43"/>
      <c r="M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</row>
  </sheetData>
  <sheetProtection sheet="1" autoFilter="0" formatColumns="0" formatRows="0" objects="1" scenarios="1" spinCount="100000" saltValue="OFx01+6AA7Nm9NDQqFVw9SAZsc14VqcxZy8vRHb15PMLOHBClUqB+RcvjCDmXpIUjvC5Dy9nZwOQahJZcnBLNQ==" hashValue="k9Q+qGDP4MWIK6h4Es7AR4tdaztZV/w1+pe2fynm6LwEPOFIF/7qYya08Rr4gO2zKUNn7P02AN7ywGxRmDyqVw==" algorithmName="SHA-512" password="CC35"/>
  <autoFilter ref="C132:K339"/>
  <mergeCells count="6">
    <mergeCell ref="E7:H7"/>
    <mergeCell ref="E16:H16"/>
    <mergeCell ref="E25:H25"/>
    <mergeCell ref="E85:H85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2024-11-24T09:13:36Z</dcterms:created>
  <dcterms:modified xsi:type="dcterms:W3CDTF">2024-11-24T09:13:38Z</dcterms:modified>
</cp:coreProperties>
</file>