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1117 - Oprava venkovn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'20241117 - Oprava venkovn...'!$C$132:$K$271</definedName>
    <definedName name="_xlnm.Print_Area" localSheetId="1">'20241117 - Oprava venkovn...'!$C$4:$J$76,'20241117 - Oprava venkovn...'!$C$82:$J$116,'20241117 - Oprava venkovn...'!$C$122:$K$271</definedName>
    <definedName name="_xlnm.Print_Titles" localSheetId="1">'20241117 - Oprava venkovn...'!$132:$132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71"/>
  <c r="BH271"/>
  <c r="BG271"/>
  <c r="BF271"/>
  <c r="T271"/>
  <c r="T270"/>
  <c r="T269"/>
  <c r="R271"/>
  <c r="R270"/>
  <c r="R269"/>
  <c r="P271"/>
  <c r="P270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T214"/>
  <c r="R215"/>
  <c r="R214"/>
  <c r="P215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T208"/>
  <c r="R209"/>
  <c r="R208"/>
  <c r="P209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T170"/>
  <c r="R171"/>
  <c r="R170"/>
  <c r="P171"/>
  <c r="P170"/>
  <c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F127"/>
  <c r="E125"/>
  <c r="F87"/>
  <c r="E85"/>
  <c r="J22"/>
  <c r="E22"/>
  <c r="J90"/>
  <c r="J21"/>
  <c r="J19"/>
  <c r="E19"/>
  <c r="J129"/>
  <c r="J18"/>
  <c r="J16"/>
  <c r="E16"/>
  <c r="F130"/>
  <c r="J15"/>
  <c r="J13"/>
  <c r="E13"/>
  <c r="F89"/>
  <c r="J12"/>
  <c r="J10"/>
  <c r="J127"/>
  <c i="1" r="L90"/>
  <c r="AM90"/>
  <c r="AM89"/>
  <c r="L89"/>
  <c r="AM87"/>
  <c r="L87"/>
  <c r="L85"/>
  <c r="L84"/>
  <c i="2" r="BK263"/>
  <c r="BK188"/>
  <c r="BK176"/>
  <c r="BK139"/>
  <c r="J221"/>
  <c r="J139"/>
  <c r="J143"/>
  <c r="J163"/>
  <c r="BK229"/>
  <c r="J209"/>
  <c r="BK174"/>
  <c r="J220"/>
  <c r="BK201"/>
  <c r="BK167"/>
  <c r="J169"/>
  <c r="J252"/>
  <c i="1" r="AS94"/>
  <c i="2" r="BK203"/>
  <c r="J165"/>
  <c r="J184"/>
  <c r="BK223"/>
  <c r="BK238"/>
  <c r="BK161"/>
  <c r="BK209"/>
  <c r="BK200"/>
  <c r="BK205"/>
  <c r="J230"/>
  <c r="J159"/>
  <c r="J266"/>
  <c r="J188"/>
  <c r="J226"/>
  <c r="BK261"/>
  <c r="J268"/>
  <c r="BK171"/>
  <c r="J157"/>
  <c r="J147"/>
  <c r="BK190"/>
  <c r="BK192"/>
  <c r="BK226"/>
  <c r="J246"/>
  <c r="J245"/>
  <c r="BK182"/>
  <c r="J205"/>
  <c r="BK195"/>
  <c r="BK231"/>
  <c r="J176"/>
  <c r="BK154"/>
  <c r="J149"/>
  <c r="J241"/>
  <c r="J211"/>
  <c r="J151"/>
  <c r="BK227"/>
  <c r="BK220"/>
  <c r="J227"/>
  <c r="J192"/>
  <c r="BK157"/>
  <c r="BK138"/>
  <c r="J145"/>
  <c r="BK255"/>
  <c r="BK147"/>
  <c r="BK159"/>
  <c r="J248"/>
  <c r="BK221"/>
  <c r="BK136"/>
  <c r="BK163"/>
  <c r="BK240"/>
  <c r="BK233"/>
  <c r="J180"/>
  <c r="BK246"/>
  <c r="J212"/>
  <c r="J243"/>
  <c r="BK257"/>
  <c r="BK252"/>
  <c r="BK268"/>
  <c r="BK165"/>
  <c r="J229"/>
  <c r="J215"/>
  <c r="J233"/>
  <c r="J174"/>
  <c r="J161"/>
  <c r="BK236"/>
  <c r="J255"/>
  <c r="BK225"/>
  <c r="J193"/>
  <c r="BK178"/>
  <c r="J218"/>
  <c r="J223"/>
  <c r="J240"/>
  <c r="J198"/>
  <c r="J190"/>
  <c r="BK271"/>
  <c r="J259"/>
  <c r="J189"/>
  <c r="BK187"/>
  <c r="BK145"/>
  <c r="J250"/>
  <c r="BK215"/>
  <c r="J242"/>
  <c r="J200"/>
  <c r="BK180"/>
  <c r="BK241"/>
  <c r="J271"/>
  <c r="BK143"/>
  <c r="J261"/>
  <c r="BK212"/>
  <c r="BK198"/>
  <c r="J178"/>
  <c r="J201"/>
  <c r="BK230"/>
  <c r="J138"/>
  <c r="J234"/>
  <c r="BK211"/>
  <c r="J238"/>
  <c r="J167"/>
  <c r="BK243"/>
  <c r="BK250"/>
  <c r="BK141"/>
  <c r="BK266"/>
  <c r="J225"/>
  <c r="BK193"/>
  <c r="J182"/>
  <c r="BK248"/>
  <c r="BK207"/>
  <c r="BK264"/>
  <c r="J171"/>
  <c r="BK234"/>
  <c r="BK189"/>
  <c r="J263"/>
  <c r="BK218"/>
  <c r="BK184"/>
  <c r="J141"/>
  <c r="J257"/>
  <c r="J187"/>
  <c r="J203"/>
  <c r="J136"/>
  <c r="J207"/>
  <c r="BK259"/>
  <c r="J253"/>
  <c r="J231"/>
  <c r="BK151"/>
  <c r="J154"/>
  <c r="J264"/>
  <c r="BK242"/>
  <c r="J236"/>
  <c r="BK245"/>
  <c r="BK149"/>
  <c r="BK169"/>
  <c r="BK253"/>
  <c r="J195"/>
  <c l="1" r="P146"/>
  <c r="BK156"/>
  <c r="J156"/>
  <c r="J99"/>
  <c r="R146"/>
  <c r="R173"/>
  <c r="P173"/>
  <c r="P135"/>
  <c r="P186"/>
  <c r="T217"/>
  <c r="T156"/>
  <c r="T210"/>
  <c r="R237"/>
  <c r="T135"/>
  <c r="R156"/>
  <c r="R186"/>
  <c r="R217"/>
  <c r="P254"/>
  <c r="R135"/>
  <c r="R134"/>
  <c r="R197"/>
  <c r="P217"/>
  <c r="R254"/>
  <c r="P156"/>
  <c r="BK186"/>
  <c r="J186"/>
  <c r="J103"/>
  <c r="P197"/>
  <c r="BK237"/>
  <c r="J237"/>
  <c r="J111"/>
  <c r="BK265"/>
  <c r="J265"/>
  <c r="J113"/>
  <c r="BK135"/>
  <c r="P210"/>
  <c r="T254"/>
  <c r="BK173"/>
  <c r="J173"/>
  <c r="J102"/>
  <c r="BK197"/>
  <c r="R210"/>
  <c r="P237"/>
  <c r="R265"/>
  <c r="BK146"/>
  <c r="J146"/>
  <c r="J97"/>
  <c r="T173"/>
  <c r="T197"/>
  <c r="T196"/>
  <c r="BK217"/>
  <c r="J217"/>
  <c r="J110"/>
  <c r="T237"/>
  <c r="P265"/>
  <c r="T146"/>
  <c r="T186"/>
  <c r="BK210"/>
  <c r="J210"/>
  <c r="J108"/>
  <c r="BK254"/>
  <c r="J254"/>
  <c r="J112"/>
  <c r="T265"/>
  <c r="BK208"/>
  <c r="J208"/>
  <c r="J107"/>
  <c r="BK170"/>
  <c r="J170"/>
  <c r="J101"/>
  <c r="BK214"/>
  <c r="J214"/>
  <c r="J109"/>
  <c r="BK194"/>
  <c r="J194"/>
  <c r="J104"/>
  <c r="BK270"/>
  <c r="J270"/>
  <c r="J115"/>
  <c r="BK153"/>
  <c r="J153"/>
  <c r="J98"/>
  <c r="BK168"/>
  <c r="J168"/>
  <c r="J100"/>
  <c r="F90"/>
  <c r="BE136"/>
  <c r="BE147"/>
  <c r="BE167"/>
  <c r="BE205"/>
  <c r="BE229"/>
  <c r="BE139"/>
  <c r="BE151"/>
  <c r="BE176"/>
  <c r="BE230"/>
  <c r="BE241"/>
  <c r="BE248"/>
  <c r="BE169"/>
  <c r="BE182"/>
  <c r="BE225"/>
  <c r="BE234"/>
  <c r="BE246"/>
  <c r="J89"/>
  <c r="BE223"/>
  <c r="BE243"/>
  <c r="BE257"/>
  <c r="BE159"/>
  <c r="BE231"/>
  <c r="BE255"/>
  <c r="J130"/>
  <c r="BE143"/>
  <c r="BE188"/>
  <c r="BE192"/>
  <c r="BE218"/>
  <c r="BE145"/>
  <c r="BE200"/>
  <c r="BE253"/>
  <c r="BE161"/>
  <c r="BE171"/>
  <c r="BE184"/>
  <c r="BE203"/>
  <c r="BE226"/>
  <c r="BE266"/>
  <c r="BE165"/>
  <c r="BE180"/>
  <c r="BE201"/>
  <c r="BE211"/>
  <c r="BE271"/>
  <c r="J87"/>
  <c r="F129"/>
  <c r="BE174"/>
  <c r="BE212"/>
  <c r="BE245"/>
  <c r="BE215"/>
  <c r="BE242"/>
  <c r="BE263"/>
  <c r="BE264"/>
  <c r="BE157"/>
  <c r="BE178"/>
  <c r="BE209"/>
  <c r="BE233"/>
  <c r="BE236"/>
  <c r="BE252"/>
  <c r="BE138"/>
  <c r="BE141"/>
  <c r="BE195"/>
  <c r="BE227"/>
  <c r="BE238"/>
  <c r="BE250"/>
  <c r="BE198"/>
  <c r="BE221"/>
  <c r="BE154"/>
  <c r="BE189"/>
  <c r="BE193"/>
  <c r="BE207"/>
  <c r="BE220"/>
  <c r="BE240"/>
  <c r="BE259"/>
  <c r="BE261"/>
  <c r="BE149"/>
  <c r="BE163"/>
  <c r="BE187"/>
  <c r="BE190"/>
  <c r="BE268"/>
  <c r="F35"/>
  <c i="1" r="BD95"/>
  <c r="BD94"/>
  <c r="W33"/>
  <c i="2" r="J32"/>
  <c i="1" r="AW95"/>
  <c i="2" r="F34"/>
  <c i="1" r="BC95"/>
  <c r="BC94"/>
  <c r="W32"/>
  <c i="2" r="F33"/>
  <c i="1" r="BB95"/>
  <c r="BB94"/>
  <c r="W31"/>
  <c i="2" r="F32"/>
  <c i="1" r="BA95"/>
  <c r="BA94"/>
  <c r="W30"/>
  <c i="2" l="1" r="BK196"/>
  <c r="J196"/>
  <c r="J105"/>
  <c r="P196"/>
  <c r="R196"/>
  <c r="R133"/>
  <c r="BK134"/>
  <c r="T134"/>
  <c r="T133"/>
  <c r="P134"/>
  <c r="P133"/>
  <c i="1" r="AU95"/>
  <c i="2" r="J135"/>
  <c r="J96"/>
  <c r="J197"/>
  <c r="J106"/>
  <c r="BK269"/>
  <c r="J269"/>
  <c r="J114"/>
  <c i="1" r="AU94"/>
  <c i="2" r="J31"/>
  <c i="1" r="AV95"/>
  <c r="AT95"/>
  <c r="AY94"/>
  <c i="2" r="F31"/>
  <c i="1" r="AZ95"/>
  <c r="AZ94"/>
  <c r="W29"/>
  <c r="AW94"/>
  <c r="AK30"/>
  <c r="AX94"/>
  <c i="2" l="1" r="BK133"/>
  <c r="J133"/>
  <c r="J134"/>
  <c r="J95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<sst xmlns="http://schemas.openxmlformats.org/spreadsheetml/2006/main">
  <si>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</si>
  <si>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</si>
  <si>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</si>
  <si>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</si>
  <si>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</si>
  <si>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{880cd9d5-583b-42d9-8372-b37806cb14a1}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</si>
  <si>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</si>
  <si>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</si>
  <si>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</si>
  <si>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</si>
  <si>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</si>
  <si>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</si>
  <si>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</si>
  <si>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</si>
  <si>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20241117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</si>
  <si>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</si>
  <si>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</si>
  <si>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venkovního schodiště v Kryblické ulici 423, Trutnov - ordinace</t>
  </si>
  <si>
    <t>KSO:</t>
  </si>
  <si>
    <t>CC-CZ:</t>
  </si>
  <si>
    <t>Místo:</t>
  </si>
  <si>
    <t xml:space="preserve"> </t>
  </si>
  <si>
    <t>Datum:</t>
  </si>
  <si>
    <t>17. 11. 2024</t>
  </si>
  <si>
    <t>Zadavatel:</t>
  </si>
  <si>
    <t>IČ:</t>
  </si>
  <si>
    <t>0,1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</si>
  <si>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</si>
  <si>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</si>
  <si>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</si>
  <si>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</si>
  <si>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</si>
  <si>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</si>
  <si>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</si>
  <si>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</si>
  <si>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</si>
  <si>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</si>
  <si>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</si>
  <si>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</si>
  <si>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</si>
  <si>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</si>
  <si>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</si>
  <si>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</si>
  <si>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</si>
  <si>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</si>
  <si>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</si>
  <si>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</si>
  <si>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</si>
  <si>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</si>
  <si>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</si>
  <si>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</si>
  <si>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</si>
  <si>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</si>
  <si>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</si>
  <si>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</si>
  <si>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</si>
  <si>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</si>
  <si>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</si>
  <si>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</si>
  <si>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</si>
  <si>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</si>
  <si>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</si>
  <si>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</si>
  <si>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</si>
  <si>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</si>
  <si>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</si>
  <si>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</si>
  <si>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</si>
  <si>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</si>
  <si>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</si>
  <si>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</si>
  <si>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</si>
  <si>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</si>
  <si>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</si>
  <si>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</si>
  <si>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</si>
  <si>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</si>
  <si>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</si>
  <si>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</si>
  <si>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</si>
  <si>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</si>
  <si>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</si>
  <si>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</si>
  <si>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</si>
  <si>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</si>
  <si>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</si>
  <si>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</si>
  <si>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</si>
  <si>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</si>
  <si>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</si>
  <si>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</si>
  <si>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</si>
  <si>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</si>
  <si>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</si>
  <si>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</si>
  <si>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</si>
  <si>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</si>
  <si>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</si>
  <si>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</si>
  <si>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</si>
  <si>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</si>
  <si>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</si>
  <si>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</si>
  <si>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</si>
  <si>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</si>
  <si>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</si>
  <si>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</si>
  <si>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</si>
  <si>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</si>
  <si>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</si>
  <si>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</si>
  <si>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</si>
  <si>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</si>
  <si>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</si>
  <si>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</si>
  <si>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</si>
  <si>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</si>
  <si>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</si>
  <si>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</si>
  <si>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</si>
  <si>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</si>
  <si>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</si>
  <si>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</si>
  <si>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</si>
  <si>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</si>
  <si>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</si>
  <si>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</si>
  <si>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v soudržných horninách třídy těžitelnosti I skupiny 3 ručně</t>
  </si>
  <si>
    <t>m3</t>
  </si>
  <si>
    <t>CS ÚRS 2024 02</t>
  </si>
  <si>
    <t>4</t>
  </si>
  <si>
    <t>2034142013</t>
  </si>
  <si>
    <t>VV</t>
  </si>
  <si>
    <t>"základy" 1,6*0,5*(2,8*2+2,3)</t>
  </si>
  <si>
    <t>162751117</t>
  </si>
  <si>
    <t>Vodorovné přemístění přes 9 000 do 10000 m výkopku/sypaniny z horniny třídy těžitelnosti I skupiny 1 až 3</t>
  </si>
  <si>
    <t>348887210</t>
  </si>
  <si>
    <t>3</t>
  </si>
  <si>
    <t>167111101</t>
  </si>
  <si>
    <t>Nakládání výkopku z hornin třídy těžitelnosti I skupiny 1 až 3 ručně</t>
  </si>
  <si>
    <t>783768737</t>
  </si>
  <si>
    <t>"přebytečný výkopek na skládku" 6,32-2,16</t>
  </si>
  <si>
    <t>171201231</t>
  </si>
  <si>
    <t>Poplatek za uložení zeminy a kamení na recyklační skládce (skládkovné) kód odpadu 17 05 04</t>
  </si>
  <si>
    <t>t</t>
  </si>
  <si>
    <t>104662234</t>
  </si>
  <si>
    <t>4,16*1,8</t>
  </si>
  <si>
    <t>5</t>
  </si>
  <si>
    <t>174111102</t>
  </si>
  <si>
    <t>Zásyp v uzavřených prostorech sypaninou se zhutněním ručně</t>
  </si>
  <si>
    <t>-536709987</t>
  </si>
  <si>
    <t>"zásyp pod schodištěm" 0,6*2*1,8</t>
  </si>
  <si>
    <t>6</t>
  </si>
  <si>
    <t>188881101</t>
  </si>
  <si>
    <t>Úprava zatravněných okolní zatravněné plochy do předchozího stavu</t>
  </si>
  <si>
    <t>kus</t>
  </si>
  <si>
    <t>-467654684</t>
  </si>
  <si>
    <t>Zakládání</t>
  </si>
  <si>
    <t>7</t>
  </si>
  <si>
    <t>272313711</t>
  </si>
  <si>
    <t>Základové klenby z betonu tř. C 20/25</t>
  </si>
  <si>
    <t>-1452870230</t>
  </si>
  <si>
    <t>"podkladní beton pod schodiště a podestu" 0,1*(1,4+1,5)*1,8</t>
  </si>
  <si>
    <t>8</t>
  </si>
  <si>
    <t>274321411</t>
  </si>
  <si>
    <t>Základové pasy ze ŽB bez zvýšených nároků na prostředí tř. C 20/25</t>
  </si>
  <si>
    <t>-481316213</t>
  </si>
  <si>
    <t>"základy" 0,6*0,5*(2,8*2+2,3)</t>
  </si>
  <si>
    <t>9</t>
  </si>
  <si>
    <t>279113144</t>
  </si>
  <si>
    <t>Základová zeď tl přes 250 do 300 mm z tvárnic ztraceného bednění včetně výplně z betonu tř. C 20/25</t>
  </si>
  <si>
    <t>m2</t>
  </si>
  <si>
    <t>-1781210290</t>
  </si>
  <si>
    <t>"základy" 1*(2,8*2+2,3)</t>
  </si>
  <si>
    <t>Svislé a kompletní konstrukce</t>
  </si>
  <si>
    <t>10</t>
  </si>
  <si>
    <t>311113144</t>
  </si>
  <si>
    <t>Nadzákladová zeď tl přes 250 do 300 mm z hladkých tvárnic ztraceného bednění včetně výplně z betonu tř. C 20/25</t>
  </si>
  <si>
    <t>1725691479</t>
  </si>
  <si>
    <t>2,8*1,7*2</t>
  </si>
  <si>
    <t>Vodorovné konstrukce</t>
  </si>
  <si>
    <t>11</t>
  </si>
  <si>
    <t>430321414</t>
  </si>
  <si>
    <t>Schodišťová konstrukce a rampa ze ŽB tř. C 25/30</t>
  </si>
  <si>
    <t>-1885618417</t>
  </si>
  <si>
    <t>0,17*(1,4+1,5)*1,8</t>
  </si>
  <si>
    <t>430361821</t>
  </si>
  <si>
    <t>Výztuž schodišťové konstrukce a rampy betonářskou ocelí 10 505</t>
  </si>
  <si>
    <t>-1708586962</t>
  </si>
  <si>
    <t>"dle tabulky výztuže včetně základových a bočních zdí" 0,32*1,1</t>
  </si>
  <si>
    <t>13</t>
  </si>
  <si>
    <t>430362021</t>
  </si>
  <si>
    <t>Výztuž schodišťové konstrukce a rampy svařovanými sítěmi Kari</t>
  </si>
  <si>
    <t>1364560341</t>
  </si>
  <si>
    <t>"dle tabulky výztuže včetně základových a bočních zdí" 0,078*1,1</t>
  </si>
  <si>
    <t>14</t>
  </si>
  <si>
    <t>434311115</t>
  </si>
  <si>
    <t>Schodišťové stupně dusané na terén z betonu tř. C 20/25 bez potěru</t>
  </si>
  <si>
    <t>m</t>
  </si>
  <si>
    <t>-196885372</t>
  </si>
  <si>
    <t>5*1,7</t>
  </si>
  <si>
    <t>15</t>
  </si>
  <si>
    <t>434351141</t>
  </si>
  <si>
    <t>Zřízení bednění stupňů přímočarých schodišť</t>
  </si>
  <si>
    <t>-630457437</t>
  </si>
  <si>
    <t>5*0,5*1,7</t>
  </si>
  <si>
    <t>16</t>
  </si>
  <si>
    <t>434351142</t>
  </si>
  <si>
    <t>Odstranění bednění stupňů přímočarých schodišť</t>
  </si>
  <si>
    <t>1853784830</t>
  </si>
  <si>
    <t>Komunikace pozemní</t>
  </si>
  <si>
    <t>17</t>
  </si>
  <si>
    <t>588891101</t>
  </si>
  <si>
    <t>Napojení nového schodiště na stávající zpevněnou plochu</t>
  </si>
  <si>
    <t>-2067041795</t>
  </si>
  <si>
    <t>Úpravy povrchů, podlahy a osazování výplní</t>
  </si>
  <si>
    <t>18</t>
  </si>
  <si>
    <t>637211134</t>
  </si>
  <si>
    <t>Okapový chodník z betonových dlaždic tl 50 mm do kameniva</t>
  </si>
  <si>
    <t>261478621</t>
  </si>
  <si>
    <t>0,5*3*2</t>
  </si>
  <si>
    <t>Ostatní konstrukce a práce, bourání</t>
  </si>
  <si>
    <t>19</t>
  </si>
  <si>
    <t>963012510</t>
  </si>
  <si>
    <t>Bourání stropů z ŽB desek š do 300 mm tl do 140 mm</t>
  </si>
  <si>
    <t>-37395382</t>
  </si>
  <si>
    <t>"podesta" 0,1*1,1*1,8</t>
  </si>
  <si>
    <t>20</t>
  </si>
  <si>
    <t>963042819</t>
  </si>
  <si>
    <t>Bourání schodišťových stupňů betonových zhotovených na místě</t>
  </si>
  <si>
    <t>-522914691</t>
  </si>
  <si>
    <t>1,8*4</t>
  </si>
  <si>
    <t>985131111</t>
  </si>
  <si>
    <t>Očištění ploch stěn, rubu kleneb a podlah tlakovou vodou</t>
  </si>
  <si>
    <t>2133392238</t>
  </si>
  <si>
    <t>"pod venkovním obkladem v místě budoucího schodiště" 1,8*0,7</t>
  </si>
  <si>
    <t>22</t>
  </si>
  <si>
    <t>985131311</t>
  </si>
  <si>
    <t>Ruční dočištění ploch stěn, rubu kleneb a podlah ocelových kartáči</t>
  </si>
  <si>
    <t>-1973163315</t>
  </si>
  <si>
    <t>23</t>
  </si>
  <si>
    <t>985312113</t>
  </si>
  <si>
    <t>Stěrka k vyrovnání betonových ploch stěn tl přes 3 do 4 mm</t>
  </si>
  <si>
    <t>-224126572</t>
  </si>
  <si>
    <t>24</t>
  </si>
  <si>
    <t>985323112</t>
  </si>
  <si>
    <t>Spojovací můstek reprofilovaného betonu na cementové bázi tl 2 mm</t>
  </si>
  <si>
    <t>2027615849</t>
  </si>
  <si>
    <t>997</t>
  </si>
  <si>
    <t>Přesun sutě</t>
  </si>
  <si>
    <t>25</t>
  </si>
  <si>
    <t>997006002</t>
  </si>
  <si>
    <t>Strojové třídění stavebního odpadu</t>
  </si>
  <si>
    <t>-19689673</t>
  </si>
  <si>
    <t>26</t>
  </si>
  <si>
    <t>997013212</t>
  </si>
  <si>
    <t>Vnitrostaveništní doprava suti a vybouraných hmot pro budovy v přes 6 do 9 m ručně</t>
  </si>
  <si>
    <t>1999959739</t>
  </si>
  <si>
    <t>27</t>
  </si>
  <si>
    <t>997013501</t>
  </si>
  <si>
    <t>Odvoz suti a vybouraných hmot na skládku nebo meziskládku do 1 km se složením</t>
  </si>
  <si>
    <t>-835060739</t>
  </si>
  <si>
    <t>28</t>
  </si>
  <si>
    <t>997013509</t>
  </si>
  <si>
    <t>Příplatek k odvozu suti a vybouraných hmot na skládku ZKD 1 km přes 1 km</t>
  </si>
  <si>
    <t>1062823385</t>
  </si>
  <si>
    <t>1,93*15 'Přepočtené koeficientem množství</t>
  </si>
  <si>
    <t>29</t>
  </si>
  <si>
    <t>997013511</t>
  </si>
  <si>
    <t>Odvoz suti a vybouraných hmot z meziskládky na skládku do 1 km s naložením a se složením</t>
  </si>
  <si>
    <t>-1322000365</t>
  </si>
  <si>
    <t>30</t>
  </si>
  <si>
    <t>997013631</t>
  </si>
  <si>
    <t>Poplatek za uložení na skládce (skládkovné) stavebního odpadu směsného kód odpadu 17 09 04</t>
  </si>
  <si>
    <t>-1353855295</t>
  </si>
  <si>
    <t>998</t>
  </si>
  <si>
    <t>Přesun hmot</t>
  </si>
  <si>
    <t>31</t>
  </si>
  <si>
    <t>998011008</t>
  </si>
  <si>
    <t>Přesun hmot pro budovy zděné s omezením mechanizace pro budovy v do 6 m</t>
  </si>
  <si>
    <t>299054706</t>
  </si>
  <si>
    <t>PSV</t>
  </si>
  <si>
    <t>Práce a dodávky PSV</t>
  </si>
  <si>
    <t>711</t>
  </si>
  <si>
    <t>Izolace proti vodě, vlhkosti a plynům</t>
  </si>
  <si>
    <t>32</t>
  </si>
  <si>
    <t>711111001</t>
  </si>
  <si>
    <t>Provedení izolace proti zemní vlhkosti vodorovné za studena nátěrem penetračním</t>
  </si>
  <si>
    <t>401092878</t>
  </si>
  <si>
    <t>"stávající zdivo budovy" 1,8*0,8</t>
  </si>
  <si>
    <t>33</t>
  </si>
  <si>
    <t>M</t>
  </si>
  <si>
    <t>11163153</t>
  </si>
  <si>
    <t>emulze asfaltová penetrační</t>
  </si>
  <si>
    <t>litr</t>
  </si>
  <si>
    <t>1611687439</t>
  </si>
  <si>
    <t>34</t>
  </si>
  <si>
    <t>711142559</t>
  </si>
  <si>
    <t>Provedení izolace proti zemní vlhkosti pásy přitavením svislé NAIP</t>
  </si>
  <si>
    <t>-508185223</t>
  </si>
  <si>
    <t>"stávající zdivo budovy" 1,8*0,8*2</t>
  </si>
  <si>
    <t>35</t>
  </si>
  <si>
    <t>62832001</t>
  </si>
  <si>
    <t>pás asfaltový natavitelný oxidovaný s vložkou ze skleněné rohože typu V60 s jemnozrnným minerálním posypem tl 3,5mm</t>
  </si>
  <si>
    <t>-1296161598</t>
  </si>
  <si>
    <t>2,88*1,2</t>
  </si>
  <si>
    <t>36</t>
  </si>
  <si>
    <t>711142821</t>
  </si>
  <si>
    <t>Odstranění izolace proti vodě, vlhkosti a plynům z pásů NAIP přitavených dvouvrstvých z plochy svislé</t>
  </si>
  <si>
    <t>788390304</t>
  </si>
  <si>
    <t>37</t>
  </si>
  <si>
    <t>998711101</t>
  </si>
  <si>
    <t>Přesun hmot tonážní pro izolace proti vodě, vlhkosti a plynům v objektech v do 6 m</t>
  </si>
  <si>
    <t>1475484690</t>
  </si>
  <si>
    <t>741</t>
  </si>
  <si>
    <t>Elektroinstalace - silnoproud</t>
  </si>
  <si>
    <t>38</t>
  </si>
  <si>
    <t>741111101</t>
  </si>
  <si>
    <t>Uzemnění ocelové konstrukce přístřešku s připojením na zemnící systém stávajícího objektu</t>
  </si>
  <si>
    <t>2039039923</t>
  </si>
  <si>
    <t>764</t>
  </si>
  <si>
    <t>Konstrukce klempířské</t>
  </si>
  <si>
    <t>39</t>
  </si>
  <si>
    <t>764311614</t>
  </si>
  <si>
    <t>Lemování rovných zdí střech s krytinou skládanou z Pz s povrchovou úpravou rš 330 mm</t>
  </si>
  <si>
    <t>-1063026353</t>
  </si>
  <si>
    <t>40</t>
  </si>
  <si>
    <t>764511601</t>
  </si>
  <si>
    <t>Žlab podokapní půlkruhový z Pz s povrchovou úpravou rš 250 mm</t>
  </si>
  <si>
    <t>-58653733</t>
  </si>
  <si>
    <t>2*2</t>
  </si>
  <si>
    <t>766</t>
  </si>
  <si>
    <t>Konstrukce truhlářské</t>
  </si>
  <si>
    <t>41</t>
  </si>
  <si>
    <t>766211812</t>
  </si>
  <si>
    <t>Demontáž schodišťového madla upevněného na stěnovou konstrukci</t>
  </si>
  <si>
    <t>898084449</t>
  </si>
  <si>
    <t>3*3*2</t>
  </si>
  <si>
    <t>767</t>
  </si>
  <si>
    <t>Konstrukce zámečnické</t>
  </si>
  <si>
    <t>42</t>
  </si>
  <si>
    <t>767163122</t>
  </si>
  <si>
    <t>Montáž přímého kovového zábradlí do betonu v rovině v exteriéru</t>
  </si>
  <si>
    <t>628369395</t>
  </si>
  <si>
    <t>3,5*4</t>
  </si>
  <si>
    <t>43</t>
  </si>
  <si>
    <t>55342299</t>
  </si>
  <si>
    <t>nerezové madlo na zeď</t>
  </si>
  <si>
    <t>818070911</t>
  </si>
  <si>
    <t>44</t>
  </si>
  <si>
    <t>767416841</t>
  </si>
  <si>
    <t>Demontáž skleněné markýzy nad vstupy</t>
  </si>
  <si>
    <t>-719973372</t>
  </si>
  <si>
    <t>3,2*2,8</t>
  </si>
  <si>
    <t>45</t>
  </si>
  <si>
    <t>767531212</t>
  </si>
  <si>
    <t>Montáž vstupních kovových nebo plastových rohoží čisticích zón plochy přes 0,5 do 1 m2</t>
  </si>
  <si>
    <t>1275266257</t>
  </si>
  <si>
    <t>0,5*1,8</t>
  </si>
  <si>
    <t>46</t>
  </si>
  <si>
    <t>69752002</t>
  </si>
  <si>
    <t>rohož vstupní provedení hliník extra 27 mm</t>
  </si>
  <si>
    <t>289269885</t>
  </si>
  <si>
    <t>47</t>
  </si>
  <si>
    <t>69752164</t>
  </si>
  <si>
    <t>vana záchytná čistících zón z nerezového plechu včetně rámu přes 0,5 do 1,0m2</t>
  </si>
  <si>
    <t>1557224817</t>
  </si>
  <si>
    <t>48</t>
  </si>
  <si>
    <t>767531811</t>
  </si>
  <si>
    <t>Demontáž vstupních kovových nebo plastových čisticích rohoží</t>
  </si>
  <si>
    <t>1622472098</t>
  </si>
  <si>
    <t>0,9*1,8</t>
  </si>
  <si>
    <t>49</t>
  </si>
  <si>
    <t>767893114</t>
  </si>
  <si>
    <t>Montáž stříšek nad vstupy kotvených pomocí závěsů obloukových, výplň z umělých hmot š přes 1,50 do 2,00 m</t>
  </si>
  <si>
    <t>-855212654</t>
  </si>
  <si>
    <t>50</t>
  </si>
  <si>
    <t>28315015</t>
  </si>
  <si>
    <t>stříška vchodová oblouková,výplň akrylové sklo 3000x2500mm</t>
  </si>
  <si>
    <t>1969703326</t>
  </si>
  <si>
    <t>51</t>
  </si>
  <si>
    <t>767995114</t>
  </si>
  <si>
    <t>Montáž atypických zámečnických konstrukcí hmotnosti přes 20 do 50 kg</t>
  </si>
  <si>
    <t>kg</t>
  </si>
  <si>
    <t>1664345312</t>
  </si>
  <si>
    <t>"přístřešek" 290</t>
  </si>
  <si>
    <t>52</t>
  </si>
  <si>
    <t>13010150</t>
  </si>
  <si>
    <t xml:space="preserve">tyč ocelová  S235JR (11 375) žárově zinkovaná</t>
  </si>
  <si>
    <t>-1016036569</t>
  </si>
  <si>
    <t>53</t>
  </si>
  <si>
    <t>767996801</t>
  </si>
  <si>
    <t>Demontáž atypických zámečnických konstrukcí rozebráním hm jednotlivých dílů do 50 kg</t>
  </si>
  <si>
    <t>-1695218830</t>
  </si>
  <si>
    <t>"stávající ocelová konstrukce odhad dle nové konstrukce" 600</t>
  </si>
  <si>
    <t>54</t>
  </si>
  <si>
    <t>998767101</t>
  </si>
  <si>
    <t>Přesun hmot tonážní pro zámečnické konstrukce v objektech v do 6 m</t>
  </si>
  <si>
    <t>-2114406121</t>
  </si>
  <si>
    <t>771</t>
  </si>
  <si>
    <t>Podlahy z dlaždic</t>
  </si>
  <si>
    <t>55</t>
  </si>
  <si>
    <t>771274613</t>
  </si>
  <si>
    <t>Montáž obkladů stupnic z dlaždic keramických hladkých lepených polyuretanovým pružným hydroizolačním lepidlem š přes 250 do 300 mm</t>
  </si>
  <si>
    <t>-1807794725</t>
  </si>
  <si>
    <t>1,8*5</t>
  </si>
  <si>
    <t>56</t>
  </si>
  <si>
    <t>59761085</t>
  </si>
  <si>
    <t>schodovka keramická mrazuvzdorná R9/A povrch hladký/matný tl do 10mm š přes 250 do 300mm dl do 300mm</t>
  </si>
  <si>
    <t>36190226</t>
  </si>
  <si>
    <t>57</t>
  </si>
  <si>
    <t>771274632</t>
  </si>
  <si>
    <t>Montáž obkladů podstupnic z dlaždic keramických hladkých lepených polyuretanovým pružným hydroizolačním lepidlem v přes 150 do 200 mm</t>
  </si>
  <si>
    <t>1144031624</t>
  </si>
  <si>
    <t>58</t>
  </si>
  <si>
    <t>208475356</t>
  </si>
  <si>
    <t>59</t>
  </si>
  <si>
    <t>771575615</t>
  </si>
  <si>
    <t>Montáž podlah keramických hladkých lepených hydroizolačním polyuretanovým lepidlem přes 6 do 9 ks/m2</t>
  </si>
  <si>
    <t>-1763966372</t>
  </si>
  <si>
    <t>"podesta" 1,8*1,5</t>
  </si>
  <si>
    <t>60</t>
  </si>
  <si>
    <t>59761137</t>
  </si>
  <si>
    <t>dlažba keramická slinutá mrazuvzdorná povrch hladký/matný tl do 10mm přes 6 do 9ks/m2</t>
  </si>
  <si>
    <t>-74578779</t>
  </si>
  <si>
    <t>61</t>
  </si>
  <si>
    <t>771591207</t>
  </si>
  <si>
    <t>Montáž izolace pod dlažbu nátěrem nebo stěrkou ve dvou vrstvách</t>
  </si>
  <si>
    <t>-1711863847</t>
  </si>
  <si>
    <t>1,8*(0,5*5+1,6)</t>
  </si>
  <si>
    <t>62</t>
  </si>
  <si>
    <t>24551830</t>
  </si>
  <si>
    <t>stěrka hydroizolační kompozitní</t>
  </si>
  <si>
    <t>-758385358</t>
  </si>
  <si>
    <t>7,38*0,5</t>
  </si>
  <si>
    <t>63</t>
  </si>
  <si>
    <t>771591237</t>
  </si>
  <si>
    <t>Montáž těsnícího pásu pro styčné nebo dilatační spáry</t>
  </si>
  <si>
    <t>184805151</t>
  </si>
  <si>
    <t>3*2+1,8</t>
  </si>
  <si>
    <t>64</t>
  </si>
  <si>
    <t>59054221</t>
  </si>
  <si>
    <t>páska pružná těsnící hydroizolační š 250mm</t>
  </si>
  <si>
    <t>-1694739991</t>
  </si>
  <si>
    <t>65</t>
  </si>
  <si>
    <t>998771101</t>
  </si>
  <si>
    <t>Přesun hmot tonážní pro podlahy z dlaždic v objektech v do 6 m</t>
  </si>
  <si>
    <t>-1000934709</t>
  </si>
  <si>
    <t>781</t>
  </si>
  <si>
    <t>Dokončovací práce - obklady</t>
  </si>
  <si>
    <t>66</t>
  </si>
  <si>
    <t>781131112</t>
  </si>
  <si>
    <t>Izolace pod obklad nátěrem nebo stěrkou ve dvou vrstvách</t>
  </si>
  <si>
    <t>-857536116</t>
  </si>
  <si>
    <t>"nové konstrukce" 0,8*1,7*2+1,5*0,8*2+2,8*0,8*2+0,3*0,8*2+0,3*3,5*2</t>
  </si>
  <si>
    <t>67</t>
  </si>
  <si>
    <t>781151031</t>
  </si>
  <si>
    <t>Celoplošné vyrovnání podkladu stěrkou tl 3 mm</t>
  </si>
  <si>
    <t>-1039709577</t>
  </si>
  <si>
    <t>0,8*1,7*2+1,5*0,8*2+2,8*0,8*2+0,3*0,8*2+0,3*3,5*2</t>
  </si>
  <si>
    <t>68</t>
  </si>
  <si>
    <t>781471810</t>
  </si>
  <si>
    <t>Demontáž obkladů z obkladaček keramických kladených do malty</t>
  </si>
  <si>
    <t>2089395950</t>
  </si>
  <si>
    <t>"venkovní obklad v místě budoucího schodiště" 1,8*0,7</t>
  </si>
  <si>
    <t>69</t>
  </si>
  <si>
    <t>781475315</t>
  </si>
  <si>
    <t>Montáž obkladů keramických hladkých lepených lepidlem na bázi reaktivních pryskyřic přes 6 do 9 ks/m2</t>
  </si>
  <si>
    <t>-127027923</t>
  </si>
  <si>
    <t>70</t>
  </si>
  <si>
    <t>59761124</t>
  </si>
  <si>
    <t>dlažba keramická slinutá mrazuvzdorná R9/A povrch reliéfní/matný tl do 10mm přes 6 do 9ks/m2</t>
  </si>
  <si>
    <t>45891480</t>
  </si>
  <si>
    <t>71</t>
  </si>
  <si>
    <t>998781101</t>
  </si>
  <si>
    <t>Přesun hmot tonážní pro obklady keramické v objektech v do 6 m</t>
  </si>
  <si>
    <t>-2077739468</t>
  </si>
  <si>
    <t>783</t>
  </si>
  <si>
    <t>Dokončovací práce - nátěry</t>
  </si>
  <si>
    <t>72</t>
  </si>
  <si>
    <t>783344101</t>
  </si>
  <si>
    <t>Základní jednonásobný polyuretanový nátěr zámečnických konstrukcí</t>
  </si>
  <si>
    <t>-309840940</t>
  </si>
  <si>
    <t>0,29*45</t>
  </si>
  <si>
    <t>73</t>
  </si>
  <si>
    <t>783347101</t>
  </si>
  <si>
    <t>Krycí jednonásobný polyuretanový nátěr zámečnických konstrukcí</t>
  </si>
  <si>
    <t>339124286</t>
  </si>
  <si>
    <t>VRN</t>
  </si>
  <si>
    <t>Vedlejší rozpočtové náklady</t>
  </si>
  <si>
    <t>VRN3</t>
  </si>
  <si>
    <t>Zařízení staveniště</t>
  </si>
  <si>
    <t>74</t>
  </si>
  <si>
    <t>030001000</t>
  </si>
  <si>
    <t>soub</t>
  </si>
  <si>
    <t>1024</t>
  </si>
  <si>
    <t>1594633163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</si>
</sst>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4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4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8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E4" s="23" t="s">
        <v>12</v>
      </c>
      <c r="BS4" s="15" t="s">
        <v>6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26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26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26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26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26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20241117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Oprava venkovního schodiště v Kryblické ulici 423, Trutnov - ordinace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17. 11. 2024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73</v>
      </c>
      <c r="BT94" s="115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24.75" customHeight="1">
      <c r="A95" s="116" t="s">
        <v>77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'20241117 - Oprava venkovn...'!J28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78</v>
      </c>
      <c r="AR95" s="123"/>
      <c r="AS95" s="124">
        <v>0</v>
      </c>
      <c r="AT95" s="125">
        <f>ROUND(SUM(AV95:AW95),2)</f>
        <v>0</v>
      </c>
      <c r="AU95" s="126">
        <f>'20241117 - Oprava venkovn...'!P133</f>
        <v>0</v>
      </c>
      <c r="AV95" s="125">
        <f>'20241117 - Oprava venkovn...'!J31</f>
        <v>0</v>
      </c>
      <c r="AW95" s="125">
        <f>'20241117 - Oprava venkovn...'!J32</f>
        <v>0</v>
      </c>
      <c r="AX95" s="125">
        <f>'20241117 - Oprava venkovn...'!J33</f>
        <v>0</v>
      </c>
      <c r="AY95" s="125">
        <f>'20241117 - Oprava venkovn...'!J34</f>
        <v>0</v>
      </c>
      <c r="AZ95" s="125">
        <f>'20241117 - Oprava venkovn...'!F31</f>
        <v>0</v>
      </c>
      <c r="BA95" s="125">
        <f>'20241117 - Oprava venkovn...'!F32</f>
        <v>0</v>
      </c>
      <c r="BB95" s="125">
        <f>'20241117 - Oprava venkovn...'!F33</f>
        <v>0</v>
      </c>
      <c r="BC95" s="125">
        <f>'20241117 - Oprava venkovn...'!F34</f>
        <v>0</v>
      </c>
      <c r="BD95" s="127">
        <f>'20241117 - Oprava venkovn...'!F35</f>
        <v>0</v>
      </c>
      <c r="BE95" s="7"/>
      <c r="BT95" s="128" t="s">
        <v>8</v>
      </c>
      <c r="BU95" s="128" t="s">
        <v>79</v>
      </c>
      <c r="BV95" s="128" t="s">
        <v>75</v>
      </c>
      <c r="BW95" s="128" t="s">
        <v>5</v>
      </c>
      <c r="BX95" s="128" t="s">
        <v>76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jBoUsUx7zJzk1AoNHcV+gxi7CFBCCeHBB1a0Ns/SWbjMLqg4fTucGj1fH0xVHTmi+pJ++GPMeIT0BpZnHt6w+Q==" hashValue="9s8MIl5ujJulID5GyPJQGd48CD087yYfEQWrI7fereULPxOwWB9vHAiJxcIY8dvG2A4sxYCHmS4/KbL6VJiBT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1117 - Oprava venkov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80</v>
      </c>
    </row>
    <row r="4" s="1" customFormat="1" ht="24.96" customHeight="1">
      <c r="B4" s="18"/>
      <c r="D4" s="131" t="s">
        <v>81</v>
      </c>
      <c r="L4" s="18"/>
      <c r="M4" s="132" t="s">
        <v>11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30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17. 11. 2024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27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28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30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27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32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27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33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34</v>
      </c>
      <c r="E28" s="36"/>
      <c r="F28" s="36"/>
      <c r="G28" s="36"/>
      <c r="H28" s="36"/>
      <c r="I28" s="36"/>
      <c r="J28" s="143">
        <f>ROUND(J133,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36</v>
      </c>
      <c r="G30" s="36"/>
      <c r="H30" s="36"/>
      <c r="I30" s="144" t="s">
        <v>35</v>
      </c>
      <c r="J30" s="144" t="s">
        <v>37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38</v>
      </c>
      <c r="E31" s="133" t="s">
        <v>39</v>
      </c>
      <c r="F31" s="146">
        <f>ROUND((SUM(BE133:BE271)),  2)</f>
        <v>0</v>
      </c>
      <c r="G31" s="36"/>
      <c r="H31" s="36"/>
      <c r="I31" s="147">
        <v>0.20999999999999999</v>
      </c>
      <c r="J31" s="146">
        <f>ROUND(((SUM(BE133:BE271))*I31),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40</v>
      </c>
      <c r="F32" s="146">
        <f>ROUND((SUM(BF133:BF271)),  2)</f>
        <v>0</v>
      </c>
      <c r="G32" s="36"/>
      <c r="H32" s="36"/>
      <c r="I32" s="147">
        <v>0.12</v>
      </c>
      <c r="J32" s="146">
        <f>ROUND(((SUM(BF133:BF271))*I32),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41</v>
      </c>
      <c r="F33" s="146">
        <f>ROUND((SUM(BG133:BG271)),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42</v>
      </c>
      <c r="F34" s="146">
        <f>ROUND((SUM(BH133:BH271)),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43</v>
      </c>
      <c r="F35" s="146">
        <f>ROUND((SUM(BI133:BI271)),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44</v>
      </c>
      <c r="E37" s="150"/>
      <c r="F37" s="150"/>
      <c r="G37" s="151" t="s">
        <v>45</v>
      </c>
      <c r="H37" s="152" t="s">
        <v>46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47</v>
      </c>
      <c r="E50" s="156"/>
      <c r="F50" s="156"/>
      <c r="G50" s="155" t="s">
        <v>48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49</v>
      </c>
      <c r="E61" s="158"/>
      <c r="F61" s="159" t="s">
        <v>50</v>
      </c>
      <c r="G61" s="157" t="s">
        <v>49</v>
      </c>
      <c r="H61" s="158"/>
      <c r="I61" s="158"/>
      <c r="J61" s="160" t="s">
        <v>50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51</v>
      </c>
      <c r="E65" s="161"/>
      <c r="F65" s="161"/>
      <c r="G65" s="155" t="s">
        <v>52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49</v>
      </c>
      <c r="E76" s="158"/>
      <c r="F76" s="159" t="s">
        <v>50</v>
      </c>
      <c r="G76" s="157" t="s">
        <v>49</v>
      </c>
      <c r="H76" s="158"/>
      <c r="I76" s="158"/>
      <c r="J76" s="160" t="s">
        <v>50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30" customHeight="1">
      <c r="A85" s="36"/>
      <c r="B85" s="37"/>
      <c r="C85" s="38"/>
      <c r="D85" s="38"/>
      <c r="E85" s="74" t="str">
        <f>E7</f>
        <v>Oprava venkovního schodiště v Kryblické ulici 423, Trutnov - ordinace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 xml:space="preserve"> </v>
      </c>
      <c r="G87" s="38"/>
      <c r="H87" s="38"/>
      <c r="I87" s="30" t="s">
        <v>22</v>
      </c>
      <c r="J87" s="77" t="str">
        <f>IF(J10="","",J10)</f>
        <v>17. 11. 2024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32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83</v>
      </c>
      <c r="D92" s="167"/>
      <c r="E92" s="167"/>
      <c r="F92" s="167"/>
      <c r="G92" s="167"/>
      <c r="H92" s="167"/>
      <c r="I92" s="167"/>
      <c r="J92" s="168" t="s">
        <v>84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85</v>
      </c>
      <c r="D94" s="38"/>
      <c r="E94" s="38"/>
      <c r="F94" s="38"/>
      <c r="G94" s="38"/>
      <c r="H94" s="38"/>
      <c r="I94" s="38"/>
      <c r="J94" s="108">
        <f>J133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86</v>
      </c>
    </row>
    <row r="95" s="9" customFormat="1" ht="24.96" customHeight="1">
      <c r="A95" s="9"/>
      <c r="B95" s="170"/>
      <c r="C95" s="171"/>
      <c r="D95" s="172" t="s">
        <v>87</v>
      </c>
      <c r="E95" s="173"/>
      <c r="F95" s="173"/>
      <c r="G95" s="173"/>
      <c r="H95" s="173"/>
      <c r="I95" s="173"/>
      <c r="J95" s="174">
        <f>J134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88</v>
      </c>
      <c r="E96" s="179"/>
      <c r="F96" s="179"/>
      <c r="G96" s="179"/>
      <c r="H96" s="179"/>
      <c r="I96" s="179"/>
      <c r="J96" s="180">
        <f>J135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89</v>
      </c>
      <c r="E97" s="179"/>
      <c r="F97" s="179"/>
      <c r="G97" s="179"/>
      <c r="H97" s="179"/>
      <c r="I97" s="179"/>
      <c r="J97" s="180">
        <f>J146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90</v>
      </c>
      <c r="E98" s="179"/>
      <c r="F98" s="179"/>
      <c r="G98" s="179"/>
      <c r="H98" s="179"/>
      <c r="I98" s="179"/>
      <c r="J98" s="180">
        <f>J153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6"/>
      <c r="C99" s="177"/>
      <c r="D99" s="178" t="s">
        <v>91</v>
      </c>
      <c r="E99" s="179"/>
      <c r="F99" s="179"/>
      <c r="G99" s="179"/>
      <c r="H99" s="179"/>
      <c r="I99" s="179"/>
      <c r="J99" s="180">
        <f>J156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6"/>
      <c r="C100" s="177"/>
      <c r="D100" s="178" t="s">
        <v>92</v>
      </c>
      <c r="E100" s="179"/>
      <c r="F100" s="179"/>
      <c r="G100" s="179"/>
      <c r="H100" s="179"/>
      <c r="I100" s="179"/>
      <c r="J100" s="180">
        <f>J168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93</v>
      </c>
      <c r="E101" s="179"/>
      <c r="F101" s="179"/>
      <c r="G101" s="179"/>
      <c r="H101" s="179"/>
      <c r="I101" s="179"/>
      <c r="J101" s="180">
        <f>J170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94</v>
      </c>
      <c r="E102" s="179"/>
      <c r="F102" s="179"/>
      <c r="G102" s="179"/>
      <c r="H102" s="179"/>
      <c r="I102" s="179"/>
      <c r="J102" s="180">
        <f>J173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6"/>
      <c r="C103" s="177"/>
      <c r="D103" s="178" t="s">
        <v>95</v>
      </c>
      <c r="E103" s="179"/>
      <c r="F103" s="179"/>
      <c r="G103" s="179"/>
      <c r="H103" s="179"/>
      <c r="I103" s="179"/>
      <c r="J103" s="180">
        <f>J186</f>
        <v>0</v>
      </c>
      <c r="K103" s="177"/>
      <c r="L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6"/>
      <c r="C104" s="177"/>
      <c r="D104" s="178" t="s">
        <v>96</v>
      </c>
      <c r="E104" s="179"/>
      <c r="F104" s="179"/>
      <c r="G104" s="179"/>
      <c r="H104" s="179"/>
      <c r="I104" s="179"/>
      <c r="J104" s="180">
        <f>J194</f>
        <v>0</v>
      </c>
      <c r="K104" s="177"/>
      <c r="L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0"/>
      <c r="C105" s="171"/>
      <c r="D105" s="172" t="s">
        <v>97</v>
      </c>
      <c r="E105" s="173"/>
      <c r="F105" s="173"/>
      <c r="G105" s="173"/>
      <c r="H105" s="173"/>
      <c r="I105" s="173"/>
      <c r="J105" s="174">
        <f>J196</f>
        <v>0</v>
      </c>
      <c r="K105" s="171"/>
      <c r="L105" s="17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6"/>
      <c r="C106" s="177"/>
      <c r="D106" s="178" t="s">
        <v>98</v>
      </c>
      <c r="E106" s="179"/>
      <c r="F106" s="179"/>
      <c r="G106" s="179"/>
      <c r="H106" s="179"/>
      <c r="I106" s="179"/>
      <c r="J106" s="180">
        <f>J197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99</v>
      </c>
      <c r="E107" s="179"/>
      <c r="F107" s="179"/>
      <c r="G107" s="179"/>
      <c r="H107" s="179"/>
      <c r="I107" s="179"/>
      <c r="J107" s="180">
        <f>J208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6"/>
      <c r="C108" s="177"/>
      <c r="D108" s="178" t="s">
        <v>100</v>
      </c>
      <c r="E108" s="179"/>
      <c r="F108" s="179"/>
      <c r="G108" s="179"/>
      <c r="H108" s="179"/>
      <c r="I108" s="179"/>
      <c r="J108" s="180">
        <f>J210</f>
        <v>0</v>
      </c>
      <c r="K108" s="177"/>
      <c r="L108" s="18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6"/>
      <c r="C109" s="177"/>
      <c r="D109" s="178" t="s">
        <v>101</v>
      </c>
      <c r="E109" s="179"/>
      <c r="F109" s="179"/>
      <c r="G109" s="179"/>
      <c r="H109" s="179"/>
      <c r="I109" s="179"/>
      <c r="J109" s="180">
        <f>J214</f>
        <v>0</v>
      </c>
      <c r="K109" s="177"/>
      <c r="L109" s="18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6"/>
      <c r="C110" s="177"/>
      <c r="D110" s="178" t="s">
        <v>102</v>
      </c>
      <c r="E110" s="179"/>
      <c r="F110" s="179"/>
      <c r="G110" s="179"/>
      <c r="H110" s="179"/>
      <c r="I110" s="179"/>
      <c r="J110" s="180">
        <f>J217</f>
        <v>0</v>
      </c>
      <c r="K110" s="177"/>
      <c r="L110" s="18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6"/>
      <c r="C111" s="177"/>
      <c r="D111" s="178" t="s">
        <v>103</v>
      </c>
      <c r="E111" s="179"/>
      <c r="F111" s="179"/>
      <c r="G111" s="179"/>
      <c r="H111" s="179"/>
      <c r="I111" s="179"/>
      <c r="J111" s="180">
        <f>J237</f>
        <v>0</v>
      </c>
      <c r="K111" s="177"/>
      <c r="L111" s="18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6"/>
      <c r="C112" s="177"/>
      <c r="D112" s="178" t="s">
        <v>104</v>
      </c>
      <c r="E112" s="179"/>
      <c r="F112" s="179"/>
      <c r="G112" s="179"/>
      <c r="H112" s="179"/>
      <c r="I112" s="179"/>
      <c r="J112" s="180">
        <f>J254</f>
        <v>0</v>
      </c>
      <c r="K112" s="177"/>
      <c r="L112" s="18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6"/>
      <c r="C113" s="177"/>
      <c r="D113" s="178" t="s">
        <v>105</v>
      </c>
      <c r="E113" s="179"/>
      <c r="F113" s="179"/>
      <c r="G113" s="179"/>
      <c r="H113" s="179"/>
      <c r="I113" s="179"/>
      <c r="J113" s="180">
        <f>J265</f>
        <v>0</v>
      </c>
      <c r="K113" s="177"/>
      <c r="L113" s="18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70"/>
      <c r="C114" s="171"/>
      <c r="D114" s="172" t="s">
        <v>106</v>
      </c>
      <c r="E114" s="173"/>
      <c r="F114" s="173"/>
      <c r="G114" s="173"/>
      <c r="H114" s="173"/>
      <c r="I114" s="173"/>
      <c r="J114" s="174">
        <f>J269</f>
        <v>0</v>
      </c>
      <c r="K114" s="171"/>
      <c r="L114" s="175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76"/>
      <c r="C115" s="177"/>
      <c r="D115" s="178" t="s">
        <v>107</v>
      </c>
      <c r="E115" s="179"/>
      <c r="F115" s="179"/>
      <c r="G115" s="179"/>
      <c r="H115" s="179"/>
      <c r="I115" s="179"/>
      <c r="J115" s="180">
        <f>J270</f>
        <v>0</v>
      </c>
      <c r="K115" s="177"/>
      <c r="L115" s="18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64"/>
      <c r="C117" s="65"/>
      <c r="D117" s="65"/>
      <c r="E117" s="65"/>
      <c r="F117" s="65"/>
      <c r="G117" s="65"/>
      <c r="H117" s="65"/>
      <c r="I117" s="65"/>
      <c r="J117" s="65"/>
      <c r="K117" s="65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="2" customFormat="1" ht="6.96" customHeight="1">
      <c r="A121" s="36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4.96" customHeight="1">
      <c r="A122" s="36"/>
      <c r="B122" s="37"/>
      <c r="C122" s="21" t="s">
        <v>108</v>
      </c>
      <c r="D122" s="38"/>
      <c r="E122" s="38"/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16</v>
      </c>
      <c r="D124" s="38"/>
      <c r="E124" s="38"/>
      <c r="F124" s="38"/>
      <c r="G124" s="38"/>
      <c r="H124" s="38"/>
      <c r="I124" s="38"/>
      <c r="J124" s="38"/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30" customHeight="1">
      <c r="A125" s="36"/>
      <c r="B125" s="37"/>
      <c r="C125" s="38"/>
      <c r="D125" s="38"/>
      <c r="E125" s="74" t="str">
        <f>E7</f>
        <v>Oprava venkovního schodiště v Kryblické ulici 423, Trutnov - ordinace</v>
      </c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30" t="s">
        <v>20</v>
      </c>
      <c r="D127" s="38"/>
      <c r="E127" s="38"/>
      <c r="F127" s="25" t="str">
        <f>F10</f>
        <v xml:space="preserve"> </v>
      </c>
      <c r="G127" s="38"/>
      <c r="H127" s="38"/>
      <c r="I127" s="30" t="s">
        <v>22</v>
      </c>
      <c r="J127" s="77" t="str">
        <f>IF(J10="","",J10)</f>
        <v>17. 11. 2024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30" t="s">
        <v>24</v>
      </c>
      <c r="D129" s="38"/>
      <c r="E129" s="38"/>
      <c r="F129" s="25" t="str">
        <f>E13</f>
        <v xml:space="preserve"> </v>
      </c>
      <c r="G129" s="38"/>
      <c r="H129" s="38"/>
      <c r="I129" s="30" t="s">
        <v>30</v>
      </c>
      <c r="J129" s="34" t="str">
        <f>E19</f>
        <v xml:space="preserve"> </v>
      </c>
      <c r="K129" s="38"/>
      <c r="L129" s="61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5.15" customHeight="1">
      <c r="A130" s="36"/>
      <c r="B130" s="37"/>
      <c r="C130" s="30" t="s">
        <v>28</v>
      </c>
      <c r="D130" s="38"/>
      <c r="E130" s="38"/>
      <c r="F130" s="25" t="str">
        <f>IF(E16="","",E16)</f>
        <v>Vyplň údaj</v>
      </c>
      <c r="G130" s="38"/>
      <c r="H130" s="38"/>
      <c r="I130" s="30" t="s">
        <v>32</v>
      </c>
      <c r="J130" s="34" t="str">
        <f>E22</f>
        <v xml:space="preserve"> </v>
      </c>
      <c r="K130" s="38"/>
      <c r="L130" s="61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0.32" customHeight="1">
      <c r="A131" s="36"/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61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11" customFormat="1" ht="29.28" customHeight="1">
      <c r="A132" s="182"/>
      <c r="B132" s="183"/>
      <c r="C132" s="184" t="s">
        <v>109</v>
      </c>
      <c r="D132" s="185" t="s">
        <v>59</v>
      </c>
      <c r="E132" s="185" t="s">
        <v>55</v>
      </c>
      <c r="F132" s="185" t="s">
        <v>56</v>
      </c>
      <c r="G132" s="185" t="s">
        <v>110</v>
      </c>
      <c r="H132" s="185" t="s">
        <v>111</v>
      </c>
      <c r="I132" s="185" t="s">
        <v>112</v>
      </c>
      <c r="J132" s="185" t="s">
        <v>84</v>
      </c>
      <c r="K132" s="186" t="s">
        <v>113</v>
      </c>
      <c r="L132" s="187"/>
      <c r="M132" s="98" t="s">
        <v>1</v>
      </c>
      <c r="N132" s="99" t="s">
        <v>38</v>
      </c>
      <c r="O132" s="99" t="s">
        <v>114</v>
      </c>
      <c r="P132" s="99" t="s">
        <v>115</v>
      </c>
      <c r="Q132" s="99" t="s">
        <v>116</v>
      </c>
      <c r="R132" s="99" t="s">
        <v>117</v>
      </c>
      <c r="S132" s="99" t="s">
        <v>118</v>
      </c>
      <c r="T132" s="100" t="s">
        <v>119</v>
      </c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</row>
    <row r="133" s="2" customFormat="1" ht="22.8" customHeight="1">
      <c r="A133" s="36"/>
      <c r="B133" s="37"/>
      <c r="C133" s="105" t="s">
        <v>120</v>
      </c>
      <c r="D133" s="38"/>
      <c r="E133" s="38"/>
      <c r="F133" s="38"/>
      <c r="G133" s="38"/>
      <c r="H133" s="38"/>
      <c r="I133" s="38"/>
      <c r="J133" s="188">
        <f>BK133</f>
        <v>0</v>
      </c>
      <c r="K133" s="38"/>
      <c r="L133" s="42"/>
      <c r="M133" s="101"/>
      <c r="N133" s="189"/>
      <c r="O133" s="102"/>
      <c r="P133" s="190">
        <f>P134+P196+P269</f>
        <v>0</v>
      </c>
      <c r="Q133" s="102"/>
      <c r="R133" s="190">
        <f>R134+R196+R269</f>
        <v>25.555982199999999</v>
      </c>
      <c r="S133" s="102"/>
      <c r="T133" s="191">
        <f>T134+T196+T269</f>
        <v>1.9343000000000001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73</v>
      </c>
      <c r="AU133" s="15" t="s">
        <v>86</v>
      </c>
      <c r="BK133" s="192">
        <f>BK134+BK196+BK269</f>
        <v>0</v>
      </c>
    </row>
    <row r="134" s="12" customFormat="1" ht="25.92" customHeight="1">
      <c r="A134" s="12"/>
      <c r="B134" s="193"/>
      <c r="C134" s="194"/>
      <c r="D134" s="195" t="s">
        <v>73</v>
      </c>
      <c r="E134" s="196" t="s">
        <v>121</v>
      </c>
      <c r="F134" s="196" t="s">
        <v>122</v>
      </c>
      <c r="G134" s="194"/>
      <c r="H134" s="194"/>
      <c r="I134" s="197"/>
      <c r="J134" s="198">
        <f>BK134</f>
        <v>0</v>
      </c>
      <c r="K134" s="194"/>
      <c r="L134" s="199"/>
      <c r="M134" s="200"/>
      <c r="N134" s="201"/>
      <c r="O134" s="201"/>
      <c r="P134" s="202">
        <f>P135+P146+P153+P156+P168+P170+P173+P186+P194</f>
        <v>0</v>
      </c>
      <c r="Q134" s="201"/>
      <c r="R134" s="202">
        <f>R135+R146+R153+R156+R168+R170+R173+R186+R194</f>
        <v>24.3859852</v>
      </c>
      <c r="S134" s="201"/>
      <c r="T134" s="203">
        <f>T135+T146+T153+T156+T168+T170+T173+T186+T194</f>
        <v>0.92400000000000015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4" t="s">
        <v>8</v>
      </c>
      <c r="AT134" s="205" t="s">
        <v>73</v>
      </c>
      <c r="AU134" s="205" t="s">
        <v>74</v>
      </c>
      <c r="AY134" s="204" t="s">
        <v>123</v>
      </c>
      <c r="BK134" s="206">
        <f>BK135+BK146+BK153+BK156+BK168+BK170+BK173+BK186+BK194</f>
        <v>0</v>
      </c>
    </row>
    <row r="135" s="12" customFormat="1" ht="22.8" customHeight="1">
      <c r="A135" s="12"/>
      <c r="B135" s="193"/>
      <c r="C135" s="194"/>
      <c r="D135" s="195" t="s">
        <v>73</v>
      </c>
      <c r="E135" s="207" t="s">
        <v>8</v>
      </c>
      <c r="F135" s="207" t="s">
        <v>124</v>
      </c>
      <c r="G135" s="194"/>
      <c r="H135" s="194"/>
      <c r="I135" s="197"/>
      <c r="J135" s="208">
        <f>BK135</f>
        <v>0</v>
      </c>
      <c r="K135" s="194"/>
      <c r="L135" s="199"/>
      <c r="M135" s="200"/>
      <c r="N135" s="201"/>
      <c r="O135" s="201"/>
      <c r="P135" s="202">
        <f>SUM(P136:P145)</f>
        <v>0</v>
      </c>
      <c r="Q135" s="201"/>
      <c r="R135" s="202">
        <f>SUM(R136:R145)</f>
        <v>0</v>
      </c>
      <c r="S135" s="201"/>
      <c r="T135" s="203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4" t="s">
        <v>8</v>
      </c>
      <c r="AT135" s="205" t="s">
        <v>73</v>
      </c>
      <c r="AU135" s="205" t="s">
        <v>8</v>
      </c>
      <c r="AY135" s="204" t="s">
        <v>123</v>
      </c>
      <c r="BK135" s="206">
        <f>SUM(BK136:BK145)</f>
        <v>0</v>
      </c>
    </row>
    <row r="136" s="2" customFormat="1" ht="33" customHeight="1">
      <c r="A136" s="36"/>
      <c r="B136" s="37"/>
      <c r="C136" s="209" t="s">
        <v>8</v>
      </c>
      <c r="D136" s="209" t="s">
        <v>125</v>
      </c>
      <c r="E136" s="210" t="s">
        <v>126</v>
      </c>
      <c r="F136" s="211" t="s">
        <v>127</v>
      </c>
      <c r="G136" s="212" t="s">
        <v>128</v>
      </c>
      <c r="H136" s="213">
        <v>6.3200000000000003</v>
      </c>
      <c r="I136" s="214"/>
      <c r="J136" s="213">
        <f>ROUND(I136*H136,0)</f>
        <v>0</v>
      </c>
      <c r="K136" s="211" t="s">
        <v>129</v>
      </c>
      <c r="L136" s="42"/>
      <c r="M136" s="215" t="s">
        <v>1</v>
      </c>
      <c r="N136" s="216" t="s">
        <v>39</v>
      </c>
      <c r="O136" s="89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130</v>
      </c>
      <c r="AT136" s="219" t="s">
        <v>125</v>
      </c>
      <c r="AU136" s="219" t="s">
        <v>80</v>
      </c>
      <c r="AY136" s="15" t="s">
        <v>123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5" t="s">
        <v>8</v>
      </c>
      <c r="BK136" s="220">
        <f>ROUND(I136*H136,0)</f>
        <v>0</v>
      </c>
      <c r="BL136" s="15" t="s">
        <v>130</v>
      </c>
      <c r="BM136" s="219" t="s">
        <v>131</v>
      </c>
    </row>
    <row r="137" s="13" customFormat="1">
      <c r="A137" s="13"/>
      <c r="B137" s="221"/>
      <c r="C137" s="222"/>
      <c r="D137" s="223" t="s">
        <v>132</v>
      </c>
      <c r="E137" s="224" t="s">
        <v>1</v>
      </c>
      <c r="F137" s="225" t="s">
        <v>133</v>
      </c>
      <c r="G137" s="222"/>
      <c r="H137" s="226">
        <v>6.3200000000000003</v>
      </c>
      <c r="I137" s="227"/>
      <c r="J137" s="222"/>
      <c r="K137" s="222"/>
      <c r="L137" s="228"/>
      <c r="M137" s="229"/>
      <c r="N137" s="230"/>
      <c r="O137" s="230"/>
      <c r="P137" s="230"/>
      <c r="Q137" s="230"/>
      <c r="R137" s="230"/>
      <c r="S137" s="230"/>
      <c r="T137" s="23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2" t="s">
        <v>132</v>
      </c>
      <c r="AU137" s="232" t="s">
        <v>80</v>
      </c>
      <c r="AV137" s="13" t="s">
        <v>80</v>
      </c>
      <c r="AW137" s="13" t="s">
        <v>31</v>
      </c>
      <c r="AX137" s="13" t="s">
        <v>8</v>
      </c>
      <c r="AY137" s="232" t="s">
        <v>123</v>
      </c>
    </row>
    <row r="138" s="2" customFormat="1" ht="37.8" customHeight="1">
      <c r="A138" s="36"/>
      <c r="B138" s="37"/>
      <c r="C138" s="209" t="s">
        <v>80</v>
      </c>
      <c r="D138" s="209" t="s">
        <v>125</v>
      </c>
      <c r="E138" s="210" t="s">
        <v>134</v>
      </c>
      <c r="F138" s="211" t="s">
        <v>135</v>
      </c>
      <c r="G138" s="212" t="s">
        <v>128</v>
      </c>
      <c r="H138" s="213">
        <v>4.1600000000000001</v>
      </c>
      <c r="I138" s="214"/>
      <c r="J138" s="213">
        <f>ROUND(I138*H138,0)</f>
        <v>0</v>
      </c>
      <c r="K138" s="211" t="s">
        <v>129</v>
      </c>
      <c r="L138" s="42"/>
      <c r="M138" s="215" t="s">
        <v>1</v>
      </c>
      <c r="N138" s="216" t="s">
        <v>39</v>
      </c>
      <c r="O138" s="89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130</v>
      </c>
      <c r="AT138" s="219" t="s">
        <v>125</v>
      </c>
      <c r="AU138" s="219" t="s">
        <v>80</v>
      </c>
      <c r="AY138" s="15" t="s">
        <v>123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15" t="s">
        <v>8</v>
      </c>
      <c r="BK138" s="220">
        <f>ROUND(I138*H138,0)</f>
        <v>0</v>
      </c>
      <c r="BL138" s="15" t="s">
        <v>130</v>
      </c>
      <c r="BM138" s="219" t="s">
        <v>136</v>
      </c>
    </row>
    <row r="139" s="2" customFormat="1" ht="24.15" customHeight="1">
      <c r="A139" s="36"/>
      <c r="B139" s="37"/>
      <c r="C139" s="209" t="s">
        <v>137</v>
      </c>
      <c r="D139" s="209" t="s">
        <v>125</v>
      </c>
      <c r="E139" s="210" t="s">
        <v>138</v>
      </c>
      <c r="F139" s="211" t="s">
        <v>139</v>
      </c>
      <c r="G139" s="212" t="s">
        <v>128</v>
      </c>
      <c r="H139" s="213">
        <v>4.1600000000000001</v>
      </c>
      <c r="I139" s="214"/>
      <c r="J139" s="213">
        <f>ROUND(I139*H139,0)</f>
        <v>0</v>
      </c>
      <c r="K139" s="211" t="s">
        <v>129</v>
      </c>
      <c r="L139" s="42"/>
      <c r="M139" s="215" t="s">
        <v>1</v>
      </c>
      <c r="N139" s="216" t="s">
        <v>39</v>
      </c>
      <c r="O139" s="89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130</v>
      </c>
      <c r="AT139" s="219" t="s">
        <v>125</v>
      </c>
      <c r="AU139" s="219" t="s">
        <v>80</v>
      </c>
      <c r="AY139" s="15" t="s">
        <v>123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5" t="s">
        <v>8</v>
      </c>
      <c r="BK139" s="220">
        <f>ROUND(I139*H139,0)</f>
        <v>0</v>
      </c>
      <c r="BL139" s="15" t="s">
        <v>130</v>
      </c>
      <c r="BM139" s="219" t="s">
        <v>140</v>
      </c>
    </row>
    <row r="140" s="13" customFormat="1">
      <c r="A140" s="13"/>
      <c r="B140" s="221"/>
      <c r="C140" s="222"/>
      <c r="D140" s="223" t="s">
        <v>132</v>
      </c>
      <c r="E140" s="224" t="s">
        <v>1</v>
      </c>
      <c r="F140" s="225" t="s">
        <v>141</v>
      </c>
      <c r="G140" s="222"/>
      <c r="H140" s="226">
        <v>4.1600000000000001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2" t="s">
        <v>132</v>
      </c>
      <c r="AU140" s="232" t="s">
        <v>80</v>
      </c>
      <c r="AV140" s="13" t="s">
        <v>80</v>
      </c>
      <c r="AW140" s="13" t="s">
        <v>31</v>
      </c>
      <c r="AX140" s="13" t="s">
        <v>8</v>
      </c>
      <c r="AY140" s="232" t="s">
        <v>123</v>
      </c>
    </row>
    <row r="141" s="2" customFormat="1" ht="33" customHeight="1">
      <c r="A141" s="36"/>
      <c r="B141" s="37"/>
      <c r="C141" s="209" t="s">
        <v>130</v>
      </c>
      <c r="D141" s="209" t="s">
        <v>125</v>
      </c>
      <c r="E141" s="210" t="s">
        <v>142</v>
      </c>
      <c r="F141" s="211" t="s">
        <v>143</v>
      </c>
      <c r="G141" s="212" t="s">
        <v>144</v>
      </c>
      <c r="H141" s="213">
        <v>7.4900000000000002</v>
      </c>
      <c r="I141" s="214"/>
      <c r="J141" s="213">
        <f>ROUND(I141*H141,0)</f>
        <v>0</v>
      </c>
      <c r="K141" s="211" t="s">
        <v>129</v>
      </c>
      <c r="L141" s="42"/>
      <c r="M141" s="215" t="s">
        <v>1</v>
      </c>
      <c r="N141" s="216" t="s">
        <v>39</v>
      </c>
      <c r="O141" s="89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130</v>
      </c>
      <c r="AT141" s="219" t="s">
        <v>125</v>
      </c>
      <c r="AU141" s="219" t="s">
        <v>80</v>
      </c>
      <c r="AY141" s="15" t="s">
        <v>123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15" t="s">
        <v>8</v>
      </c>
      <c r="BK141" s="220">
        <f>ROUND(I141*H141,0)</f>
        <v>0</v>
      </c>
      <c r="BL141" s="15" t="s">
        <v>130</v>
      </c>
      <c r="BM141" s="219" t="s">
        <v>145</v>
      </c>
    </row>
    <row r="142" s="13" customFormat="1">
      <c r="A142" s="13"/>
      <c r="B142" s="221"/>
      <c r="C142" s="222"/>
      <c r="D142" s="223" t="s">
        <v>132</v>
      </c>
      <c r="E142" s="224" t="s">
        <v>1</v>
      </c>
      <c r="F142" s="225" t="s">
        <v>146</v>
      </c>
      <c r="G142" s="222"/>
      <c r="H142" s="226">
        <v>7.4900000000000002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2" t="s">
        <v>132</v>
      </c>
      <c r="AU142" s="232" t="s">
        <v>80</v>
      </c>
      <c r="AV142" s="13" t="s">
        <v>80</v>
      </c>
      <c r="AW142" s="13" t="s">
        <v>31</v>
      </c>
      <c r="AX142" s="13" t="s">
        <v>8</v>
      </c>
      <c r="AY142" s="232" t="s">
        <v>123</v>
      </c>
    </row>
    <row r="143" s="2" customFormat="1" ht="24.15" customHeight="1">
      <c r="A143" s="36"/>
      <c r="B143" s="37"/>
      <c r="C143" s="209" t="s">
        <v>147</v>
      </c>
      <c r="D143" s="209" t="s">
        <v>125</v>
      </c>
      <c r="E143" s="210" t="s">
        <v>148</v>
      </c>
      <c r="F143" s="211" t="s">
        <v>149</v>
      </c>
      <c r="G143" s="212" t="s">
        <v>128</v>
      </c>
      <c r="H143" s="213">
        <v>2.1600000000000001</v>
      </c>
      <c r="I143" s="214"/>
      <c r="J143" s="213">
        <f>ROUND(I143*H143,0)</f>
        <v>0</v>
      </c>
      <c r="K143" s="211" t="s">
        <v>129</v>
      </c>
      <c r="L143" s="42"/>
      <c r="M143" s="215" t="s">
        <v>1</v>
      </c>
      <c r="N143" s="216" t="s">
        <v>39</v>
      </c>
      <c r="O143" s="89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130</v>
      </c>
      <c r="AT143" s="219" t="s">
        <v>125</v>
      </c>
      <c r="AU143" s="219" t="s">
        <v>80</v>
      </c>
      <c r="AY143" s="15" t="s">
        <v>123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5" t="s">
        <v>8</v>
      </c>
      <c r="BK143" s="220">
        <f>ROUND(I143*H143,0)</f>
        <v>0</v>
      </c>
      <c r="BL143" s="15" t="s">
        <v>130</v>
      </c>
      <c r="BM143" s="219" t="s">
        <v>150</v>
      </c>
    </row>
    <row r="144" s="13" customFormat="1">
      <c r="A144" s="13"/>
      <c r="B144" s="221"/>
      <c r="C144" s="222"/>
      <c r="D144" s="223" t="s">
        <v>132</v>
      </c>
      <c r="E144" s="224" t="s">
        <v>1</v>
      </c>
      <c r="F144" s="225" t="s">
        <v>151</v>
      </c>
      <c r="G144" s="222"/>
      <c r="H144" s="226">
        <v>2.1600000000000001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2" t="s">
        <v>132</v>
      </c>
      <c r="AU144" s="232" t="s">
        <v>80</v>
      </c>
      <c r="AV144" s="13" t="s">
        <v>80</v>
      </c>
      <c r="AW144" s="13" t="s">
        <v>31</v>
      </c>
      <c r="AX144" s="13" t="s">
        <v>8</v>
      </c>
      <c r="AY144" s="232" t="s">
        <v>123</v>
      </c>
    </row>
    <row r="145" s="2" customFormat="1" ht="24.15" customHeight="1">
      <c r="A145" s="36"/>
      <c r="B145" s="37"/>
      <c r="C145" s="209" t="s">
        <v>152</v>
      </c>
      <c r="D145" s="209" t="s">
        <v>125</v>
      </c>
      <c r="E145" s="210" t="s">
        <v>153</v>
      </c>
      <c r="F145" s="211" t="s">
        <v>154</v>
      </c>
      <c r="G145" s="212" t="s">
        <v>155</v>
      </c>
      <c r="H145" s="213">
        <v>1</v>
      </c>
      <c r="I145" s="214"/>
      <c r="J145" s="213">
        <f>ROUND(I145*H145,0)</f>
        <v>0</v>
      </c>
      <c r="K145" s="211" t="s">
        <v>1</v>
      </c>
      <c r="L145" s="42"/>
      <c r="M145" s="215" t="s">
        <v>1</v>
      </c>
      <c r="N145" s="216" t="s">
        <v>39</v>
      </c>
      <c r="O145" s="89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130</v>
      </c>
      <c r="AT145" s="219" t="s">
        <v>125</v>
      </c>
      <c r="AU145" s="219" t="s">
        <v>80</v>
      </c>
      <c r="AY145" s="15" t="s">
        <v>123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5" t="s">
        <v>8</v>
      </c>
      <c r="BK145" s="220">
        <f>ROUND(I145*H145,0)</f>
        <v>0</v>
      </c>
      <c r="BL145" s="15" t="s">
        <v>130</v>
      </c>
      <c r="BM145" s="219" t="s">
        <v>156</v>
      </c>
    </row>
    <row r="146" s="12" customFormat="1" ht="22.8" customHeight="1">
      <c r="A146" s="12"/>
      <c r="B146" s="193"/>
      <c r="C146" s="194"/>
      <c r="D146" s="195" t="s">
        <v>73</v>
      </c>
      <c r="E146" s="207" t="s">
        <v>80</v>
      </c>
      <c r="F146" s="207" t="s">
        <v>157</v>
      </c>
      <c r="G146" s="194"/>
      <c r="H146" s="194"/>
      <c r="I146" s="197"/>
      <c r="J146" s="208">
        <f>BK146</f>
        <v>0</v>
      </c>
      <c r="K146" s="194"/>
      <c r="L146" s="199"/>
      <c r="M146" s="200"/>
      <c r="N146" s="201"/>
      <c r="O146" s="201"/>
      <c r="P146" s="202">
        <f>SUM(P147:P152)</f>
        <v>0</v>
      </c>
      <c r="Q146" s="201"/>
      <c r="R146" s="202">
        <f>SUM(R147:R152)</f>
        <v>13.041486300000001</v>
      </c>
      <c r="S146" s="201"/>
      <c r="T146" s="203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4" t="s">
        <v>8</v>
      </c>
      <c r="AT146" s="205" t="s">
        <v>73</v>
      </c>
      <c r="AU146" s="205" t="s">
        <v>8</v>
      </c>
      <c r="AY146" s="204" t="s">
        <v>123</v>
      </c>
      <c r="BK146" s="206">
        <f>SUM(BK147:BK152)</f>
        <v>0</v>
      </c>
    </row>
    <row r="147" s="2" customFormat="1" ht="16.5" customHeight="1">
      <c r="A147" s="36"/>
      <c r="B147" s="37"/>
      <c r="C147" s="209" t="s">
        <v>158</v>
      </c>
      <c r="D147" s="209" t="s">
        <v>125</v>
      </c>
      <c r="E147" s="210" t="s">
        <v>159</v>
      </c>
      <c r="F147" s="211" t="s">
        <v>160</v>
      </c>
      <c r="G147" s="212" t="s">
        <v>128</v>
      </c>
      <c r="H147" s="213">
        <v>0.52000000000000002</v>
      </c>
      <c r="I147" s="214"/>
      <c r="J147" s="213">
        <f>ROUND(I147*H147,0)</f>
        <v>0</v>
      </c>
      <c r="K147" s="211" t="s">
        <v>129</v>
      </c>
      <c r="L147" s="42"/>
      <c r="M147" s="215" t="s">
        <v>1</v>
      </c>
      <c r="N147" s="216" t="s">
        <v>39</v>
      </c>
      <c r="O147" s="89"/>
      <c r="P147" s="217">
        <f>O147*H147</f>
        <v>0</v>
      </c>
      <c r="Q147" s="217">
        <v>2.5018699999999998</v>
      </c>
      <c r="R147" s="217">
        <f>Q147*H147</f>
        <v>1.3009724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130</v>
      </c>
      <c r="AT147" s="219" t="s">
        <v>125</v>
      </c>
      <c r="AU147" s="219" t="s">
        <v>80</v>
      </c>
      <c r="AY147" s="15" t="s">
        <v>123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15" t="s">
        <v>8</v>
      </c>
      <c r="BK147" s="220">
        <f>ROUND(I147*H147,0)</f>
        <v>0</v>
      </c>
      <c r="BL147" s="15" t="s">
        <v>130</v>
      </c>
      <c r="BM147" s="219" t="s">
        <v>161</v>
      </c>
    </row>
    <row r="148" s="13" customFormat="1">
      <c r="A148" s="13"/>
      <c r="B148" s="221"/>
      <c r="C148" s="222"/>
      <c r="D148" s="223" t="s">
        <v>132</v>
      </c>
      <c r="E148" s="224" t="s">
        <v>1</v>
      </c>
      <c r="F148" s="225" t="s">
        <v>162</v>
      </c>
      <c r="G148" s="222"/>
      <c r="H148" s="226">
        <v>0.52000000000000002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2" t="s">
        <v>132</v>
      </c>
      <c r="AU148" s="232" t="s">
        <v>80</v>
      </c>
      <c r="AV148" s="13" t="s">
        <v>80</v>
      </c>
      <c r="AW148" s="13" t="s">
        <v>31</v>
      </c>
      <c r="AX148" s="13" t="s">
        <v>8</v>
      </c>
      <c r="AY148" s="232" t="s">
        <v>123</v>
      </c>
    </row>
    <row r="149" s="2" customFormat="1" ht="24.15" customHeight="1">
      <c r="A149" s="36"/>
      <c r="B149" s="37"/>
      <c r="C149" s="209" t="s">
        <v>163</v>
      </c>
      <c r="D149" s="209" t="s">
        <v>125</v>
      </c>
      <c r="E149" s="210" t="s">
        <v>164</v>
      </c>
      <c r="F149" s="211" t="s">
        <v>165</v>
      </c>
      <c r="G149" s="212" t="s">
        <v>128</v>
      </c>
      <c r="H149" s="213">
        <v>2.3700000000000001</v>
      </c>
      <c r="I149" s="214"/>
      <c r="J149" s="213">
        <f>ROUND(I149*H149,0)</f>
        <v>0</v>
      </c>
      <c r="K149" s="211" t="s">
        <v>129</v>
      </c>
      <c r="L149" s="42"/>
      <c r="M149" s="215" t="s">
        <v>1</v>
      </c>
      <c r="N149" s="216" t="s">
        <v>39</v>
      </c>
      <c r="O149" s="89"/>
      <c r="P149" s="217">
        <f>O149*H149</f>
        <v>0</v>
      </c>
      <c r="Q149" s="217">
        <v>2.5018699999999998</v>
      </c>
      <c r="R149" s="217">
        <f>Q149*H149</f>
        <v>5.9294319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130</v>
      </c>
      <c r="AT149" s="219" t="s">
        <v>125</v>
      </c>
      <c r="AU149" s="219" t="s">
        <v>80</v>
      </c>
      <c r="AY149" s="15" t="s">
        <v>123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5" t="s">
        <v>8</v>
      </c>
      <c r="BK149" s="220">
        <f>ROUND(I149*H149,0)</f>
        <v>0</v>
      </c>
      <c r="BL149" s="15" t="s">
        <v>130</v>
      </c>
      <c r="BM149" s="219" t="s">
        <v>166</v>
      </c>
    </row>
    <row r="150" s="13" customFormat="1">
      <c r="A150" s="13"/>
      <c r="B150" s="221"/>
      <c r="C150" s="222"/>
      <c r="D150" s="223" t="s">
        <v>132</v>
      </c>
      <c r="E150" s="224" t="s">
        <v>1</v>
      </c>
      <c r="F150" s="225" t="s">
        <v>167</v>
      </c>
      <c r="G150" s="222"/>
      <c r="H150" s="226">
        <v>2.3700000000000001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2" t="s">
        <v>132</v>
      </c>
      <c r="AU150" s="232" t="s">
        <v>80</v>
      </c>
      <c r="AV150" s="13" t="s">
        <v>80</v>
      </c>
      <c r="AW150" s="13" t="s">
        <v>31</v>
      </c>
      <c r="AX150" s="13" t="s">
        <v>8</v>
      </c>
      <c r="AY150" s="232" t="s">
        <v>123</v>
      </c>
    </row>
    <row r="151" s="2" customFormat="1" ht="33" customHeight="1">
      <c r="A151" s="36"/>
      <c r="B151" s="37"/>
      <c r="C151" s="209" t="s">
        <v>168</v>
      </c>
      <c r="D151" s="209" t="s">
        <v>125</v>
      </c>
      <c r="E151" s="210" t="s">
        <v>169</v>
      </c>
      <c r="F151" s="211" t="s">
        <v>170</v>
      </c>
      <c r="G151" s="212" t="s">
        <v>171</v>
      </c>
      <c r="H151" s="213">
        <v>7.9000000000000004</v>
      </c>
      <c r="I151" s="214"/>
      <c r="J151" s="213">
        <f>ROUND(I151*H151,0)</f>
        <v>0</v>
      </c>
      <c r="K151" s="211" t="s">
        <v>129</v>
      </c>
      <c r="L151" s="42"/>
      <c r="M151" s="215" t="s">
        <v>1</v>
      </c>
      <c r="N151" s="216" t="s">
        <v>39</v>
      </c>
      <c r="O151" s="89"/>
      <c r="P151" s="217">
        <f>O151*H151</f>
        <v>0</v>
      </c>
      <c r="Q151" s="217">
        <v>0.73558000000000001</v>
      </c>
      <c r="R151" s="217">
        <f>Q151*H151</f>
        <v>5.8110820000000007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130</v>
      </c>
      <c r="AT151" s="219" t="s">
        <v>125</v>
      </c>
      <c r="AU151" s="219" t="s">
        <v>80</v>
      </c>
      <c r="AY151" s="15" t="s">
        <v>123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5" t="s">
        <v>8</v>
      </c>
      <c r="BK151" s="220">
        <f>ROUND(I151*H151,0)</f>
        <v>0</v>
      </c>
      <c r="BL151" s="15" t="s">
        <v>130</v>
      </c>
      <c r="BM151" s="219" t="s">
        <v>172</v>
      </c>
    </row>
    <row r="152" s="13" customFormat="1">
      <c r="A152" s="13"/>
      <c r="B152" s="221"/>
      <c r="C152" s="222"/>
      <c r="D152" s="223" t="s">
        <v>132</v>
      </c>
      <c r="E152" s="224" t="s">
        <v>1</v>
      </c>
      <c r="F152" s="225" t="s">
        <v>173</v>
      </c>
      <c r="G152" s="222"/>
      <c r="H152" s="226">
        <v>7.9000000000000004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2" t="s">
        <v>132</v>
      </c>
      <c r="AU152" s="232" t="s">
        <v>80</v>
      </c>
      <c r="AV152" s="13" t="s">
        <v>80</v>
      </c>
      <c r="AW152" s="13" t="s">
        <v>31</v>
      </c>
      <c r="AX152" s="13" t="s">
        <v>8</v>
      </c>
      <c r="AY152" s="232" t="s">
        <v>123</v>
      </c>
    </row>
    <row r="153" s="12" customFormat="1" ht="22.8" customHeight="1">
      <c r="A153" s="12"/>
      <c r="B153" s="193"/>
      <c r="C153" s="194"/>
      <c r="D153" s="195" t="s">
        <v>73</v>
      </c>
      <c r="E153" s="207" t="s">
        <v>137</v>
      </c>
      <c r="F153" s="207" t="s">
        <v>174</v>
      </c>
      <c r="G153" s="194"/>
      <c r="H153" s="194"/>
      <c r="I153" s="197"/>
      <c r="J153" s="208">
        <f>BK153</f>
        <v>0</v>
      </c>
      <c r="K153" s="194"/>
      <c r="L153" s="199"/>
      <c r="M153" s="200"/>
      <c r="N153" s="201"/>
      <c r="O153" s="201"/>
      <c r="P153" s="202">
        <f>SUM(P154:P155)</f>
        <v>0</v>
      </c>
      <c r="Q153" s="201"/>
      <c r="R153" s="202">
        <f>SUM(R154:R155)</f>
        <v>7.0027216000000001</v>
      </c>
      <c r="S153" s="201"/>
      <c r="T153" s="203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4" t="s">
        <v>8</v>
      </c>
      <c r="AT153" s="205" t="s">
        <v>73</v>
      </c>
      <c r="AU153" s="205" t="s">
        <v>8</v>
      </c>
      <c r="AY153" s="204" t="s">
        <v>123</v>
      </c>
      <c r="BK153" s="206">
        <f>SUM(BK154:BK155)</f>
        <v>0</v>
      </c>
    </row>
    <row r="154" s="2" customFormat="1" ht="37.8" customHeight="1">
      <c r="A154" s="36"/>
      <c r="B154" s="37"/>
      <c r="C154" s="209" t="s">
        <v>175</v>
      </c>
      <c r="D154" s="209" t="s">
        <v>125</v>
      </c>
      <c r="E154" s="210" t="s">
        <v>176</v>
      </c>
      <c r="F154" s="211" t="s">
        <v>177</v>
      </c>
      <c r="G154" s="212" t="s">
        <v>171</v>
      </c>
      <c r="H154" s="213">
        <v>9.5199999999999996</v>
      </c>
      <c r="I154" s="214"/>
      <c r="J154" s="213">
        <f>ROUND(I154*H154,0)</f>
        <v>0</v>
      </c>
      <c r="K154" s="211" t="s">
        <v>129</v>
      </c>
      <c r="L154" s="42"/>
      <c r="M154" s="215" t="s">
        <v>1</v>
      </c>
      <c r="N154" s="216" t="s">
        <v>39</v>
      </c>
      <c r="O154" s="89"/>
      <c r="P154" s="217">
        <f>O154*H154</f>
        <v>0</v>
      </c>
      <c r="Q154" s="217">
        <v>0.73558000000000001</v>
      </c>
      <c r="R154" s="217">
        <f>Q154*H154</f>
        <v>7.0027216000000001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130</v>
      </c>
      <c r="AT154" s="219" t="s">
        <v>125</v>
      </c>
      <c r="AU154" s="219" t="s">
        <v>80</v>
      </c>
      <c r="AY154" s="15" t="s">
        <v>123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5" t="s">
        <v>8</v>
      </c>
      <c r="BK154" s="220">
        <f>ROUND(I154*H154,0)</f>
        <v>0</v>
      </c>
      <c r="BL154" s="15" t="s">
        <v>130</v>
      </c>
      <c r="BM154" s="219" t="s">
        <v>178</v>
      </c>
    </row>
    <row r="155" s="13" customFormat="1">
      <c r="A155" s="13"/>
      <c r="B155" s="221"/>
      <c r="C155" s="222"/>
      <c r="D155" s="223" t="s">
        <v>132</v>
      </c>
      <c r="E155" s="224" t="s">
        <v>1</v>
      </c>
      <c r="F155" s="225" t="s">
        <v>179</v>
      </c>
      <c r="G155" s="222"/>
      <c r="H155" s="226">
        <v>9.5199999999999996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2" t="s">
        <v>132</v>
      </c>
      <c r="AU155" s="232" t="s">
        <v>80</v>
      </c>
      <c r="AV155" s="13" t="s">
        <v>80</v>
      </c>
      <c r="AW155" s="13" t="s">
        <v>31</v>
      </c>
      <c r="AX155" s="13" t="s">
        <v>8</v>
      </c>
      <c r="AY155" s="232" t="s">
        <v>123</v>
      </c>
    </row>
    <row r="156" s="12" customFormat="1" ht="22.8" customHeight="1">
      <c r="A156" s="12"/>
      <c r="B156" s="193"/>
      <c r="C156" s="194"/>
      <c r="D156" s="195" t="s">
        <v>73</v>
      </c>
      <c r="E156" s="207" t="s">
        <v>130</v>
      </c>
      <c r="F156" s="207" t="s">
        <v>180</v>
      </c>
      <c r="G156" s="194"/>
      <c r="H156" s="194"/>
      <c r="I156" s="197"/>
      <c r="J156" s="208">
        <f>BK156</f>
        <v>0</v>
      </c>
      <c r="K156" s="194"/>
      <c r="L156" s="199"/>
      <c r="M156" s="200"/>
      <c r="N156" s="201"/>
      <c r="O156" s="201"/>
      <c r="P156" s="202">
        <f>SUM(P157:P167)</f>
        <v>0</v>
      </c>
      <c r="Q156" s="201"/>
      <c r="R156" s="202">
        <f>SUM(R157:R167)</f>
        <v>3.6621992999999993</v>
      </c>
      <c r="S156" s="201"/>
      <c r="T156" s="203">
        <f>SUM(T157:T167)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4" t="s">
        <v>8</v>
      </c>
      <c r="AT156" s="205" t="s">
        <v>73</v>
      </c>
      <c r="AU156" s="205" t="s">
        <v>8</v>
      </c>
      <c r="AY156" s="204" t="s">
        <v>123</v>
      </c>
      <c r="BK156" s="206">
        <f>SUM(BK157:BK167)</f>
        <v>0</v>
      </c>
    </row>
    <row r="157" s="2" customFormat="1" ht="21.75" customHeight="1">
      <c r="A157" s="36"/>
      <c r="B157" s="37"/>
      <c r="C157" s="209" t="s">
        <v>181</v>
      </c>
      <c r="D157" s="209" t="s">
        <v>125</v>
      </c>
      <c r="E157" s="210" t="s">
        <v>182</v>
      </c>
      <c r="F157" s="211" t="s">
        <v>183</v>
      </c>
      <c r="G157" s="212" t="s">
        <v>128</v>
      </c>
      <c r="H157" s="213">
        <v>0.89000000000000001</v>
      </c>
      <c r="I157" s="214"/>
      <c r="J157" s="213">
        <f>ROUND(I157*H157,0)</f>
        <v>0</v>
      </c>
      <c r="K157" s="211" t="s">
        <v>129</v>
      </c>
      <c r="L157" s="42"/>
      <c r="M157" s="215" t="s">
        <v>1</v>
      </c>
      <c r="N157" s="216" t="s">
        <v>39</v>
      </c>
      <c r="O157" s="89"/>
      <c r="P157" s="217">
        <f>O157*H157</f>
        <v>0</v>
      </c>
      <c r="Q157" s="217">
        <v>2.5019499999999999</v>
      </c>
      <c r="R157" s="217">
        <f>Q157*H157</f>
        <v>2.2267354999999998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130</v>
      </c>
      <c r="AT157" s="219" t="s">
        <v>125</v>
      </c>
      <c r="AU157" s="219" t="s">
        <v>80</v>
      </c>
      <c r="AY157" s="15" t="s">
        <v>123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5" t="s">
        <v>8</v>
      </c>
      <c r="BK157" s="220">
        <f>ROUND(I157*H157,0)</f>
        <v>0</v>
      </c>
      <c r="BL157" s="15" t="s">
        <v>130</v>
      </c>
      <c r="BM157" s="219" t="s">
        <v>184</v>
      </c>
    </row>
    <row r="158" s="13" customFormat="1">
      <c r="A158" s="13"/>
      <c r="B158" s="221"/>
      <c r="C158" s="222"/>
      <c r="D158" s="223" t="s">
        <v>132</v>
      </c>
      <c r="E158" s="224" t="s">
        <v>1</v>
      </c>
      <c r="F158" s="225" t="s">
        <v>185</v>
      </c>
      <c r="G158" s="222"/>
      <c r="H158" s="226">
        <v>0.89000000000000001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2" t="s">
        <v>132</v>
      </c>
      <c r="AU158" s="232" t="s">
        <v>80</v>
      </c>
      <c r="AV158" s="13" t="s">
        <v>80</v>
      </c>
      <c r="AW158" s="13" t="s">
        <v>31</v>
      </c>
      <c r="AX158" s="13" t="s">
        <v>8</v>
      </c>
      <c r="AY158" s="232" t="s">
        <v>123</v>
      </c>
    </row>
    <row r="159" s="2" customFormat="1" ht="24.15" customHeight="1">
      <c r="A159" s="36"/>
      <c r="B159" s="37"/>
      <c r="C159" s="209" t="s">
        <v>9</v>
      </c>
      <c r="D159" s="209" t="s">
        <v>125</v>
      </c>
      <c r="E159" s="210" t="s">
        <v>186</v>
      </c>
      <c r="F159" s="211" t="s">
        <v>187</v>
      </c>
      <c r="G159" s="212" t="s">
        <v>144</v>
      </c>
      <c r="H159" s="213">
        <v>0.34999999999999998</v>
      </c>
      <c r="I159" s="214"/>
      <c r="J159" s="213">
        <f>ROUND(I159*H159,0)</f>
        <v>0</v>
      </c>
      <c r="K159" s="211" t="s">
        <v>129</v>
      </c>
      <c r="L159" s="42"/>
      <c r="M159" s="215" t="s">
        <v>1</v>
      </c>
      <c r="N159" s="216" t="s">
        <v>39</v>
      </c>
      <c r="O159" s="89"/>
      <c r="P159" s="217">
        <f>O159*H159</f>
        <v>0</v>
      </c>
      <c r="Q159" s="217">
        <v>1.0492699999999999</v>
      </c>
      <c r="R159" s="217">
        <f>Q159*H159</f>
        <v>0.36724449999999997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130</v>
      </c>
      <c r="AT159" s="219" t="s">
        <v>125</v>
      </c>
      <c r="AU159" s="219" t="s">
        <v>80</v>
      </c>
      <c r="AY159" s="15" t="s">
        <v>123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5" t="s">
        <v>8</v>
      </c>
      <c r="BK159" s="220">
        <f>ROUND(I159*H159,0)</f>
        <v>0</v>
      </c>
      <c r="BL159" s="15" t="s">
        <v>130</v>
      </c>
      <c r="BM159" s="219" t="s">
        <v>188</v>
      </c>
    </row>
    <row r="160" s="13" customFormat="1">
      <c r="A160" s="13"/>
      <c r="B160" s="221"/>
      <c r="C160" s="222"/>
      <c r="D160" s="223" t="s">
        <v>132</v>
      </c>
      <c r="E160" s="224" t="s">
        <v>1</v>
      </c>
      <c r="F160" s="225" t="s">
        <v>189</v>
      </c>
      <c r="G160" s="222"/>
      <c r="H160" s="226">
        <v>0.34999999999999998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2" t="s">
        <v>132</v>
      </c>
      <c r="AU160" s="232" t="s">
        <v>80</v>
      </c>
      <c r="AV160" s="13" t="s">
        <v>80</v>
      </c>
      <c r="AW160" s="13" t="s">
        <v>31</v>
      </c>
      <c r="AX160" s="13" t="s">
        <v>8</v>
      </c>
      <c r="AY160" s="232" t="s">
        <v>123</v>
      </c>
    </row>
    <row r="161" s="2" customFormat="1" ht="24.15" customHeight="1">
      <c r="A161" s="36"/>
      <c r="B161" s="37"/>
      <c r="C161" s="209" t="s">
        <v>190</v>
      </c>
      <c r="D161" s="209" t="s">
        <v>125</v>
      </c>
      <c r="E161" s="210" t="s">
        <v>191</v>
      </c>
      <c r="F161" s="211" t="s">
        <v>192</v>
      </c>
      <c r="G161" s="212" t="s">
        <v>144</v>
      </c>
      <c r="H161" s="213">
        <v>0.089999999999999997</v>
      </c>
      <c r="I161" s="214"/>
      <c r="J161" s="213">
        <f>ROUND(I161*H161,0)</f>
        <v>0</v>
      </c>
      <c r="K161" s="211" t="s">
        <v>129</v>
      </c>
      <c r="L161" s="42"/>
      <c r="M161" s="215" t="s">
        <v>1</v>
      </c>
      <c r="N161" s="216" t="s">
        <v>39</v>
      </c>
      <c r="O161" s="89"/>
      <c r="P161" s="217">
        <f>O161*H161</f>
        <v>0</v>
      </c>
      <c r="Q161" s="217">
        <v>1.06277</v>
      </c>
      <c r="R161" s="217">
        <f>Q161*H161</f>
        <v>0.095649299999999993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130</v>
      </c>
      <c r="AT161" s="219" t="s">
        <v>125</v>
      </c>
      <c r="AU161" s="219" t="s">
        <v>80</v>
      </c>
      <c r="AY161" s="15" t="s">
        <v>123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5" t="s">
        <v>8</v>
      </c>
      <c r="BK161" s="220">
        <f>ROUND(I161*H161,0)</f>
        <v>0</v>
      </c>
      <c r="BL161" s="15" t="s">
        <v>130</v>
      </c>
      <c r="BM161" s="219" t="s">
        <v>193</v>
      </c>
    </row>
    <row r="162" s="13" customFormat="1">
      <c r="A162" s="13"/>
      <c r="B162" s="221"/>
      <c r="C162" s="222"/>
      <c r="D162" s="223" t="s">
        <v>132</v>
      </c>
      <c r="E162" s="224" t="s">
        <v>1</v>
      </c>
      <c r="F162" s="225" t="s">
        <v>194</v>
      </c>
      <c r="G162" s="222"/>
      <c r="H162" s="226">
        <v>0.089999999999999997</v>
      </c>
      <c r="I162" s="227"/>
      <c r="J162" s="222"/>
      <c r="K162" s="222"/>
      <c r="L162" s="228"/>
      <c r="M162" s="229"/>
      <c r="N162" s="230"/>
      <c r="O162" s="230"/>
      <c r="P162" s="230"/>
      <c r="Q162" s="230"/>
      <c r="R162" s="230"/>
      <c r="S162" s="230"/>
      <c r="T162" s="23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2" t="s">
        <v>132</v>
      </c>
      <c r="AU162" s="232" t="s">
        <v>80</v>
      </c>
      <c r="AV162" s="13" t="s">
        <v>80</v>
      </c>
      <c r="AW162" s="13" t="s">
        <v>31</v>
      </c>
      <c r="AX162" s="13" t="s">
        <v>8</v>
      </c>
      <c r="AY162" s="232" t="s">
        <v>123</v>
      </c>
    </row>
    <row r="163" s="2" customFormat="1" ht="24.15" customHeight="1">
      <c r="A163" s="36"/>
      <c r="B163" s="37"/>
      <c r="C163" s="209" t="s">
        <v>195</v>
      </c>
      <c r="D163" s="209" t="s">
        <v>125</v>
      </c>
      <c r="E163" s="210" t="s">
        <v>196</v>
      </c>
      <c r="F163" s="211" t="s">
        <v>197</v>
      </c>
      <c r="G163" s="212" t="s">
        <v>198</v>
      </c>
      <c r="H163" s="213">
        <v>8.5</v>
      </c>
      <c r="I163" s="214"/>
      <c r="J163" s="213">
        <f>ROUND(I163*H163,0)</f>
        <v>0</v>
      </c>
      <c r="K163" s="211" t="s">
        <v>129</v>
      </c>
      <c r="L163" s="42"/>
      <c r="M163" s="215" t="s">
        <v>1</v>
      </c>
      <c r="N163" s="216" t="s">
        <v>39</v>
      </c>
      <c r="O163" s="89"/>
      <c r="P163" s="217">
        <f>O163*H163</f>
        <v>0</v>
      </c>
      <c r="Q163" s="217">
        <v>0.11046</v>
      </c>
      <c r="R163" s="217">
        <f>Q163*H163</f>
        <v>0.93891000000000002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130</v>
      </c>
      <c r="AT163" s="219" t="s">
        <v>125</v>
      </c>
      <c r="AU163" s="219" t="s">
        <v>80</v>
      </c>
      <c r="AY163" s="15" t="s">
        <v>123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5" t="s">
        <v>8</v>
      </c>
      <c r="BK163" s="220">
        <f>ROUND(I163*H163,0)</f>
        <v>0</v>
      </c>
      <c r="BL163" s="15" t="s">
        <v>130</v>
      </c>
      <c r="BM163" s="219" t="s">
        <v>199</v>
      </c>
    </row>
    <row r="164" s="13" customFormat="1">
      <c r="A164" s="13"/>
      <c r="B164" s="221"/>
      <c r="C164" s="222"/>
      <c r="D164" s="223" t="s">
        <v>132</v>
      </c>
      <c r="E164" s="224" t="s">
        <v>1</v>
      </c>
      <c r="F164" s="225" t="s">
        <v>200</v>
      </c>
      <c r="G164" s="222"/>
      <c r="H164" s="226">
        <v>8.5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2" t="s">
        <v>132</v>
      </c>
      <c r="AU164" s="232" t="s">
        <v>80</v>
      </c>
      <c r="AV164" s="13" t="s">
        <v>80</v>
      </c>
      <c r="AW164" s="13" t="s">
        <v>31</v>
      </c>
      <c r="AX164" s="13" t="s">
        <v>8</v>
      </c>
      <c r="AY164" s="232" t="s">
        <v>123</v>
      </c>
    </row>
    <row r="165" s="2" customFormat="1" ht="16.5" customHeight="1">
      <c r="A165" s="36"/>
      <c r="B165" s="37"/>
      <c r="C165" s="209" t="s">
        <v>201</v>
      </c>
      <c r="D165" s="209" t="s">
        <v>125</v>
      </c>
      <c r="E165" s="210" t="s">
        <v>202</v>
      </c>
      <c r="F165" s="211" t="s">
        <v>203</v>
      </c>
      <c r="G165" s="212" t="s">
        <v>171</v>
      </c>
      <c r="H165" s="213">
        <v>4.25</v>
      </c>
      <c r="I165" s="214"/>
      <c r="J165" s="213">
        <f>ROUND(I165*H165,0)</f>
        <v>0</v>
      </c>
      <c r="K165" s="211" t="s">
        <v>129</v>
      </c>
      <c r="L165" s="42"/>
      <c r="M165" s="215" t="s">
        <v>1</v>
      </c>
      <c r="N165" s="216" t="s">
        <v>39</v>
      </c>
      <c r="O165" s="89"/>
      <c r="P165" s="217">
        <f>O165*H165</f>
        <v>0</v>
      </c>
      <c r="Q165" s="217">
        <v>0.00792</v>
      </c>
      <c r="R165" s="217">
        <f>Q165*H165</f>
        <v>0.033660000000000002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130</v>
      </c>
      <c r="AT165" s="219" t="s">
        <v>125</v>
      </c>
      <c r="AU165" s="219" t="s">
        <v>80</v>
      </c>
      <c r="AY165" s="15" t="s">
        <v>123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15" t="s">
        <v>8</v>
      </c>
      <c r="BK165" s="220">
        <f>ROUND(I165*H165,0)</f>
        <v>0</v>
      </c>
      <c r="BL165" s="15" t="s">
        <v>130</v>
      </c>
      <c r="BM165" s="219" t="s">
        <v>204</v>
      </c>
    </row>
    <row r="166" s="13" customFormat="1">
      <c r="A166" s="13"/>
      <c r="B166" s="221"/>
      <c r="C166" s="222"/>
      <c r="D166" s="223" t="s">
        <v>132</v>
      </c>
      <c r="E166" s="224" t="s">
        <v>1</v>
      </c>
      <c r="F166" s="225" t="s">
        <v>205</v>
      </c>
      <c r="G166" s="222"/>
      <c r="H166" s="226">
        <v>4.25</v>
      </c>
      <c r="I166" s="227"/>
      <c r="J166" s="222"/>
      <c r="K166" s="222"/>
      <c r="L166" s="228"/>
      <c r="M166" s="229"/>
      <c r="N166" s="230"/>
      <c r="O166" s="230"/>
      <c r="P166" s="230"/>
      <c r="Q166" s="230"/>
      <c r="R166" s="230"/>
      <c r="S166" s="230"/>
      <c r="T166" s="23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2" t="s">
        <v>132</v>
      </c>
      <c r="AU166" s="232" t="s">
        <v>80</v>
      </c>
      <c r="AV166" s="13" t="s">
        <v>80</v>
      </c>
      <c r="AW166" s="13" t="s">
        <v>31</v>
      </c>
      <c r="AX166" s="13" t="s">
        <v>8</v>
      </c>
      <c r="AY166" s="232" t="s">
        <v>123</v>
      </c>
    </row>
    <row r="167" s="2" customFormat="1" ht="16.5" customHeight="1">
      <c r="A167" s="36"/>
      <c r="B167" s="37"/>
      <c r="C167" s="209" t="s">
        <v>206</v>
      </c>
      <c r="D167" s="209" t="s">
        <v>125</v>
      </c>
      <c r="E167" s="210" t="s">
        <v>207</v>
      </c>
      <c r="F167" s="211" t="s">
        <v>208</v>
      </c>
      <c r="G167" s="212" t="s">
        <v>171</v>
      </c>
      <c r="H167" s="213">
        <v>4.25</v>
      </c>
      <c r="I167" s="214"/>
      <c r="J167" s="213">
        <f>ROUND(I167*H167,0)</f>
        <v>0</v>
      </c>
      <c r="K167" s="211" t="s">
        <v>129</v>
      </c>
      <c r="L167" s="42"/>
      <c r="M167" s="215" t="s">
        <v>1</v>
      </c>
      <c r="N167" s="216" t="s">
        <v>39</v>
      </c>
      <c r="O167" s="89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130</v>
      </c>
      <c r="AT167" s="219" t="s">
        <v>125</v>
      </c>
      <c r="AU167" s="219" t="s">
        <v>80</v>
      </c>
      <c r="AY167" s="15" t="s">
        <v>123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5" t="s">
        <v>8</v>
      </c>
      <c r="BK167" s="220">
        <f>ROUND(I167*H167,0)</f>
        <v>0</v>
      </c>
      <c r="BL167" s="15" t="s">
        <v>130</v>
      </c>
      <c r="BM167" s="219" t="s">
        <v>209</v>
      </c>
    </row>
    <row r="168" s="12" customFormat="1" ht="22.8" customHeight="1">
      <c r="A168" s="12"/>
      <c r="B168" s="193"/>
      <c r="C168" s="194"/>
      <c r="D168" s="195" t="s">
        <v>73</v>
      </c>
      <c r="E168" s="207" t="s">
        <v>147</v>
      </c>
      <c r="F168" s="207" t="s">
        <v>210</v>
      </c>
      <c r="G168" s="194"/>
      <c r="H168" s="194"/>
      <c r="I168" s="197"/>
      <c r="J168" s="208">
        <f>BK168</f>
        <v>0</v>
      </c>
      <c r="K168" s="194"/>
      <c r="L168" s="199"/>
      <c r="M168" s="200"/>
      <c r="N168" s="201"/>
      <c r="O168" s="201"/>
      <c r="P168" s="202">
        <f>P169</f>
        <v>0</v>
      </c>
      <c r="Q168" s="201"/>
      <c r="R168" s="202">
        <f>R169</f>
        <v>0</v>
      </c>
      <c r="S168" s="201"/>
      <c r="T168" s="203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4" t="s">
        <v>8</v>
      </c>
      <c r="AT168" s="205" t="s">
        <v>73</v>
      </c>
      <c r="AU168" s="205" t="s">
        <v>8</v>
      </c>
      <c r="AY168" s="204" t="s">
        <v>123</v>
      </c>
      <c r="BK168" s="206">
        <f>BK169</f>
        <v>0</v>
      </c>
    </row>
    <row r="169" s="2" customFormat="1" ht="24.15" customHeight="1">
      <c r="A169" s="36"/>
      <c r="B169" s="37"/>
      <c r="C169" s="209" t="s">
        <v>211</v>
      </c>
      <c r="D169" s="209" t="s">
        <v>125</v>
      </c>
      <c r="E169" s="210" t="s">
        <v>212</v>
      </c>
      <c r="F169" s="211" t="s">
        <v>213</v>
      </c>
      <c r="G169" s="212" t="s">
        <v>155</v>
      </c>
      <c r="H169" s="213">
        <v>1</v>
      </c>
      <c r="I169" s="214"/>
      <c r="J169" s="213">
        <f>ROUND(I169*H169,0)</f>
        <v>0</v>
      </c>
      <c r="K169" s="211" t="s">
        <v>1</v>
      </c>
      <c r="L169" s="42"/>
      <c r="M169" s="215" t="s">
        <v>1</v>
      </c>
      <c r="N169" s="216" t="s">
        <v>39</v>
      </c>
      <c r="O169" s="89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130</v>
      </c>
      <c r="AT169" s="219" t="s">
        <v>125</v>
      </c>
      <c r="AU169" s="219" t="s">
        <v>80</v>
      </c>
      <c r="AY169" s="15" t="s">
        <v>123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5" t="s">
        <v>8</v>
      </c>
      <c r="BK169" s="220">
        <f>ROUND(I169*H169,0)</f>
        <v>0</v>
      </c>
      <c r="BL169" s="15" t="s">
        <v>130</v>
      </c>
      <c r="BM169" s="219" t="s">
        <v>214</v>
      </c>
    </row>
    <row r="170" s="12" customFormat="1" ht="22.8" customHeight="1">
      <c r="A170" s="12"/>
      <c r="B170" s="193"/>
      <c r="C170" s="194"/>
      <c r="D170" s="195" t="s">
        <v>73</v>
      </c>
      <c r="E170" s="207" t="s">
        <v>152</v>
      </c>
      <c r="F170" s="207" t="s">
        <v>215</v>
      </c>
      <c r="G170" s="194"/>
      <c r="H170" s="194"/>
      <c r="I170" s="197"/>
      <c r="J170" s="208">
        <f>BK170</f>
        <v>0</v>
      </c>
      <c r="K170" s="194"/>
      <c r="L170" s="199"/>
      <c r="M170" s="200"/>
      <c r="N170" s="201"/>
      <c r="O170" s="201"/>
      <c r="P170" s="202">
        <f>SUM(P171:P172)</f>
        <v>0</v>
      </c>
      <c r="Q170" s="201"/>
      <c r="R170" s="202">
        <f>SUM(R171:R172)</f>
        <v>0.66408</v>
      </c>
      <c r="S170" s="201"/>
      <c r="T170" s="203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4" t="s">
        <v>8</v>
      </c>
      <c r="AT170" s="205" t="s">
        <v>73</v>
      </c>
      <c r="AU170" s="205" t="s">
        <v>8</v>
      </c>
      <c r="AY170" s="204" t="s">
        <v>123</v>
      </c>
      <c r="BK170" s="206">
        <f>SUM(BK171:BK172)</f>
        <v>0</v>
      </c>
    </row>
    <row r="171" s="2" customFormat="1" ht="24.15" customHeight="1">
      <c r="A171" s="36"/>
      <c r="B171" s="37"/>
      <c r="C171" s="209" t="s">
        <v>216</v>
      </c>
      <c r="D171" s="209" t="s">
        <v>125</v>
      </c>
      <c r="E171" s="210" t="s">
        <v>217</v>
      </c>
      <c r="F171" s="211" t="s">
        <v>218</v>
      </c>
      <c r="G171" s="212" t="s">
        <v>171</v>
      </c>
      <c r="H171" s="213">
        <v>3</v>
      </c>
      <c r="I171" s="214"/>
      <c r="J171" s="213">
        <f>ROUND(I171*H171,0)</f>
        <v>0</v>
      </c>
      <c r="K171" s="211" t="s">
        <v>129</v>
      </c>
      <c r="L171" s="42"/>
      <c r="M171" s="215" t="s">
        <v>1</v>
      </c>
      <c r="N171" s="216" t="s">
        <v>39</v>
      </c>
      <c r="O171" s="89"/>
      <c r="P171" s="217">
        <f>O171*H171</f>
        <v>0</v>
      </c>
      <c r="Q171" s="217">
        <v>0.22136</v>
      </c>
      <c r="R171" s="217">
        <f>Q171*H171</f>
        <v>0.66408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130</v>
      </c>
      <c r="AT171" s="219" t="s">
        <v>125</v>
      </c>
      <c r="AU171" s="219" t="s">
        <v>80</v>
      </c>
      <c r="AY171" s="15" t="s">
        <v>123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15" t="s">
        <v>8</v>
      </c>
      <c r="BK171" s="220">
        <f>ROUND(I171*H171,0)</f>
        <v>0</v>
      </c>
      <c r="BL171" s="15" t="s">
        <v>130</v>
      </c>
      <c r="BM171" s="219" t="s">
        <v>219</v>
      </c>
    </row>
    <row r="172" s="13" customFormat="1">
      <c r="A172" s="13"/>
      <c r="B172" s="221"/>
      <c r="C172" s="222"/>
      <c r="D172" s="223" t="s">
        <v>132</v>
      </c>
      <c r="E172" s="224" t="s">
        <v>1</v>
      </c>
      <c r="F172" s="225" t="s">
        <v>220</v>
      </c>
      <c r="G172" s="222"/>
      <c r="H172" s="226">
        <v>3</v>
      </c>
      <c r="I172" s="227"/>
      <c r="J172" s="222"/>
      <c r="K172" s="222"/>
      <c r="L172" s="228"/>
      <c r="M172" s="229"/>
      <c r="N172" s="230"/>
      <c r="O172" s="230"/>
      <c r="P172" s="230"/>
      <c r="Q172" s="230"/>
      <c r="R172" s="230"/>
      <c r="S172" s="230"/>
      <c r="T172" s="23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2" t="s">
        <v>132</v>
      </c>
      <c r="AU172" s="232" t="s">
        <v>80</v>
      </c>
      <c r="AV172" s="13" t="s">
        <v>80</v>
      </c>
      <c r="AW172" s="13" t="s">
        <v>31</v>
      </c>
      <c r="AX172" s="13" t="s">
        <v>8</v>
      </c>
      <c r="AY172" s="232" t="s">
        <v>123</v>
      </c>
    </row>
    <row r="173" s="12" customFormat="1" ht="22.8" customHeight="1">
      <c r="A173" s="12"/>
      <c r="B173" s="193"/>
      <c r="C173" s="194"/>
      <c r="D173" s="195" t="s">
        <v>73</v>
      </c>
      <c r="E173" s="207" t="s">
        <v>168</v>
      </c>
      <c r="F173" s="207" t="s">
        <v>221</v>
      </c>
      <c r="G173" s="194"/>
      <c r="H173" s="194"/>
      <c r="I173" s="197"/>
      <c r="J173" s="208">
        <f>BK173</f>
        <v>0</v>
      </c>
      <c r="K173" s="194"/>
      <c r="L173" s="199"/>
      <c r="M173" s="200"/>
      <c r="N173" s="201"/>
      <c r="O173" s="201"/>
      <c r="P173" s="202">
        <f>SUM(P174:P185)</f>
        <v>0</v>
      </c>
      <c r="Q173" s="201"/>
      <c r="R173" s="202">
        <f>SUM(R174:R185)</f>
        <v>0.015498000000000001</v>
      </c>
      <c r="S173" s="201"/>
      <c r="T173" s="203">
        <f>SUM(T174:T185)</f>
        <v>0.92400000000000015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4" t="s">
        <v>8</v>
      </c>
      <c r="AT173" s="205" t="s">
        <v>73</v>
      </c>
      <c r="AU173" s="205" t="s">
        <v>8</v>
      </c>
      <c r="AY173" s="204" t="s">
        <v>123</v>
      </c>
      <c r="BK173" s="206">
        <f>SUM(BK174:BK185)</f>
        <v>0</v>
      </c>
    </row>
    <row r="174" s="2" customFormat="1" ht="21.75" customHeight="1">
      <c r="A174" s="36"/>
      <c r="B174" s="37"/>
      <c r="C174" s="209" t="s">
        <v>222</v>
      </c>
      <c r="D174" s="209" t="s">
        <v>125</v>
      </c>
      <c r="E174" s="210" t="s">
        <v>223</v>
      </c>
      <c r="F174" s="211" t="s">
        <v>224</v>
      </c>
      <c r="G174" s="212" t="s">
        <v>128</v>
      </c>
      <c r="H174" s="213">
        <v>0.20000000000000001</v>
      </c>
      <c r="I174" s="214"/>
      <c r="J174" s="213">
        <f>ROUND(I174*H174,0)</f>
        <v>0</v>
      </c>
      <c r="K174" s="211" t="s">
        <v>129</v>
      </c>
      <c r="L174" s="42"/>
      <c r="M174" s="215" t="s">
        <v>1</v>
      </c>
      <c r="N174" s="216" t="s">
        <v>39</v>
      </c>
      <c r="O174" s="89"/>
      <c r="P174" s="217">
        <f>O174*H174</f>
        <v>0</v>
      </c>
      <c r="Q174" s="217">
        <v>0</v>
      </c>
      <c r="R174" s="217">
        <f>Q174*H174</f>
        <v>0</v>
      </c>
      <c r="S174" s="217">
        <v>2.1000000000000001</v>
      </c>
      <c r="T174" s="218">
        <f>S174*H174</f>
        <v>0.42000000000000004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130</v>
      </c>
      <c r="AT174" s="219" t="s">
        <v>125</v>
      </c>
      <c r="AU174" s="219" t="s">
        <v>80</v>
      </c>
      <c r="AY174" s="15" t="s">
        <v>123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5" t="s">
        <v>8</v>
      </c>
      <c r="BK174" s="220">
        <f>ROUND(I174*H174,0)</f>
        <v>0</v>
      </c>
      <c r="BL174" s="15" t="s">
        <v>130</v>
      </c>
      <c r="BM174" s="219" t="s">
        <v>225</v>
      </c>
    </row>
    <row r="175" s="13" customFormat="1">
      <c r="A175" s="13"/>
      <c r="B175" s="221"/>
      <c r="C175" s="222"/>
      <c r="D175" s="223" t="s">
        <v>132</v>
      </c>
      <c r="E175" s="224" t="s">
        <v>1</v>
      </c>
      <c r="F175" s="225" t="s">
        <v>226</v>
      </c>
      <c r="G175" s="222"/>
      <c r="H175" s="226">
        <v>0.20000000000000001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2" t="s">
        <v>132</v>
      </c>
      <c r="AU175" s="232" t="s">
        <v>80</v>
      </c>
      <c r="AV175" s="13" t="s">
        <v>80</v>
      </c>
      <c r="AW175" s="13" t="s">
        <v>31</v>
      </c>
      <c r="AX175" s="13" t="s">
        <v>8</v>
      </c>
      <c r="AY175" s="232" t="s">
        <v>123</v>
      </c>
    </row>
    <row r="176" s="2" customFormat="1" ht="24.15" customHeight="1">
      <c r="A176" s="36"/>
      <c r="B176" s="37"/>
      <c r="C176" s="209" t="s">
        <v>227</v>
      </c>
      <c r="D176" s="209" t="s">
        <v>125</v>
      </c>
      <c r="E176" s="210" t="s">
        <v>228</v>
      </c>
      <c r="F176" s="211" t="s">
        <v>229</v>
      </c>
      <c r="G176" s="212" t="s">
        <v>198</v>
      </c>
      <c r="H176" s="213">
        <v>7.2000000000000002</v>
      </c>
      <c r="I176" s="214"/>
      <c r="J176" s="213">
        <f>ROUND(I176*H176,0)</f>
        <v>0</v>
      </c>
      <c r="K176" s="211" t="s">
        <v>129</v>
      </c>
      <c r="L176" s="42"/>
      <c r="M176" s="215" t="s">
        <v>1</v>
      </c>
      <c r="N176" s="216" t="s">
        <v>39</v>
      </c>
      <c r="O176" s="89"/>
      <c r="P176" s="217">
        <f>O176*H176</f>
        <v>0</v>
      </c>
      <c r="Q176" s="217">
        <v>0</v>
      </c>
      <c r="R176" s="217">
        <f>Q176*H176</f>
        <v>0</v>
      </c>
      <c r="S176" s="217">
        <v>0.070000000000000007</v>
      </c>
      <c r="T176" s="218">
        <f>S176*H176</f>
        <v>0.50400000000000011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130</v>
      </c>
      <c r="AT176" s="219" t="s">
        <v>125</v>
      </c>
      <c r="AU176" s="219" t="s">
        <v>80</v>
      </c>
      <c r="AY176" s="15" t="s">
        <v>123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15" t="s">
        <v>8</v>
      </c>
      <c r="BK176" s="220">
        <f>ROUND(I176*H176,0)</f>
        <v>0</v>
      </c>
      <c r="BL176" s="15" t="s">
        <v>130</v>
      </c>
      <c r="BM176" s="219" t="s">
        <v>230</v>
      </c>
    </row>
    <row r="177" s="13" customFormat="1">
      <c r="A177" s="13"/>
      <c r="B177" s="221"/>
      <c r="C177" s="222"/>
      <c r="D177" s="223" t="s">
        <v>132</v>
      </c>
      <c r="E177" s="224" t="s">
        <v>1</v>
      </c>
      <c r="F177" s="225" t="s">
        <v>231</v>
      </c>
      <c r="G177" s="222"/>
      <c r="H177" s="226">
        <v>7.2000000000000002</v>
      </c>
      <c r="I177" s="227"/>
      <c r="J177" s="222"/>
      <c r="K177" s="222"/>
      <c r="L177" s="228"/>
      <c r="M177" s="229"/>
      <c r="N177" s="230"/>
      <c r="O177" s="230"/>
      <c r="P177" s="230"/>
      <c r="Q177" s="230"/>
      <c r="R177" s="230"/>
      <c r="S177" s="230"/>
      <c r="T177" s="23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2" t="s">
        <v>132</v>
      </c>
      <c r="AU177" s="232" t="s">
        <v>80</v>
      </c>
      <c r="AV177" s="13" t="s">
        <v>80</v>
      </c>
      <c r="AW177" s="13" t="s">
        <v>31</v>
      </c>
      <c r="AX177" s="13" t="s">
        <v>8</v>
      </c>
      <c r="AY177" s="232" t="s">
        <v>123</v>
      </c>
    </row>
    <row r="178" s="2" customFormat="1" ht="24.15" customHeight="1">
      <c r="A178" s="36"/>
      <c r="B178" s="37"/>
      <c r="C178" s="209" t="s">
        <v>7</v>
      </c>
      <c r="D178" s="209" t="s">
        <v>125</v>
      </c>
      <c r="E178" s="210" t="s">
        <v>232</v>
      </c>
      <c r="F178" s="211" t="s">
        <v>233</v>
      </c>
      <c r="G178" s="212" t="s">
        <v>171</v>
      </c>
      <c r="H178" s="213">
        <v>1.26</v>
      </c>
      <c r="I178" s="214"/>
      <c r="J178" s="213">
        <f>ROUND(I178*H178,0)</f>
        <v>0</v>
      </c>
      <c r="K178" s="211" t="s">
        <v>129</v>
      </c>
      <c r="L178" s="42"/>
      <c r="M178" s="215" t="s">
        <v>1</v>
      </c>
      <c r="N178" s="216" t="s">
        <v>39</v>
      </c>
      <c r="O178" s="89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130</v>
      </c>
      <c r="AT178" s="219" t="s">
        <v>125</v>
      </c>
      <c r="AU178" s="219" t="s">
        <v>80</v>
      </c>
      <c r="AY178" s="15" t="s">
        <v>123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5" t="s">
        <v>8</v>
      </c>
      <c r="BK178" s="220">
        <f>ROUND(I178*H178,0)</f>
        <v>0</v>
      </c>
      <c r="BL178" s="15" t="s">
        <v>130</v>
      </c>
      <c r="BM178" s="219" t="s">
        <v>234</v>
      </c>
    </row>
    <row r="179" s="13" customFormat="1">
      <c r="A179" s="13"/>
      <c r="B179" s="221"/>
      <c r="C179" s="222"/>
      <c r="D179" s="223" t="s">
        <v>132</v>
      </c>
      <c r="E179" s="224" t="s">
        <v>1</v>
      </c>
      <c r="F179" s="225" t="s">
        <v>235</v>
      </c>
      <c r="G179" s="222"/>
      <c r="H179" s="226">
        <v>1.26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2" t="s">
        <v>132</v>
      </c>
      <c r="AU179" s="232" t="s">
        <v>80</v>
      </c>
      <c r="AV179" s="13" t="s">
        <v>80</v>
      </c>
      <c r="AW179" s="13" t="s">
        <v>31</v>
      </c>
      <c r="AX179" s="13" t="s">
        <v>8</v>
      </c>
      <c r="AY179" s="232" t="s">
        <v>123</v>
      </c>
    </row>
    <row r="180" s="2" customFormat="1" ht="24.15" customHeight="1">
      <c r="A180" s="36"/>
      <c r="B180" s="37"/>
      <c r="C180" s="209" t="s">
        <v>236</v>
      </c>
      <c r="D180" s="209" t="s">
        <v>125</v>
      </c>
      <c r="E180" s="210" t="s">
        <v>237</v>
      </c>
      <c r="F180" s="211" t="s">
        <v>238</v>
      </c>
      <c r="G180" s="212" t="s">
        <v>171</v>
      </c>
      <c r="H180" s="213">
        <v>1.26</v>
      </c>
      <c r="I180" s="214"/>
      <c r="J180" s="213">
        <f>ROUND(I180*H180,0)</f>
        <v>0</v>
      </c>
      <c r="K180" s="211" t="s">
        <v>129</v>
      </c>
      <c r="L180" s="42"/>
      <c r="M180" s="215" t="s">
        <v>1</v>
      </c>
      <c r="N180" s="216" t="s">
        <v>39</v>
      </c>
      <c r="O180" s="89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130</v>
      </c>
      <c r="AT180" s="219" t="s">
        <v>125</v>
      </c>
      <c r="AU180" s="219" t="s">
        <v>80</v>
      </c>
      <c r="AY180" s="15" t="s">
        <v>123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5" t="s">
        <v>8</v>
      </c>
      <c r="BK180" s="220">
        <f>ROUND(I180*H180,0)</f>
        <v>0</v>
      </c>
      <c r="BL180" s="15" t="s">
        <v>130</v>
      </c>
      <c r="BM180" s="219" t="s">
        <v>239</v>
      </c>
    </row>
    <row r="181" s="13" customFormat="1">
      <c r="A181" s="13"/>
      <c r="B181" s="221"/>
      <c r="C181" s="222"/>
      <c r="D181" s="223" t="s">
        <v>132</v>
      </c>
      <c r="E181" s="224" t="s">
        <v>1</v>
      </c>
      <c r="F181" s="225" t="s">
        <v>235</v>
      </c>
      <c r="G181" s="222"/>
      <c r="H181" s="226">
        <v>1.26</v>
      </c>
      <c r="I181" s="227"/>
      <c r="J181" s="222"/>
      <c r="K181" s="222"/>
      <c r="L181" s="228"/>
      <c r="M181" s="229"/>
      <c r="N181" s="230"/>
      <c r="O181" s="230"/>
      <c r="P181" s="230"/>
      <c r="Q181" s="230"/>
      <c r="R181" s="230"/>
      <c r="S181" s="230"/>
      <c r="T181" s="23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2" t="s">
        <v>132</v>
      </c>
      <c r="AU181" s="232" t="s">
        <v>80</v>
      </c>
      <c r="AV181" s="13" t="s">
        <v>80</v>
      </c>
      <c r="AW181" s="13" t="s">
        <v>31</v>
      </c>
      <c r="AX181" s="13" t="s">
        <v>8</v>
      </c>
      <c r="AY181" s="232" t="s">
        <v>123</v>
      </c>
    </row>
    <row r="182" s="2" customFormat="1" ht="24.15" customHeight="1">
      <c r="A182" s="36"/>
      <c r="B182" s="37"/>
      <c r="C182" s="209" t="s">
        <v>240</v>
      </c>
      <c r="D182" s="209" t="s">
        <v>125</v>
      </c>
      <c r="E182" s="210" t="s">
        <v>241</v>
      </c>
      <c r="F182" s="211" t="s">
        <v>242</v>
      </c>
      <c r="G182" s="212" t="s">
        <v>171</v>
      </c>
      <c r="H182" s="213">
        <v>1.26</v>
      </c>
      <c r="I182" s="214"/>
      <c r="J182" s="213">
        <f>ROUND(I182*H182,0)</f>
        <v>0</v>
      </c>
      <c r="K182" s="211" t="s">
        <v>129</v>
      </c>
      <c r="L182" s="42"/>
      <c r="M182" s="215" t="s">
        <v>1</v>
      </c>
      <c r="N182" s="216" t="s">
        <v>39</v>
      </c>
      <c r="O182" s="89"/>
      <c r="P182" s="217">
        <f>O182*H182</f>
        <v>0</v>
      </c>
      <c r="Q182" s="217">
        <v>0.0082000000000000007</v>
      </c>
      <c r="R182" s="217">
        <f>Q182*H182</f>
        <v>0.010332000000000001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130</v>
      </c>
      <c r="AT182" s="219" t="s">
        <v>125</v>
      </c>
      <c r="AU182" s="219" t="s">
        <v>80</v>
      </c>
      <c r="AY182" s="15" t="s">
        <v>123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15" t="s">
        <v>8</v>
      </c>
      <c r="BK182" s="220">
        <f>ROUND(I182*H182,0)</f>
        <v>0</v>
      </c>
      <c r="BL182" s="15" t="s">
        <v>130</v>
      </c>
      <c r="BM182" s="219" t="s">
        <v>243</v>
      </c>
    </row>
    <row r="183" s="13" customFormat="1">
      <c r="A183" s="13"/>
      <c r="B183" s="221"/>
      <c r="C183" s="222"/>
      <c r="D183" s="223" t="s">
        <v>132</v>
      </c>
      <c r="E183" s="224" t="s">
        <v>1</v>
      </c>
      <c r="F183" s="225" t="s">
        <v>235</v>
      </c>
      <c r="G183" s="222"/>
      <c r="H183" s="226">
        <v>1.26</v>
      </c>
      <c r="I183" s="227"/>
      <c r="J183" s="222"/>
      <c r="K183" s="222"/>
      <c r="L183" s="228"/>
      <c r="M183" s="229"/>
      <c r="N183" s="230"/>
      <c r="O183" s="230"/>
      <c r="P183" s="230"/>
      <c r="Q183" s="230"/>
      <c r="R183" s="230"/>
      <c r="S183" s="230"/>
      <c r="T183" s="23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2" t="s">
        <v>132</v>
      </c>
      <c r="AU183" s="232" t="s">
        <v>80</v>
      </c>
      <c r="AV183" s="13" t="s">
        <v>80</v>
      </c>
      <c r="AW183" s="13" t="s">
        <v>31</v>
      </c>
      <c r="AX183" s="13" t="s">
        <v>8</v>
      </c>
      <c r="AY183" s="232" t="s">
        <v>123</v>
      </c>
    </row>
    <row r="184" s="2" customFormat="1" ht="24.15" customHeight="1">
      <c r="A184" s="36"/>
      <c r="B184" s="37"/>
      <c r="C184" s="209" t="s">
        <v>244</v>
      </c>
      <c r="D184" s="209" t="s">
        <v>125</v>
      </c>
      <c r="E184" s="210" t="s">
        <v>245</v>
      </c>
      <c r="F184" s="211" t="s">
        <v>246</v>
      </c>
      <c r="G184" s="212" t="s">
        <v>171</v>
      </c>
      <c r="H184" s="213">
        <v>1.26</v>
      </c>
      <c r="I184" s="214"/>
      <c r="J184" s="213">
        <f>ROUND(I184*H184,0)</f>
        <v>0</v>
      </c>
      <c r="K184" s="211" t="s">
        <v>129</v>
      </c>
      <c r="L184" s="42"/>
      <c r="M184" s="215" t="s">
        <v>1</v>
      </c>
      <c r="N184" s="216" t="s">
        <v>39</v>
      </c>
      <c r="O184" s="89"/>
      <c r="P184" s="217">
        <f>O184*H184</f>
        <v>0</v>
      </c>
      <c r="Q184" s="217">
        <v>0.0041000000000000003</v>
      </c>
      <c r="R184" s="217">
        <f>Q184*H184</f>
        <v>0.0051660000000000005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130</v>
      </c>
      <c r="AT184" s="219" t="s">
        <v>125</v>
      </c>
      <c r="AU184" s="219" t="s">
        <v>80</v>
      </c>
      <c r="AY184" s="15" t="s">
        <v>123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5" t="s">
        <v>8</v>
      </c>
      <c r="BK184" s="220">
        <f>ROUND(I184*H184,0)</f>
        <v>0</v>
      </c>
      <c r="BL184" s="15" t="s">
        <v>130</v>
      </c>
      <c r="BM184" s="219" t="s">
        <v>247</v>
      </c>
    </row>
    <row r="185" s="13" customFormat="1">
      <c r="A185" s="13"/>
      <c r="B185" s="221"/>
      <c r="C185" s="222"/>
      <c r="D185" s="223" t="s">
        <v>132</v>
      </c>
      <c r="E185" s="224" t="s">
        <v>1</v>
      </c>
      <c r="F185" s="225" t="s">
        <v>235</v>
      </c>
      <c r="G185" s="222"/>
      <c r="H185" s="226">
        <v>1.26</v>
      </c>
      <c r="I185" s="227"/>
      <c r="J185" s="222"/>
      <c r="K185" s="222"/>
      <c r="L185" s="228"/>
      <c r="M185" s="229"/>
      <c r="N185" s="230"/>
      <c r="O185" s="230"/>
      <c r="P185" s="230"/>
      <c r="Q185" s="230"/>
      <c r="R185" s="230"/>
      <c r="S185" s="230"/>
      <c r="T185" s="23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2" t="s">
        <v>132</v>
      </c>
      <c r="AU185" s="232" t="s">
        <v>80</v>
      </c>
      <c r="AV185" s="13" t="s">
        <v>80</v>
      </c>
      <c r="AW185" s="13" t="s">
        <v>31</v>
      </c>
      <c r="AX185" s="13" t="s">
        <v>8</v>
      </c>
      <c r="AY185" s="232" t="s">
        <v>123</v>
      </c>
    </row>
    <row r="186" s="12" customFormat="1" ht="22.8" customHeight="1">
      <c r="A186" s="12"/>
      <c r="B186" s="193"/>
      <c r="C186" s="194"/>
      <c r="D186" s="195" t="s">
        <v>73</v>
      </c>
      <c r="E186" s="207" t="s">
        <v>248</v>
      </c>
      <c r="F186" s="207" t="s">
        <v>249</v>
      </c>
      <c r="G186" s="194"/>
      <c r="H186" s="194"/>
      <c r="I186" s="197"/>
      <c r="J186" s="208">
        <f>BK186</f>
        <v>0</v>
      </c>
      <c r="K186" s="194"/>
      <c r="L186" s="199"/>
      <c r="M186" s="200"/>
      <c r="N186" s="201"/>
      <c r="O186" s="201"/>
      <c r="P186" s="202">
        <f>SUM(P187:P193)</f>
        <v>0</v>
      </c>
      <c r="Q186" s="201"/>
      <c r="R186" s="202">
        <f>SUM(R187:R193)</f>
        <v>0</v>
      </c>
      <c r="S186" s="201"/>
      <c r="T186" s="203">
        <f>SUM(T187:T193)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4" t="s">
        <v>8</v>
      </c>
      <c r="AT186" s="205" t="s">
        <v>73</v>
      </c>
      <c r="AU186" s="205" t="s">
        <v>8</v>
      </c>
      <c r="AY186" s="204" t="s">
        <v>123</v>
      </c>
      <c r="BK186" s="206">
        <f>SUM(BK187:BK193)</f>
        <v>0</v>
      </c>
    </row>
    <row r="187" s="2" customFormat="1" ht="16.5" customHeight="1">
      <c r="A187" s="36"/>
      <c r="B187" s="37"/>
      <c r="C187" s="209" t="s">
        <v>250</v>
      </c>
      <c r="D187" s="209" t="s">
        <v>125</v>
      </c>
      <c r="E187" s="210" t="s">
        <v>251</v>
      </c>
      <c r="F187" s="211" t="s">
        <v>252</v>
      </c>
      <c r="G187" s="212" t="s">
        <v>144</v>
      </c>
      <c r="H187" s="213">
        <v>1.9299999999999999</v>
      </c>
      <c r="I187" s="214"/>
      <c r="J187" s="213">
        <f>ROUND(I187*H187,0)</f>
        <v>0</v>
      </c>
      <c r="K187" s="211" t="s">
        <v>129</v>
      </c>
      <c r="L187" s="42"/>
      <c r="M187" s="215" t="s">
        <v>1</v>
      </c>
      <c r="N187" s="216" t="s">
        <v>39</v>
      </c>
      <c r="O187" s="89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9" t="s">
        <v>130</v>
      </c>
      <c r="AT187" s="219" t="s">
        <v>125</v>
      </c>
      <c r="AU187" s="219" t="s">
        <v>80</v>
      </c>
      <c r="AY187" s="15" t="s">
        <v>123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15" t="s">
        <v>8</v>
      </c>
      <c r="BK187" s="220">
        <f>ROUND(I187*H187,0)</f>
        <v>0</v>
      </c>
      <c r="BL187" s="15" t="s">
        <v>130</v>
      </c>
      <c r="BM187" s="219" t="s">
        <v>253</v>
      </c>
    </row>
    <row r="188" s="2" customFormat="1" ht="24.15" customHeight="1">
      <c r="A188" s="36"/>
      <c r="B188" s="37"/>
      <c r="C188" s="209" t="s">
        <v>254</v>
      </c>
      <c r="D188" s="209" t="s">
        <v>125</v>
      </c>
      <c r="E188" s="210" t="s">
        <v>255</v>
      </c>
      <c r="F188" s="211" t="s">
        <v>256</v>
      </c>
      <c r="G188" s="212" t="s">
        <v>144</v>
      </c>
      <c r="H188" s="213">
        <v>1.9299999999999999</v>
      </c>
      <c r="I188" s="214"/>
      <c r="J188" s="213">
        <f>ROUND(I188*H188,0)</f>
        <v>0</v>
      </c>
      <c r="K188" s="211" t="s">
        <v>129</v>
      </c>
      <c r="L188" s="42"/>
      <c r="M188" s="215" t="s">
        <v>1</v>
      </c>
      <c r="N188" s="216" t="s">
        <v>39</v>
      </c>
      <c r="O188" s="89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9" t="s">
        <v>130</v>
      </c>
      <c r="AT188" s="219" t="s">
        <v>125</v>
      </c>
      <c r="AU188" s="219" t="s">
        <v>80</v>
      </c>
      <c r="AY188" s="15" t="s">
        <v>123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15" t="s">
        <v>8</v>
      </c>
      <c r="BK188" s="220">
        <f>ROUND(I188*H188,0)</f>
        <v>0</v>
      </c>
      <c r="BL188" s="15" t="s">
        <v>130</v>
      </c>
      <c r="BM188" s="219" t="s">
        <v>257</v>
      </c>
    </row>
    <row r="189" s="2" customFormat="1" ht="24.15" customHeight="1">
      <c r="A189" s="36"/>
      <c r="B189" s="37"/>
      <c r="C189" s="209" t="s">
        <v>258</v>
      </c>
      <c r="D189" s="209" t="s">
        <v>125</v>
      </c>
      <c r="E189" s="210" t="s">
        <v>259</v>
      </c>
      <c r="F189" s="211" t="s">
        <v>260</v>
      </c>
      <c r="G189" s="212" t="s">
        <v>144</v>
      </c>
      <c r="H189" s="213">
        <v>1.9299999999999999</v>
      </c>
      <c r="I189" s="214"/>
      <c r="J189" s="213">
        <f>ROUND(I189*H189,0)</f>
        <v>0</v>
      </c>
      <c r="K189" s="211" t="s">
        <v>129</v>
      </c>
      <c r="L189" s="42"/>
      <c r="M189" s="215" t="s">
        <v>1</v>
      </c>
      <c r="N189" s="216" t="s">
        <v>39</v>
      </c>
      <c r="O189" s="89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130</v>
      </c>
      <c r="AT189" s="219" t="s">
        <v>125</v>
      </c>
      <c r="AU189" s="219" t="s">
        <v>80</v>
      </c>
      <c r="AY189" s="15" t="s">
        <v>123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5" t="s">
        <v>8</v>
      </c>
      <c r="BK189" s="220">
        <f>ROUND(I189*H189,0)</f>
        <v>0</v>
      </c>
      <c r="BL189" s="15" t="s">
        <v>130</v>
      </c>
      <c r="BM189" s="219" t="s">
        <v>261</v>
      </c>
    </row>
    <row r="190" s="2" customFormat="1" ht="24.15" customHeight="1">
      <c r="A190" s="36"/>
      <c r="B190" s="37"/>
      <c r="C190" s="209" t="s">
        <v>262</v>
      </c>
      <c r="D190" s="209" t="s">
        <v>125</v>
      </c>
      <c r="E190" s="210" t="s">
        <v>263</v>
      </c>
      <c r="F190" s="211" t="s">
        <v>264</v>
      </c>
      <c r="G190" s="212" t="s">
        <v>144</v>
      </c>
      <c r="H190" s="213">
        <v>28.949999999999999</v>
      </c>
      <c r="I190" s="214"/>
      <c r="J190" s="213">
        <f>ROUND(I190*H190,0)</f>
        <v>0</v>
      </c>
      <c r="K190" s="211" t="s">
        <v>129</v>
      </c>
      <c r="L190" s="42"/>
      <c r="M190" s="215" t="s">
        <v>1</v>
      </c>
      <c r="N190" s="216" t="s">
        <v>39</v>
      </c>
      <c r="O190" s="89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9" t="s">
        <v>130</v>
      </c>
      <c r="AT190" s="219" t="s">
        <v>125</v>
      </c>
      <c r="AU190" s="219" t="s">
        <v>80</v>
      </c>
      <c r="AY190" s="15" t="s">
        <v>123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15" t="s">
        <v>8</v>
      </c>
      <c r="BK190" s="220">
        <f>ROUND(I190*H190,0)</f>
        <v>0</v>
      </c>
      <c r="BL190" s="15" t="s">
        <v>130</v>
      </c>
      <c r="BM190" s="219" t="s">
        <v>265</v>
      </c>
    </row>
    <row r="191" s="13" customFormat="1">
      <c r="A191" s="13"/>
      <c r="B191" s="221"/>
      <c r="C191" s="222"/>
      <c r="D191" s="223" t="s">
        <v>132</v>
      </c>
      <c r="E191" s="222"/>
      <c r="F191" s="225" t="s">
        <v>266</v>
      </c>
      <c r="G191" s="222"/>
      <c r="H191" s="226">
        <v>28.949999999999999</v>
      </c>
      <c r="I191" s="227"/>
      <c r="J191" s="222"/>
      <c r="K191" s="222"/>
      <c r="L191" s="228"/>
      <c r="M191" s="229"/>
      <c r="N191" s="230"/>
      <c r="O191" s="230"/>
      <c r="P191" s="230"/>
      <c r="Q191" s="230"/>
      <c r="R191" s="230"/>
      <c r="S191" s="230"/>
      <c r="T191" s="23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2" t="s">
        <v>132</v>
      </c>
      <c r="AU191" s="232" t="s">
        <v>80</v>
      </c>
      <c r="AV191" s="13" t="s">
        <v>80</v>
      </c>
      <c r="AW191" s="13" t="s">
        <v>4</v>
      </c>
      <c r="AX191" s="13" t="s">
        <v>8</v>
      </c>
      <c r="AY191" s="232" t="s">
        <v>123</v>
      </c>
    </row>
    <row r="192" s="2" customFormat="1" ht="33" customHeight="1">
      <c r="A192" s="36"/>
      <c r="B192" s="37"/>
      <c r="C192" s="209" t="s">
        <v>267</v>
      </c>
      <c r="D192" s="209" t="s">
        <v>125</v>
      </c>
      <c r="E192" s="210" t="s">
        <v>268</v>
      </c>
      <c r="F192" s="211" t="s">
        <v>269</v>
      </c>
      <c r="G192" s="212" t="s">
        <v>144</v>
      </c>
      <c r="H192" s="213">
        <v>1.9299999999999999</v>
      </c>
      <c r="I192" s="214"/>
      <c r="J192" s="213">
        <f>ROUND(I192*H192,0)</f>
        <v>0</v>
      </c>
      <c r="K192" s="211" t="s">
        <v>129</v>
      </c>
      <c r="L192" s="42"/>
      <c r="M192" s="215" t="s">
        <v>1</v>
      </c>
      <c r="N192" s="216" t="s">
        <v>39</v>
      </c>
      <c r="O192" s="89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9" t="s">
        <v>130</v>
      </c>
      <c r="AT192" s="219" t="s">
        <v>125</v>
      </c>
      <c r="AU192" s="219" t="s">
        <v>80</v>
      </c>
      <c r="AY192" s="15" t="s">
        <v>123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5" t="s">
        <v>8</v>
      </c>
      <c r="BK192" s="220">
        <f>ROUND(I192*H192,0)</f>
        <v>0</v>
      </c>
      <c r="BL192" s="15" t="s">
        <v>130</v>
      </c>
      <c r="BM192" s="219" t="s">
        <v>270</v>
      </c>
    </row>
    <row r="193" s="2" customFormat="1" ht="33" customHeight="1">
      <c r="A193" s="36"/>
      <c r="B193" s="37"/>
      <c r="C193" s="209" t="s">
        <v>271</v>
      </c>
      <c r="D193" s="209" t="s">
        <v>125</v>
      </c>
      <c r="E193" s="210" t="s">
        <v>272</v>
      </c>
      <c r="F193" s="211" t="s">
        <v>273</v>
      </c>
      <c r="G193" s="212" t="s">
        <v>144</v>
      </c>
      <c r="H193" s="213">
        <v>1.9199999999999999</v>
      </c>
      <c r="I193" s="214"/>
      <c r="J193" s="213">
        <f>ROUND(I193*H193,0)</f>
        <v>0</v>
      </c>
      <c r="K193" s="211" t="s">
        <v>129</v>
      </c>
      <c r="L193" s="42"/>
      <c r="M193" s="215" t="s">
        <v>1</v>
      </c>
      <c r="N193" s="216" t="s">
        <v>39</v>
      </c>
      <c r="O193" s="89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9" t="s">
        <v>130</v>
      </c>
      <c r="AT193" s="219" t="s">
        <v>125</v>
      </c>
      <c r="AU193" s="219" t="s">
        <v>80</v>
      </c>
      <c r="AY193" s="15" t="s">
        <v>123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15" t="s">
        <v>8</v>
      </c>
      <c r="BK193" s="220">
        <f>ROUND(I193*H193,0)</f>
        <v>0</v>
      </c>
      <c r="BL193" s="15" t="s">
        <v>130</v>
      </c>
      <c r="BM193" s="219" t="s">
        <v>274</v>
      </c>
    </row>
    <row r="194" s="12" customFormat="1" ht="22.8" customHeight="1">
      <c r="A194" s="12"/>
      <c r="B194" s="193"/>
      <c r="C194" s="194"/>
      <c r="D194" s="195" t="s">
        <v>73</v>
      </c>
      <c r="E194" s="207" t="s">
        <v>275</v>
      </c>
      <c r="F194" s="207" t="s">
        <v>276</v>
      </c>
      <c r="G194" s="194"/>
      <c r="H194" s="194"/>
      <c r="I194" s="197"/>
      <c r="J194" s="208">
        <f>BK194</f>
        <v>0</v>
      </c>
      <c r="K194" s="194"/>
      <c r="L194" s="199"/>
      <c r="M194" s="200"/>
      <c r="N194" s="201"/>
      <c r="O194" s="201"/>
      <c r="P194" s="202">
        <f>P195</f>
        <v>0</v>
      </c>
      <c r="Q194" s="201"/>
      <c r="R194" s="202">
        <f>R195</f>
        <v>0</v>
      </c>
      <c r="S194" s="201"/>
      <c r="T194" s="203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4" t="s">
        <v>8</v>
      </c>
      <c r="AT194" s="205" t="s">
        <v>73</v>
      </c>
      <c r="AU194" s="205" t="s">
        <v>8</v>
      </c>
      <c r="AY194" s="204" t="s">
        <v>123</v>
      </c>
      <c r="BK194" s="206">
        <f>BK195</f>
        <v>0</v>
      </c>
    </row>
    <row r="195" s="2" customFormat="1" ht="24.15" customHeight="1">
      <c r="A195" s="36"/>
      <c r="B195" s="37"/>
      <c r="C195" s="209" t="s">
        <v>277</v>
      </c>
      <c r="D195" s="209" t="s">
        <v>125</v>
      </c>
      <c r="E195" s="210" t="s">
        <v>278</v>
      </c>
      <c r="F195" s="211" t="s">
        <v>279</v>
      </c>
      <c r="G195" s="212" t="s">
        <v>144</v>
      </c>
      <c r="H195" s="213">
        <v>24.390000000000001</v>
      </c>
      <c r="I195" s="214"/>
      <c r="J195" s="213">
        <f>ROUND(I195*H195,0)</f>
        <v>0</v>
      </c>
      <c r="K195" s="211" t="s">
        <v>129</v>
      </c>
      <c r="L195" s="42"/>
      <c r="M195" s="215" t="s">
        <v>1</v>
      </c>
      <c r="N195" s="216" t="s">
        <v>39</v>
      </c>
      <c r="O195" s="89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9" t="s">
        <v>130</v>
      </c>
      <c r="AT195" s="219" t="s">
        <v>125</v>
      </c>
      <c r="AU195" s="219" t="s">
        <v>80</v>
      </c>
      <c r="AY195" s="15" t="s">
        <v>123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5" t="s">
        <v>8</v>
      </c>
      <c r="BK195" s="220">
        <f>ROUND(I195*H195,0)</f>
        <v>0</v>
      </c>
      <c r="BL195" s="15" t="s">
        <v>130</v>
      </c>
      <c r="BM195" s="219" t="s">
        <v>280</v>
      </c>
    </row>
    <row r="196" s="12" customFormat="1" ht="25.92" customHeight="1">
      <c r="A196" s="12"/>
      <c r="B196" s="193"/>
      <c r="C196" s="194"/>
      <c r="D196" s="195" t="s">
        <v>73</v>
      </c>
      <c r="E196" s="196" t="s">
        <v>281</v>
      </c>
      <c r="F196" s="196" t="s">
        <v>282</v>
      </c>
      <c r="G196" s="194"/>
      <c r="H196" s="194"/>
      <c r="I196" s="197"/>
      <c r="J196" s="198">
        <f>BK196</f>
        <v>0</v>
      </c>
      <c r="K196" s="194"/>
      <c r="L196" s="199"/>
      <c r="M196" s="200"/>
      <c r="N196" s="201"/>
      <c r="O196" s="201"/>
      <c r="P196" s="202">
        <f>P197+P208+P210+P214+P217+P237+P254+P265</f>
        <v>0</v>
      </c>
      <c r="Q196" s="201"/>
      <c r="R196" s="202">
        <f>R197+R208+R210+R214+R217+R237+R254+R265</f>
        <v>1.1699970000000002</v>
      </c>
      <c r="S196" s="201"/>
      <c r="T196" s="203">
        <f>T197+T208+T210+T214+T217+T237+T254+T265</f>
        <v>1.0103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4" t="s">
        <v>80</v>
      </c>
      <c r="AT196" s="205" t="s">
        <v>73</v>
      </c>
      <c r="AU196" s="205" t="s">
        <v>74</v>
      </c>
      <c r="AY196" s="204" t="s">
        <v>123</v>
      </c>
      <c r="BK196" s="206">
        <f>BK197+BK208+BK210+BK214+BK217+BK237+BK254+BK265</f>
        <v>0</v>
      </c>
    </row>
    <row r="197" s="12" customFormat="1" ht="22.8" customHeight="1">
      <c r="A197" s="12"/>
      <c r="B197" s="193"/>
      <c r="C197" s="194"/>
      <c r="D197" s="195" t="s">
        <v>73</v>
      </c>
      <c r="E197" s="207" t="s">
        <v>283</v>
      </c>
      <c r="F197" s="207" t="s">
        <v>284</v>
      </c>
      <c r="G197" s="194"/>
      <c r="H197" s="194"/>
      <c r="I197" s="197"/>
      <c r="J197" s="208">
        <f>BK197</f>
        <v>0</v>
      </c>
      <c r="K197" s="194"/>
      <c r="L197" s="199"/>
      <c r="M197" s="200"/>
      <c r="N197" s="201"/>
      <c r="O197" s="201"/>
      <c r="P197" s="202">
        <f>SUM(P198:P207)</f>
        <v>0</v>
      </c>
      <c r="Q197" s="201"/>
      <c r="R197" s="202">
        <f>SUM(R198:R207)</f>
        <v>0.01976</v>
      </c>
      <c r="S197" s="201"/>
      <c r="T197" s="203">
        <f>SUM(T198:T207)</f>
        <v>0.01584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4" t="s">
        <v>80</v>
      </c>
      <c r="AT197" s="205" t="s">
        <v>73</v>
      </c>
      <c r="AU197" s="205" t="s">
        <v>8</v>
      </c>
      <c r="AY197" s="204" t="s">
        <v>123</v>
      </c>
      <c r="BK197" s="206">
        <f>SUM(BK198:BK207)</f>
        <v>0</v>
      </c>
    </row>
    <row r="198" s="2" customFormat="1" ht="24.15" customHeight="1">
      <c r="A198" s="36"/>
      <c r="B198" s="37"/>
      <c r="C198" s="209" t="s">
        <v>285</v>
      </c>
      <c r="D198" s="209" t="s">
        <v>125</v>
      </c>
      <c r="E198" s="210" t="s">
        <v>286</v>
      </c>
      <c r="F198" s="211" t="s">
        <v>287</v>
      </c>
      <c r="G198" s="212" t="s">
        <v>171</v>
      </c>
      <c r="H198" s="213">
        <v>1.44</v>
      </c>
      <c r="I198" s="214"/>
      <c r="J198" s="213">
        <f>ROUND(I198*H198,0)</f>
        <v>0</v>
      </c>
      <c r="K198" s="211" t="s">
        <v>129</v>
      </c>
      <c r="L198" s="42"/>
      <c r="M198" s="215" t="s">
        <v>1</v>
      </c>
      <c r="N198" s="216" t="s">
        <v>39</v>
      </c>
      <c r="O198" s="89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9" t="s">
        <v>206</v>
      </c>
      <c r="AT198" s="219" t="s">
        <v>125</v>
      </c>
      <c r="AU198" s="219" t="s">
        <v>80</v>
      </c>
      <c r="AY198" s="15" t="s">
        <v>123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5" t="s">
        <v>8</v>
      </c>
      <c r="BK198" s="220">
        <f>ROUND(I198*H198,0)</f>
        <v>0</v>
      </c>
      <c r="BL198" s="15" t="s">
        <v>206</v>
      </c>
      <c r="BM198" s="219" t="s">
        <v>288</v>
      </c>
    </row>
    <row r="199" s="13" customFormat="1">
      <c r="A199" s="13"/>
      <c r="B199" s="221"/>
      <c r="C199" s="222"/>
      <c r="D199" s="223" t="s">
        <v>132</v>
      </c>
      <c r="E199" s="224" t="s">
        <v>1</v>
      </c>
      <c r="F199" s="225" t="s">
        <v>289</v>
      </c>
      <c r="G199" s="222"/>
      <c r="H199" s="226">
        <v>1.44</v>
      </c>
      <c r="I199" s="227"/>
      <c r="J199" s="222"/>
      <c r="K199" s="222"/>
      <c r="L199" s="228"/>
      <c r="M199" s="229"/>
      <c r="N199" s="230"/>
      <c r="O199" s="230"/>
      <c r="P199" s="230"/>
      <c r="Q199" s="230"/>
      <c r="R199" s="230"/>
      <c r="S199" s="230"/>
      <c r="T199" s="23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2" t="s">
        <v>132</v>
      </c>
      <c r="AU199" s="232" t="s">
        <v>80</v>
      </c>
      <c r="AV199" s="13" t="s">
        <v>80</v>
      </c>
      <c r="AW199" s="13" t="s">
        <v>31</v>
      </c>
      <c r="AX199" s="13" t="s">
        <v>8</v>
      </c>
      <c r="AY199" s="232" t="s">
        <v>123</v>
      </c>
    </row>
    <row r="200" s="2" customFormat="1" ht="16.5" customHeight="1">
      <c r="A200" s="36"/>
      <c r="B200" s="37"/>
      <c r="C200" s="233" t="s">
        <v>290</v>
      </c>
      <c r="D200" s="233" t="s">
        <v>291</v>
      </c>
      <c r="E200" s="234" t="s">
        <v>292</v>
      </c>
      <c r="F200" s="235" t="s">
        <v>293</v>
      </c>
      <c r="G200" s="236" t="s">
        <v>294</v>
      </c>
      <c r="H200" s="237">
        <v>2</v>
      </c>
      <c r="I200" s="238"/>
      <c r="J200" s="237">
        <f>ROUND(I200*H200,0)</f>
        <v>0</v>
      </c>
      <c r="K200" s="235" t="s">
        <v>129</v>
      </c>
      <c r="L200" s="239"/>
      <c r="M200" s="240" t="s">
        <v>1</v>
      </c>
      <c r="N200" s="241" t="s">
        <v>39</v>
      </c>
      <c r="O200" s="89"/>
      <c r="P200" s="217">
        <f>O200*H200</f>
        <v>0</v>
      </c>
      <c r="Q200" s="217">
        <v>0.001</v>
      </c>
      <c r="R200" s="217">
        <f>Q200*H200</f>
        <v>0.002</v>
      </c>
      <c r="S200" s="217">
        <v>0</v>
      </c>
      <c r="T200" s="21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9" t="s">
        <v>285</v>
      </c>
      <c r="AT200" s="219" t="s">
        <v>291</v>
      </c>
      <c r="AU200" s="219" t="s">
        <v>80</v>
      </c>
      <c r="AY200" s="15" t="s">
        <v>123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15" t="s">
        <v>8</v>
      </c>
      <c r="BK200" s="220">
        <f>ROUND(I200*H200,0)</f>
        <v>0</v>
      </c>
      <c r="BL200" s="15" t="s">
        <v>206</v>
      </c>
      <c r="BM200" s="219" t="s">
        <v>295</v>
      </c>
    </row>
    <row r="201" s="2" customFormat="1" ht="24.15" customHeight="1">
      <c r="A201" s="36"/>
      <c r="B201" s="37"/>
      <c r="C201" s="209" t="s">
        <v>296</v>
      </c>
      <c r="D201" s="209" t="s">
        <v>125</v>
      </c>
      <c r="E201" s="210" t="s">
        <v>297</v>
      </c>
      <c r="F201" s="211" t="s">
        <v>298</v>
      </c>
      <c r="G201" s="212" t="s">
        <v>171</v>
      </c>
      <c r="H201" s="213">
        <v>2.8799999999999999</v>
      </c>
      <c r="I201" s="214"/>
      <c r="J201" s="213">
        <f>ROUND(I201*H201,0)</f>
        <v>0</v>
      </c>
      <c r="K201" s="211" t="s">
        <v>129</v>
      </c>
      <c r="L201" s="42"/>
      <c r="M201" s="215" t="s">
        <v>1</v>
      </c>
      <c r="N201" s="216" t="s">
        <v>39</v>
      </c>
      <c r="O201" s="89"/>
      <c r="P201" s="217">
        <f>O201*H201</f>
        <v>0</v>
      </c>
      <c r="Q201" s="217">
        <v>0.00040000000000000002</v>
      </c>
      <c r="R201" s="217">
        <f>Q201*H201</f>
        <v>0.001152</v>
      </c>
      <c r="S201" s="217">
        <v>0</v>
      </c>
      <c r="T201" s="21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9" t="s">
        <v>206</v>
      </c>
      <c r="AT201" s="219" t="s">
        <v>125</v>
      </c>
      <c r="AU201" s="219" t="s">
        <v>80</v>
      </c>
      <c r="AY201" s="15" t="s">
        <v>123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5" t="s">
        <v>8</v>
      </c>
      <c r="BK201" s="220">
        <f>ROUND(I201*H201,0)</f>
        <v>0</v>
      </c>
      <c r="BL201" s="15" t="s">
        <v>206</v>
      </c>
      <c r="BM201" s="219" t="s">
        <v>299</v>
      </c>
    </row>
    <row r="202" s="13" customFormat="1">
      <c r="A202" s="13"/>
      <c r="B202" s="221"/>
      <c r="C202" s="222"/>
      <c r="D202" s="223" t="s">
        <v>132</v>
      </c>
      <c r="E202" s="224" t="s">
        <v>1</v>
      </c>
      <c r="F202" s="225" t="s">
        <v>300</v>
      </c>
      <c r="G202" s="222"/>
      <c r="H202" s="226">
        <v>2.8799999999999999</v>
      </c>
      <c r="I202" s="227"/>
      <c r="J202" s="222"/>
      <c r="K202" s="222"/>
      <c r="L202" s="228"/>
      <c r="M202" s="229"/>
      <c r="N202" s="230"/>
      <c r="O202" s="230"/>
      <c r="P202" s="230"/>
      <c r="Q202" s="230"/>
      <c r="R202" s="230"/>
      <c r="S202" s="230"/>
      <c r="T202" s="23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2" t="s">
        <v>132</v>
      </c>
      <c r="AU202" s="232" t="s">
        <v>80</v>
      </c>
      <c r="AV202" s="13" t="s">
        <v>80</v>
      </c>
      <c r="AW202" s="13" t="s">
        <v>31</v>
      </c>
      <c r="AX202" s="13" t="s">
        <v>8</v>
      </c>
      <c r="AY202" s="232" t="s">
        <v>123</v>
      </c>
    </row>
    <row r="203" s="2" customFormat="1" ht="37.8" customHeight="1">
      <c r="A203" s="36"/>
      <c r="B203" s="37"/>
      <c r="C203" s="233" t="s">
        <v>301</v>
      </c>
      <c r="D203" s="233" t="s">
        <v>291</v>
      </c>
      <c r="E203" s="234" t="s">
        <v>302</v>
      </c>
      <c r="F203" s="235" t="s">
        <v>303</v>
      </c>
      <c r="G203" s="236" t="s">
        <v>171</v>
      </c>
      <c r="H203" s="237">
        <v>3.46</v>
      </c>
      <c r="I203" s="238"/>
      <c r="J203" s="237">
        <f>ROUND(I203*H203,0)</f>
        <v>0</v>
      </c>
      <c r="K203" s="235" t="s">
        <v>129</v>
      </c>
      <c r="L203" s="239"/>
      <c r="M203" s="240" t="s">
        <v>1</v>
      </c>
      <c r="N203" s="241" t="s">
        <v>39</v>
      </c>
      <c r="O203" s="89"/>
      <c r="P203" s="217">
        <f>O203*H203</f>
        <v>0</v>
      </c>
      <c r="Q203" s="217">
        <v>0.0047999999999999996</v>
      </c>
      <c r="R203" s="217">
        <f>Q203*H203</f>
        <v>0.016607999999999998</v>
      </c>
      <c r="S203" s="217">
        <v>0</v>
      </c>
      <c r="T203" s="21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9" t="s">
        <v>285</v>
      </c>
      <c r="AT203" s="219" t="s">
        <v>291</v>
      </c>
      <c r="AU203" s="219" t="s">
        <v>80</v>
      </c>
      <c r="AY203" s="15" t="s">
        <v>123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15" t="s">
        <v>8</v>
      </c>
      <c r="BK203" s="220">
        <f>ROUND(I203*H203,0)</f>
        <v>0</v>
      </c>
      <c r="BL203" s="15" t="s">
        <v>206</v>
      </c>
      <c r="BM203" s="219" t="s">
        <v>304</v>
      </c>
    </row>
    <row r="204" s="13" customFormat="1">
      <c r="A204" s="13"/>
      <c r="B204" s="221"/>
      <c r="C204" s="222"/>
      <c r="D204" s="223" t="s">
        <v>132</v>
      </c>
      <c r="E204" s="224" t="s">
        <v>1</v>
      </c>
      <c r="F204" s="225" t="s">
        <v>305</v>
      </c>
      <c r="G204" s="222"/>
      <c r="H204" s="226">
        <v>3.46</v>
      </c>
      <c r="I204" s="227"/>
      <c r="J204" s="222"/>
      <c r="K204" s="222"/>
      <c r="L204" s="228"/>
      <c r="M204" s="229"/>
      <c r="N204" s="230"/>
      <c r="O204" s="230"/>
      <c r="P204" s="230"/>
      <c r="Q204" s="230"/>
      <c r="R204" s="230"/>
      <c r="S204" s="230"/>
      <c r="T204" s="23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2" t="s">
        <v>132</v>
      </c>
      <c r="AU204" s="232" t="s">
        <v>80</v>
      </c>
      <c r="AV204" s="13" t="s">
        <v>80</v>
      </c>
      <c r="AW204" s="13" t="s">
        <v>31</v>
      </c>
      <c r="AX204" s="13" t="s">
        <v>8</v>
      </c>
      <c r="AY204" s="232" t="s">
        <v>123</v>
      </c>
    </row>
    <row r="205" s="2" customFormat="1" ht="33" customHeight="1">
      <c r="A205" s="36"/>
      <c r="B205" s="37"/>
      <c r="C205" s="209" t="s">
        <v>306</v>
      </c>
      <c r="D205" s="209" t="s">
        <v>125</v>
      </c>
      <c r="E205" s="210" t="s">
        <v>307</v>
      </c>
      <c r="F205" s="211" t="s">
        <v>308</v>
      </c>
      <c r="G205" s="212" t="s">
        <v>171</v>
      </c>
      <c r="H205" s="213">
        <v>1.44</v>
      </c>
      <c r="I205" s="214"/>
      <c r="J205" s="213">
        <f>ROUND(I205*H205,0)</f>
        <v>0</v>
      </c>
      <c r="K205" s="211" t="s">
        <v>129</v>
      </c>
      <c r="L205" s="42"/>
      <c r="M205" s="215" t="s">
        <v>1</v>
      </c>
      <c r="N205" s="216" t="s">
        <v>39</v>
      </c>
      <c r="O205" s="89"/>
      <c r="P205" s="217">
        <f>O205*H205</f>
        <v>0</v>
      </c>
      <c r="Q205" s="217">
        <v>0</v>
      </c>
      <c r="R205" s="217">
        <f>Q205*H205</f>
        <v>0</v>
      </c>
      <c r="S205" s="217">
        <v>0.010999999999999999</v>
      </c>
      <c r="T205" s="218">
        <f>S205*H205</f>
        <v>0.01584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9" t="s">
        <v>206</v>
      </c>
      <c r="AT205" s="219" t="s">
        <v>125</v>
      </c>
      <c r="AU205" s="219" t="s">
        <v>80</v>
      </c>
      <c r="AY205" s="15" t="s">
        <v>123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15" t="s">
        <v>8</v>
      </c>
      <c r="BK205" s="220">
        <f>ROUND(I205*H205,0)</f>
        <v>0</v>
      </c>
      <c r="BL205" s="15" t="s">
        <v>206</v>
      </c>
      <c r="BM205" s="219" t="s">
        <v>309</v>
      </c>
    </row>
    <row r="206" s="13" customFormat="1">
      <c r="A206" s="13"/>
      <c r="B206" s="221"/>
      <c r="C206" s="222"/>
      <c r="D206" s="223" t="s">
        <v>132</v>
      </c>
      <c r="E206" s="224" t="s">
        <v>1</v>
      </c>
      <c r="F206" s="225" t="s">
        <v>289</v>
      </c>
      <c r="G206" s="222"/>
      <c r="H206" s="226">
        <v>1.44</v>
      </c>
      <c r="I206" s="227"/>
      <c r="J206" s="222"/>
      <c r="K206" s="222"/>
      <c r="L206" s="228"/>
      <c r="M206" s="229"/>
      <c r="N206" s="230"/>
      <c r="O206" s="230"/>
      <c r="P206" s="230"/>
      <c r="Q206" s="230"/>
      <c r="R206" s="230"/>
      <c r="S206" s="230"/>
      <c r="T206" s="23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2" t="s">
        <v>132</v>
      </c>
      <c r="AU206" s="232" t="s">
        <v>80</v>
      </c>
      <c r="AV206" s="13" t="s">
        <v>80</v>
      </c>
      <c r="AW206" s="13" t="s">
        <v>31</v>
      </c>
      <c r="AX206" s="13" t="s">
        <v>8</v>
      </c>
      <c r="AY206" s="232" t="s">
        <v>123</v>
      </c>
    </row>
    <row r="207" s="2" customFormat="1" ht="24.15" customHeight="1">
      <c r="A207" s="36"/>
      <c r="B207" s="37"/>
      <c r="C207" s="209" t="s">
        <v>310</v>
      </c>
      <c r="D207" s="209" t="s">
        <v>125</v>
      </c>
      <c r="E207" s="210" t="s">
        <v>311</v>
      </c>
      <c r="F207" s="211" t="s">
        <v>312</v>
      </c>
      <c r="G207" s="212" t="s">
        <v>144</v>
      </c>
      <c r="H207" s="213">
        <v>0.02</v>
      </c>
      <c r="I207" s="214"/>
      <c r="J207" s="213">
        <f>ROUND(I207*H207,0)</f>
        <v>0</v>
      </c>
      <c r="K207" s="211" t="s">
        <v>129</v>
      </c>
      <c r="L207" s="42"/>
      <c r="M207" s="215" t="s">
        <v>1</v>
      </c>
      <c r="N207" s="216" t="s">
        <v>39</v>
      </c>
      <c r="O207" s="89"/>
      <c r="P207" s="217">
        <f>O207*H207</f>
        <v>0</v>
      </c>
      <c r="Q207" s="217">
        <v>0</v>
      </c>
      <c r="R207" s="217">
        <f>Q207*H207</f>
        <v>0</v>
      </c>
      <c r="S207" s="217">
        <v>0</v>
      </c>
      <c r="T207" s="21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9" t="s">
        <v>206</v>
      </c>
      <c r="AT207" s="219" t="s">
        <v>125</v>
      </c>
      <c r="AU207" s="219" t="s">
        <v>80</v>
      </c>
      <c r="AY207" s="15" t="s">
        <v>123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15" t="s">
        <v>8</v>
      </c>
      <c r="BK207" s="220">
        <f>ROUND(I207*H207,0)</f>
        <v>0</v>
      </c>
      <c r="BL207" s="15" t="s">
        <v>206</v>
      </c>
      <c r="BM207" s="219" t="s">
        <v>313</v>
      </c>
    </row>
    <row r="208" s="12" customFormat="1" ht="22.8" customHeight="1">
      <c r="A208" s="12"/>
      <c r="B208" s="193"/>
      <c r="C208" s="194"/>
      <c r="D208" s="195" t="s">
        <v>73</v>
      </c>
      <c r="E208" s="207" t="s">
        <v>314</v>
      </c>
      <c r="F208" s="207" t="s">
        <v>315</v>
      </c>
      <c r="G208" s="194"/>
      <c r="H208" s="194"/>
      <c r="I208" s="197"/>
      <c r="J208" s="208">
        <f>BK208</f>
        <v>0</v>
      </c>
      <c r="K208" s="194"/>
      <c r="L208" s="199"/>
      <c r="M208" s="200"/>
      <c r="N208" s="201"/>
      <c r="O208" s="201"/>
      <c r="P208" s="202">
        <f>P209</f>
        <v>0</v>
      </c>
      <c r="Q208" s="201"/>
      <c r="R208" s="202">
        <f>R209</f>
        <v>0</v>
      </c>
      <c r="S208" s="201"/>
      <c r="T208" s="203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4" t="s">
        <v>80</v>
      </c>
      <c r="AT208" s="205" t="s">
        <v>73</v>
      </c>
      <c r="AU208" s="205" t="s">
        <v>8</v>
      </c>
      <c r="AY208" s="204" t="s">
        <v>123</v>
      </c>
      <c r="BK208" s="206">
        <f>BK209</f>
        <v>0</v>
      </c>
    </row>
    <row r="209" s="2" customFormat="1" ht="24.15" customHeight="1">
      <c r="A209" s="36"/>
      <c r="B209" s="37"/>
      <c r="C209" s="209" t="s">
        <v>316</v>
      </c>
      <c r="D209" s="209" t="s">
        <v>125</v>
      </c>
      <c r="E209" s="210" t="s">
        <v>317</v>
      </c>
      <c r="F209" s="211" t="s">
        <v>318</v>
      </c>
      <c r="G209" s="212" t="s">
        <v>155</v>
      </c>
      <c r="H209" s="213">
        <v>1</v>
      </c>
      <c r="I209" s="214"/>
      <c r="J209" s="213">
        <f>ROUND(I209*H209,0)</f>
        <v>0</v>
      </c>
      <c r="K209" s="211" t="s">
        <v>1</v>
      </c>
      <c r="L209" s="42"/>
      <c r="M209" s="215" t="s">
        <v>1</v>
      </c>
      <c r="N209" s="216" t="s">
        <v>39</v>
      </c>
      <c r="O209" s="89"/>
      <c r="P209" s="217">
        <f>O209*H209</f>
        <v>0</v>
      </c>
      <c r="Q209" s="217">
        <v>0</v>
      </c>
      <c r="R209" s="217">
        <f>Q209*H209</f>
        <v>0</v>
      </c>
      <c r="S209" s="217">
        <v>0</v>
      </c>
      <c r="T209" s="21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9" t="s">
        <v>206</v>
      </c>
      <c r="AT209" s="219" t="s">
        <v>125</v>
      </c>
      <c r="AU209" s="219" t="s">
        <v>80</v>
      </c>
      <c r="AY209" s="15" t="s">
        <v>123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15" t="s">
        <v>8</v>
      </c>
      <c r="BK209" s="220">
        <f>ROUND(I209*H209,0)</f>
        <v>0</v>
      </c>
      <c r="BL209" s="15" t="s">
        <v>206</v>
      </c>
      <c r="BM209" s="219" t="s">
        <v>319</v>
      </c>
    </row>
    <row r="210" s="12" customFormat="1" ht="22.8" customHeight="1">
      <c r="A210" s="12"/>
      <c r="B210" s="193"/>
      <c r="C210" s="194"/>
      <c r="D210" s="195" t="s">
        <v>73</v>
      </c>
      <c r="E210" s="207" t="s">
        <v>320</v>
      </c>
      <c r="F210" s="207" t="s">
        <v>321</v>
      </c>
      <c r="G210" s="194"/>
      <c r="H210" s="194"/>
      <c r="I210" s="197"/>
      <c r="J210" s="208">
        <f>BK210</f>
        <v>0</v>
      </c>
      <c r="K210" s="194"/>
      <c r="L210" s="199"/>
      <c r="M210" s="200"/>
      <c r="N210" s="201"/>
      <c r="O210" s="201"/>
      <c r="P210" s="202">
        <f>SUM(P211:P213)</f>
        <v>0</v>
      </c>
      <c r="Q210" s="201"/>
      <c r="R210" s="202">
        <f>SUM(R211:R213)</f>
        <v>0.016834000000000002</v>
      </c>
      <c r="S210" s="201"/>
      <c r="T210" s="203">
        <f>SUM(T211:T213)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4" t="s">
        <v>80</v>
      </c>
      <c r="AT210" s="205" t="s">
        <v>73</v>
      </c>
      <c r="AU210" s="205" t="s">
        <v>8</v>
      </c>
      <c r="AY210" s="204" t="s">
        <v>123</v>
      </c>
      <c r="BK210" s="206">
        <f>SUM(BK211:BK213)</f>
        <v>0</v>
      </c>
    </row>
    <row r="211" s="2" customFormat="1" ht="33" customHeight="1">
      <c r="A211" s="36"/>
      <c r="B211" s="37"/>
      <c r="C211" s="209" t="s">
        <v>322</v>
      </c>
      <c r="D211" s="209" t="s">
        <v>125</v>
      </c>
      <c r="E211" s="210" t="s">
        <v>323</v>
      </c>
      <c r="F211" s="211" t="s">
        <v>324</v>
      </c>
      <c r="G211" s="212" t="s">
        <v>198</v>
      </c>
      <c r="H211" s="213">
        <v>2.6000000000000001</v>
      </c>
      <c r="I211" s="214"/>
      <c r="J211" s="213">
        <f>ROUND(I211*H211,0)</f>
        <v>0</v>
      </c>
      <c r="K211" s="211" t="s">
        <v>129</v>
      </c>
      <c r="L211" s="42"/>
      <c r="M211" s="215" t="s">
        <v>1</v>
      </c>
      <c r="N211" s="216" t="s">
        <v>39</v>
      </c>
      <c r="O211" s="89"/>
      <c r="P211" s="217">
        <f>O211*H211</f>
        <v>0</v>
      </c>
      <c r="Q211" s="217">
        <v>0.0028900000000000002</v>
      </c>
      <c r="R211" s="217">
        <f>Q211*H211</f>
        <v>0.0075140000000000007</v>
      </c>
      <c r="S211" s="217">
        <v>0</v>
      </c>
      <c r="T211" s="21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9" t="s">
        <v>206</v>
      </c>
      <c r="AT211" s="219" t="s">
        <v>125</v>
      </c>
      <c r="AU211" s="219" t="s">
        <v>80</v>
      </c>
      <c r="AY211" s="15" t="s">
        <v>123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15" t="s">
        <v>8</v>
      </c>
      <c r="BK211" s="220">
        <f>ROUND(I211*H211,0)</f>
        <v>0</v>
      </c>
      <c r="BL211" s="15" t="s">
        <v>206</v>
      </c>
      <c r="BM211" s="219" t="s">
        <v>325</v>
      </c>
    </row>
    <row r="212" s="2" customFormat="1" ht="24.15" customHeight="1">
      <c r="A212" s="36"/>
      <c r="B212" s="37"/>
      <c r="C212" s="209" t="s">
        <v>326</v>
      </c>
      <c r="D212" s="209" t="s">
        <v>125</v>
      </c>
      <c r="E212" s="210" t="s">
        <v>327</v>
      </c>
      <c r="F212" s="211" t="s">
        <v>328</v>
      </c>
      <c r="G212" s="212" t="s">
        <v>198</v>
      </c>
      <c r="H212" s="213">
        <v>4</v>
      </c>
      <c r="I212" s="214"/>
      <c r="J212" s="213">
        <f>ROUND(I212*H212,0)</f>
        <v>0</v>
      </c>
      <c r="K212" s="211" t="s">
        <v>129</v>
      </c>
      <c r="L212" s="42"/>
      <c r="M212" s="215" t="s">
        <v>1</v>
      </c>
      <c r="N212" s="216" t="s">
        <v>39</v>
      </c>
      <c r="O212" s="89"/>
      <c r="P212" s="217">
        <f>O212*H212</f>
        <v>0</v>
      </c>
      <c r="Q212" s="217">
        <v>0.00233</v>
      </c>
      <c r="R212" s="217">
        <f>Q212*H212</f>
        <v>0.0093200000000000002</v>
      </c>
      <c r="S212" s="217">
        <v>0</v>
      </c>
      <c r="T212" s="218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9" t="s">
        <v>206</v>
      </c>
      <c r="AT212" s="219" t="s">
        <v>125</v>
      </c>
      <c r="AU212" s="219" t="s">
        <v>80</v>
      </c>
      <c r="AY212" s="15" t="s">
        <v>123</v>
      </c>
      <c r="BE212" s="220">
        <f>IF(N212="základní",J212,0)</f>
        <v>0</v>
      </c>
      <c r="BF212" s="220">
        <f>IF(N212="snížená",J212,0)</f>
        <v>0</v>
      </c>
      <c r="BG212" s="220">
        <f>IF(N212="zákl. přenesená",J212,0)</f>
        <v>0</v>
      </c>
      <c r="BH212" s="220">
        <f>IF(N212="sníž. přenesená",J212,0)</f>
        <v>0</v>
      </c>
      <c r="BI212" s="220">
        <f>IF(N212="nulová",J212,0)</f>
        <v>0</v>
      </c>
      <c r="BJ212" s="15" t="s">
        <v>8</v>
      </c>
      <c r="BK212" s="220">
        <f>ROUND(I212*H212,0)</f>
        <v>0</v>
      </c>
      <c r="BL212" s="15" t="s">
        <v>206</v>
      </c>
      <c r="BM212" s="219" t="s">
        <v>329</v>
      </c>
    </row>
    <row r="213" s="13" customFormat="1">
      <c r="A213" s="13"/>
      <c r="B213" s="221"/>
      <c r="C213" s="222"/>
      <c r="D213" s="223" t="s">
        <v>132</v>
      </c>
      <c r="E213" s="224" t="s">
        <v>1</v>
      </c>
      <c r="F213" s="225" t="s">
        <v>330</v>
      </c>
      <c r="G213" s="222"/>
      <c r="H213" s="226">
        <v>4</v>
      </c>
      <c r="I213" s="227"/>
      <c r="J213" s="222"/>
      <c r="K213" s="222"/>
      <c r="L213" s="228"/>
      <c r="M213" s="229"/>
      <c r="N213" s="230"/>
      <c r="O213" s="230"/>
      <c r="P213" s="230"/>
      <c r="Q213" s="230"/>
      <c r="R213" s="230"/>
      <c r="S213" s="230"/>
      <c r="T213" s="23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2" t="s">
        <v>132</v>
      </c>
      <c r="AU213" s="232" t="s">
        <v>80</v>
      </c>
      <c r="AV213" s="13" t="s">
        <v>80</v>
      </c>
      <c r="AW213" s="13" t="s">
        <v>31</v>
      </c>
      <c r="AX213" s="13" t="s">
        <v>8</v>
      </c>
      <c r="AY213" s="232" t="s">
        <v>123</v>
      </c>
    </row>
    <row r="214" s="12" customFormat="1" ht="22.8" customHeight="1">
      <c r="A214" s="12"/>
      <c r="B214" s="193"/>
      <c r="C214" s="194"/>
      <c r="D214" s="195" t="s">
        <v>73</v>
      </c>
      <c r="E214" s="207" t="s">
        <v>331</v>
      </c>
      <c r="F214" s="207" t="s">
        <v>332</v>
      </c>
      <c r="G214" s="194"/>
      <c r="H214" s="194"/>
      <c r="I214" s="197"/>
      <c r="J214" s="208">
        <f>BK214</f>
        <v>0</v>
      </c>
      <c r="K214" s="194"/>
      <c r="L214" s="199"/>
      <c r="M214" s="200"/>
      <c r="N214" s="201"/>
      <c r="O214" s="201"/>
      <c r="P214" s="202">
        <f>SUM(P215:P216)</f>
        <v>0</v>
      </c>
      <c r="Q214" s="201"/>
      <c r="R214" s="202">
        <f>SUM(R215:R216)</f>
        <v>0</v>
      </c>
      <c r="S214" s="201"/>
      <c r="T214" s="203">
        <f>SUM(T215:T216)</f>
        <v>0.035370000000000006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4" t="s">
        <v>80</v>
      </c>
      <c r="AT214" s="205" t="s">
        <v>73</v>
      </c>
      <c r="AU214" s="205" t="s">
        <v>8</v>
      </c>
      <c r="AY214" s="204" t="s">
        <v>123</v>
      </c>
      <c r="BK214" s="206">
        <f>SUM(BK215:BK216)</f>
        <v>0</v>
      </c>
    </row>
    <row r="215" s="2" customFormat="1" ht="24.15" customHeight="1">
      <c r="A215" s="36"/>
      <c r="B215" s="37"/>
      <c r="C215" s="209" t="s">
        <v>333</v>
      </c>
      <c r="D215" s="209" t="s">
        <v>125</v>
      </c>
      <c r="E215" s="210" t="s">
        <v>334</v>
      </c>
      <c r="F215" s="211" t="s">
        <v>335</v>
      </c>
      <c r="G215" s="212" t="s">
        <v>198</v>
      </c>
      <c r="H215" s="213">
        <v>18</v>
      </c>
      <c r="I215" s="214"/>
      <c r="J215" s="213">
        <f>ROUND(I215*H215,0)</f>
        <v>0</v>
      </c>
      <c r="K215" s="211" t="s">
        <v>129</v>
      </c>
      <c r="L215" s="42"/>
      <c r="M215" s="215" t="s">
        <v>1</v>
      </c>
      <c r="N215" s="216" t="s">
        <v>39</v>
      </c>
      <c r="O215" s="89"/>
      <c r="P215" s="217">
        <f>O215*H215</f>
        <v>0</v>
      </c>
      <c r="Q215" s="217">
        <v>0</v>
      </c>
      <c r="R215" s="217">
        <f>Q215*H215</f>
        <v>0</v>
      </c>
      <c r="S215" s="217">
        <v>0.0019650000000000002</v>
      </c>
      <c r="T215" s="218">
        <f>S215*H215</f>
        <v>0.035370000000000006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9" t="s">
        <v>206</v>
      </c>
      <c r="AT215" s="219" t="s">
        <v>125</v>
      </c>
      <c r="AU215" s="219" t="s">
        <v>80</v>
      </c>
      <c r="AY215" s="15" t="s">
        <v>123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15" t="s">
        <v>8</v>
      </c>
      <c r="BK215" s="220">
        <f>ROUND(I215*H215,0)</f>
        <v>0</v>
      </c>
      <c r="BL215" s="15" t="s">
        <v>206</v>
      </c>
      <c r="BM215" s="219" t="s">
        <v>336</v>
      </c>
    </row>
    <row r="216" s="13" customFormat="1">
      <c r="A216" s="13"/>
      <c r="B216" s="221"/>
      <c r="C216" s="222"/>
      <c r="D216" s="223" t="s">
        <v>132</v>
      </c>
      <c r="E216" s="224" t="s">
        <v>1</v>
      </c>
      <c r="F216" s="225" t="s">
        <v>337</v>
      </c>
      <c r="G216" s="222"/>
      <c r="H216" s="226">
        <v>18</v>
      </c>
      <c r="I216" s="227"/>
      <c r="J216" s="222"/>
      <c r="K216" s="222"/>
      <c r="L216" s="228"/>
      <c r="M216" s="229"/>
      <c r="N216" s="230"/>
      <c r="O216" s="230"/>
      <c r="P216" s="230"/>
      <c r="Q216" s="230"/>
      <c r="R216" s="230"/>
      <c r="S216" s="230"/>
      <c r="T216" s="23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2" t="s">
        <v>132</v>
      </c>
      <c r="AU216" s="232" t="s">
        <v>80</v>
      </c>
      <c r="AV216" s="13" t="s">
        <v>80</v>
      </c>
      <c r="AW216" s="13" t="s">
        <v>31</v>
      </c>
      <c r="AX216" s="13" t="s">
        <v>8</v>
      </c>
      <c r="AY216" s="232" t="s">
        <v>123</v>
      </c>
    </row>
    <row r="217" s="12" customFormat="1" ht="22.8" customHeight="1">
      <c r="A217" s="12"/>
      <c r="B217" s="193"/>
      <c r="C217" s="194"/>
      <c r="D217" s="195" t="s">
        <v>73</v>
      </c>
      <c r="E217" s="207" t="s">
        <v>338</v>
      </c>
      <c r="F217" s="207" t="s">
        <v>339</v>
      </c>
      <c r="G217" s="194"/>
      <c r="H217" s="194"/>
      <c r="I217" s="197"/>
      <c r="J217" s="208">
        <f>BK217</f>
        <v>0</v>
      </c>
      <c r="K217" s="194"/>
      <c r="L217" s="199"/>
      <c r="M217" s="200"/>
      <c r="N217" s="201"/>
      <c r="O217" s="201"/>
      <c r="P217" s="202">
        <f>SUM(P218:P236)</f>
        <v>0</v>
      </c>
      <c r="Q217" s="201"/>
      <c r="R217" s="202">
        <f>SUM(R218:R236)</f>
        <v>0.42432000000000003</v>
      </c>
      <c r="S217" s="201"/>
      <c r="T217" s="203">
        <f>SUM(T218:T236)</f>
        <v>0.85640000000000005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4" t="s">
        <v>80</v>
      </c>
      <c r="AT217" s="205" t="s">
        <v>73</v>
      </c>
      <c r="AU217" s="205" t="s">
        <v>8</v>
      </c>
      <c r="AY217" s="204" t="s">
        <v>123</v>
      </c>
      <c r="BK217" s="206">
        <f>SUM(BK218:BK236)</f>
        <v>0</v>
      </c>
    </row>
    <row r="218" s="2" customFormat="1" ht="24.15" customHeight="1">
      <c r="A218" s="36"/>
      <c r="B218" s="37"/>
      <c r="C218" s="209" t="s">
        <v>340</v>
      </c>
      <c r="D218" s="209" t="s">
        <v>125</v>
      </c>
      <c r="E218" s="210" t="s">
        <v>341</v>
      </c>
      <c r="F218" s="211" t="s">
        <v>342</v>
      </c>
      <c r="G218" s="212" t="s">
        <v>198</v>
      </c>
      <c r="H218" s="213">
        <v>14</v>
      </c>
      <c r="I218" s="214"/>
      <c r="J218" s="213">
        <f>ROUND(I218*H218,0)</f>
        <v>0</v>
      </c>
      <c r="K218" s="211" t="s">
        <v>129</v>
      </c>
      <c r="L218" s="42"/>
      <c r="M218" s="215" t="s">
        <v>1</v>
      </c>
      <c r="N218" s="216" t="s">
        <v>39</v>
      </c>
      <c r="O218" s="89"/>
      <c r="P218" s="217">
        <f>O218*H218</f>
        <v>0</v>
      </c>
      <c r="Q218" s="217">
        <v>0.00072000000000000005</v>
      </c>
      <c r="R218" s="217">
        <f>Q218*H218</f>
        <v>0.01008</v>
      </c>
      <c r="S218" s="217">
        <v>0</v>
      </c>
      <c r="T218" s="218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9" t="s">
        <v>206</v>
      </c>
      <c r="AT218" s="219" t="s">
        <v>125</v>
      </c>
      <c r="AU218" s="219" t="s">
        <v>80</v>
      </c>
      <c r="AY218" s="15" t="s">
        <v>123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15" t="s">
        <v>8</v>
      </c>
      <c r="BK218" s="220">
        <f>ROUND(I218*H218,0)</f>
        <v>0</v>
      </c>
      <c r="BL218" s="15" t="s">
        <v>206</v>
      </c>
      <c r="BM218" s="219" t="s">
        <v>343</v>
      </c>
    </row>
    <row r="219" s="13" customFormat="1">
      <c r="A219" s="13"/>
      <c r="B219" s="221"/>
      <c r="C219" s="222"/>
      <c r="D219" s="223" t="s">
        <v>132</v>
      </c>
      <c r="E219" s="224" t="s">
        <v>1</v>
      </c>
      <c r="F219" s="225" t="s">
        <v>344</v>
      </c>
      <c r="G219" s="222"/>
      <c r="H219" s="226">
        <v>14</v>
      </c>
      <c r="I219" s="227"/>
      <c r="J219" s="222"/>
      <c r="K219" s="222"/>
      <c r="L219" s="228"/>
      <c r="M219" s="229"/>
      <c r="N219" s="230"/>
      <c r="O219" s="230"/>
      <c r="P219" s="230"/>
      <c r="Q219" s="230"/>
      <c r="R219" s="230"/>
      <c r="S219" s="230"/>
      <c r="T219" s="23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2" t="s">
        <v>132</v>
      </c>
      <c r="AU219" s="232" t="s">
        <v>80</v>
      </c>
      <c r="AV219" s="13" t="s">
        <v>80</v>
      </c>
      <c r="AW219" s="13" t="s">
        <v>31</v>
      </c>
      <c r="AX219" s="13" t="s">
        <v>8</v>
      </c>
      <c r="AY219" s="232" t="s">
        <v>123</v>
      </c>
    </row>
    <row r="220" s="2" customFormat="1" ht="16.5" customHeight="1">
      <c r="A220" s="36"/>
      <c r="B220" s="37"/>
      <c r="C220" s="233" t="s">
        <v>345</v>
      </c>
      <c r="D220" s="233" t="s">
        <v>291</v>
      </c>
      <c r="E220" s="234" t="s">
        <v>346</v>
      </c>
      <c r="F220" s="235" t="s">
        <v>347</v>
      </c>
      <c r="G220" s="236" t="s">
        <v>198</v>
      </c>
      <c r="H220" s="237">
        <v>14</v>
      </c>
      <c r="I220" s="238"/>
      <c r="J220" s="237">
        <f>ROUND(I220*H220,0)</f>
        <v>0</v>
      </c>
      <c r="K220" s="235" t="s">
        <v>129</v>
      </c>
      <c r="L220" s="239"/>
      <c r="M220" s="240" t="s">
        <v>1</v>
      </c>
      <c r="N220" s="241" t="s">
        <v>39</v>
      </c>
      <c r="O220" s="89"/>
      <c r="P220" s="217">
        <f>O220*H220</f>
        <v>0</v>
      </c>
      <c r="Q220" s="217">
        <v>0.0030000000000000001</v>
      </c>
      <c r="R220" s="217">
        <f>Q220*H220</f>
        <v>0.042000000000000003</v>
      </c>
      <c r="S220" s="217">
        <v>0</v>
      </c>
      <c r="T220" s="218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9" t="s">
        <v>285</v>
      </c>
      <c r="AT220" s="219" t="s">
        <v>291</v>
      </c>
      <c r="AU220" s="219" t="s">
        <v>80</v>
      </c>
      <c r="AY220" s="15" t="s">
        <v>123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15" t="s">
        <v>8</v>
      </c>
      <c r="BK220" s="220">
        <f>ROUND(I220*H220,0)</f>
        <v>0</v>
      </c>
      <c r="BL220" s="15" t="s">
        <v>206</v>
      </c>
      <c r="BM220" s="219" t="s">
        <v>348</v>
      </c>
    </row>
    <row r="221" s="2" customFormat="1" ht="16.5" customHeight="1">
      <c r="A221" s="36"/>
      <c r="B221" s="37"/>
      <c r="C221" s="209" t="s">
        <v>349</v>
      </c>
      <c r="D221" s="209" t="s">
        <v>125</v>
      </c>
      <c r="E221" s="210" t="s">
        <v>350</v>
      </c>
      <c r="F221" s="211" t="s">
        <v>351</v>
      </c>
      <c r="G221" s="212" t="s">
        <v>171</v>
      </c>
      <c r="H221" s="213">
        <v>8.9600000000000009</v>
      </c>
      <c r="I221" s="214"/>
      <c r="J221" s="213">
        <f>ROUND(I221*H221,0)</f>
        <v>0</v>
      </c>
      <c r="K221" s="211" t="s">
        <v>129</v>
      </c>
      <c r="L221" s="42"/>
      <c r="M221" s="215" t="s">
        <v>1</v>
      </c>
      <c r="N221" s="216" t="s">
        <v>39</v>
      </c>
      <c r="O221" s="89"/>
      <c r="P221" s="217">
        <f>O221*H221</f>
        <v>0</v>
      </c>
      <c r="Q221" s="217">
        <v>0</v>
      </c>
      <c r="R221" s="217">
        <f>Q221*H221</f>
        <v>0</v>
      </c>
      <c r="S221" s="217">
        <v>0.025000000000000001</v>
      </c>
      <c r="T221" s="218">
        <f>S221*H221</f>
        <v>0.22400000000000003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9" t="s">
        <v>206</v>
      </c>
      <c r="AT221" s="219" t="s">
        <v>125</v>
      </c>
      <c r="AU221" s="219" t="s">
        <v>80</v>
      </c>
      <c r="AY221" s="15" t="s">
        <v>123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15" t="s">
        <v>8</v>
      </c>
      <c r="BK221" s="220">
        <f>ROUND(I221*H221,0)</f>
        <v>0</v>
      </c>
      <c r="BL221" s="15" t="s">
        <v>206</v>
      </c>
      <c r="BM221" s="219" t="s">
        <v>352</v>
      </c>
    </row>
    <row r="222" s="13" customFormat="1">
      <c r="A222" s="13"/>
      <c r="B222" s="221"/>
      <c r="C222" s="222"/>
      <c r="D222" s="223" t="s">
        <v>132</v>
      </c>
      <c r="E222" s="224" t="s">
        <v>1</v>
      </c>
      <c r="F222" s="225" t="s">
        <v>353</v>
      </c>
      <c r="G222" s="222"/>
      <c r="H222" s="226">
        <v>8.9600000000000009</v>
      </c>
      <c r="I222" s="227"/>
      <c r="J222" s="222"/>
      <c r="K222" s="222"/>
      <c r="L222" s="228"/>
      <c r="M222" s="229"/>
      <c r="N222" s="230"/>
      <c r="O222" s="230"/>
      <c r="P222" s="230"/>
      <c r="Q222" s="230"/>
      <c r="R222" s="230"/>
      <c r="S222" s="230"/>
      <c r="T222" s="23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2" t="s">
        <v>132</v>
      </c>
      <c r="AU222" s="232" t="s">
        <v>80</v>
      </c>
      <c r="AV222" s="13" t="s">
        <v>80</v>
      </c>
      <c r="AW222" s="13" t="s">
        <v>31</v>
      </c>
      <c r="AX222" s="13" t="s">
        <v>8</v>
      </c>
      <c r="AY222" s="232" t="s">
        <v>123</v>
      </c>
    </row>
    <row r="223" s="2" customFormat="1" ht="24.15" customHeight="1">
      <c r="A223" s="36"/>
      <c r="B223" s="37"/>
      <c r="C223" s="209" t="s">
        <v>354</v>
      </c>
      <c r="D223" s="209" t="s">
        <v>125</v>
      </c>
      <c r="E223" s="210" t="s">
        <v>355</v>
      </c>
      <c r="F223" s="211" t="s">
        <v>356</v>
      </c>
      <c r="G223" s="212" t="s">
        <v>155</v>
      </c>
      <c r="H223" s="213">
        <v>0.90000000000000002</v>
      </c>
      <c r="I223" s="214"/>
      <c r="J223" s="213">
        <f>ROUND(I223*H223,0)</f>
        <v>0</v>
      </c>
      <c r="K223" s="211" t="s">
        <v>129</v>
      </c>
      <c r="L223" s="42"/>
      <c r="M223" s="215" t="s">
        <v>1</v>
      </c>
      <c r="N223" s="216" t="s">
        <v>39</v>
      </c>
      <c r="O223" s="89"/>
      <c r="P223" s="217">
        <f>O223*H223</f>
        <v>0</v>
      </c>
      <c r="Q223" s="217">
        <v>0</v>
      </c>
      <c r="R223" s="217">
        <f>Q223*H223</f>
        <v>0</v>
      </c>
      <c r="S223" s="217">
        <v>0</v>
      </c>
      <c r="T223" s="218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9" t="s">
        <v>206</v>
      </c>
      <c r="AT223" s="219" t="s">
        <v>125</v>
      </c>
      <c r="AU223" s="219" t="s">
        <v>80</v>
      </c>
      <c r="AY223" s="15" t="s">
        <v>123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15" t="s">
        <v>8</v>
      </c>
      <c r="BK223" s="220">
        <f>ROUND(I223*H223,0)</f>
        <v>0</v>
      </c>
      <c r="BL223" s="15" t="s">
        <v>206</v>
      </c>
      <c r="BM223" s="219" t="s">
        <v>357</v>
      </c>
    </row>
    <row r="224" s="13" customFormat="1">
      <c r="A224" s="13"/>
      <c r="B224" s="221"/>
      <c r="C224" s="222"/>
      <c r="D224" s="223" t="s">
        <v>132</v>
      </c>
      <c r="E224" s="224" t="s">
        <v>1</v>
      </c>
      <c r="F224" s="225" t="s">
        <v>358</v>
      </c>
      <c r="G224" s="222"/>
      <c r="H224" s="226">
        <v>0.90000000000000002</v>
      </c>
      <c r="I224" s="227"/>
      <c r="J224" s="222"/>
      <c r="K224" s="222"/>
      <c r="L224" s="228"/>
      <c r="M224" s="229"/>
      <c r="N224" s="230"/>
      <c r="O224" s="230"/>
      <c r="P224" s="230"/>
      <c r="Q224" s="230"/>
      <c r="R224" s="230"/>
      <c r="S224" s="230"/>
      <c r="T224" s="23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2" t="s">
        <v>132</v>
      </c>
      <c r="AU224" s="232" t="s">
        <v>80</v>
      </c>
      <c r="AV224" s="13" t="s">
        <v>80</v>
      </c>
      <c r="AW224" s="13" t="s">
        <v>31</v>
      </c>
      <c r="AX224" s="13" t="s">
        <v>8</v>
      </c>
      <c r="AY224" s="232" t="s">
        <v>123</v>
      </c>
    </row>
    <row r="225" s="2" customFormat="1" ht="16.5" customHeight="1">
      <c r="A225" s="36"/>
      <c r="B225" s="37"/>
      <c r="C225" s="233" t="s">
        <v>359</v>
      </c>
      <c r="D225" s="233" t="s">
        <v>291</v>
      </c>
      <c r="E225" s="234" t="s">
        <v>360</v>
      </c>
      <c r="F225" s="235" t="s">
        <v>361</v>
      </c>
      <c r="G225" s="236" t="s">
        <v>171</v>
      </c>
      <c r="H225" s="237">
        <v>0.90000000000000002</v>
      </c>
      <c r="I225" s="238"/>
      <c r="J225" s="237">
        <f>ROUND(I225*H225,0)</f>
        <v>0</v>
      </c>
      <c r="K225" s="235" t="s">
        <v>129</v>
      </c>
      <c r="L225" s="239"/>
      <c r="M225" s="240" t="s">
        <v>1</v>
      </c>
      <c r="N225" s="241" t="s">
        <v>39</v>
      </c>
      <c r="O225" s="89"/>
      <c r="P225" s="217">
        <f>O225*H225</f>
        <v>0</v>
      </c>
      <c r="Q225" s="217">
        <v>0.017999999999999999</v>
      </c>
      <c r="R225" s="217">
        <f>Q225*H225</f>
        <v>0.016199999999999999</v>
      </c>
      <c r="S225" s="217">
        <v>0</v>
      </c>
      <c r="T225" s="218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9" t="s">
        <v>285</v>
      </c>
      <c r="AT225" s="219" t="s">
        <v>291</v>
      </c>
      <c r="AU225" s="219" t="s">
        <v>80</v>
      </c>
      <c r="AY225" s="15" t="s">
        <v>123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15" t="s">
        <v>8</v>
      </c>
      <c r="BK225" s="220">
        <f>ROUND(I225*H225,0)</f>
        <v>0</v>
      </c>
      <c r="BL225" s="15" t="s">
        <v>206</v>
      </c>
      <c r="BM225" s="219" t="s">
        <v>362</v>
      </c>
    </row>
    <row r="226" s="2" customFormat="1" ht="24.15" customHeight="1">
      <c r="A226" s="36"/>
      <c r="B226" s="37"/>
      <c r="C226" s="233" t="s">
        <v>363</v>
      </c>
      <c r="D226" s="233" t="s">
        <v>291</v>
      </c>
      <c r="E226" s="234" t="s">
        <v>364</v>
      </c>
      <c r="F226" s="235" t="s">
        <v>365</v>
      </c>
      <c r="G226" s="236" t="s">
        <v>171</v>
      </c>
      <c r="H226" s="237">
        <v>0.90000000000000002</v>
      </c>
      <c r="I226" s="238"/>
      <c r="J226" s="237">
        <f>ROUND(I226*H226,0)</f>
        <v>0</v>
      </c>
      <c r="K226" s="235" t="s">
        <v>129</v>
      </c>
      <c r="L226" s="239"/>
      <c r="M226" s="240" t="s">
        <v>1</v>
      </c>
      <c r="N226" s="241" t="s">
        <v>39</v>
      </c>
      <c r="O226" s="89"/>
      <c r="P226" s="217">
        <f>O226*H226</f>
        <v>0</v>
      </c>
      <c r="Q226" s="217">
        <v>0.014999999999999999</v>
      </c>
      <c r="R226" s="217">
        <f>Q226*H226</f>
        <v>0.0135</v>
      </c>
      <c r="S226" s="217">
        <v>0</v>
      </c>
      <c r="T226" s="218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9" t="s">
        <v>285</v>
      </c>
      <c r="AT226" s="219" t="s">
        <v>291</v>
      </c>
      <c r="AU226" s="219" t="s">
        <v>80</v>
      </c>
      <c r="AY226" s="15" t="s">
        <v>123</v>
      </c>
      <c r="BE226" s="220">
        <f>IF(N226="základní",J226,0)</f>
        <v>0</v>
      </c>
      <c r="BF226" s="220">
        <f>IF(N226="snížená",J226,0)</f>
        <v>0</v>
      </c>
      <c r="BG226" s="220">
        <f>IF(N226="zákl. přenesená",J226,0)</f>
        <v>0</v>
      </c>
      <c r="BH226" s="220">
        <f>IF(N226="sníž. přenesená",J226,0)</f>
        <v>0</v>
      </c>
      <c r="BI226" s="220">
        <f>IF(N226="nulová",J226,0)</f>
        <v>0</v>
      </c>
      <c r="BJ226" s="15" t="s">
        <v>8</v>
      </c>
      <c r="BK226" s="220">
        <f>ROUND(I226*H226,0)</f>
        <v>0</v>
      </c>
      <c r="BL226" s="15" t="s">
        <v>206</v>
      </c>
      <c r="BM226" s="219" t="s">
        <v>366</v>
      </c>
    </row>
    <row r="227" s="2" customFormat="1" ht="24.15" customHeight="1">
      <c r="A227" s="36"/>
      <c r="B227" s="37"/>
      <c r="C227" s="209" t="s">
        <v>367</v>
      </c>
      <c r="D227" s="209" t="s">
        <v>125</v>
      </c>
      <c r="E227" s="210" t="s">
        <v>368</v>
      </c>
      <c r="F227" s="211" t="s">
        <v>369</v>
      </c>
      <c r="G227" s="212" t="s">
        <v>171</v>
      </c>
      <c r="H227" s="213">
        <v>1.6200000000000001</v>
      </c>
      <c r="I227" s="214"/>
      <c r="J227" s="213">
        <f>ROUND(I227*H227,0)</f>
        <v>0</v>
      </c>
      <c r="K227" s="211" t="s">
        <v>129</v>
      </c>
      <c r="L227" s="42"/>
      <c r="M227" s="215" t="s">
        <v>1</v>
      </c>
      <c r="N227" s="216" t="s">
        <v>39</v>
      </c>
      <c r="O227" s="89"/>
      <c r="P227" s="217">
        <f>O227*H227</f>
        <v>0</v>
      </c>
      <c r="Q227" s="217">
        <v>0</v>
      </c>
      <c r="R227" s="217">
        <f>Q227*H227</f>
        <v>0</v>
      </c>
      <c r="S227" s="217">
        <v>0.02</v>
      </c>
      <c r="T227" s="218">
        <f>S227*H227</f>
        <v>0.032400000000000005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9" t="s">
        <v>206</v>
      </c>
      <c r="AT227" s="219" t="s">
        <v>125</v>
      </c>
      <c r="AU227" s="219" t="s">
        <v>80</v>
      </c>
      <c r="AY227" s="15" t="s">
        <v>123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15" t="s">
        <v>8</v>
      </c>
      <c r="BK227" s="220">
        <f>ROUND(I227*H227,0)</f>
        <v>0</v>
      </c>
      <c r="BL227" s="15" t="s">
        <v>206</v>
      </c>
      <c r="BM227" s="219" t="s">
        <v>370</v>
      </c>
    </row>
    <row r="228" s="13" customFormat="1">
      <c r="A228" s="13"/>
      <c r="B228" s="221"/>
      <c r="C228" s="222"/>
      <c r="D228" s="223" t="s">
        <v>132</v>
      </c>
      <c r="E228" s="224" t="s">
        <v>1</v>
      </c>
      <c r="F228" s="225" t="s">
        <v>371</v>
      </c>
      <c r="G228" s="222"/>
      <c r="H228" s="226">
        <v>1.6200000000000001</v>
      </c>
      <c r="I228" s="227"/>
      <c r="J228" s="222"/>
      <c r="K228" s="222"/>
      <c r="L228" s="228"/>
      <c r="M228" s="229"/>
      <c r="N228" s="230"/>
      <c r="O228" s="230"/>
      <c r="P228" s="230"/>
      <c r="Q228" s="230"/>
      <c r="R228" s="230"/>
      <c r="S228" s="230"/>
      <c r="T228" s="23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2" t="s">
        <v>132</v>
      </c>
      <c r="AU228" s="232" t="s">
        <v>80</v>
      </c>
      <c r="AV228" s="13" t="s">
        <v>80</v>
      </c>
      <c r="AW228" s="13" t="s">
        <v>31</v>
      </c>
      <c r="AX228" s="13" t="s">
        <v>8</v>
      </c>
      <c r="AY228" s="232" t="s">
        <v>123</v>
      </c>
    </row>
    <row r="229" s="2" customFormat="1" ht="37.8" customHeight="1">
      <c r="A229" s="36"/>
      <c r="B229" s="37"/>
      <c r="C229" s="209" t="s">
        <v>372</v>
      </c>
      <c r="D229" s="209" t="s">
        <v>125</v>
      </c>
      <c r="E229" s="210" t="s">
        <v>373</v>
      </c>
      <c r="F229" s="211" t="s">
        <v>374</v>
      </c>
      <c r="G229" s="212" t="s">
        <v>155</v>
      </c>
      <c r="H229" s="213">
        <v>1</v>
      </c>
      <c r="I229" s="214"/>
      <c r="J229" s="213">
        <f>ROUND(I229*H229,0)</f>
        <v>0</v>
      </c>
      <c r="K229" s="211" t="s">
        <v>129</v>
      </c>
      <c r="L229" s="42"/>
      <c r="M229" s="215" t="s">
        <v>1</v>
      </c>
      <c r="N229" s="216" t="s">
        <v>39</v>
      </c>
      <c r="O229" s="89"/>
      <c r="P229" s="217">
        <f>O229*H229</f>
        <v>0</v>
      </c>
      <c r="Q229" s="217">
        <v>4.0000000000000003E-05</v>
      </c>
      <c r="R229" s="217">
        <f>Q229*H229</f>
        <v>4.0000000000000003E-05</v>
      </c>
      <c r="S229" s="217">
        <v>0</v>
      </c>
      <c r="T229" s="218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9" t="s">
        <v>206</v>
      </c>
      <c r="AT229" s="219" t="s">
        <v>125</v>
      </c>
      <c r="AU229" s="219" t="s">
        <v>80</v>
      </c>
      <c r="AY229" s="15" t="s">
        <v>123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15" t="s">
        <v>8</v>
      </c>
      <c r="BK229" s="220">
        <f>ROUND(I229*H229,0)</f>
        <v>0</v>
      </c>
      <c r="BL229" s="15" t="s">
        <v>206</v>
      </c>
      <c r="BM229" s="219" t="s">
        <v>375</v>
      </c>
    </row>
    <row r="230" s="2" customFormat="1" ht="24.15" customHeight="1">
      <c r="A230" s="36"/>
      <c r="B230" s="37"/>
      <c r="C230" s="233" t="s">
        <v>376</v>
      </c>
      <c r="D230" s="233" t="s">
        <v>291</v>
      </c>
      <c r="E230" s="234" t="s">
        <v>377</v>
      </c>
      <c r="F230" s="235" t="s">
        <v>378</v>
      </c>
      <c r="G230" s="236" t="s">
        <v>155</v>
      </c>
      <c r="H230" s="237">
        <v>1</v>
      </c>
      <c r="I230" s="238"/>
      <c r="J230" s="237">
        <f>ROUND(I230*H230,0)</f>
        <v>0</v>
      </c>
      <c r="K230" s="235" t="s">
        <v>129</v>
      </c>
      <c r="L230" s="239"/>
      <c r="M230" s="240" t="s">
        <v>1</v>
      </c>
      <c r="N230" s="241" t="s">
        <v>39</v>
      </c>
      <c r="O230" s="89"/>
      <c r="P230" s="217">
        <f>O230*H230</f>
        <v>0</v>
      </c>
      <c r="Q230" s="217">
        <v>0.028000000000000001</v>
      </c>
      <c r="R230" s="217">
        <f>Q230*H230</f>
        <v>0.028000000000000001</v>
      </c>
      <c r="S230" s="217">
        <v>0</v>
      </c>
      <c r="T230" s="218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9" t="s">
        <v>285</v>
      </c>
      <c r="AT230" s="219" t="s">
        <v>291</v>
      </c>
      <c r="AU230" s="219" t="s">
        <v>80</v>
      </c>
      <c r="AY230" s="15" t="s">
        <v>123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15" t="s">
        <v>8</v>
      </c>
      <c r="BK230" s="220">
        <f>ROUND(I230*H230,0)</f>
        <v>0</v>
      </c>
      <c r="BL230" s="15" t="s">
        <v>206</v>
      </c>
      <c r="BM230" s="219" t="s">
        <v>379</v>
      </c>
    </row>
    <row r="231" s="2" customFormat="1" ht="24.15" customHeight="1">
      <c r="A231" s="36"/>
      <c r="B231" s="37"/>
      <c r="C231" s="209" t="s">
        <v>380</v>
      </c>
      <c r="D231" s="209" t="s">
        <v>125</v>
      </c>
      <c r="E231" s="210" t="s">
        <v>381</v>
      </c>
      <c r="F231" s="211" t="s">
        <v>382</v>
      </c>
      <c r="G231" s="212" t="s">
        <v>383</v>
      </c>
      <c r="H231" s="213">
        <v>290</v>
      </c>
      <c r="I231" s="214"/>
      <c r="J231" s="213">
        <f>ROUND(I231*H231,0)</f>
        <v>0</v>
      </c>
      <c r="K231" s="211" t="s">
        <v>129</v>
      </c>
      <c r="L231" s="42"/>
      <c r="M231" s="215" t="s">
        <v>1</v>
      </c>
      <c r="N231" s="216" t="s">
        <v>39</v>
      </c>
      <c r="O231" s="89"/>
      <c r="P231" s="217">
        <f>O231*H231</f>
        <v>0</v>
      </c>
      <c r="Q231" s="217">
        <v>5.0000000000000002E-05</v>
      </c>
      <c r="R231" s="217">
        <f>Q231*H231</f>
        <v>0.014500000000000001</v>
      </c>
      <c r="S231" s="217">
        <v>0</v>
      </c>
      <c r="T231" s="218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9" t="s">
        <v>206</v>
      </c>
      <c r="AT231" s="219" t="s">
        <v>125</v>
      </c>
      <c r="AU231" s="219" t="s">
        <v>80</v>
      </c>
      <c r="AY231" s="15" t="s">
        <v>123</v>
      </c>
      <c r="BE231" s="220">
        <f>IF(N231="základní",J231,0)</f>
        <v>0</v>
      </c>
      <c r="BF231" s="220">
        <f>IF(N231="snížená",J231,0)</f>
        <v>0</v>
      </c>
      <c r="BG231" s="220">
        <f>IF(N231="zákl. přenesená",J231,0)</f>
        <v>0</v>
      </c>
      <c r="BH231" s="220">
        <f>IF(N231="sníž. přenesená",J231,0)</f>
        <v>0</v>
      </c>
      <c r="BI231" s="220">
        <f>IF(N231="nulová",J231,0)</f>
        <v>0</v>
      </c>
      <c r="BJ231" s="15" t="s">
        <v>8</v>
      </c>
      <c r="BK231" s="220">
        <f>ROUND(I231*H231,0)</f>
        <v>0</v>
      </c>
      <c r="BL231" s="15" t="s">
        <v>206</v>
      </c>
      <c r="BM231" s="219" t="s">
        <v>384</v>
      </c>
    </row>
    <row r="232" s="13" customFormat="1">
      <c r="A232" s="13"/>
      <c r="B232" s="221"/>
      <c r="C232" s="222"/>
      <c r="D232" s="223" t="s">
        <v>132</v>
      </c>
      <c r="E232" s="224" t="s">
        <v>1</v>
      </c>
      <c r="F232" s="225" t="s">
        <v>385</v>
      </c>
      <c r="G232" s="222"/>
      <c r="H232" s="226">
        <v>290</v>
      </c>
      <c r="I232" s="227"/>
      <c r="J232" s="222"/>
      <c r="K232" s="222"/>
      <c r="L232" s="228"/>
      <c r="M232" s="229"/>
      <c r="N232" s="230"/>
      <c r="O232" s="230"/>
      <c r="P232" s="230"/>
      <c r="Q232" s="230"/>
      <c r="R232" s="230"/>
      <c r="S232" s="230"/>
      <c r="T232" s="23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2" t="s">
        <v>132</v>
      </c>
      <c r="AU232" s="232" t="s">
        <v>80</v>
      </c>
      <c r="AV232" s="13" t="s">
        <v>80</v>
      </c>
      <c r="AW232" s="13" t="s">
        <v>31</v>
      </c>
      <c r="AX232" s="13" t="s">
        <v>8</v>
      </c>
      <c r="AY232" s="232" t="s">
        <v>123</v>
      </c>
    </row>
    <row r="233" s="2" customFormat="1" ht="16.5" customHeight="1">
      <c r="A233" s="36"/>
      <c r="B233" s="37"/>
      <c r="C233" s="233" t="s">
        <v>386</v>
      </c>
      <c r="D233" s="233" t="s">
        <v>291</v>
      </c>
      <c r="E233" s="234" t="s">
        <v>387</v>
      </c>
      <c r="F233" s="235" t="s">
        <v>388</v>
      </c>
      <c r="G233" s="236" t="s">
        <v>144</v>
      </c>
      <c r="H233" s="237">
        <v>0.29999999999999999</v>
      </c>
      <c r="I233" s="238"/>
      <c r="J233" s="237">
        <f>ROUND(I233*H233,0)</f>
        <v>0</v>
      </c>
      <c r="K233" s="235" t="s">
        <v>129</v>
      </c>
      <c r="L233" s="239"/>
      <c r="M233" s="240" t="s">
        <v>1</v>
      </c>
      <c r="N233" s="241" t="s">
        <v>39</v>
      </c>
      <c r="O233" s="89"/>
      <c r="P233" s="217">
        <f>O233*H233</f>
        <v>0</v>
      </c>
      <c r="Q233" s="217">
        <v>1</v>
      </c>
      <c r="R233" s="217">
        <f>Q233*H233</f>
        <v>0.29999999999999999</v>
      </c>
      <c r="S233" s="217">
        <v>0</v>
      </c>
      <c r="T233" s="218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9" t="s">
        <v>285</v>
      </c>
      <c r="AT233" s="219" t="s">
        <v>291</v>
      </c>
      <c r="AU233" s="219" t="s">
        <v>80</v>
      </c>
      <c r="AY233" s="15" t="s">
        <v>123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15" t="s">
        <v>8</v>
      </c>
      <c r="BK233" s="220">
        <f>ROUND(I233*H233,0)</f>
        <v>0</v>
      </c>
      <c r="BL233" s="15" t="s">
        <v>206</v>
      </c>
      <c r="BM233" s="219" t="s">
        <v>389</v>
      </c>
    </row>
    <row r="234" s="2" customFormat="1" ht="24.15" customHeight="1">
      <c r="A234" s="36"/>
      <c r="B234" s="37"/>
      <c r="C234" s="209" t="s">
        <v>390</v>
      </c>
      <c r="D234" s="209" t="s">
        <v>125</v>
      </c>
      <c r="E234" s="210" t="s">
        <v>391</v>
      </c>
      <c r="F234" s="211" t="s">
        <v>392</v>
      </c>
      <c r="G234" s="212" t="s">
        <v>383</v>
      </c>
      <c r="H234" s="213">
        <v>600</v>
      </c>
      <c r="I234" s="214"/>
      <c r="J234" s="213">
        <f>ROUND(I234*H234,0)</f>
        <v>0</v>
      </c>
      <c r="K234" s="211" t="s">
        <v>129</v>
      </c>
      <c r="L234" s="42"/>
      <c r="M234" s="215" t="s">
        <v>1</v>
      </c>
      <c r="N234" s="216" t="s">
        <v>39</v>
      </c>
      <c r="O234" s="89"/>
      <c r="P234" s="217">
        <f>O234*H234</f>
        <v>0</v>
      </c>
      <c r="Q234" s="217">
        <v>0</v>
      </c>
      <c r="R234" s="217">
        <f>Q234*H234</f>
        <v>0</v>
      </c>
      <c r="S234" s="217">
        <v>0.001</v>
      </c>
      <c r="T234" s="218">
        <f>S234*H234</f>
        <v>0.59999999999999998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9" t="s">
        <v>206</v>
      </c>
      <c r="AT234" s="219" t="s">
        <v>125</v>
      </c>
      <c r="AU234" s="219" t="s">
        <v>80</v>
      </c>
      <c r="AY234" s="15" t="s">
        <v>123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15" t="s">
        <v>8</v>
      </c>
      <c r="BK234" s="220">
        <f>ROUND(I234*H234,0)</f>
        <v>0</v>
      </c>
      <c r="BL234" s="15" t="s">
        <v>206</v>
      </c>
      <c r="BM234" s="219" t="s">
        <v>393</v>
      </c>
    </row>
    <row r="235" s="13" customFormat="1">
      <c r="A235" s="13"/>
      <c r="B235" s="221"/>
      <c r="C235" s="222"/>
      <c r="D235" s="223" t="s">
        <v>132</v>
      </c>
      <c r="E235" s="224" t="s">
        <v>1</v>
      </c>
      <c r="F235" s="225" t="s">
        <v>394</v>
      </c>
      <c r="G235" s="222"/>
      <c r="H235" s="226">
        <v>600</v>
      </c>
      <c r="I235" s="227"/>
      <c r="J235" s="222"/>
      <c r="K235" s="222"/>
      <c r="L235" s="228"/>
      <c r="M235" s="229"/>
      <c r="N235" s="230"/>
      <c r="O235" s="230"/>
      <c r="P235" s="230"/>
      <c r="Q235" s="230"/>
      <c r="R235" s="230"/>
      <c r="S235" s="230"/>
      <c r="T235" s="23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2" t="s">
        <v>132</v>
      </c>
      <c r="AU235" s="232" t="s">
        <v>80</v>
      </c>
      <c r="AV235" s="13" t="s">
        <v>80</v>
      </c>
      <c r="AW235" s="13" t="s">
        <v>31</v>
      </c>
      <c r="AX235" s="13" t="s">
        <v>8</v>
      </c>
      <c r="AY235" s="232" t="s">
        <v>123</v>
      </c>
    </row>
    <row r="236" s="2" customFormat="1" ht="24.15" customHeight="1">
      <c r="A236" s="36"/>
      <c r="B236" s="37"/>
      <c r="C236" s="209" t="s">
        <v>395</v>
      </c>
      <c r="D236" s="209" t="s">
        <v>125</v>
      </c>
      <c r="E236" s="210" t="s">
        <v>396</v>
      </c>
      <c r="F236" s="211" t="s">
        <v>397</v>
      </c>
      <c r="G236" s="212" t="s">
        <v>144</v>
      </c>
      <c r="H236" s="213">
        <v>0.41999999999999998</v>
      </c>
      <c r="I236" s="214"/>
      <c r="J236" s="213">
        <f>ROUND(I236*H236,0)</f>
        <v>0</v>
      </c>
      <c r="K236" s="211" t="s">
        <v>129</v>
      </c>
      <c r="L236" s="42"/>
      <c r="M236" s="215" t="s">
        <v>1</v>
      </c>
      <c r="N236" s="216" t="s">
        <v>39</v>
      </c>
      <c r="O236" s="89"/>
      <c r="P236" s="217">
        <f>O236*H236</f>
        <v>0</v>
      </c>
      <c r="Q236" s="217">
        <v>0</v>
      </c>
      <c r="R236" s="217">
        <f>Q236*H236</f>
        <v>0</v>
      </c>
      <c r="S236" s="217">
        <v>0</v>
      </c>
      <c r="T236" s="218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9" t="s">
        <v>206</v>
      </c>
      <c r="AT236" s="219" t="s">
        <v>125</v>
      </c>
      <c r="AU236" s="219" t="s">
        <v>80</v>
      </c>
      <c r="AY236" s="15" t="s">
        <v>123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15" t="s">
        <v>8</v>
      </c>
      <c r="BK236" s="220">
        <f>ROUND(I236*H236,0)</f>
        <v>0</v>
      </c>
      <c r="BL236" s="15" t="s">
        <v>206</v>
      </c>
      <c r="BM236" s="219" t="s">
        <v>398</v>
      </c>
    </row>
    <row r="237" s="12" customFormat="1" ht="22.8" customHeight="1">
      <c r="A237" s="12"/>
      <c r="B237" s="193"/>
      <c r="C237" s="194"/>
      <c r="D237" s="195" t="s">
        <v>73</v>
      </c>
      <c r="E237" s="207" t="s">
        <v>399</v>
      </c>
      <c r="F237" s="207" t="s">
        <v>400</v>
      </c>
      <c r="G237" s="194"/>
      <c r="H237" s="194"/>
      <c r="I237" s="197"/>
      <c r="J237" s="208">
        <f>BK237</f>
        <v>0</v>
      </c>
      <c r="K237" s="194"/>
      <c r="L237" s="199"/>
      <c r="M237" s="200"/>
      <c r="N237" s="201"/>
      <c r="O237" s="201"/>
      <c r="P237" s="202">
        <f>SUM(P238:P253)</f>
        <v>0</v>
      </c>
      <c r="Q237" s="201"/>
      <c r="R237" s="202">
        <f>SUM(R238:R253)</f>
        <v>0.23675100000000002</v>
      </c>
      <c r="S237" s="201"/>
      <c r="T237" s="203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4" t="s">
        <v>80</v>
      </c>
      <c r="AT237" s="205" t="s">
        <v>73</v>
      </c>
      <c r="AU237" s="205" t="s">
        <v>8</v>
      </c>
      <c r="AY237" s="204" t="s">
        <v>123</v>
      </c>
      <c r="BK237" s="206">
        <f>SUM(BK238:BK253)</f>
        <v>0</v>
      </c>
    </row>
    <row r="238" s="2" customFormat="1" ht="44.25" customHeight="1">
      <c r="A238" s="36"/>
      <c r="B238" s="37"/>
      <c r="C238" s="209" t="s">
        <v>401</v>
      </c>
      <c r="D238" s="209" t="s">
        <v>125</v>
      </c>
      <c r="E238" s="210" t="s">
        <v>402</v>
      </c>
      <c r="F238" s="211" t="s">
        <v>403</v>
      </c>
      <c r="G238" s="212" t="s">
        <v>198</v>
      </c>
      <c r="H238" s="213">
        <v>9</v>
      </c>
      <c r="I238" s="214"/>
      <c r="J238" s="213">
        <f>ROUND(I238*H238,0)</f>
        <v>0</v>
      </c>
      <c r="K238" s="211" t="s">
        <v>129</v>
      </c>
      <c r="L238" s="42"/>
      <c r="M238" s="215" t="s">
        <v>1</v>
      </c>
      <c r="N238" s="216" t="s">
        <v>39</v>
      </c>
      <c r="O238" s="89"/>
      <c r="P238" s="217">
        <f>O238*H238</f>
        <v>0</v>
      </c>
      <c r="Q238" s="217">
        <v>0.0015299999999999999</v>
      </c>
      <c r="R238" s="217">
        <f>Q238*H238</f>
        <v>0.013769999999999999</v>
      </c>
      <c r="S238" s="217">
        <v>0</v>
      </c>
      <c r="T238" s="218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9" t="s">
        <v>206</v>
      </c>
      <c r="AT238" s="219" t="s">
        <v>125</v>
      </c>
      <c r="AU238" s="219" t="s">
        <v>80</v>
      </c>
      <c r="AY238" s="15" t="s">
        <v>123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15" t="s">
        <v>8</v>
      </c>
      <c r="BK238" s="220">
        <f>ROUND(I238*H238,0)</f>
        <v>0</v>
      </c>
      <c r="BL238" s="15" t="s">
        <v>206</v>
      </c>
      <c r="BM238" s="219" t="s">
        <v>404</v>
      </c>
    </row>
    <row r="239" s="13" customFormat="1">
      <c r="A239" s="13"/>
      <c r="B239" s="221"/>
      <c r="C239" s="222"/>
      <c r="D239" s="223" t="s">
        <v>132</v>
      </c>
      <c r="E239" s="224" t="s">
        <v>1</v>
      </c>
      <c r="F239" s="225" t="s">
        <v>405</v>
      </c>
      <c r="G239" s="222"/>
      <c r="H239" s="226">
        <v>9</v>
      </c>
      <c r="I239" s="227"/>
      <c r="J239" s="222"/>
      <c r="K239" s="222"/>
      <c r="L239" s="228"/>
      <c r="M239" s="229"/>
      <c r="N239" s="230"/>
      <c r="O239" s="230"/>
      <c r="P239" s="230"/>
      <c r="Q239" s="230"/>
      <c r="R239" s="230"/>
      <c r="S239" s="230"/>
      <c r="T239" s="23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2" t="s">
        <v>132</v>
      </c>
      <c r="AU239" s="232" t="s">
        <v>80</v>
      </c>
      <c r="AV239" s="13" t="s">
        <v>80</v>
      </c>
      <c r="AW239" s="13" t="s">
        <v>31</v>
      </c>
      <c r="AX239" s="13" t="s">
        <v>8</v>
      </c>
      <c r="AY239" s="232" t="s">
        <v>123</v>
      </c>
    </row>
    <row r="240" s="2" customFormat="1" ht="37.8" customHeight="1">
      <c r="A240" s="36"/>
      <c r="B240" s="37"/>
      <c r="C240" s="233" t="s">
        <v>406</v>
      </c>
      <c r="D240" s="233" t="s">
        <v>291</v>
      </c>
      <c r="E240" s="234" t="s">
        <v>407</v>
      </c>
      <c r="F240" s="235" t="s">
        <v>408</v>
      </c>
      <c r="G240" s="236" t="s">
        <v>198</v>
      </c>
      <c r="H240" s="237">
        <v>9</v>
      </c>
      <c r="I240" s="238"/>
      <c r="J240" s="237">
        <f>ROUND(I240*H240,0)</f>
        <v>0</v>
      </c>
      <c r="K240" s="235" t="s">
        <v>129</v>
      </c>
      <c r="L240" s="239"/>
      <c r="M240" s="240" t="s">
        <v>1</v>
      </c>
      <c r="N240" s="241" t="s">
        <v>39</v>
      </c>
      <c r="O240" s="89"/>
      <c r="P240" s="217">
        <f>O240*H240</f>
        <v>0</v>
      </c>
      <c r="Q240" s="217">
        <v>0.0066</v>
      </c>
      <c r="R240" s="217">
        <f>Q240*H240</f>
        <v>0.059400000000000001</v>
      </c>
      <c r="S240" s="217">
        <v>0</v>
      </c>
      <c r="T240" s="218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9" t="s">
        <v>285</v>
      </c>
      <c r="AT240" s="219" t="s">
        <v>291</v>
      </c>
      <c r="AU240" s="219" t="s">
        <v>80</v>
      </c>
      <c r="AY240" s="15" t="s">
        <v>123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15" t="s">
        <v>8</v>
      </c>
      <c r="BK240" s="220">
        <f>ROUND(I240*H240,0)</f>
        <v>0</v>
      </c>
      <c r="BL240" s="15" t="s">
        <v>206</v>
      </c>
      <c r="BM240" s="219" t="s">
        <v>409</v>
      </c>
    </row>
    <row r="241" s="2" customFormat="1" ht="44.25" customHeight="1">
      <c r="A241" s="36"/>
      <c r="B241" s="37"/>
      <c r="C241" s="209" t="s">
        <v>410</v>
      </c>
      <c r="D241" s="209" t="s">
        <v>125</v>
      </c>
      <c r="E241" s="210" t="s">
        <v>411</v>
      </c>
      <c r="F241" s="211" t="s">
        <v>412</v>
      </c>
      <c r="G241" s="212" t="s">
        <v>198</v>
      </c>
      <c r="H241" s="213">
        <v>9</v>
      </c>
      <c r="I241" s="214"/>
      <c r="J241" s="213">
        <f>ROUND(I241*H241,0)</f>
        <v>0</v>
      </c>
      <c r="K241" s="211" t="s">
        <v>129</v>
      </c>
      <c r="L241" s="42"/>
      <c r="M241" s="215" t="s">
        <v>1</v>
      </c>
      <c r="N241" s="216" t="s">
        <v>39</v>
      </c>
      <c r="O241" s="89"/>
      <c r="P241" s="217">
        <f>O241*H241</f>
        <v>0</v>
      </c>
      <c r="Q241" s="217">
        <v>0.0010200000000000001</v>
      </c>
      <c r="R241" s="217">
        <f>Q241*H241</f>
        <v>0.0091800000000000007</v>
      </c>
      <c r="S241" s="217">
        <v>0</v>
      </c>
      <c r="T241" s="218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9" t="s">
        <v>206</v>
      </c>
      <c r="AT241" s="219" t="s">
        <v>125</v>
      </c>
      <c r="AU241" s="219" t="s">
        <v>80</v>
      </c>
      <c r="AY241" s="15" t="s">
        <v>123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15" t="s">
        <v>8</v>
      </c>
      <c r="BK241" s="220">
        <f>ROUND(I241*H241,0)</f>
        <v>0</v>
      </c>
      <c r="BL241" s="15" t="s">
        <v>206</v>
      </c>
      <c r="BM241" s="219" t="s">
        <v>413</v>
      </c>
    </row>
    <row r="242" s="2" customFormat="1" ht="37.8" customHeight="1">
      <c r="A242" s="36"/>
      <c r="B242" s="37"/>
      <c r="C242" s="233" t="s">
        <v>414</v>
      </c>
      <c r="D242" s="233" t="s">
        <v>291</v>
      </c>
      <c r="E242" s="234" t="s">
        <v>407</v>
      </c>
      <c r="F242" s="235" t="s">
        <v>408</v>
      </c>
      <c r="G242" s="236" t="s">
        <v>198</v>
      </c>
      <c r="H242" s="237">
        <v>9</v>
      </c>
      <c r="I242" s="238"/>
      <c r="J242" s="237">
        <f>ROUND(I242*H242,0)</f>
        <v>0</v>
      </c>
      <c r="K242" s="235" t="s">
        <v>129</v>
      </c>
      <c r="L242" s="239"/>
      <c r="M242" s="240" t="s">
        <v>1</v>
      </c>
      <c r="N242" s="241" t="s">
        <v>39</v>
      </c>
      <c r="O242" s="89"/>
      <c r="P242" s="217">
        <f>O242*H242</f>
        <v>0</v>
      </c>
      <c r="Q242" s="217">
        <v>0.0066</v>
      </c>
      <c r="R242" s="217">
        <f>Q242*H242</f>
        <v>0.059400000000000001</v>
      </c>
      <c r="S242" s="217">
        <v>0</v>
      </c>
      <c r="T242" s="218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9" t="s">
        <v>285</v>
      </c>
      <c r="AT242" s="219" t="s">
        <v>291</v>
      </c>
      <c r="AU242" s="219" t="s">
        <v>80</v>
      </c>
      <c r="AY242" s="15" t="s">
        <v>123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15" t="s">
        <v>8</v>
      </c>
      <c r="BK242" s="220">
        <f>ROUND(I242*H242,0)</f>
        <v>0</v>
      </c>
      <c r="BL242" s="15" t="s">
        <v>206</v>
      </c>
      <c r="BM242" s="219" t="s">
        <v>415</v>
      </c>
    </row>
    <row r="243" s="2" customFormat="1" ht="37.8" customHeight="1">
      <c r="A243" s="36"/>
      <c r="B243" s="37"/>
      <c r="C243" s="209" t="s">
        <v>416</v>
      </c>
      <c r="D243" s="209" t="s">
        <v>125</v>
      </c>
      <c r="E243" s="210" t="s">
        <v>417</v>
      </c>
      <c r="F243" s="211" t="s">
        <v>418</v>
      </c>
      <c r="G243" s="212" t="s">
        <v>171</v>
      </c>
      <c r="H243" s="213">
        <v>2.7000000000000002</v>
      </c>
      <c r="I243" s="214"/>
      <c r="J243" s="213">
        <f>ROUND(I243*H243,0)</f>
        <v>0</v>
      </c>
      <c r="K243" s="211" t="s">
        <v>129</v>
      </c>
      <c r="L243" s="42"/>
      <c r="M243" s="215" t="s">
        <v>1</v>
      </c>
      <c r="N243" s="216" t="s">
        <v>39</v>
      </c>
      <c r="O243" s="89"/>
      <c r="P243" s="217">
        <f>O243*H243</f>
        <v>0</v>
      </c>
      <c r="Q243" s="217">
        <v>0.0045500000000000002</v>
      </c>
      <c r="R243" s="217">
        <f>Q243*H243</f>
        <v>0.012285000000000001</v>
      </c>
      <c r="S243" s="217">
        <v>0</v>
      </c>
      <c r="T243" s="218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9" t="s">
        <v>206</v>
      </c>
      <c r="AT243" s="219" t="s">
        <v>125</v>
      </c>
      <c r="AU243" s="219" t="s">
        <v>80</v>
      </c>
      <c r="AY243" s="15" t="s">
        <v>123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15" t="s">
        <v>8</v>
      </c>
      <c r="BK243" s="220">
        <f>ROUND(I243*H243,0)</f>
        <v>0</v>
      </c>
      <c r="BL243" s="15" t="s">
        <v>206</v>
      </c>
      <c r="BM243" s="219" t="s">
        <v>419</v>
      </c>
    </row>
    <row r="244" s="13" customFormat="1">
      <c r="A244" s="13"/>
      <c r="B244" s="221"/>
      <c r="C244" s="222"/>
      <c r="D244" s="223" t="s">
        <v>132</v>
      </c>
      <c r="E244" s="224" t="s">
        <v>1</v>
      </c>
      <c r="F244" s="225" t="s">
        <v>420</v>
      </c>
      <c r="G244" s="222"/>
      <c r="H244" s="226">
        <v>2.7000000000000002</v>
      </c>
      <c r="I244" s="227"/>
      <c r="J244" s="222"/>
      <c r="K244" s="222"/>
      <c r="L244" s="228"/>
      <c r="M244" s="229"/>
      <c r="N244" s="230"/>
      <c r="O244" s="230"/>
      <c r="P244" s="230"/>
      <c r="Q244" s="230"/>
      <c r="R244" s="230"/>
      <c r="S244" s="230"/>
      <c r="T244" s="23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2" t="s">
        <v>132</v>
      </c>
      <c r="AU244" s="232" t="s">
        <v>80</v>
      </c>
      <c r="AV244" s="13" t="s">
        <v>80</v>
      </c>
      <c r="AW244" s="13" t="s">
        <v>31</v>
      </c>
      <c r="AX244" s="13" t="s">
        <v>8</v>
      </c>
      <c r="AY244" s="232" t="s">
        <v>123</v>
      </c>
    </row>
    <row r="245" s="2" customFormat="1" ht="24.15" customHeight="1">
      <c r="A245" s="36"/>
      <c r="B245" s="37"/>
      <c r="C245" s="233" t="s">
        <v>421</v>
      </c>
      <c r="D245" s="233" t="s">
        <v>291</v>
      </c>
      <c r="E245" s="234" t="s">
        <v>422</v>
      </c>
      <c r="F245" s="235" t="s">
        <v>423</v>
      </c>
      <c r="G245" s="236" t="s">
        <v>171</v>
      </c>
      <c r="H245" s="237">
        <v>3</v>
      </c>
      <c r="I245" s="238"/>
      <c r="J245" s="237">
        <f>ROUND(I245*H245,0)</f>
        <v>0</v>
      </c>
      <c r="K245" s="235" t="s">
        <v>129</v>
      </c>
      <c r="L245" s="239"/>
      <c r="M245" s="240" t="s">
        <v>1</v>
      </c>
      <c r="N245" s="241" t="s">
        <v>39</v>
      </c>
      <c r="O245" s="89"/>
      <c r="P245" s="217">
        <f>O245*H245</f>
        <v>0</v>
      </c>
      <c r="Q245" s="217">
        <v>0.021999999999999999</v>
      </c>
      <c r="R245" s="217">
        <f>Q245*H245</f>
        <v>0.066000000000000003</v>
      </c>
      <c r="S245" s="217">
        <v>0</v>
      </c>
      <c r="T245" s="218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9" t="s">
        <v>285</v>
      </c>
      <c r="AT245" s="219" t="s">
        <v>291</v>
      </c>
      <c r="AU245" s="219" t="s">
        <v>80</v>
      </c>
      <c r="AY245" s="15" t="s">
        <v>123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15" t="s">
        <v>8</v>
      </c>
      <c r="BK245" s="220">
        <f>ROUND(I245*H245,0)</f>
        <v>0</v>
      </c>
      <c r="BL245" s="15" t="s">
        <v>206</v>
      </c>
      <c r="BM245" s="219" t="s">
        <v>424</v>
      </c>
    </row>
    <row r="246" s="2" customFormat="1" ht="24.15" customHeight="1">
      <c r="A246" s="36"/>
      <c r="B246" s="37"/>
      <c r="C246" s="209" t="s">
        <v>425</v>
      </c>
      <c r="D246" s="209" t="s">
        <v>125</v>
      </c>
      <c r="E246" s="210" t="s">
        <v>426</v>
      </c>
      <c r="F246" s="211" t="s">
        <v>427</v>
      </c>
      <c r="G246" s="212" t="s">
        <v>171</v>
      </c>
      <c r="H246" s="213">
        <v>7.3799999999999999</v>
      </c>
      <c r="I246" s="214"/>
      <c r="J246" s="213">
        <f>ROUND(I246*H246,0)</f>
        <v>0</v>
      </c>
      <c r="K246" s="211" t="s">
        <v>129</v>
      </c>
      <c r="L246" s="42"/>
      <c r="M246" s="215" t="s">
        <v>1</v>
      </c>
      <c r="N246" s="216" t="s">
        <v>39</v>
      </c>
      <c r="O246" s="89"/>
      <c r="P246" s="217">
        <f>O246*H246</f>
        <v>0</v>
      </c>
      <c r="Q246" s="217">
        <v>0</v>
      </c>
      <c r="R246" s="217">
        <f>Q246*H246</f>
        <v>0</v>
      </c>
      <c r="S246" s="217">
        <v>0</v>
      </c>
      <c r="T246" s="218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9" t="s">
        <v>206</v>
      </c>
      <c r="AT246" s="219" t="s">
        <v>125</v>
      </c>
      <c r="AU246" s="219" t="s">
        <v>80</v>
      </c>
      <c r="AY246" s="15" t="s">
        <v>123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15" t="s">
        <v>8</v>
      </c>
      <c r="BK246" s="220">
        <f>ROUND(I246*H246,0)</f>
        <v>0</v>
      </c>
      <c r="BL246" s="15" t="s">
        <v>206</v>
      </c>
      <c r="BM246" s="219" t="s">
        <v>428</v>
      </c>
    </row>
    <row r="247" s="13" customFormat="1">
      <c r="A247" s="13"/>
      <c r="B247" s="221"/>
      <c r="C247" s="222"/>
      <c r="D247" s="223" t="s">
        <v>132</v>
      </c>
      <c r="E247" s="224" t="s">
        <v>1</v>
      </c>
      <c r="F247" s="225" t="s">
        <v>429</v>
      </c>
      <c r="G247" s="222"/>
      <c r="H247" s="226">
        <v>7.3799999999999999</v>
      </c>
      <c r="I247" s="227"/>
      <c r="J247" s="222"/>
      <c r="K247" s="222"/>
      <c r="L247" s="228"/>
      <c r="M247" s="229"/>
      <c r="N247" s="230"/>
      <c r="O247" s="230"/>
      <c r="P247" s="230"/>
      <c r="Q247" s="230"/>
      <c r="R247" s="230"/>
      <c r="S247" s="230"/>
      <c r="T247" s="23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2" t="s">
        <v>132</v>
      </c>
      <c r="AU247" s="232" t="s">
        <v>80</v>
      </c>
      <c r="AV247" s="13" t="s">
        <v>80</v>
      </c>
      <c r="AW247" s="13" t="s">
        <v>31</v>
      </c>
      <c r="AX247" s="13" t="s">
        <v>8</v>
      </c>
      <c r="AY247" s="232" t="s">
        <v>123</v>
      </c>
    </row>
    <row r="248" s="2" customFormat="1" ht="16.5" customHeight="1">
      <c r="A248" s="36"/>
      <c r="B248" s="37"/>
      <c r="C248" s="233" t="s">
        <v>430</v>
      </c>
      <c r="D248" s="233" t="s">
        <v>291</v>
      </c>
      <c r="E248" s="234" t="s">
        <v>431</v>
      </c>
      <c r="F248" s="235" t="s">
        <v>432</v>
      </c>
      <c r="G248" s="236" t="s">
        <v>383</v>
      </c>
      <c r="H248" s="237">
        <v>3.6899999999999999</v>
      </c>
      <c r="I248" s="238"/>
      <c r="J248" s="237">
        <f>ROUND(I248*H248,0)</f>
        <v>0</v>
      </c>
      <c r="K248" s="235" t="s">
        <v>129</v>
      </c>
      <c r="L248" s="239"/>
      <c r="M248" s="240" t="s">
        <v>1</v>
      </c>
      <c r="N248" s="241" t="s">
        <v>39</v>
      </c>
      <c r="O248" s="89"/>
      <c r="P248" s="217">
        <f>O248*H248</f>
        <v>0</v>
      </c>
      <c r="Q248" s="217">
        <v>0.001</v>
      </c>
      <c r="R248" s="217">
        <f>Q248*H248</f>
        <v>0.0036900000000000001</v>
      </c>
      <c r="S248" s="217">
        <v>0</v>
      </c>
      <c r="T248" s="218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9" t="s">
        <v>285</v>
      </c>
      <c r="AT248" s="219" t="s">
        <v>291</v>
      </c>
      <c r="AU248" s="219" t="s">
        <v>80</v>
      </c>
      <c r="AY248" s="15" t="s">
        <v>123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15" t="s">
        <v>8</v>
      </c>
      <c r="BK248" s="220">
        <f>ROUND(I248*H248,0)</f>
        <v>0</v>
      </c>
      <c r="BL248" s="15" t="s">
        <v>206</v>
      </c>
      <c r="BM248" s="219" t="s">
        <v>433</v>
      </c>
    </row>
    <row r="249" s="13" customFormat="1">
      <c r="A249" s="13"/>
      <c r="B249" s="221"/>
      <c r="C249" s="222"/>
      <c r="D249" s="223" t="s">
        <v>132</v>
      </c>
      <c r="E249" s="224" t="s">
        <v>1</v>
      </c>
      <c r="F249" s="225" t="s">
        <v>434</v>
      </c>
      <c r="G249" s="222"/>
      <c r="H249" s="226">
        <v>3.6899999999999999</v>
      </c>
      <c r="I249" s="227"/>
      <c r="J249" s="222"/>
      <c r="K249" s="222"/>
      <c r="L249" s="228"/>
      <c r="M249" s="229"/>
      <c r="N249" s="230"/>
      <c r="O249" s="230"/>
      <c r="P249" s="230"/>
      <c r="Q249" s="230"/>
      <c r="R249" s="230"/>
      <c r="S249" s="230"/>
      <c r="T249" s="23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2" t="s">
        <v>132</v>
      </c>
      <c r="AU249" s="232" t="s">
        <v>80</v>
      </c>
      <c r="AV249" s="13" t="s">
        <v>80</v>
      </c>
      <c r="AW249" s="13" t="s">
        <v>31</v>
      </c>
      <c r="AX249" s="13" t="s">
        <v>8</v>
      </c>
      <c r="AY249" s="232" t="s">
        <v>123</v>
      </c>
    </row>
    <row r="250" s="2" customFormat="1" ht="21.75" customHeight="1">
      <c r="A250" s="36"/>
      <c r="B250" s="37"/>
      <c r="C250" s="209" t="s">
        <v>435</v>
      </c>
      <c r="D250" s="209" t="s">
        <v>125</v>
      </c>
      <c r="E250" s="210" t="s">
        <v>436</v>
      </c>
      <c r="F250" s="211" t="s">
        <v>437</v>
      </c>
      <c r="G250" s="212" t="s">
        <v>198</v>
      </c>
      <c r="H250" s="213">
        <v>7.7999999999999998</v>
      </c>
      <c r="I250" s="214"/>
      <c r="J250" s="213">
        <f>ROUND(I250*H250,0)</f>
        <v>0</v>
      </c>
      <c r="K250" s="211" t="s">
        <v>129</v>
      </c>
      <c r="L250" s="42"/>
      <c r="M250" s="215" t="s">
        <v>1</v>
      </c>
      <c r="N250" s="216" t="s">
        <v>39</v>
      </c>
      <c r="O250" s="89"/>
      <c r="P250" s="217">
        <f>O250*H250</f>
        <v>0</v>
      </c>
      <c r="Q250" s="217">
        <v>0.00017000000000000001</v>
      </c>
      <c r="R250" s="217">
        <f>Q250*H250</f>
        <v>0.0013260000000000001</v>
      </c>
      <c r="S250" s="217">
        <v>0</v>
      </c>
      <c r="T250" s="218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9" t="s">
        <v>206</v>
      </c>
      <c r="AT250" s="219" t="s">
        <v>125</v>
      </c>
      <c r="AU250" s="219" t="s">
        <v>80</v>
      </c>
      <c r="AY250" s="15" t="s">
        <v>123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15" t="s">
        <v>8</v>
      </c>
      <c r="BK250" s="220">
        <f>ROUND(I250*H250,0)</f>
        <v>0</v>
      </c>
      <c r="BL250" s="15" t="s">
        <v>206</v>
      </c>
      <c r="BM250" s="219" t="s">
        <v>438</v>
      </c>
    </row>
    <row r="251" s="13" customFormat="1">
      <c r="A251" s="13"/>
      <c r="B251" s="221"/>
      <c r="C251" s="222"/>
      <c r="D251" s="223" t="s">
        <v>132</v>
      </c>
      <c r="E251" s="224" t="s">
        <v>1</v>
      </c>
      <c r="F251" s="225" t="s">
        <v>439</v>
      </c>
      <c r="G251" s="222"/>
      <c r="H251" s="226">
        <v>7.7999999999999998</v>
      </c>
      <c r="I251" s="227"/>
      <c r="J251" s="222"/>
      <c r="K251" s="222"/>
      <c r="L251" s="228"/>
      <c r="M251" s="229"/>
      <c r="N251" s="230"/>
      <c r="O251" s="230"/>
      <c r="P251" s="230"/>
      <c r="Q251" s="230"/>
      <c r="R251" s="230"/>
      <c r="S251" s="230"/>
      <c r="T251" s="23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2" t="s">
        <v>132</v>
      </c>
      <c r="AU251" s="232" t="s">
        <v>80</v>
      </c>
      <c r="AV251" s="13" t="s">
        <v>80</v>
      </c>
      <c r="AW251" s="13" t="s">
        <v>31</v>
      </c>
      <c r="AX251" s="13" t="s">
        <v>8</v>
      </c>
      <c r="AY251" s="232" t="s">
        <v>123</v>
      </c>
    </row>
    <row r="252" s="2" customFormat="1" ht="16.5" customHeight="1">
      <c r="A252" s="36"/>
      <c r="B252" s="37"/>
      <c r="C252" s="233" t="s">
        <v>440</v>
      </c>
      <c r="D252" s="233" t="s">
        <v>291</v>
      </c>
      <c r="E252" s="234" t="s">
        <v>441</v>
      </c>
      <c r="F252" s="235" t="s">
        <v>442</v>
      </c>
      <c r="G252" s="236" t="s">
        <v>198</v>
      </c>
      <c r="H252" s="237">
        <v>7.7999999999999998</v>
      </c>
      <c r="I252" s="238"/>
      <c r="J252" s="237">
        <f>ROUND(I252*H252,0)</f>
        <v>0</v>
      </c>
      <c r="K252" s="235" t="s">
        <v>129</v>
      </c>
      <c r="L252" s="239"/>
      <c r="M252" s="240" t="s">
        <v>1</v>
      </c>
      <c r="N252" s="241" t="s">
        <v>39</v>
      </c>
      <c r="O252" s="89"/>
      <c r="P252" s="217">
        <f>O252*H252</f>
        <v>0</v>
      </c>
      <c r="Q252" s="217">
        <v>0.0015</v>
      </c>
      <c r="R252" s="217">
        <f>Q252*H252</f>
        <v>0.0117</v>
      </c>
      <c r="S252" s="217">
        <v>0</v>
      </c>
      <c r="T252" s="218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9" t="s">
        <v>285</v>
      </c>
      <c r="AT252" s="219" t="s">
        <v>291</v>
      </c>
      <c r="AU252" s="219" t="s">
        <v>80</v>
      </c>
      <c r="AY252" s="15" t="s">
        <v>123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15" t="s">
        <v>8</v>
      </c>
      <c r="BK252" s="220">
        <f>ROUND(I252*H252,0)</f>
        <v>0</v>
      </c>
      <c r="BL252" s="15" t="s">
        <v>206</v>
      </c>
      <c r="BM252" s="219" t="s">
        <v>443</v>
      </c>
    </row>
    <row r="253" s="2" customFormat="1" ht="24.15" customHeight="1">
      <c r="A253" s="36"/>
      <c r="B253" s="37"/>
      <c r="C253" s="209" t="s">
        <v>444</v>
      </c>
      <c r="D253" s="209" t="s">
        <v>125</v>
      </c>
      <c r="E253" s="210" t="s">
        <v>445</v>
      </c>
      <c r="F253" s="211" t="s">
        <v>446</v>
      </c>
      <c r="G253" s="212" t="s">
        <v>144</v>
      </c>
      <c r="H253" s="213">
        <v>0.23999999999999999</v>
      </c>
      <c r="I253" s="214"/>
      <c r="J253" s="213">
        <f>ROUND(I253*H253,0)</f>
        <v>0</v>
      </c>
      <c r="K253" s="211" t="s">
        <v>129</v>
      </c>
      <c r="L253" s="42"/>
      <c r="M253" s="215" t="s">
        <v>1</v>
      </c>
      <c r="N253" s="216" t="s">
        <v>39</v>
      </c>
      <c r="O253" s="89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9" t="s">
        <v>206</v>
      </c>
      <c r="AT253" s="219" t="s">
        <v>125</v>
      </c>
      <c r="AU253" s="219" t="s">
        <v>80</v>
      </c>
      <c r="AY253" s="15" t="s">
        <v>123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15" t="s">
        <v>8</v>
      </c>
      <c r="BK253" s="220">
        <f>ROUND(I253*H253,0)</f>
        <v>0</v>
      </c>
      <c r="BL253" s="15" t="s">
        <v>206</v>
      </c>
      <c r="BM253" s="219" t="s">
        <v>447</v>
      </c>
    </row>
    <row r="254" s="12" customFormat="1" ht="22.8" customHeight="1">
      <c r="A254" s="12"/>
      <c r="B254" s="193"/>
      <c r="C254" s="194"/>
      <c r="D254" s="195" t="s">
        <v>73</v>
      </c>
      <c r="E254" s="207" t="s">
        <v>448</v>
      </c>
      <c r="F254" s="207" t="s">
        <v>449</v>
      </c>
      <c r="G254" s="194"/>
      <c r="H254" s="194"/>
      <c r="I254" s="197"/>
      <c r="J254" s="208">
        <f>BK254</f>
        <v>0</v>
      </c>
      <c r="K254" s="194"/>
      <c r="L254" s="199"/>
      <c r="M254" s="200"/>
      <c r="N254" s="201"/>
      <c r="O254" s="201"/>
      <c r="P254" s="202">
        <f>SUM(P255:P264)</f>
        <v>0</v>
      </c>
      <c r="Q254" s="201"/>
      <c r="R254" s="202">
        <f>SUM(R255:R264)</f>
        <v>0.46946099999999996</v>
      </c>
      <c r="S254" s="201"/>
      <c r="T254" s="203">
        <f>SUM(T255:T264)</f>
        <v>0.10269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4" t="s">
        <v>80</v>
      </c>
      <c r="AT254" s="205" t="s">
        <v>73</v>
      </c>
      <c r="AU254" s="205" t="s">
        <v>8</v>
      </c>
      <c r="AY254" s="204" t="s">
        <v>123</v>
      </c>
      <c r="BK254" s="206">
        <f>SUM(BK255:BK264)</f>
        <v>0</v>
      </c>
    </row>
    <row r="255" s="2" customFormat="1" ht="24.15" customHeight="1">
      <c r="A255" s="36"/>
      <c r="B255" s="37"/>
      <c r="C255" s="209" t="s">
        <v>450</v>
      </c>
      <c r="D255" s="209" t="s">
        <v>125</v>
      </c>
      <c r="E255" s="210" t="s">
        <v>451</v>
      </c>
      <c r="F255" s="211" t="s">
        <v>452</v>
      </c>
      <c r="G255" s="212" t="s">
        <v>171</v>
      </c>
      <c r="H255" s="213">
        <v>12.18</v>
      </c>
      <c r="I255" s="214"/>
      <c r="J255" s="213">
        <f>ROUND(I255*H255,0)</f>
        <v>0</v>
      </c>
      <c r="K255" s="211" t="s">
        <v>129</v>
      </c>
      <c r="L255" s="42"/>
      <c r="M255" s="215" t="s">
        <v>1</v>
      </c>
      <c r="N255" s="216" t="s">
        <v>39</v>
      </c>
      <c r="O255" s="89"/>
      <c r="P255" s="217">
        <f>O255*H255</f>
        <v>0</v>
      </c>
      <c r="Q255" s="217">
        <v>0.0015</v>
      </c>
      <c r="R255" s="217">
        <f>Q255*H255</f>
        <v>0.018270000000000002</v>
      </c>
      <c r="S255" s="217">
        <v>0</v>
      </c>
      <c r="T255" s="218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9" t="s">
        <v>206</v>
      </c>
      <c r="AT255" s="219" t="s">
        <v>125</v>
      </c>
      <c r="AU255" s="219" t="s">
        <v>80</v>
      </c>
      <c r="AY255" s="15" t="s">
        <v>123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15" t="s">
        <v>8</v>
      </c>
      <c r="BK255" s="220">
        <f>ROUND(I255*H255,0)</f>
        <v>0</v>
      </c>
      <c r="BL255" s="15" t="s">
        <v>206</v>
      </c>
      <c r="BM255" s="219" t="s">
        <v>453</v>
      </c>
    </row>
    <row r="256" s="13" customFormat="1">
      <c r="A256" s="13"/>
      <c r="B256" s="221"/>
      <c r="C256" s="222"/>
      <c r="D256" s="223" t="s">
        <v>132</v>
      </c>
      <c r="E256" s="224" t="s">
        <v>1</v>
      </c>
      <c r="F256" s="225" t="s">
        <v>454</v>
      </c>
      <c r="G256" s="222"/>
      <c r="H256" s="226">
        <v>12.18</v>
      </c>
      <c r="I256" s="227"/>
      <c r="J256" s="222"/>
      <c r="K256" s="222"/>
      <c r="L256" s="228"/>
      <c r="M256" s="229"/>
      <c r="N256" s="230"/>
      <c r="O256" s="230"/>
      <c r="P256" s="230"/>
      <c r="Q256" s="230"/>
      <c r="R256" s="230"/>
      <c r="S256" s="230"/>
      <c r="T256" s="23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2" t="s">
        <v>132</v>
      </c>
      <c r="AU256" s="232" t="s">
        <v>80</v>
      </c>
      <c r="AV256" s="13" t="s">
        <v>80</v>
      </c>
      <c r="AW256" s="13" t="s">
        <v>31</v>
      </c>
      <c r="AX256" s="13" t="s">
        <v>8</v>
      </c>
      <c r="AY256" s="232" t="s">
        <v>123</v>
      </c>
    </row>
    <row r="257" s="2" customFormat="1" ht="16.5" customHeight="1">
      <c r="A257" s="36"/>
      <c r="B257" s="37"/>
      <c r="C257" s="209" t="s">
        <v>455</v>
      </c>
      <c r="D257" s="209" t="s">
        <v>125</v>
      </c>
      <c r="E257" s="210" t="s">
        <v>456</v>
      </c>
      <c r="F257" s="211" t="s">
        <v>457</v>
      </c>
      <c r="G257" s="212" t="s">
        <v>171</v>
      </c>
      <c r="H257" s="213">
        <v>12.18</v>
      </c>
      <c r="I257" s="214"/>
      <c r="J257" s="213">
        <f>ROUND(I257*H257,0)</f>
        <v>0</v>
      </c>
      <c r="K257" s="211" t="s">
        <v>129</v>
      </c>
      <c r="L257" s="42"/>
      <c r="M257" s="215" t="s">
        <v>1</v>
      </c>
      <c r="N257" s="216" t="s">
        <v>39</v>
      </c>
      <c r="O257" s="89"/>
      <c r="P257" s="217">
        <f>O257*H257</f>
        <v>0</v>
      </c>
      <c r="Q257" s="217">
        <v>0.0044999999999999997</v>
      </c>
      <c r="R257" s="217">
        <f>Q257*H257</f>
        <v>0.054809999999999998</v>
      </c>
      <c r="S257" s="217">
        <v>0</v>
      </c>
      <c r="T257" s="218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9" t="s">
        <v>206</v>
      </c>
      <c r="AT257" s="219" t="s">
        <v>125</v>
      </c>
      <c r="AU257" s="219" t="s">
        <v>80</v>
      </c>
      <c r="AY257" s="15" t="s">
        <v>123</v>
      </c>
      <c r="BE257" s="220">
        <f>IF(N257="základní",J257,0)</f>
        <v>0</v>
      </c>
      <c r="BF257" s="220">
        <f>IF(N257="snížená",J257,0)</f>
        <v>0</v>
      </c>
      <c r="BG257" s="220">
        <f>IF(N257="zákl. přenesená",J257,0)</f>
        <v>0</v>
      </c>
      <c r="BH257" s="220">
        <f>IF(N257="sníž. přenesená",J257,0)</f>
        <v>0</v>
      </c>
      <c r="BI257" s="220">
        <f>IF(N257="nulová",J257,0)</f>
        <v>0</v>
      </c>
      <c r="BJ257" s="15" t="s">
        <v>8</v>
      </c>
      <c r="BK257" s="220">
        <f>ROUND(I257*H257,0)</f>
        <v>0</v>
      </c>
      <c r="BL257" s="15" t="s">
        <v>206</v>
      </c>
      <c r="BM257" s="219" t="s">
        <v>458</v>
      </c>
    </row>
    <row r="258" s="13" customFormat="1">
      <c r="A258" s="13"/>
      <c r="B258" s="221"/>
      <c r="C258" s="222"/>
      <c r="D258" s="223" t="s">
        <v>132</v>
      </c>
      <c r="E258" s="224" t="s">
        <v>1</v>
      </c>
      <c r="F258" s="225" t="s">
        <v>459</v>
      </c>
      <c r="G258" s="222"/>
      <c r="H258" s="226">
        <v>12.18</v>
      </c>
      <c r="I258" s="227"/>
      <c r="J258" s="222"/>
      <c r="K258" s="222"/>
      <c r="L258" s="228"/>
      <c r="M258" s="229"/>
      <c r="N258" s="230"/>
      <c r="O258" s="230"/>
      <c r="P258" s="230"/>
      <c r="Q258" s="230"/>
      <c r="R258" s="230"/>
      <c r="S258" s="230"/>
      <c r="T258" s="23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2" t="s">
        <v>132</v>
      </c>
      <c r="AU258" s="232" t="s">
        <v>80</v>
      </c>
      <c r="AV258" s="13" t="s">
        <v>80</v>
      </c>
      <c r="AW258" s="13" t="s">
        <v>31</v>
      </c>
      <c r="AX258" s="13" t="s">
        <v>8</v>
      </c>
      <c r="AY258" s="232" t="s">
        <v>123</v>
      </c>
    </row>
    <row r="259" s="2" customFormat="1" ht="24.15" customHeight="1">
      <c r="A259" s="36"/>
      <c r="B259" s="37"/>
      <c r="C259" s="209" t="s">
        <v>460</v>
      </c>
      <c r="D259" s="209" t="s">
        <v>125</v>
      </c>
      <c r="E259" s="210" t="s">
        <v>461</v>
      </c>
      <c r="F259" s="211" t="s">
        <v>462</v>
      </c>
      <c r="G259" s="212" t="s">
        <v>171</v>
      </c>
      <c r="H259" s="213">
        <v>1.26</v>
      </c>
      <c r="I259" s="214"/>
      <c r="J259" s="213">
        <f>ROUND(I259*H259,0)</f>
        <v>0</v>
      </c>
      <c r="K259" s="211" t="s">
        <v>129</v>
      </c>
      <c r="L259" s="42"/>
      <c r="M259" s="215" t="s">
        <v>1</v>
      </c>
      <c r="N259" s="216" t="s">
        <v>39</v>
      </c>
      <c r="O259" s="89"/>
      <c r="P259" s="217">
        <f>O259*H259</f>
        <v>0</v>
      </c>
      <c r="Q259" s="217">
        <v>0</v>
      </c>
      <c r="R259" s="217">
        <f>Q259*H259</f>
        <v>0</v>
      </c>
      <c r="S259" s="217">
        <v>0.081500000000000003</v>
      </c>
      <c r="T259" s="218">
        <f>S259*H259</f>
        <v>0.10269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9" t="s">
        <v>206</v>
      </c>
      <c r="AT259" s="219" t="s">
        <v>125</v>
      </c>
      <c r="AU259" s="219" t="s">
        <v>80</v>
      </c>
      <c r="AY259" s="15" t="s">
        <v>123</v>
      </c>
      <c r="BE259" s="220">
        <f>IF(N259="základní",J259,0)</f>
        <v>0</v>
      </c>
      <c r="BF259" s="220">
        <f>IF(N259="snížená",J259,0)</f>
        <v>0</v>
      </c>
      <c r="BG259" s="220">
        <f>IF(N259="zákl. přenesená",J259,0)</f>
        <v>0</v>
      </c>
      <c r="BH259" s="220">
        <f>IF(N259="sníž. přenesená",J259,0)</f>
        <v>0</v>
      </c>
      <c r="BI259" s="220">
        <f>IF(N259="nulová",J259,0)</f>
        <v>0</v>
      </c>
      <c r="BJ259" s="15" t="s">
        <v>8</v>
      </c>
      <c r="BK259" s="220">
        <f>ROUND(I259*H259,0)</f>
        <v>0</v>
      </c>
      <c r="BL259" s="15" t="s">
        <v>206</v>
      </c>
      <c r="BM259" s="219" t="s">
        <v>463</v>
      </c>
    </row>
    <row r="260" s="13" customFormat="1">
      <c r="A260" s="13"/>
      <c r="B260" s="221"/>
      <c r="C260" s="222"/>
      <c r="D260" s="223" t="s">
        <v>132</v>
      </c>
      <c r="E260" s="224" t="s">
        <v>1</v>
      </c>
      <c r="F260" s="225" t="s">
        <v>464</v>
      </c>
      <c r="G260" s="222"/>
      <c r="H260" s="226">
        <v>1.26</v>
      </c>
      <c r="I260" s="227"/>
      <c r="J260" s="222"/>
      <c r="K260" s="222"/>
      <c r="L260" s="228"/>
      <c r="M260" s="229"/>
      <c r="N260" s="230"/>
      <c r="O260" s="230"/>
      <c r="P260" s="230"/>
      <c r="Q260" s="230"/>
      <c r="R260" s="230"/>
      <c r="S260" s="230"/>
      <c r="T260" s="23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2" t="s">
        <v>132</v>
      </c>
      <c r="AU260" s="232" t="s">
        <v>80</v>
      </c>
      <c r="AV260" s="13" t="s">
        <v>80</v>
      </c>
      <c r="AW260" s="13" t="s">
        <v>31</v>
      </c>
      <c r="AX260" s="13" t="s">
        <v>8</v>
      </c>
      <c r="AY260" s="232" t="s">
        <v>123</v>
      </c>
    </row>
    <row r="261" s="2" customFormat="1" ht="37.8" customHeight="1">
      <c r="A261" s="36"/>
      <c r="B261" s="37"/>
      <c r="C261" s="209" t="s">
        <v>465</v>
      </c>
      <c r="D261" s="209" t="s">
        <v>125</v>
      </c>
      <c r="E261" s="210" t="s">
        <v>466</v>
      </c>
      <c r="F261" s="211" t="s">
        <v>467</v>
      </c>
      <c r="G261" s="212" t="s">
        <v>171</v>
      </c>
      <c r="H261" s="213">
        <v>12.18</v>
      </c>
      <c r="I261" s="214"/>
      <c r="J261" s="213">
        <f>ROUND(I261*H261,0)</f>
        <v>0</v>
      </c>
      <c r="K261" s="211" t="s">
        <v>129</v>
      </c>
      <c r="L261" s="42"/>
      <c r="M261" s="215" t="s">
        <v>1</v>
      </c>
      <c r="N261" s="216" t="s">
        <v>39</v>
      </c>
      <c r="O261" s="89"/>
      <c r="P261" s="217">
        <f>O261*H261</f>
        <v>0</v>
      </c>
      <c r="Q261" s="217">
        <v>0.00545</v>
      </c>
      <c r="R261" s="217">
        <f>Q261*H261</f>
        <v>0.066380999999999996</v>
      </c>
      <c r="S261" s="217">
        <v>0</v>
      </c>
      <c r="T261" s="218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9" t="s">
        <v>206</v>
      </c>
      <c r="AT261" s="219" t="s">
        <v>125</v>
      </c>
      <c r="AU261" s="219" t="s">
        <v>80</v>
      </c>
      <c r="AY261" s="15" t="s">
        <v>123</v>
      </c>
      <c r="BE261" s="220">
        <f>IF(N261="základní",J261,0)</f>
        <v>0</v>
      </c>
      <c r="BF261" s="220">
        <f>IF(N261="snížená",J261,0)</f>
        <v>0</v>
      </c>
      <c r="BG261" s="220">
        <f>IF(N261="zákl. přenesená",J261,0)</f>
        <v>0</v>
      </c>
      <c r="BH261" s="220">
        <f>IF(N261="sníž. přenesená",J261,0)</f>
        <v>0</v>
      </c>
      <c r="BI261" s="220">
        <f>IF(N261="nulová",J261,0)</f>
        <v>0</v>
      </c>
      <c r="BJ261" s="15" t="s">
        <v>8</v>
      </c>
      <c r="BK261" s="220">
        <f>ROUND(I261*H261,0)</f>
        <v>0</v>
      </c>
      <c r="BL261" s="15" t="s">
        <v>206</v>
      </c>
      <c r="BM261" s="219" t="s">
        <v>468</v>
      </c>
    </row>
    <row r="262" s="13" customFormat="1">
      <c r="A262" s="13"/>
      <c r="B262" s="221"/>
      <c r="C262" s="222"/>
      <c r="D262" s="223" t="s">
        <v>132</v>
      </c>
      <c r="E262" s="224" t="s">
        <v>1</v>
      </c>
      <c r="F262" s="225" t="s">
        <v>459</v>
      </c>
      <c r="G262" s="222"/>
      <c r="H262" s="226">
        <v>12.18</v>
      </c>
      <c r="I262" s="227"/>
      <c r="J262" s="222"/>
      <c r="K262" s="222"/>
      <c r="L262" s="228"/>
      <c r="M262" s="229"/>
      <c r="N262" s="230"/>
      <c r="O262" s="230"/>
      <c r="P262" s="230"/>
      <c r="Q262" s="230"/>
      <c r="R262" s="230"/>
      <c r="S262" s="230"/>
      <c r="T262" s="23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2" t="s">
        <v>132</v>
      </c>
      <c r="AU262" s="232" t="s">
        <v>80</v>
      </c>
      <c r="AV262" s="13" t="s">
        <v>80</v>
      </c>
      <c r="AW262" s="13" t="s">
        <v>31</v>
      </c>
      <c r="AX262" s="13" t="s">
        <v>8</v>
      </c>
      <c r="AY262" s="232" t="s">
        <v>123</v>
      </c>
    </row>
    <row r="263" s="2" customFormat="1" ht="33" customHeight="1">
      <c r="A263" s="36"/>
      <c r="B263" s="37"/>
      <c r="C263" s="233" t="s">
        <v>469</v>
      </c>
      <c r="D263" s="233" t="s">
        <v>291</v>
      </c>
      <c r="E263" s="234" t="s">
        <v>470</v>
      </c>
      <c r="F263" s="235" t="s">
        <v>471</v>
      </c>
      <c r="G263" s="236" t="s">
        <v>171</v>
      </c>
      <c r="H263" s="237">
        <v>15</v>
      </c>
      <c r="I263" s="238"/>
      <c r="J263" s="237">
        <f>ROUND(I263*H263,0)</f>
        <v>0</v>
      </c>
      <c r="K263" s="235" t="s">
        <v>129</v>
      </c>
      <c r="L263" s="239"/>
      <c r="M263" s="240" t="s">
        <v>1</v>
      </c>
      <c r="N263" s="241" t="s">
        <v>39</v>
      </c>
      <c r="O263" s="89"/>
      <c r="P263" s="217">
        <f>O263*H263</f>
        <v>0</v>
      </c>
      <c r="Q263" s="217">
        <v>0.021999999999999999</v>
      </c>
      <c r="R263" s="217">
        <f>Q263*H263</f>
        <v>0.32999999999999996</v>
      </c>
      <c r="S263" s="217">
        <v>0</v>
      </c>
      <c r="T263" s="218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9" t="s">
        <v>285</v>
      </c>
      <c r="AT263" s="219" t="s">
        <v>291</v>
      </c>
      <c r="AU263" s="219" t="s">
        <v>80</v>
      </c>
      <c r="AY263" s="15" t="s">
        <v>123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15" t="s">
        <v>8</v>
      </c>
      <c r="BK263" s="220">
        <f>ROUND(I263*H263,0)</f>
        <v>0</v>
      </c>
      <c r="BL263" s="15" t="s">
        <v>206</v>
      </c>
      <c r="BM263" s="219" t="s">
        <v>472</v>
      </c>
    </row>
    <row r="264" s="2" customFormat="1" ht="24.15" customHeight="1">
      <c r="A264" s="36"/>
      <c r="B264" s="37"/>
      <c r="C264" s="209" t="s">
        <v>473</v>
      </c>
      <c r="D264" s="209" t="s">
        <v>125</v>
      </c>
      <c r="E264" s="210" t="s">
        <v>474</v>
      </c>
      <c r="F264" s="211" t="s">
        <v>475</v>
      </c>
      <c r="G264" s="212" t="s">
        <v>144</v>
      </c>
      <c r="H264" s="213">
        <v>0.46999999999999997</v>
      </c>
      <c r="I264" s="214"/>
      <c r="J264" s="213">
        <f>ROUND(I264*H264,0)</f>
        <v>0</v>
      </c>
      <c r="K264" s="211" t="s">
        <v>129</v>
      </c>
      <c r="L264" s="42"/>
      <c r="M264" s="215" t="s">
        <v>1</v>
      </c>
      <c r="N264" s="216" t="s">
        <v>39</v>
      </c>
      <c r="O264" s="89"/>
      <c r="P264" s="217">
        <f>O264*H264</f>
        <v>0</v>
      </c>
      <c r="Q264" s="217">
        <v>0</v>
      </c>
      <c r="R264" s="217">
        <f>Q264*H264</f>
        <v>0</v>
      </c>
      <c r="S264" s="217">
        <v>0</v>
      </c>
      <c r="T264" s="218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9" t="s">
        <v>206</v>
      </c>
      <c r="AT264" s="219" t="s">
        <v>125</v>
      </c>
      <c r="AU264" s="219" t="s">
        <v>80</v>
      </c>
      <c r="AY264" s="15" t="s">
        <v>123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15" t="s">
        <v>8</v>
      </c>
      <c r="BK264" s="220">
        <f>ROUND(I264*H264,0)</f>
        <v>0</v>
      </c>
      <c r="BL264" s="15" t="s">
        <v>206</v>
      </c>
      <c r="BM264" s="219" t="s">
        <v>476</v>
      </c>
    </row>
    <row r="265" s="12" customFormat="1" ht="22.8" customHeight="1">
      <c r="A265" s="12"/>
      <c r="B265" s="193"/>
      <c r="C265" s="194"/>
      <c r="D265" s="195" t="s">
        <v>73</v>
      </c>
      <c r="E265" s="207" t="s">
        <v>477</v>
      </c>
      <c r="F265" s="207" t="s">
        <v>478</v>
      </c>
      <c r="G265" s="194"/>
      <c r="H265" s="194"/>
      <c r="I265" s="197"/>
      <c r="J265" s="208">
        <f>BK265</f>
        <v>0</v>
      </c>
      <c r="K265" s="194"/>
      <c r="L265" s="199"/>
      <c r="M265" s="200"/>
      <c r="N265" s="201"/>
      <c r="O265" s="201"/>
      <c r="P265" s="202">
        <f>SUM(P266:P268)</f>
        <v>0</v>
      </c>
      <c r="Q265" s="201"/>
      <c r="R265" s="202">
        <f>SUM(R266:R268)</f>
        <v>0.0028710000000000003</v>
      </c>
      <c r="S265" s="201"/>
      <c r="T265" s="203">
        <f>SUM(T266:T268)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4" t="s">
        <v>80</v>
      </c>
      <c r="AT265" s="205" t="s">
        <v>73</v>
      </c>
      <c r="AU265" s="205" t="s">
        <v>8</v>
      </c>
      <c r="AY265" s="204" t="s">
        <v>123</v>
      </c>
      <c r="BK265" s="206">
        <f>SUM(BK266:BK268)</f>
        <v>0</v>
      </c>
    </row>
    <row r="266" s="2" customFormat="1" ht="24.15" customHeight="1">
      <c r="A266" s="36"/>
      <c r="B266" s="37"/>
      <c r="C266" s="209" t="s">
        <v>479</v>
      </c>
      <c r="D266" s="209" t="s">
        <v>125</v>
      </c>
      <c r="E266" s="210" t="s">
        <v>480</v>
      </c>
      <c r="F266" s="211" t="s">
        <v>481</v>
      </c>
      <c r="G266" s="212" t="s">
        <v>171</v>
      </c>
      <c r="H266" s="213">
        <v>13.050000000000001</v>
      </c>
      <c r="I266" s="214"/>
      <c r="J266" s="213">
        <f>ROUND(I266*H266,0)</f>
        <v>0</v>
      </c>
      <c r="K266" s="211" t="s">
        <v>129</v>
      </c>
      <c r="L266" s="42"/>
      <c r="M266" s="215" t="s">
        <v>1</v>
      </c>
      <c r="N266" s="216" t="s">
        <v>39</v>
      </c>
      <c r="O266" s="89"/>
      <c r="P266" s="217">
        <f>O266*H266</f>
        <v>0</v>
      </c>
      <c r="Q266" s="217">
        <v>0.00012999999999999999</v>
      </c>
      <c r="R266" s="217">
        <f>Q266*H266</f>
        <v>0.0016964999999999999</v>
      </c>
      <c r="S266" s="217">
        <v>0</v>
      </c>
      <c r="T266" s="218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9" t="s">
        <v>206</v>
      </c>
      <c r="AT266" s="219" t="s">
        <v>125</v>
      </c>
      <c r="AU266" s="219" t="s">
        <v>80</v>
      </c>
      <c r="AY266" s="15" t="s">
        <v>123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15" t="s">
        <v>8</v>
      </c>
      <c r="BK266" s="220">
        <f>ROUND(I266*H266,0)</f>
        <v>0</v>
      </c>
      <c r="BL266" s="15" t="s">
        <v>206</v>
      </c>
      <c r="BM266" s="219" t="s">
        <v>482</v>
      </c>
    </row>
    <row r="267" s="13" customFormat="1">
      <c r="A267" s="13"/>
      <c r="B267" s="221"/>
      <c r="C267" s="222"/>
      <c r="D267" s="223" t="s">
        <v>132</v>
      </c>
      <c r="E267" s="224" t="s">
        <v>1</v>
      </c>
      <c r="F267" s="225" t="s">
        <v>483</v>
      </c>
      <c r="G267" s="222"/>
      <c r="H267" s="226">
        <v>13.050000000000001</v>
      </c>
      <c r="I267" s="227"/>
      <c r="J267" s="222"/>
      <c r="K267" s="222"/>
      <c r="L267" s="228"/>
      <c r="M267" s="229"/>
      <c r="N267" s="230"/>
      <c r="O267" s="230"/>
      <c r="P267" s="230"/>
      <c r="Q267" s="230"/>
      <c r="R267" s="230"/>
      <c r="S267" s="230"/>
      <c r="T267" s="23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2" t="s">
        <v>132</v>
      </c>
      <c r="AU267" s="232" t="s">
        <v>80</v>
      </c>
      <c r="AV267" s="13" t="s">
        <v>80</v>
      </c>
      <c r="AW267" s="13" t="s">
        <v>31</v>
      </c>
      <c r="AX267" s="13" t="s">
        <v>8</v>
      </c>
      <c r="AY267" s="232" t="s">
        <v>123</v>
      </c>
    </row>
    <row r="268" s="2" customFormat="1" ht="24.15" customHeight="1">
      <c r="A268" s="36"/>
      <c r="B268" s="37"/>
      <c r="C268" s="209" t="s">
        <v>484</v>
      </c>
      <c r="D268" s="209" t="s">
        <v>125</v>
      </c>
      <c r="E268" s="210" t="s">
        <v>485</v>
      </c>
      <c r="F268" s="211" t="s">
        <v>486</v>
      </c>
      <c r="G268" s="212" t="s">
        <v>171</v>
      </c>
      <c r="H268" s="213">
        <v>13.050000000000001</v>
      </c>
      <c r="I268" s="214"/>
      <c r="J268" s="213">
        <f>ROUND(I268*H268,0)</f>
        <v>0</v>
      </c>
      <c r="K268" s="211" t="s">
        <v>129</v>
      </c>
      <c r="L268" s="42"/>
      <c r="M268" s="215" t="s">
        <v>1</v>
      </c>
      <c r="N268" s="216" t="s">
        <v>39</v>
      </c>
      <c r="O268" s="89"/>
      <c r="P268" s="217">
        <f>O268*H268</f>
        <v>0</v>
      </c>
      <c r="Q268" s="217">
        <v>9.0000000000000006E-05</v>
      </c>
      <c r="R268" s="217">
        <f>Q268*H268</f>
        <v>0.0011745000000000002</v>
      </c>
      <c r="S268" s="217">
        <v>0</v>
      </c>
      <c r="T268" s="218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9" t="s">
        <v>206</v>
      </c>
      <c r="AT268" s="219" t="s">
        <v>125</v>
      </c>
      <c r="AU268" s="219" t="s">
        <v>80</v>
      </c>
      <c r="AY268" s="15" t="s">
        <v>123</v>
      </c>
      <c r="BE268" s="220">
        <f>IF(N268="základní",J268,0)</f>
        <v>0</v>
      </c>
      <c r="BF268" s="220">
        <f>IF(N268="snížená",J268,0)</f>
        <v>0</v>
      </c>
      <c r="BG268" s="220">
        <f>IF(N268="zákl. přenesená",J268,0)</f>
        <v>0</v>
      </c>
      <c r="BH268" s="220">
        <f>IF(N268="sníž. přenesená",J268,0)</f>
        <v>0</v>
      </c>
      <c r="BI268" s="220">
        <f>IF(N268="nulová",J268,0)</f>
        <v>0</v>
      </c>
      <c r="BJ268" s="15" t="s">
        <v>8</v>
      </c>
      <c r="BK268" s="220">
        <f>ROUND(I268*H268,0)</f>
        <v>0</v>
      </c>
      <c r="BL268" s="15" t="s">
        <v>206</v>
      </c>
      <c r="BM268" s="219" t="s">
        <v>487</v>
      </c>
    </row>
    <row r="269" s="12" customFormat="1" ht="25.92" customHeight="1">
      <c r="A269" s="12"/>
      <c r="B269" s="193"/>
      <c r="C269" s="194"/>
      <c r="D269" s="195" t="s">
        <v>73</v>
      </c>
      <c r="E269" s="196" t="s">
        <v>488</v>
      </c>
      <c r="F269" s="196" t="s">
        <v>489</v>
      </c>
      <c r="G269" s="194"/>
      <c r="H269" s="194"/>
      <c r="I269" s="197"/>
      <c r="J269" s="198">
        <f>BK269</f>
        <v>0</v>
      </c>
      <c r="K269" s="194"/>
      <c r="L269" s="199"/>
      <c r="M269" s="200"/>
      <c r="N269" s="201"/>
      <c r="O269" s="201"/>
      <c r="P269" s="202">
        <f>P270</f>
        <v>0</v>
      </c>
      <c r="Q269" s="201"/>
      <c r="R269" s="202">
        <f>R270</f>
        <v>0</v>
      </c>
      <c r="S269" s="201"/>
      <c r="T269" s="203">
        <f>T270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4" t="s">
        <v>147</v>
      </c>
      <c r="AT269" s="205" t="s">
        <v>73</v>
      </c>
      <c r="AU269" s="205" t="s">
        <v>74</v>
      </c>
      <c r="AY269" s="204" t="s">
        <v>123</v>
      </c>
      <c r="BK269" s="206">
        <f>BK270</f>
        <v>0</v>
      </c>
    </row>
    <row r="270" s="12" customFormat="1" ht="22.8" customHeight="1">
      <c r="A270" s="12"/>
      <c r="B270" s="193"/>
      <c r="C270" s="194"/>
      <c r="D270" s="195" t="s">
        <v>73</v>
      </c>
      <c r="E270" s="207" t="s">
        <v>490</v>
      </c>
      <c r="F270" s="207" t="s">
        <v>491</v>
      </c>
      <c r="G270" s="194"/>
      <c r="H270" s="194"/>
      <c r="I270" s="197"/>
      <c r="J270" s="208">
        <f>BK270</f>
        <v>0</v>
      </c>
      <c r="K270" s="194"/>
      <c r="L270" s="199"/>
      <c r="M270" s="200"/>
      <c r="N270" s="201"/>
      <c r="O270" s="201"/>
      <c r="P270" s="202">
        <f>P271</f>
        <v>0</v>
      </c>
      <c r="Q270" s="201"/>
      <c r="R270" s="202">
        <f>R271</f>
        <v>0</v>
      </c>
      <c r="S270" s="201"/>
      <c r="T270" s="203">
        <f>T271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4" t="s">
        <v>147</v>
      </c>
      <c r="AT270" s="205" t="s">
        <v>73</v>
      </c>
      <c r="AU270" s="205" t="s">
        <v>8</v>
      </c>
      <c r="AY270" s="204" t="s">
        <v>123</v>
      </c>
      <c r="BK270" s="206">
        <f>BK271</f>
        <v>0</v>
      </c>
    </row>
    <row r="271" s="2" customFormat="1" ht="16.5" customHeight="1">
      <c r="A271" s="36"/>
      <c r="B271" s="37"/>
      <c r="C271" s="209" t="s">
        <v>492</v>
      </c>
      <c r="D271" s="209" t="s">
        <v>125</v>
      </c>
      <c r="E271" s="210" t="s">
        <v>493</v>
      </c>
      <c r="F271" s="211" t="s">
        <v>491</v>
      </c>
      <c r="G271" s="212" t="s">
        <v>494</v>
      </c>
      <c r="H271" s="213">
        <v>1</v>
      </c>
      <c r="I271" s="214"/>
      <c r="J271" s="213">
        <f>ROUND(I271*H271,0)</f>
        <v>0</v>
      </c>
      <c r="K271" s="211" t="s">
        <v>129</v>
      </c>
      <c r="L271" s="42"/>
      <c r="M271" s="242" t="s">
        <v>1</v>
      </c>
      <c r="N271" s="243" t="s">
        <v>39</v>
      </c>
      <c r="O271" s="244"/>
      <c r="P271" s="245">
        <f>O271*H271</f>
        <v>0</v>
      </c>
      <c r="Q271" s="245">
        <v>0</v>
      </c>
      <c r="R271" s="245">
        <f>Q271*H271</f>
        <v>0</v>
      </c>
      <c r="S271" s="245">
        <v>0</v>
      </c>
      <c r="T271" s="24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9" t="s">
        <v>495</v>
      </c>
      <c r="AT271" s="219" t="s">
        <v>125</v>
      </c>
      <c r="AU271" s="219" t="s">
        <v>80</v>
      </c>
      <c r="AY271" s="15" t="s">
        <v>123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15" t="s">
        <v>8</v>
      </c>
      <c r="BK271" s="220">
        <f>ROUND(I271*H271,0)</f>
        <v>0</v>
      </c>
      <c r="BL271" s="15" t="s">
        <v>495</v>
      </c>
      <c r="BM271" s="219" t="s">
        <v>496</v>
      </c>
    </row>
    <row r="272" s="2" customFormat="1" ht="6.96" customHeight="1">
      <c r="A272" s="36"/>
      <c r="B272" s="64"/>
      <c r="C272" s="65"/>
      <c r="D272" s="65"/>
      <c r="E272" s="65"/>
      <c r="F272" s="65"/>
      <c r="G272" s="65"/>
      <c r="H272" s="65"/>
      <c r="I272" s="65"/>
      <c r="J272" s="65"/>
      <c r="K272" s="65"/>
      <c r="L272" s="42"/>
      <c r="M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</row>
  </sheetData>
  <sheetProtection sheet="1" autoFilter="0" formatColumns="0" formatRows="0" objects="1" scenarios="1" spinCount="100000" saltValue="4aAVp/O9Klg2v+qcySAZ20P5PrUJrwnSwA3e07bSA4+B6xs3qSIv/LTYxFV4XM+AZGgq2bSxeFiSrt8b8MZ/oA==" hashValue="nS2EpuhcobF1vB4RybnmBgPBixRBGBbIwVgiZC8/rUvY40jldktPNYErkAWgI02QSgVGPQjMJj34GahH5vb5Lg==" algorithmName="SHA-512" password="CC35"/>
  <autoFilter ref="C132:K271"/>
  <mergeCells count="6">
    <mergeCell ref="E7:H7"/>
    <mergeCell ref="E16:H16"/>
    <mergeCell ref="E25:H25"/>
    <mergeCell ref="E85:H85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</dc:creator>
  <cp:lastModifiedBy>Roman</cp:lastModifiedBy>
  <dcterms:created xsi:type="dcterms:W3CDTF">2024-11-19T18:04:38Z</dcterms:created>
  <dcterms:modified xsi:type="dcterms:W3CDTF">2024-11-19T18:04:40Z</dcterms:modified>
</cp:coreProperties>
</file>