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R:\Zakázky\2026\MěÚ\P26V00000026_Stavební úpravy pro změnu užívání na lékařskou ordinaci\"/>
    </mc:Choice>
  </mc:AlternateContent>
  <xr:revisionPtr revIDLastSave="0" documentId="13_ncr:1_{AF46E43B-434D-4A10-B1F0-D1A48764E93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kapitulace stavby" sheetId="1" r:id="rId1"/>
    <sheet name="000 - Vedlejší a ostatní ..." sheetId="2" r:id="rId2"/>
    <sheet name="001 - Stavební část" sheetId="3" r:id="rId3"/>
    <sheet name="002 - Zdravotní technika" sheetId="4" r:id="rId4"/>
    <sheet name="003 - Ústřední vytápění" sheetId="5" r:id="rId5"/>
    <sheet name="004 - Elektroinstalace" sheetId="6" r:id="rId6"/>
    <sheet name="Seznam figur" sheetId="7" r:id="rId7"/>
  </sheets>
  <definedNames>
    <definedName name="_xlnm._FilterDatabase" localSheetId="1" hidden="1">'000 - Vedlejší a ostatní ...'!$C$118:$K$127</definedName>
    <definedName name="_xlnm._FilterDatabase" localSheetId="2" hidden="1">'001 - Stavební část'!$C$134:$K$581</definedName>
    <definedName name="_xlnm._FilterDatabase" localSheetId="3" hidden="1">'002 - Zdravotní technika'!$C$123:$K$225</definedName>
    <definedName name="_xlnm._FilterDatabase" localSheetId="4" hidden="1">'003 - Ústřední vytápění'!$C$120:$K$155</definedName>
    <definedName name="_xlnm._FilterDatabase" localSheetId="5" hidden="1">'004 - Elektroinstalace'!$C$119:$K$166</definedName>
    <definedName name="_xlnm.Print_Area" localSheetId="0">'Rekapitulace stavby'!$B$1:$AP$101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7" i="7" l="1"/>
  <c r="BK166" i="6"/>
  <c r="BI166" i="6"/>
  <c r="BH166" i="6"/>
  <c r="BG166" i="6"/>
  <c r="BF166" i="6"/>
  <c r="T166" i="6"/>
  <c r="T165" i="6" s="1"/>
  <c r="R166" i="6"/>
  <c r="R165" i="6" s="1"/>
  <c r="P166" i="6"/>
  <c r="J166" i="6"/>
  <c r="BE166" i="6" s="1"/>
  <c r="BK165" i="6"/>
  <c r="J165" i="6" s="1"/>
  <c r="J100" i="6" s="1"/>
  <c r="P165" i="6"/>
  <c r="BK164" i="6"/>
  <c r="BI164" i="6"/>
  <c r="BH164" i="6"/>
  <c r="BG164" i="6"/>
  <c r="BF164" i="6"/>
  <c r="BE164" i="6"/>
  <c r="T164" i="6"/>
  <c r="R164" i="6"/>
  <c r="R162" i="6" s="1"/>
  <c r="P164" i="6"/>
  <c r="J164" i="6"/>
  <c r="BK163" i="6"/>
  <c r="BI163" i="6"/>
  <c r="BH163" i="6"/>
  <c r="BG163" i="6"/>
  <c r="BF163" i="6"/>
  <c r="T163" i="6"/>
  <c r="T162" i="6" s="1"/>
  <c r="R163" i="6"/>
  <c r="P163" i="6"/>
  <c r="J163" i="6"/>
  <c r="BE163" i="6" s="1"/>
  <c r="BK161" i="6"/>
  <c r="BI161" i="6"/>
  <c r="BH161" i="6"/>
  <c r="BG161" i="6"/>
  <c r="BF161" i="6"/>
  <c r="T161" i="6"/>
  <c r="R161" i="6"/>
  <c r="P161" i="6"/>
  <c r="J161" i="6"/>
  <c r="BE161" i="6" s="1"/>
  <c r="BK160" i="6"/>
  <c r="BK158" i="6" s="1"/>
  <c r="J158" i="6" s="1"/>
  <c r="J98" i="6" s="1"/>
  <c r="BI160" i="6"/>
  <c r="BH160" i="6"/>
  <c r="BG160" i="6"/>
  <c r="BF160" i="6"/>
  <c r="BE160" i="6"/>
  <c r="T160" i="6"/>
  <c r="R160" i="6"/>
  <c r="P160" i="6"/>
  <c r="P158" i="6" s="1"/>
  <c r="J160" i="6"/>
  <c r="BK159" i="6"/>
  <c r="BI159" i="6"/>
  <c r="BH159" i="6"/>
  <c r="BG159" i="6"/>
  <c r="BF159" i="6"/>
  <c r="BE159" i="6"/>
  <c r="T159" i="6"/>
  <c r="T158" i="6" s="1"/>
  <c r="R159" i="6"/>
  <c r="P159" i="6"/>
  <c r="J159" i="6"/>
  <c r="BK157" i="6"/>
  <c r="BI157" i="6"/>
  <c r="BH157" i="6"/>
  <c r="BG157" i="6"/>
  <c r="BF157" i="6"/>
  <c r="T157" i="6"/>
  <c r="R157" i="6"/>
  <c r="P157" i="6"/>
  <c r="J157" i="6"/>
  <c r="BE157" i="6" s="1"/>
  <c r="BK155" i="6"/>
  <c r="BI155" i="6"/>
  <c r="BH155" i="6"/>
  <c r="BG155" i="6"/>
  <c r="BF155" i="6"/>
  <c r="BE155" i="6"/>
  <c r="T155" i="6"/>
  <c r="R155" i="6"/>
  <c r="P155" i="6"/>
  <c r="J155" i="6"/>
  <c r="BK154" i="6"/>
  <c r="BI154" i="6"/>
  <c r="BH154" i="6"/>
  <c r="BG154" i="6"/>
  <c r="BF154" i="6"/>
  <c r="BE154" i="6"/>
  <c r="T154" i="6"/>
  <c r="R154" i="6"/>
  <c r="P154" i="6"/>
  <c r="J154" i="6"/>
  <c r="BK153" i="6"/>
  <c r="BI153" i="6"/>
  <c r="BH153" i="6"/>
  <c r="BG153" i="6"/>
  <c r="BF153" i="6"/>
  <c r="T153" i="6"/>
  <c r="R153" i="6"/>
  <c r="P153" i="6"/>
  <c r="J153" i="6"/>
  <c r="BE153" i="6" s="1"/>
  <c r="BK152" i="6"/>
  <c r="BI152" i="6"/>
  <c r="BH152" i="6"/>
  <c r="BG152" i="6"/>
  <c r="BF152" i="6"/>
  <c r="T152" i="6"/>
  <c r="R152" i="6"/>
  <c r="P152" i="6"/>
  <c r="J152" i="6"/>
  <c r="BE152" i="6" s="1"/>
  <c r="BK151" i="6"/>
  <c r="BI151" i="6"/>
  <c r="BH151" i="6"/>
  <c r="BG151" i="6"/>
  <c r="BF151" i="6"/>
  <c r="BE151" i="6"/>
  <c r="T151" i="6"/>
  <c r="R151" i="6"/>
  <c r="P151" i="6"/>
  <c r="J151" i="6"/>
  <c r="BK150" i="6"/>
  <c r="BI150" i="6"/>
  <c r="BH150" i="6"/>
  <c r="BG150" i="6"/>
  <c r="BF150" i="6"/>
  <c r="BE150" i="6"/>
  <c r="T150" i="6"/>
  <c r="R150" i="6"/>
  <c r="P150" i="6"/>
  <c r="J150" i="6"/>
  <c r="BK149" i="6"/>
  <c r="BI149" i="6"/>
  <c r="BH149" i="6"/>
  <c r="BG149" i="6"/>
  <c r="BF149" i="6"/>
  <c r="T149" i="6"/>
  <c r="R149" i="6"/>
  <c r="P149" i="6"/>
  <c r="J149" i="6"/>
  <c r="BE149" i="6" s="1"/>
  <c r="BK148" i="6"/>
  <c r="BI148" i="6"/>
  <c r="BH148" i="6"/>
  <c r="BG148" i="6"/>
  <c r="BF148" i="6"/>
  <c r="T148" i="6"/>
  <c r="R148" i="6"/>
  <c r="P148" i="6"/>
  <c r="J148" i="6"/>
  <c r="BE148" i="6" s="1"/>
  <c r="BK147" i="6"/>
  <c r="BI147" i="6"/>
  <c r="BH147" i="6"/>
  <c r="BG147" i="6"/>
  <c r="BF147" i="6"/>
  <c r="BE147" i="6"/>
  <c r="T147" i="6"/>
  <c r="R147" i="6"/>
  <c r="P147" i="6"/>
  <c r="J147" i="6"/>
  <c r="BK145" i="6"/>
  <c r="BI145" i="6"/>
  <c r="BH145" i="6"/>
  <c r="BG145" i="6"/>
  <c r="BF145" i="6"/>
  <c r="BE145" i="6"/>
  <c r="T145" i="6"/>
  <c r="R145" i="6"/>
  <c r="P145" i="6"/>
  <c r="J145" i="6"/>
  <c r="BK143" i="6"/>
  <c r="BI143" i="6"/>
  <c r="BH143" i="6"/>
  <c r="BG143" i="6"/>
  <c r="BF143" i="6"/>
  <c r="T143" i="6"/>
  <c r="R143" i="6"/>
  <c r="P143" i="6"/>
  <c r="J143" i="6"/>
  <c r="BE143" i="6" s="1"/>
  <c r="BK141" i="6"/>
  <c r="BI141" i="6"/>
  <c r="BH141" i="6"/>
  <c r="BG141" i="6"/>
  <c r="BF141" i="6"/>
  <c r="T141" i="6"/>
  <c r="R141" i="6"/>
  <c r="P141" i="6"/>
  <c r="J141" i="6"/>
  <c r="BE141" i="6" s="1"/>
  <c r="BK140" i="6"/>
  <c r="BI140" i="6"/>
  <c r="BH140" i="6"/>
  <c r="BG140" i="6"/>
  <c r="BF140" i="6"/>
  <c r="BE140" i="6"/>
  <c r="T140" i="6"/>
  <c r="R140" i="6"/>
  <c r="P140" i="6"/>
  <c r="J140" i="6"/>
  <c r="BK139" i="6"/>
  <c r="BI139" i="6"/>
  <c r="BH139" i="6"/>
  <c r="BG139" i="6"/>
  <c r="BF139" i="6"/>
  <c r="BE139" i="6"/>
  <c r="T139" i="6"/>
  <c r="R139" i="6"/>
  <c r="P139" i="6"/>
  <c r="J139" i="6"/>
  <c r="BK138" i="6"/>
  <c r="BI138" i="6"/>
  <c r="BH138" i="6"/>
  <c r="BG138" i="6"/>
  <c r="BF138" i="6"/>
  <c r="T138" i="6"/>
  <c r="R138" i="6"/>
  <c r="P138" i="6"/>
  <c r="J138" i="6"/>
  <c r="BE138" i="6" s="1"/>
  <c r="BK137" i="6"/>
  <c r="BI137" i="6"/>
  <c r="BH137" i="6"/>
  <c r="BG137" i="6"/>
  <c r="BF137" i="6"/>
  <c r="T137" i="6"/>
  <c r="R137" i="6"/>
  <c r="P137" i="6"/>
  <c r="J137" i="6"/>
  <c r="BE137" i="6" s="1"/>
  <c r="BK136" i="6"/>
  <c r="BI136" i="6"/>
  <c r="BH136" i="6"/>
  <c r="BG136" i="6"/>
  <c r="BF136" i="6"/>
  <c r="BE136" i="6"/>
  <c r="T136" i="6"/>
  <c r="R136" i="6"/>
  <c r="P136" i="6"/>
  <c r="J136" i="6"/>
  <c r="BK135" i="6"/>
  <c r="BI135" i="6"/>
  <c r="BH135" i="6"/>
  <c r="BG135" i="6"/>
  <c r="BF135" i="6"/>
  <c r="BE135" i="6"/>
  <c r="T135" i="6"/>
  <c r="R135" i="6"/>
  <c r="P135" i="6"/>
  <c r="J135" i="6"/>
  <c r="BK134" i="6"/>
  <c r="BI134" i="6"/>
  <c r="BH134" i="6"/>
  <c r="BG134" i="6"/>
  <c r="BF134" i="6"/>
  <c r="T134" i="6"/>
  <c r="R134" i="6"/>
  <c r="P134" i="6"/>
  <c r="J134" i="6"/>
  <c r="BE134" i="6" s="1"/>
  <c r="BK133" i="6"/>
  <c r="BI133" i="6"/>
  <c r="BH133" i="6"/>
  <c r="BG133" i="6"/>
  <c r="BF133" i="6"/>
  <c r="T133" i="6"/>
  <c r="R133" i="6"/>
  <c r="P133" i="6"/>
  <c r="J133" i="6"/>
  <c r="BE133" i="6" s="1"/>
  <c r="BK132" i="6"/>
  <c r="BI132" i="6"/>
  <c r="BH132" i="6"/>
  <c r="BG132" i="6"/>
  <c r="BF132" i="6"/>
  <c r="BE132" i="6"/>
  <c r="T132" i="6"/>
  <c r="R132" i="6"/>
  <c r="P132" i="6"/>
  <c r="J132" i="6"/>
  <c r="BK131" i="6"/>
  <c r="BI131" i="6"/>
  <c r="BH131" i="6"/>
  <c r="BG131" i="6"/>
  <c r="BF131" i="6"/>
  <c r="T131" i="6"/>
  <c r="R131" i="6"/>
  <c r="P131" i="6"/>
  <c r="J131" i="6"/>
  <c r="BE131" i="6" s="1"/>
  <c r="BK130" i="6"/>
  <c r="BI130" i="6"/>
  <c r="BH130" i="6"/>
  <c r="BG130" i="6"/>
  <c r="BF130" i="6"/>
  <c r="T130" i="6"/>
  <c r="R130" i="6"/>
  <c r="P130" i="6"/>
  <c r="J130" i="6"/>
  <c r="BE130" i="6" s="1"/>
  <c r="BK129" i="6"/>
  <c r="BI129" i="6"/>
  <c r="BH129" i="6"/>
  <c r="BG129" i="6"/>
  <c r="BF129" i="6"/>
  <c r="T129" i="6"/>
  <c r="R129" i="6"/>
  <c r="P129" i="6"/>
  <c r="J129" i="6"/>
  <c r="BE129" i="6" s="1"/>
  <c r="BK128" i="6"/>
  <c r="BI128" i="6"/>
  <c r="BH128" i="6"/>
  <c r="BG128" i="6"/>
  <c r="BF128" i="6"/>
  <c r="BE128" i="6"/>
  <c r="T128" i="6"/>
  <c r="R128" i="6"/>
  <c r="P128" i="6"/>
  <c r="J128" i="6"/>
  <c r="BK127" i="6"/>
  <c r="BI127" i="6"/>
  <c r="BH127" i="6"/>
  <c r="BG127" i="6"/>
  <c r="BF127" i="6"/>
  <c r="T127" i="6"/>
  <c r="R127" i="6"/>
  <c r="P127" i="6"/>
  <c r="J127" i="6"/>
  <c r="BE127" i="6" s="1"/>
  <c r="BK126" i="6"/>
  <c r="BI126" i="6"/>
  <c r="BH126" i="6"/>
  <c r="BG126" i="6"/>
  <c r="BF126" i="6"/>
  <c r="T126" i="6"/>
  <c r="R126" i="6"/>
  <c r="P126" i="6"/>
  <c r="J126" i="6"/>
  <c r="BE126" i="6" s="1"/>
  <c r="BK125" i="6"/>
  <c r="BI125" i="6"/>
  <c r="BH125" i="6"/>
  <c r="BG125" i="6"/>
  <c r="BF125" i="6"/>
  <c r="T125" i="6"/>
  <c r="R125" i="6"/>
  <c r="P125" i="6"/>
  <c r="J125" i="6"/>
  <c r="BE125" i="6" s="1"/>
  <c r="BK124" i="6"/>
  <c r="BI124" i="6"/>
  <c r="BH124" i="6"/>
  <c r="BG124" i="6"/>
  <c r="BF124" i="6"/>
  <c r="BE124" i="6"/>
  <c r="T124" i="6"/>
  <c r="R124" i="6"/>
  <c r="P124" i="6"/>
  <c r="J124" i="6"/>
  <c r="BK123" i="6"/>
  <c r="BI123" i="6"/>
  <c r="BH123" i="6"/>
  <c r="F36" i="6" s="1"/>
  <c r="BG123" i="6"/>
  <c r="BF123" i="6"/>
  <c r="T123" i="6"/>
  <c r="R123" i="6"/>
  <c r="P123" i="6"/>
  <c r="J123" i="6"/>
  <c r="BE123" i="6" s="1"/>
  <c r="BK122" i="6"/>
  <c r="BI122" i="6"/>
  <c r="F37" i="6" s="1"/>
  <c r="BD99" i="1" s="1"/>
  <c r="BH122" i="6"/>
  <c r="BG122" i="6"/>
  <c r="BF122" i="6"/>
  <c r="T122" i="6"/>
  <c r="R122" i="6"/>
  <c r="P122" i="6"/>
  <c r="J122" i="6"/>
  <c r="BE122" i="6" s="1"/>
  <c r="F117" i="6"/>
  <c r="F114" i="6"/>
  <c r="E112" i="6"/>
  <c r="F91" i="6"/>
  <c r="F89" i="6"/>
  <c r="E87" i="6"/>
  <c r="E85" i="6"/>
  <c r="J37" i="6"/>
  <c r="J36" i="6"/>
  <c r="J35" i="6"/>
  <c r="F34" i="6"/>
  <c r="J24" i="6"/>
  <c r="E24" i="6"/>
  <c r="J117" i="6" s="1"/>
  <c r="J23" i="6"/>
  <c r="J21" i="6"/>
  <c r="E21" i="6"/>
  <c r="J91" i="6" s="1"/>
  <c r="J20" i="6"/>
  <c r="J18" i="6"/>
  <c r="E18" i="6"/>
  <c r="F92" i="6" s="1"/>
  <c r="J17" i="6"/>
  <c r="J15" i="6"/>
  <c r="E15" i="6"/>
  <c r="F116" i="6" s="1"/>
  <c r="J14" i="6"/>
  <c r="J12" i="6"/>
  <c r="E7" i="6"/>
  <c r="E110" i="6" s="1"/>
  <c r="BK154" i="5"/>
  <c r="BI154" i="5"/>
  <c r="BH154" i="5"/>
  <c r="BG154" i="5"/>
  <c r="BF154" i="5"/>
  <c r="BE154" i="5"/>
  <c r="T154" i="5"/>
  <c r="R154" i="5"/>
  <c r="P154" i="5"/>
  <c r="J154" i="5"/>
  <c r="BK153" i="5"/>
  <c r="BI153" i="5"/>
  <c r="BH153" i="5"/>
  <c r="BG153" i="5"/>
  <c r="BF153" i="5"/>
  <c r="T153" i="5"/>
  <c r="R153" i="5"/>
  <c r="P153" i="5"/>
  <c r="J153" i="5"/>
  <c r="BE153" i="5" s="1"/>
  <c r="BK152" i="5"/>
  <c r="BI152" i="5"/>
  <c r="BH152" i="5"/>
  <c r="BG152" i="5"/>
  <c r="BF152" i="5"/>
  <c r="T152" i="5"/>
  <c r="R152" i="5"/>
  <c r="P152" i="5"/>
  <c r="J152" i="5"/>
  <c r="BE152" i="5" s="1"/>
  <c r="BK151" i="5"/>
  <c r="BI151" i="5"/>
  <c r="BH151" i="5"/>
  <c r="BG151" i="5"/>
  <c r="BF151" i="5"/>
  <c r="BE151" i="5"/>
  <c r="T151" i="5"/>
  <c r="R151" i="5"/>
  <c r="P151" i="5"/>
  <c r="J151" i="5"/>
  <c r="BK150" i="5"/>
  <c r="BI150" i="5"/>
  <c r="BH150" i="5"/>
  <c r="BG150" i="5"/>
  <c r="BF150" i="5"/>
  <c r="BE150" i="5"/>
  <c r="T150" i="5"/>
  <c r="R150" i="5"/>
  <c r="P150" i="5"/>
  <c r="J150" i="5"/>
  <c r="BK149" i="5"/>
  <c r="BI149" i="5"/>
  <c r="BH149" i="5"/>
  <c r="BG149" i="5"/>
  <c r="BF149" i="5"/>
  <c r="T149" i="5"/>
  <c r="R149" i="5"/>
  <c r="P149" i="5"/>
  <c r="J149" i="5"/>
  <c r="BE149" i="5" s="1"/>
  <c r="BK148" i="5"/>
  <c r="BI148" i="5"/>
  <c r="BH148" i="5"/>
  <c r="BG148" i="5"/>
  <c r="BF148" i="5"/>
  <c r="T148" i="5"/>
  <c r="T146" i="5" s="1"/>
  <c r="R148" i="5"/>
  <c r="P148" i="5"/>
  <c r="J148" i="5"/>
  <c r="BE148" i="5" s="1"/>
  <c r="BK147" i="5"/>
  <c r="BK146" i="5" s="1"/>
  <c r="J146" i="5" s="1"/>
  <c r="J101" i="5" s="1"/>
  <c r="BI147" i="5"/>
  <c r="BH147" i="5"/>
  <c r="BG147" i="5"/>
  <c r="BF147" i="5"/>
  <c r="BE147" i="5"/>
  <c r="T147" i="5"/>
  <c r="R147" i="5"/>
  <c r="R146" i="5" s="1"/>
  <c r="P147" i="5"/>
  <c r="P146" i="5" s="1"/>
  <c r="J147" i="5"/>
  <c r="BK145" i="5"/>
  <c r="BI145" i="5"/>
  <c r="BH145" i="5"/>
  <c r="BG145" i="5"/>
  <c r="BF145" i="5"/>
  <c r="T145" i="5"/>
  <c r="R145" i="5"/>
  <c r="P145" i="5"/>
  <c r="J145" i="5"/>
  <c r="BE145" i="5" s="1"/>
  <c r="BK144" i="5"/>
  <c r="BI144" i="5"/>
  <c r="BH144" i="5"/>
  <c r="BG144" i="5"/>
  <c r="BF144" i="5"/>
  <c r="BE144" i="5"/>
  <c r="T144" i="5"/>
  <c r="R144" i="5"/>
  <c r="R141" i="5" s="1"/>
  <c r="P144" i="5"/>
  <c r="J144" i="5"/>
  <c r="BK142" i="5"/>
  <c r="BI142" i="5"/>
  <c r="BH142" i="5"/>
  <c r="BG142" i="5"/>
  <c r="BF142" i="5"/>
  <c r="BE142" i="5"/>
  <c r="T142" i="5"/>
  <c r="T141" i="5" s="1"/>
  <c r="R142" i="5"/>
  <c r="P142" i="5"/>
  <c r="J142" i="5"/>
  <c r="BK141" i="5"/>
  <c r="J141" i="5" s="1"/>
  <c r="J100" i="5" s="1"/>
  <c r="P141" i="5"/>
  <c r="BK140" i="5"/>
  <c r="BI140" i="5"/>
  <c r="BH140" i="5"/>
  <c r="BG140" i="5"/>
  <c r="BF140" i="5"/>
  <c r="BE140" i="5"/>
  <c r="T140" i="5"/>
  <c r="T138" i="5" s="1"/>
  <c r="R140" i="5"/>
  <c r="P140" i="5"/>
  <c r="J140" i="5"/>
  <c r="BK139" i="5"/>
  <c r="BK138" i="5" s="1"/>
  <c r="J138" i="5" s="1"/>
  <c r="J99" i="5" s="1"/>
  <c r="BI139" i="5"/>
  <c r="BH139" i="5"/>
  <c r="BG139" i="5"/>
  <c r="BF139" i="5"/>
  <c r="T139" i="5"/>
  <c r="R139" i="5"/>
  <c r="P139" i="5"/>
  <c r="P138" i="5" s="1"/>
  <c r="J139" i="5"/>
  <c r="BE139" i="5" s="1"/>
  <c r="R138" i="5"/>
  <c r="BK136" i="5"/>
  <c r="BI136" i="5"/>
  <c r="BH136" i="5"/>
  <c r="BG136" i="5"/>
  <c r="BF136" i="5"/>
  <c r="BE136" i="5"/>
  <c r="T136" i="5"/>
  <c r="R136" i="5"/>
  <c r="P136" i="5"/>
  <c r="J136" i="5"/>
  <c r="BK134" i="5"/>
  <c r="BK127" i="5" s="1"/>
  <c r="J127" i="5" s="1"/>
  <c r="J98" i="5" s="1"/>
  <c r="BI134" i="5"/>
  <c r="BH134" i="5"/>
  <c r="BG134" i="5"/>
  <c r="BF134" i="5"/>
  <c r="T134" i="5"/>
  <c r="R134" i="5"/>
  <c r="P134" i="5"/>
  <c r="J134" i="5"/>
  <c r="BE134" i="5" s="1"/>
  <c r="BK132" i="5"/>
  <c r="BI132" i="5"/>
  <c r="BH132" i="5"/>
  <c r="BG132" i="5"/>
  <c r="BF132" i="5"/>
  <c r="T132" i="5"/>
  <c r="R132" i="5"/>
  <c r="P132" i="5"/>
  <c r="J132" i="5"/>
  <c r="BE132" i="5" s="1"/>
  <c r="BK130" i="5"/>
  <c r="BI130" i="5"/>
  <c r="BH130" i="5"/>
  <c r="BG130" i="5"/>
  <c r="BF130" i="5"/>
  <c r="BE130" i="5"/>
  <c r="T130" i="5"/>
  <c r="R130" i="5"/>
  <c r="R127" i="5" s="1"/>
  <c r="P130" i="5"/>
  <c r="J130" i="5"/>
  <c r="BK128" i="5"/>
  <c r="BI128" i="5"/>
  <c r="BH128" i="5"/>
  <c r="BG128" i="5"/>
  <c r="BF128" i="5"/>
  <c r="BE128" i="5"/>
  <c r="T128" i="5"/>
  <c r="T127" i="5" s="1"/>
  <c r="R128" i="5"/>
  <c r="P128" i="5"/>
  <c r="J128" i="5"/>
  <c r="P127" i="5"/>
  <c r="BK125" i="5"/>
  <c r="BI125" i="5"/>
  <c r="BH125" i="5"/>
  <c r="BG125" i="5"/>
  <c r="BF125" i="5"/>
  <c r="BE125" i="5"/>
  <c r="T125" i="5"/>
  <c r="R125" i="5"/>
  <c r="P125" i="5"/>
  <c r="J125" i="5"/>
  <c r="BK124" i="5"/>
  <c r="BI124" i="5"/>
  <c r="BH124" i="5"/>
  <c r="BG124" i="5"/>
  <c r="BF124" i="5"/>
  <c r="T124" i="5"/>
  <c r="R124" i="5"/>
  <c r="P124" i="5"/>
  <c r="P122" i="5" s="1"/>
  <c r="J124" i="5"/>
  <c r="BE124" i="5" s="1"/>
  <c r="BK123" i="5"/>
  <c r="BI123" i="5"/>
  <c r="F37" i="5" s="1"/>
  <c r="BH123" i="5"/>
  <c r="BG123" i="5"/>
  <c r="BF123" i="5"/>
  <c r="T123" i="5"/>
  <c r="T122" i="5" s="1"/>
  <c r="R123" i="5"/>
  <c r="R122" i="5" s="1"/>
  <c r="P123" i="5"/>
  <c r="J123" i="5"/>
  <c r="BE123" i="5" s="1"/>
  <c r="BK122" i="5"/>
  <c r="J122" i="5" s="1"/>
  <c r="J97" i="5" s="1"/>
  <c r="F117" i="5"/>
  <c r="F115" i="5"/>
  <c r="E113" i="5"/>
  <c r="F91" i="5"/>
  <c r="F89" i="5"/>
  <c r="E87" i="5"/>
  <c r="E85" i="5"/>
  <c r="J37" i="5"/>
  <c r="J36" i="5"/>
  <c r="J35" i="5"/>
  <c r="F34" i="5"/>
  <c r="BA98" i="1" s="1"/>
  <c r="J24" i="5"/>
  <c r="E24" i="5"/>
  <c r="J118" i="5" s="1"/>
  <c r="J23" i="5"/>
  <c r="J21" i="5"/>
  <c r="E21" i="5"/>
  <c r="J20" i="5"/>
  <c r="J18" i="5"/>
  <c r="E18" i="5"/>
  <c r="F92" i="5" s="1"/>
  <c r="J17" i="5"/>
  <c r="J15" i="5"/>
  <c r="E15" i="5"/>
  <c r="J14" i="5"/>
  <c r="J12" i="5"/>
  <c r="E7" i="5"/>
  <c r="E111" i="5" s="1"/>
  <c r="BK225" i="4"/>
  <c r="BI225" i="4"/>
  <c r="BH225" i="4"/>
  <c r="BG225" i="4"/>
  <c r="BF225" i="4"/>
  <c r="BE225" i="4"/>
  <c r="T225" i="4"/>
  <c r="T223" i="4" s="1"/>
  <c r="R225" i="4"/>
  <c r="P225" i="4"/>
  <c r="J225" i="4"/>
  <c r="BK224" i="4"/>
  <c r="BK223" i="4" s="1"/>
  <c r="J223" i="4" s="1"/>
  <c r="J104" i="4" s="1"/>
  <c r="BI224" i="4"/>
  <c r="BH224" i="4"/>
  <c r="BG224" i="4"/>
  <c r="BF224" i="4"/>
  <c r="T224" i="4"/>
  <c r="R224" i="4"/>
  <c r="P224" i="4"/>
  <c r="P223" i="4" s="1"/>
  <c r="J224" i="4"/>
  <c r="BE224" i="4" s="1"/>
  <c r="R223" i="4"/>
  <c r="BK222" i="4"/>
  <c r="BI222" i="4"/>
  <c r="BH222" i="4"/>
  <c r="BG222" i="4"/>
  <c r="BF222" i="4"/>
  <c r="BE222" i="4"/>
  <c r="T222" i="4"/>
  <c r="T221" i="4" s="1"/>
  <c r="R222" i="4"/>
  <c r="P222" i="4"/>
  <c r="J222" i="4"/>
  <c r="BK221" i="4"/>
  <c r="J221" i="4" s="1"/>
  <c r="J103" i="4" s="1"/>
  <c r="R221" i="4"/>
  <c r="P221" i="4"/>
  <c r="BK220" i="4"/>
  <c r="BI220" i="4"/>
  <c r="BH220" i="4"/>
  <c r="BG220" i="4"/>
  <c r="BF220" i="4"/>
  <c r="BE220" i="4"/>
  <c r="T220" i="4"/>
  <c r="T218" i="4" s="1"/>
  <c r="R220" i="4"/>
  <c r="P220" i="4"/>
  <c r="J220" i="4"/>
  <c r="BK219" i="4"/>
  <c r="BK218" i="4" s="1"/>
  <c r="J218" i="4" s="1"/>
  <c r="J102" i="4" s="1"/>
  <c r="BI219" i="4"/>
  <c r="BH219" i="4"/>
  <c r="BG219" i="4"/>
  <c r="BF219" i="4"/>
  <c r="T219" i="4"/>
  <c r="R219" i="4"/>
  <c r="P219" i="4"/>
  <c r="P218" i="4" s="1"/>
  <c r="J219" i="4"/>
  <c r="BE219" i="4" s="1"/>
  <c r="R218" i="4"/>
  <c r="BK217" i="4"/>
  <c r="BI217" i="4"/>
  <c r="BH217" i="4"/>
  <c r="BG217" i="4"/>
  <c r="BF217" i="4"/>
  <c r="BE217" i="4"/>
  <c r="T217" i="4"/>
  <c r="R217" i="4"/>
  <c r="P217" i="4"/>
  <c r="J217" i="4"/>
  <c r="BK216" i="4"/>
  <c r="BI216" i="4"/>
  <c r="BH216" i="4"/>
  <c r="BG216" i="4"/>
  <c r="BF216" i="4"/>
  <c r="T216" i="4"/>
  <c r="R216" i="4"/>
  <c r="P216" i="4"/>
  <c r="J216" i="4"/>
  <c r="BE216" i="4" s="1"/>
  <c r="BK215" i="4"/>
  <c r="BI215" i="4"/>
  <c r="BH215" i="4"/>
  <c r="BG215" i="4"/>
  <c r="BF215" i="4"/>
  <c r="T215" i="4"/>
  <c r="R215" i="4"/>
  <c r="P215" i="4"/>
  <c r="J215" i="4"/>
  <c r="BE215" i="4" s="1"/>
  <c r="BK214" i="4"/>
  <c r="BI214" i="4"/>
  <c r="BH214" i="4"/>
  <c r="BG214" i="4"/>
  <c r="BF214" i="4"/>
  <c r="BE214" i="4"/>
  <c r="T214" i="4"/>
  <c r="R214" i="4"/>
  <c r="P214" i="4"/>
  <c r="J214" i="4"/>
  <c r="BK213" i="4"/>
  <c r="BI213" i="4"/>
  <c r="BH213" i="4"/>
  <c r="BG213" i="4"/>
  <c r="BF213" i="4"/>
  <c r="BE213" i="4"/>
  <c r="T213" i="4"/>
  <c r="R213" i="4"/>
  <c r="P213" i="4"/>
  <c r="J213" i="4"/>
  <c r="BK212" i="4"/>
  <c r="BI212" i="4"/>
  <c r="BH212" i="4"/>
  <c r="BG212" i="4"/>
  <c r="BF212" i="4"/>
  <c r="T212" i="4"/>
  <c r="R212" i="4"/>
  <c r="R210" i="4" s="1"/>
  <c r="P212" i="4"/>
  <c r="J212" i="4"/>
  <c r="BE212" i="4" s="1"/>
  <c r="BK211" i="4"/>
  <c r="BK210" i="4" s="1"/>
  <c r="J210" i="4" s="1"/>
  <c r="J101" i="4" s="1"/>
  <c r="BI211" i="4"/>
  <c r="BH211" i="4"/>
  <c r="BG211" i="4"/>
  <c r="BF211" i="4"/>
  <c r="T211" i="4"/>
  <c r="T210" i="4" s="1"/>
  <c r="R211" i="4"/>
  <c r="P211" i="4"/>
  <c r="J211" i="4"/>
  <c r="BE211" i="4" s="1"/>
  <c r="BK209" i="4"/>
  <c r="BI209" i="4"/>
  <c r="BH209" i="4"/>
  <c r="BG209" i="4"/>
  <c r="BF209" i="4"/>
  <c r="T209" i="4"/>
  <c r="R209" i="4"/>
  <c r="P209" i="4"/>
  <c r="J209" i="4"/>
  <c r="BE209" i="4" s="1"/>
  <c r="BK208" i="4"/>
  <c r="BI208" i="4"/>
  <c r="BH208" i="4"/>
  <c r="BG208" i="4"/>
  <c r="BF208" i="4"/>
  <c r="BE208" i="4"/>
  <c r="T208" i="4"/>
  <c r="R208" i="4"/>
  <c r="P208" i="4"/>
  <c r="J208" i="4"/>
  <c r="BK207" i="4"/>
  <c r="BI207" i="4"/>
  <c r="BH207" i="4"/>
  <c r="BG207" i="4"/>
  <c r="BF207" i="4"/>
  <c r="BE207" i="4"/>
  <c r="T207" i="4"/>
  <c r="R207" i="4"/>
  <c r="P207" i="4"/>
  <c r="J207" i="4"/>
  <c r="BK206" i="4"/>
  <c r="BI206" i="4"/>
  <c r="BH206" i="4"/>
  <c r="BG206" i="4"/>
  <c r="BF206" i="4"/>
  <c r="T206" i="4"/>
  <c r="R206" i="4"/>
  <c r="P206" i="4"/>
  <c r="J206" i="4"/>
  <c r="BE206" i="4" s="1"/>
  <c r="BK205" i="4"/>
  <c r="BI205" i="4"/>
  <c r="BH205" i="4"/>
  <c r="BG205" i="4"/>
  <c r="BF205" i="4"/>
  <c r="T205" i="4"/>
  <c r="R205" i="4"/>
  <c r="P205" i="4"/>
  <c r="J205" i="4"/>
  <c r="BE205" i="4" s="1"/>
  <c r="BK204" i="4"/>
  <c r="BI204" i="4"/>
  <c r="BH204" i="4"/>
  <c r="BG204" i="4"/>
  <c r="BF204" i="4"/>
  <c r="BE204" i="4"/>
  <c r="T204" i="4"/>
  <c r="R204" i="4"/>
  <c r="P204" i="4"/>
  <c r="J204" i="4"/>
  <c r="BK203" i="4"/>
  <c r="BI203" i="4"/>
  <c r="BH203" i="4"/>
  <c r="BG203" i="4"/>
  <c r="BF203" i="4"/>
  <c r="BE203" i="4"/>
  <c r="T203" i="4"/>
  <c r="R203" i="4"/>
  <c r="P203" i="4"/>
  <c r="J203" i="4"/>
  <c r="BK202" i="4"/>
  <c r="BI202" i="4"/>
  <c r="BH202" i="4"/>
  <c r="BG202" i="4"/>
  <c r="BF202" i="4"/>
  <c r="T202" i="4"/>
  <c r="R202" i="4"/>
  <c r="P202" i="4"/>
  <c r="J202" i="4"/>
  <c r="BE202" i="4" s="1"/>
  <c r="BK201" i="4"/>
  <c r="BI201" i="4"/>
  <c r="BH201" i="4"/>
  <c r="BG201" i="4"/>
  <c r="BF201" i="4"/>
  <c r="T201" i="4"/>
  <c r="R201" i="4"/>
  <c r="P201" i="4"/>
  <c r="J201" i="4"/>
  <c r="BE201" i="4" s="1"/>
  <c r="BK200" i="4"/>
  <c r="BI200" i="4"/>
  <c r="BH200" i="4"/>
  <c r="BG200" i="4"/>
  <c r="BF200" i="4"/>
  <c r="BE200" i="4"/>
  <c r="T200" i="4"/>
  <c r="R200" i="4"/>
  <c r="P200" i="4"/>
  <c r="J200" i="4"/>
  <c r="BK199" i="4"/>
  <c r="BI199" i="4"/>
  <c r="BH199" i="4"/>
  <c r="BG199" i="4"/>
  <c r="BF199" i="4"/>
  <c r="BE199" i="4"/>
  <c r="T199" i="4"/>
  <c r="R199" i="4"/>
  <c r="P199" i="4"/>
  <c r="J199" i="4"/>
  <c r="BK198" i="4"/>
  <c r="BI198" i="4"/>
  <c r="BH198" i="4"/>
  <c r="BG198" i="4"/>
  <c r="BF198" i="4"/>
  <c r="T198" i="4"/>
  <c r="R198" i="4"/>
  <c r="P198" i="4"/>
  <c r="J198" i="4"/>
  <c r="BE198" i="4" s="1"/>
  <c r="BK197" i="4"/>
  <c r="BI197" i="4"/>
  <c r="BH197" i="4"/>
  <c r="BG197" i="4"/>
  <c r="BF197" i="4"/>
  <c r="T197" i="4"/>
  <c r="R197" i="4"/>
  <c r="P197" i="4"/>
  <c r="J197" i="4"/>
  <c r="BE197" i="4" s="1"/>
  <c r="BK196" i="4"/>
  <c r="BI196" i="4"/>
  <c r="BH196" i="4"/>
  <c r="BG196" i="4"/>
  <c r="BF196" i="4"/>
  <c r="BE196" i="4"/>
  <c r="T196" i="4"/>
  <c r="R196" i="4"/>
  <c r="P196" i="4"/>
  <c r="J196" i="4"/>
  <c r="BK195" i="4"/>
  <c r="BI195" i="4"/>
  <c r="BH195" i="4"/>
  <c r="BG195" i="4"/>
  <c r="BF195" i="4"/>
  <c r="BE195" i="4"/>
  <c r="T195" i="4"/>
  <c r="R195" i="4"/>
  <c r="P195" i="4"/>
  <c r="J195" i="4"/>
  <c r="BK194" i="4"/>
  <c r="BI194" i="4"/>
  <c r="BH194" i="4"/>
  <c r="BG194" i="4"/>
  <c r="BF194" i="4"/>
  <c r="T194" i="4"/>
  <c r="R194" i="4"/>
  <c r="P194" i="4"/>
  <c r="J194" i="4"/>
  <c r="BE194" i="4" s="1"/>
  <c r="BK193" i="4"/>
  <c r="BI193" i="4"/>
  <c r="BH193" i="4"/>
  <c r="BG193" i="4"/>
  <c r="BF193" i="4"/>
  <c r="T193" i="4"/>
  <c r="R193" i="4"/>
  <c r="P193" i="4"/>
  <c r="J193" i="4"/>
  <c r="BE193" i="4" s="1"/>
  <c r="BK192" i="4"/>
  <c r="BI192" i="4"/>
  <c r="BH192" i="4"/>
  <c r="BG192" i="4"/>
  <c r="BF192" i="4"/>
  <c r="BE192" i="4"/>
  <c r="T192" i="4"/>
  <c r="R192" i="4"/>
  <c r="P192" i="4"/>
  <c r="J192" i="4"/>
  <c r="BK191" i="4"/>
  <c r="BI191" i="4"/>
  <c r="BH191" i="4"/>
  <c r="BG191" i="4"/>
  <c r="BF191" i="4"/>
  <c r="BE191" i="4"/>
  <c r="T191" i="4"/>
  <c r="R191" i="4"/>
  <c r="P191" i="4"/>
  <c r="J191" i="4"/>
  <c r="BK190" i="4"/>
  <c r="BI190" i="4"/>
  <c r="BH190" i="4"/>
  <c r="BG190" i="4"/>
  <c r="BF190" i="4"/>
  <c r="T190" i="4"/>
  <c r="R190" i="4"/>
  <c r="P190" i="4"/>
  <c r="J190" i="4"/>
  <c r="BE190" i="4" s="1"/>
  <c r="BK189" i="4"/>
  <c r="BI189" i="4"/>
  <c r="BH189" i="4"/>
  <c r="BG189" i="4"/>
  <c r="BF189" i="4"/>
  <c r="T189" i="4"/>
  <c r="R189" i="4"/>
  <c r="P189" i="4"/>
  <c r="J189" i="4"/>
  <c r="BE189" i="4" s="1"/>
  <c r="BK188" i="4"/>
  <c r="BI188" i="4"/>
  <c r="BH188" i="4"/>
  <c r="BG188" i="4"/>
  <c r="BF188" i="4"/>
  <c r="BE188" i="4"/>
  <c r="T188" i="4"/>
  <c r="R188" i="4"/>
  <c r="P188" i="4"/>
  <c r="J188" i="4"/>
  <c r="BK187" i="4"/>
  <c r="BI187" i="4"/>
  <c r="BH187" i="4"/>
  <c r="BG187" i="4"/>
  <c r="BF187" i="4"/>
  <c r="BE187" i="4"/>
  <c r="T187" i="4"/>
  <c r="R187" i="4"/>
  <c r="P187" i="4"/>
  <c r="J187" i="4"/>
  <c r="BK186" i="4"/>
  <c r="BI186" i="4"/>
  <c r="BH186" i="4"/>
  <c r="BG186" i="4"/>
  <c r="BF186" i="4"/>
  <c r="T186" i="4"/>
  <c r="R186" i="4"/>
  <c r="P186" i="4"/>
  <c r="J186" i="4"/>
  <c r="BE186" i="4" s="1"/>
  <c r="BK185" i="4"/>
  <c r="BI185" i="4"/>
  <c r="BH185" i="4"/>
  <c r="BG185" i="4"/>
  <c r="BF185" i="4"/>
  <c r="T185" i="4"/>
  <c r="R185" i="4"/>
  <c r="P185" i="4"/>
  <c r="J185" i="4"/>
  <c r="BE185" i="4" s="1"/>
  <c r="BK184" i="4"/>
  <c r="BI184" i="4"/>
  <c r="BH184" i="4"/>
  <c r="BG184" i="4"/>
  <c r="BF184" i="4"/>
  <c r="BE184" i="4"/>
  <c r="T184" i="4"/>
  <c r="R184" i="4"/>
  <c r="P184" i="4"/>
  <c r="J184" i="4"/>
  <c r="BK183" i="4"/>
  <c r="BI183" i="4"/>
  <c r="BH183" i="4"/>
  <c r="BG183" i="4"/>
  <c r="BF183" i="4"/>
  <c r="BE183" i="4"/>
  <c r="T183" i="4"/>
  <c r="R183" i="4"/>
  <c r="P183" i="4"/>
  <c r="J183" i="4"/>
  <c r="BK182" i="4"/>
  <c r="BI182" i="4"/>
  <c r="BH182" i="4"/>
  <c r="BG182" i="4"/>
  <c r="BF182" i="4"/>
  <c r="T182" i="4"/>
  <c r="R182" i="4"/>
  <c r="P182" i="4"/>
  <c r="J182" i="4"/>
  <c r="BE182" i="4" s="1"/>
  <c r="BK181" i="4"/>
  <c r="BI181" i="4"/>
  <c r="BH181" i="4"/>
  <c r="BG181" i="4"/>
  <c r="BF181" i="4"/>
  <c r="T181" i="4"/>
  <c r="R181" i="4"/>
  <c r="P181" i="4"/>
  <c r="J181" i="4"/>
  <c r="BE181" i="4" s="1"/>
  <c r="BK180" i="4"/>
  <c r="BI180" i="4"/>
  <c r="BH180" i="4"/>
  <c r="BG180" i="4"/>
  <c r="BF180" i="4"/>
  <c r="BE180" i="4"/>
  <c r="T180" i="4"/>
  <c r="R180" i="4"/>
  <c r="P180" i="4"/>
  <c r="J180" i="4"/>
  <c r="BK179" i="4"/>
  <c r="BI179" i="4"/>
  <c r="BH179" i="4"/>
  <c r="BG179" i="4"/>
  <c r="BF179" i="4"/>
  <c r="BE179" i="4"/>
  <c r="T179" i="4"/>
  <c r="R179" i="4"/>
  <c r="P179" i="4"/>
  <c r="J179" i="4"/>
  <c r="BK178" i="4"/>
  <c r="BI178" i="4"/>
  <c r="BH178" i="4"/>
  <c r="BG178" i="4"/>
  <c r="BF178" i="4"/>
  <c r="T178" i="4"/>
  <c r="R178" i="4"/>
  <c r="P178" i="4"/>
  <c r="J178" i="4"/>
  <c r="BE178" i="4" s="1"/>
  <c r="BK177" i="4"/>
  <c r="BI177" i="4"/>
  <c r="BH177" i="4"/>
  <c r="BG177" i="4"/>
  <c r="BF177" i="4"/>
  <c r="T177" i="4"/>
  <c r="R177" i="4"/>
  <c r="P177" i="4"/>
  <c r="J177" i="4"/>
  <c r="BE177" i="4" s="1"/>
  <c r="BK176" i="4"/>
  <c r="BI176" i="4"/>
  <c r="BH176" i="4"/>
  <c r="BG176" i="4"/>
  <c r="BF176" i="4"/>
  <c r="BE176" i="4"/>
  <c r="T176" i="4"/>
  <c r="R176" i="4"/>
  <c r="P176" i="4"/>
  <c r="J176" i="4"/>
  <c r="BK175" i="4"/>
  <c r="BI175" i="4"/>
  <c r="BH175" i="4"/>
  <c r="BG175" i="4"/>
  <c r="BF175" i="4"/>
  <c r="BE175" i="4"/>
  <c r="T175" i="4"/>
  <c r="R175" i="4"/>
  <c r="P175" i="4"/>
  <c r="J175" i="4"/>
  <c r="BK174" i="4"/>
  <c r="BI174" i="4"/>
  <c r="BH174" i="4"/>
  <c r="BG174" i="4"/>
  <c r="BF174" i="4"/>
  <c r="T174" i="4"/>
  <c r="R174" i="4"/>
  <c r="P174" i="4"/>
  <c r="J174" i="4"/>
  <c r="BE174" i="4" s="1"/>
  <c r="BK173" i="4"/>
  <c r="BI173" i="4"/>
  <c r="BH173" i="4"/>
  <c r="BG173" i="4"/>
  <c r="BF173" i="4"/>
  <c r="T173" i="4"/>
  <c r="R173" i="4"/>
  <c r="P173" i="4"/>
  <c r="J173" i="4"/>
  <c r="BE173" i="4" s="1"/>
  <c r="BK172" i="4"/>
  <c r="BI172" i="4"/>
  <c r="BH172" i="4"/>
  <c r="BG172" i="4"/>
  <c r="BF172" i="4"/>
  <c r="BE172" i="4"/>
  <c r="T172" i="4"/>
  <c r="R172" i="4"/>
  <c r="P172" i="4"/>
  <c r="J172" i="4"/>
  <c r="P171" i="4"/>
  <c r="BK170" i="4"/>
  <c r="BI170" i="4"/>
  <c r="BH170" i="4"/>
  <c r="BG170" i="4"/>
  <c r="BF170" i="4"/>
  <c r="T170" i="4"/>
  <c r="R170" i="4"/>
  <c r="P170" i="4"/>
  <c r="J170" i="4"/>
  <c r="BE170" i="4" s="1"/>
  <c r="BK169" i="4"/>
  <c r="BI169" i="4"/>
  <c r="BH169" i="4"/>
  <c r="BG169" i="4"/>
  <c r="BF169" i="4"/>
  <c r="BE169" i="4"/>
  <c r="T169" i="4"/>
  <c r="R169" i="4"/>
  <c r="P169" i="4"/>
  <c r="J169" i="4"/>
  <c r="BK168" i="4"/>
  <c r="BI168" i="4"/>
  <c r="BH168" i="4"/>
  <c r="BG168" i="4"/>
  <c r="BF168" i="4"/>
  <c r="BE168" i="4"/>
  <c r="T168" i="4"/>
  <c r="R168" i="4"/>
  <c r="P168" i="4"/>
  <c r="J168" i="4"/>
  <c r="BK167" i="4"/>
  <c r="BI167" i="4"/>
  <c r="BH167" i="4"/>
  <c r="BG167" i="4"/>
  <c r="BF167" i="4"/>
  <c r="T167" i="4"/>
  <c r="R167" i="4"/>
  <c r="P167" i="4"/>
  <c r="J167" i="4"/>
  <c r="BE167" i="4" s="1"/>
  <c r="BK166" i="4"/>
  <c r="BI166" i="4"/>
  <c r="BH166" i="4"/>
  <c r="BG166" i="4"/>
  <c r="BF166" i="4"/>
  <c r="T166" i="4"/>
  <c r="R166" i="4"/>
  <c r="P166" i="4"/>
  <c r="J166" i="4"/>
  <c r="BE166" i="4" s="1"/>
  <c r="BK165" i="4"/>
  <c r="BI165" i="4"/>
  <c r="BH165" i="4"/>
  <c r="BG165" i="4"/>
  <c r="BF165" i="4"/>
  <c r="T165" i="4"/>
  <c r="R165" i="4"/>
  <c r="P165" i="4"/>
  <c r="J165" i="4"/>
  <c r="BE165" i="4" s="1"/>
  <c r="BK164" i="4"/>
  <c r="BI164" i="4"/>
  <c r="BH164" i="4"/>
  <c r="BG164" i="4"/>
  <c r="BF164" i="4"/>
  <c r="BE164" i="4"/>
  <c r="T164" i="4"/>
  <c r="R164" i="4"/>
  <c r="P164" i="4"/>
  <c r="J164" i="4"/>
  <c r="BK163" i="4"/>
  <c r="BI163" i="4"/>
  <c r="BH163" i="4"/>
  <c r="BG163" i="4"/>
  <c r="BF163" i="4"/>
  <c r="T163" i="4"/>
  <c r="R163" i="4"/>
  <c r="P163" i="4"/>
  <c r="J163" i="4"/>
  <c r="BE163" i="4" s="1"/>
  <c r="BK162" i="4"/>
  <c r="BI162" i="4"/>
  <c r="BH162" i="4"/>
  <c r="BG162" i="4"/>
  <c r="BF162" i="4"/>
  <c r="T162" i="4"/>
  <c r="R162" i="4"/>
  <c r="P162" i="4"/>
  <c r="J162" i="4"/>
  <c r="BE162" i="4" s="1"/>
  <c r="BK161" i="4"/>
  <c r="BI161" i="4"/>
  <c r="BH161" i="4"/>
  <c r="BG161" i="4"/>
  <c r="BF161" i="4"/>
  <c r="T161" i="4"/>
  <c r="R161" i="4"/>
  <c r="P161" i="4"/>
  <c r="J161" i="4"/>
  <c r="BE161" i="4" s="1"/>
  <c r="BK160" i="4"/>
  <c r="BI160" i="4"/>
  <c r="BH160" i="4"/>
  <c r="BG160" i="4"/>
  <c r="BF160" i="4"/>
  <c r="BE160" i="4"/>
  <c r="T160" i="4"/>
  <c r="R160" i="4"/>
  <c r="P160" i="4"/>
  <c r="J160" i="4"/>
  <c r="BK159" i="4"/>
  <c r="BI159" i="4"/>
  <c r="BH159" i="4"/>
  <c r="BG159" i="4"/>
  <c r="BF159" i="4"/>
  <c r="T159" i="4"/>
  <c r="R159" i="4"/>
  <c r="P159" i="4"/>
  <c r="J159" i="4"/>
  <c r="BE159" i="4" s="1"/>
  <c r="BK158" i="4"/>
  <c r="BI158" i="4"/>
  <c r="BH158" i="4"/>
  <c r="BG158" i="4"/>
  <c r="BF158" i="4"/>
  <c r="T158" i="4"/>
  <c r="R158" i="4"/>
  <c r="P158" i="4"/>
  <c r="J158" i="4"/>
  <c r="BE158" i="4" s="1"/>
  <c r="BK157" i="4"/>
  <c r="BI157" i="4"/>
  <c r="BH157" i="4"/>
  <c r="BG157" i="4"/>
  <c r="BF157" i="4"/>
  <c r="T157" i="4"/>
  <c r="R157" i="4"/>
  <c r="P157" i="4"/>
  <c r="J157" i="4"/>
  <c r="BE157" i="4" s="1"/>
  <c r="BK156" i="4"/>
  <c r="BI156" i="4"/>
  <c r="BH156" i="4"/>
  <c r="BG156" i="4"/>
  <c r="BF156" i="4"/>
  <c r="BE156" i="4"/>
  <c r="T156" i="4"/>
  <c r="R156" i="4"/>
  <c r="P156" i="4"/>
  <c r="J156" i="4"/>
  <c r="BK155" i="4"/>
  <c r="BI155" i="4"/>
  <c r="BH155" i="4"/>
  <c r="BG155" i="4"/>
  <c r="BF155" i="4"/>
  <c r="T155" i="4"/>
  <c r="R155" i="4"/>
  <c r="P155" i="4"/>
  <c r="J155" i="4"/>
  <c r="BE155" i="4" s="1"/>
  <c r="BK154" i="4"/>
  <c r="BI154" i="4"/>
  <c r="BH154" i="4"/>
  <c r="BG154" i="4"/>
  <c r="BF154" i="4"/>
  <c r="T154" i="4"/>
  <c r="R154" i="4"/>
  <c r="P154" i="4"/>
  <c r="J154" i="4"/>
  <c r="BE154" i="4" s="1"/>
  <c r="BK153" i="4"/>
  <c r="BI153" i="4"/>
  <c r="BH153" i="4"/>
  <c r="BG153" i="4"/>
  <c r="BF153" i="4"/>
  <c r="T153" i="4"/>
  <c r="R153" i="4"/>
  <c r="P153" i="4"/>
  <c r="J153" i="4"/>
  <c r="BE153" i="4" s="1"/>
  <c r="BK152" i="4"/>
  <c r="BI152" i="4"/>
  <c r="BH152" i="4"/>
  <c r="BG152" i="4"/>
  <c r="BF152" i="4"/>
  <c r="BE152" i="4"/>
  <c r="T152" i="4"/>
  <c r="R152" i="4"/>
  <c r="P152" i="4"/>
  <c r="J152" i="4"/>
  <c r="BK151" i="4"/>
  <c r="BI151" i="4"/>
  <c r="BH151" i="4"/>
  <c r="BG151" i="4"/>
  <c r="BF151" i="4"/>
  <c r="T151" i="4"/>
  <c r="R151" i="4"/>
  <c r="P151" i="4"/>
  <c r="J151" i="4"/>
  <c r="BE151" i="4" s="1"/>
  <c r="BK150" i="4"/>
  <c r="BI150" i="4"/>
  <c r="BH150" i="4"/>
  <c r="BG150" i="4"/>
  <c r="BF150" i="4"/>
  <c r="T150" i="4"/>
  <c r="R150" i="4"/>
  <c r="P150" i="4"/>
  <c r="J150" i="4"/>
  <c r="BE150" i="4" s="1"/>
  <c r="BK149" i="4"/>
  <c r="BI149" i="4"/>
  <c r="BH149" i="4"/>
  <c r="BG149" i="4"/>
  <c r="BF149" i="4"/>
  <c r="T149" i="4"/>
  <c r="R149" i="4"/>
  <c r="P149" i="4"/>
  <c r="J149" i="4"/>
  <c r="BE149" i="4" s="1"/>
  <c r="BK148" i="4"/>
  <c r="BI148" i="4"/>
  <c r="BH148" i="4"/>
  <c r="BG148" i="4"/>
  <c r="BF148" i="4"/>
  <c r="BE148" i="4"/>
  <c r="T148" i="4"/>
  <c r="R148" i="4"/>
  <c r="P148" i="4"/>
  <c r="J148" i="4"/>
  <c r="BK147" i="4"/>
  <c r="BI147" i="4"/>
  <c r="BH147" i="4"/>
  <c r="BG147" i="4"/>
  <c r="BF147" i="4"/>
  <c r="T147" i="4"/>
  <c r="R147" i="4"/>
  <c r="P147" i="4"/>
  <c r="J147" i="4"/>
  <c r="BE147" i="4" s="1"/>
  <c r="T146" i="4"/>
  <c r="BK145" i="4"/>
  <c r="BI145" i="4"/>
  <c r="BH145" i="4"/>
  <c r="BG145" i="4"/>
  <c r="BF145" i="4"/>
  <c r="T145" i="4"/>
  <c r="R145" i="4"/>
  <c r="P145" i="4"/>
  <c r="J145" i="4"/>
  <c r="BE145" i="4" s="1"/>
  <c r="BK144" i="4"/>
  <c r="BI144" i="4"/>
  <c r="BH144" i="4"/>
  <c r="BG144" i="4"/>
  <c r="BF144" i="4"/>
  <c r="T144" i="4"/>
  <c r="R144" i="4"/>
  <c r="P144" i="4"/>
  <c r="J144" i="4"/>
  <c r="BE144" i="4" s="1"/>
  <c r="BK143" i="4"/>
  <c r="BI143" i="4"/>
  <c r="BH143" i="4"/>
  <c r="BG143" i="4"/>
  <c r="BF143" i="4"/>
  <c r="BE143" i="4"/>
  <c r="T143" i="4"/>
  <c r="R143" i="4"/>
  <c r="P143" i="4"/>
  <c r="J143" i="4"/>
  <c r="BK142" i="4"/>
  <c r="BI142" i="4"/>
  <c r="BH142" i="4"/>
  <c r="BG142" i="4"/>
  <c r="F35" i="4" s="1"/>
  <c r="BB97" i="1" s="1"/>
  <c r="BF142" i="4"/>
  <c r="BE142" i="4"/>
  <c r="T142" i="4"/>
  <c r="R142" i="4"/>
  <c r="P142" i="4"/>
  <c r="J142" i="4"/>
  <c r="BK141" i="4"/>
  <c r="BI141" i="4"/>
  <c r="BH141" i="4"/>
  <c r="BG141" i="4"/>
  <c r="BF141" i="4"/>
  <c r="T141" i="4"/>
  <c r="R141" i="4"/>
  <c r="P141" i="4"/>
  <c r="J141" i="4"/>
  <c r="BE141" i="4" s="1"/>
  <c r="BK140" i="4"/>
  <c r="BI140" i="4"/>
  <c r="BH140" i="4"/>
  <c r="BG140" i="4"/>
  <c r="BF140" i="4"/>
  <c r="T140" i="4"/>
  <c r="R140" i="4"/>
  <c r="P140" i="4"/>
  <c r="J140" i="4"/>
  <c r="BE140" i="4" s="1"/>
  <c r="BK139" i="4"/>
  <c r="BI139" i="4"/>
  <c r="BH139" i="4"/>
  <c r="BG139" i="4"/>
  <c r="BF139" i="4"/>
  <c r="BE139" i="4"/>
  <c r="T139" i="4"/>
  <c r="R139" i="4"/>
  <c r="P139" i="4"/>
  <c r="J139" i="4"/>
  <c r="BK138" i="4"/>
  <c r="BI138" i="4"/>
  <c r="BH138" i="4"/>
  <c r="BG138" i="4"/>
  <c r="BF138" i="4"/>
  <c r="BE138" i="4"/>
  <c r="T138" i="4"/>
  <c r="R138" i="4"/>
  <c r="P138" i="4"/>
  <c r="J138" i="4"/>
  <c r="BK137" i="4"/>
  <c r="BI137" i="4"/>
  <c r="BH137" i="4"/>
  <c r="BG137" i="4"/>
  <c r="BF137" i="4"/>
  <c r="T137" i="4"/>
  <c r="R137" i="4"/>
  <c r="P137" i="4"/>
  <c r="J137" i="4"/>
  <c r="BE137" i="4" s="1"/>
  <c r="BK136" i="4"/>
  <c r="BI136" i="4"/>
  <c r="BH136" i="4"/>
  <c r="BG136" i="4"/>
  <c r="BF136" i="4"/>
  <c r="T136" i="4"/>
  <c r="R136" i="4"/>
  <c r="P136" i="4"/>
  <c r="J136" i="4"/>
  <c r="BE136" i="4" s="1"/>
  <c r="BK135" i="4"/>
  <c r="BI135" i="4"/>
  <c r="BH135" i="4"/>
  <c r="BG135" i="4"/>
  <c r="BF135" i="4"/>
  <c r="BE135" i="4"/>
  <c r="T135" i="4"/>
  <c r="R135" i="4"/>
  <c r="P135" i="4"/>
  <c r="J135" i="4"/>
  <c r="BK134" i="4"/>
  <c r="BI134" i="4"/>
  <c r="BH134" i="4"/>
  <c r="BG134" i="4"/>
  <c r="BF134" i="4"/>
  <c r="BE134" i="4"/>
  <c r="T134" i="4"/>
  <c r="R134" i="4"/>
  <c r="P134" i="4"/>
  <c r="J134" i="4"/>
  <c r="BK133" i="4"/>
  <c r="BI133" i="4"/>
  <c r="BH133" i="4"/>
  <c r="BG133" i="4"/>
  <c r="BF133" i="4"/>
  <c r="T133" i="4"/>
  <c r="R133" i="4"/>
  <c r="P133" i="4"/>
  <c r="J133" i="4"/>
  <c r="BE133" i="4" s="1"/>
  <c r="BK132" i="4"/>
  <c r="BI132" i="4"/>
  <c r="BH132" i="4"/>
  <c r="BG132" i="4"/>
  <c r="BF132" i="4"/>
  <c r="T132" i="4"/>
  <c r="R132" i="4"/>
  <c r="P132" i="4"/>
  <c r="J132" i="4"/>
  <c r="BE132" i="4" s="1"/>
  <c r="BK131" i="4"/>
  <c r="BI131" i="4"/>
  <c r="BH131" i="4"/>
  <c r="BG131" i="4"/>
  <c r="BF131" i="4"/>
  <c r="BE131" i="4"/>
  <c r="T131" i="4"/>
  <c r="R131" i="4"/>
  <c r="P131" i="4"/>
  <c r="J131" i="4"/>
  <c r="BK130" i="4"/>
  <c r="BI130" i="4"/>
  <c r="BH130" i="4"/>
  <c r="BG130" i="4"/>
  <c r="BF130" i="4"/>
  <c r="BE130" i="4"/>
  <c r="T130" i="4"/>
  <c r="R130" i="4"/>
  <c r="P130" i="4"/>
  <c r="J130" i="4"/>
  <c r="BK129" i="4"/>
  <c r="BI129" i="4"/>
  <c r="BH129" i="4"/>
  <c r="BG129" i="4"/>
  <c r="BF129" i="4"/>
  <c r="T129" i="4"/>
  <c r="R129" i="4"/>
  <c r="P129" i="4"/>
  <c r="J129" i="4"/>
  <c r="BE129" i="4" s="1"/>
  <c r="BK128" i="4"/>
  <c r="BI128" i="4"/>
  <c r="F37" i="4" s="1"/>
  <c r="BH128" i="4"/>
  <c r="BG128" i="4"/>
  <c r="BF128" i="4"/>
  <c r="T128" i="4"/>
  <c r="R128" i="4"/>
  <c r="P128" i="4"/>
  <c r="J128" i="4"/>
  <c r="BE128" i="4" s="1"/>
  <c r="BK127" i="4"/>
  <c r="BK126" i="4" s="1"/>
  <c r="BI127" i="4"/>
  <c r="BH127" i="4"/>
  <c r="BG127" i="4"/>
  <c r="BF127" i="4"/>
  <c r="BE127" i="4"/>
  <c r="T127" i="4"/>
  <c r="R127" i="4"/>
  <c r="P127" i="4"/>
  <c r="P126" i="4" s="1"/>
  <c r="J127" i="4"/>
  <c r="J120" i="4"/>
  <c r="J118" i="4"/>
  <c r="F118" i="4"/>
  <c r="E116" i="4"/>
  <c r="E114" i="4"/>
  <c r="J91" i="4"/>
  <c r="F89" i="4"/>
  <c r="E87" i="4"/>
  <c r="J37" i="4"/>
  <c r="J36" i="4"/>
  <c r="J35" i="4"/>
  <c r="J24" i="4"/>
  <c r="E24" i="4"/>
  <c r="J121" i="4" s="1"/>
  <c r="J23" i="4"/>
  <c r="J21" i="4"/>
  <c r="E21" i="4"/>
  <c r="J20" i="4"/>
  <c r="J18" i="4"/>
  <c r="E18" i="4"/>
  <c r="J17" i="4"/>
  <c r="J15" i="4"/>
  <c r="E15" i="4"/>
  <c r="F120" i="4" s="1"/>
  <c r="J14" i="4"/>
  <c r="J12" i="4"/>
  <c r="J89" i="4" s="1"/>
  <c r="E7" i="4"/>
  <c r="E85" i="4" s="1"/>
  <c r="BK581" i="3"/>
  <c r="BK580" i="3" s="1"/>
  <c r="J580" i="3" s="1"/>
  <c r="J115" i="3" s="1"/>
  <c r="BI581" i="3"/>
  <c r="BH581" i="3"/>
  <c r="BG581" i="3"/>
  <c r="BF581" i="3"/>
  <c r="T581" i="3"/>
  <c r="R581" i="3"/>
  <c r="P581" i="3"/>
  <c r="P580" i="3" s="1"/>
  <c r="J581" i="3"/>
  <c r="BE581" i="3" s="1"/>
  <c r="T580" i="3"/>
  <c r="R580" i="3"/>
  <c r="BK579" i="3"/>
  <c r="BI579" i="3"/>
  <c r="BH579" i="3"/>
  <c r="BG579" i="3"/>
  <c r="BF579" i="3"/>
  <c r="BE579" i="3"/>
  <c r="T579" i="3"/>
  <c r="R579" i="3"/>
  <c r="P579" i="3"/>
  <c r="J579" i="3"/>
  <c r="BK577" i="3"/>
  <c r="BI577" i="3"/>
  <c r="BH577" i="3"/>
  <c r="BG577" i="3"/>
  <c r="BF577" i="3"/>
  <c r="T577" i="3"/>
  <c r="R577" i="3"/>
  <c r="P577" i="3"/>
  <c r="J577" i="3"/>
  <c r="BE577" i="3" s="1"/>
  <c r="BK575" i="3"/>
  <c r="BI575" i="3"/>
  <c r="BH575" i="3"/>
  <c r="BG575" i="3"/>
  <c r="BF575" i="3"/>
  <c r="T575" i="3"/>
  <c r="R575" i="3"/>
  <c r="P575" i="3"/>
  <c r="J575" i="3"/>
  <c r="BE575" i="3" s="1"/>
  <c r="BK573" i="3"/>
  <c r="BI573" i="3"/>
  <c r="BH573" i="3"/>
  <c r="BG573" i="3"/>
  <c r="BF573" i="3"/>
  <c r="T573" i="3"/>
  <c r="R573" i="3"/>
  <c r="P573" i="3"/>
  <c r="J573" i="3"/>
  <c r="BE573" i="3" s="1"/>
  <c r="BK571" i="3"/>
  <c r="BI571" i="3"/>
  <c r="BH571" i="3"/>
  <c r="BG571" i="3"/>
  <c r="BF571" i="3"/>
  <c r="BE571" i="3"/>
  <c r="T571" i="3"/>
  <c r="R571" i="3"/>
  <c r="P571" i="3"/>
  <c r="J571" i="3"/>
  <c r="BK569" i="3"/>
  <c r="BI569" i="3"/>
  <c r="BH569" i="3"/>
  <c r="BG569" i="3"/>
  <c r="BF569" i="3"/>
  <c r="T569" i="3"/>
  <c r="R569" i="3"/>
  <c r="P569" i="3"/>
  <c r="J569" i="3"/>
  <c r="BE569" i="3" s="1"/>
  <c r="BK567" i="3"/>
  <c r="BK564" i="3" s="1"/>
  <c r="J564" i="3" s="1"/>
  <c r="BI567" i="3"/>
  <c r="BH567" i="3"/>
  <c r="BG567" i="3"/>
  <c r="BF567" i="3"/>
  <c r="T567" i="3"/>
  <c r="R567" i="3"/>
  <c r="P567" i="3"/>
  <c r="J567" i="3"/>
  <c r="BE567" i="3" s="1"/>
  <c r="BK565" i="3"/>
  <c r="BI565" i="3"/>
  <c r="BH565" i="3"/>
  <c r="BG565" i="3"/>
  <c r="BF565" i="3"/>
  <c r="T565" i="3"/>
  <c r="T564" i="3" s="1"/>
  <c r="R565" i="3"/>
  <c r="P565" i="3"/>
  <c r="J565" i="3"/>
  <c r="BE565" i="3" s="1"/>
  <c r="R564" i="3"/>
  <c r="BK543" i="3"/>
  <c r="BK540" i="3" s="1"/>
  <c r="J540" i="3" s="1"/>
  <c r="J113" i="3" s="1"/>
  <c r="BI543" i="3"/>
  <c r="BH543" i="3"/>
  <c r="BG543" i="3"/>
  <c r="BF543" i="3"/>
  <c r="BE543" i="3"/>
  <c r="T543" i="3"/>
  <c r="R543" i="3"/>
  <c r="P543" i="3"/>
  <c r="P540" i="3" s="1"/>
  <c r="J543" i="3"/>
  <c r="BK541" i="3"/>
  <c r="BI541" i="3"/>
  <c r="BH541" i="3"/>
  <c r="BG541" i="3"/>
  <c r="BF541" i="3"/>
  <c r="BE541" i="3"/>
  <c r="T541" i="3"/>
  <c r="T540" i="3" s="1"/>
  <c r="R541" i="3"/>
  <c r="R540" i="3" s="1"/>
  <c r="P541" i="3"/>
  <c r="J541" i="3"/>
  <c r="BK539" i="3"/>
  <c r="BI539" i="3"/>
  <c r="BH539" i="3"/>
  <c r="BG539" i="3"/>
  <c r="BF539" i="3"/>
  <c r="T539" i="3"/>
  <c r="R539" i="3"/>
  <c r="P539" i="3"/>
  <c r="J539" i="3"/>
  <c r="BE539" i="3" s="1"/>
  <c r="BK538" i="3"/>
  <c r="BI538" i="3"/>
  <c r="BH538" i="3"/>
  <c r="BG538" i="3"/>
  <c r="BF538" i="3"/>
  <c r="BE538" i="3"/>
  <c r="T538" i="3"/>
  <c r="R538" i="3"/>
  <c r="P538" i="3"/>
  <c r="J538" i="3"/>
  <c r="BK537" i="3"/>
  <c r="BI537" i="3"/>
  <c r="BH537" i="3"/>
  <c r="BG537" i="3"/>
  <c r="BF537" i="3"/>
  <c r="T537" i="3"/>
  <c r="R537" i="3"/>
  <c r="P537" i="3"/>
  <c r="J537" i="3"/>
  <c r="BE537" i="3" s="1"/>
  <c r="BK536" i="3"/>
  <c r="BI536" i="3"/>
  <c r="BH536" i="3"/>
  <c r="BG536" i="3"/>
  <c r="BF536" i="3"/>
  <c r="T536" i="3"/>
  <c r="R536" i="3"/>
  <c r="P536" i="3"/>
  <c r="J536" i="3"/>
  <c r="BE536" i="3" s="1"/>
  <c r="BK534" i="3"/>
  <c r="BI534" i="3"/>
  <c r="BH534" i="3"/>
  <c r="BG534" i="3"/>
  <c r="BF534" i="3"/>
  <c r="T534" i="3"/>
  <c r="R534" i="3"/>
  <c r="P534" i="3"/>
  <c r="J534" i="3"/>
  <c r="BE534" i="3" s="1"/>
  <c r="BK521" i="3"/>
  <c r="BI521" i="3"/>
  <c r="BH521" i="3"/>
  <c r="BG521" i="3"/>
  <c r="BF521" i="3"/>
  <c r="BE521" i="3"/>
  <c r="T521" i="3"/>
  <c r="R521" i="3"/>
  <c r="P521" i="3"/>
  <c r="J521" i="3"/>
  <c r="BK519" i="3"/>
  <c r="BI519" i="3"/>
  <c r="BH519" i="3"/>
  <c r="BG519" i="3"/>
  <c r="BF519" i="3"/>
  <c r="T519" i="3"/>
  <c r="R519" i="3"/>
  <c r="P519" i="3"/>
  <c r="J519" i="3"/>
  <c r="BE519" i="3" s="1"/>
  <c r="BK514" i="3"/>
  <c r="BI514" i="3"/>
  <c r="BH514" i="3"/>
  <c r="BG514" i="3"/>
  <c r="BF514" i="3"/>
  <c r="T514" i="3"/>
  <c r="R514" i="3"/>
  <c r="P514" i="3"/>
  <c r="J514" i="3"/>
  <c r="BE514" i="3" s="1"/>
  <c r="BK512" i="3"/>
  <c r="BI512" i="3"/>
  <c r="BH512" i="3"/>
  <c r="BG512" i="3"/>
  <c r="BF512" i="3"/>
  <c r="T512" i="3"/>
  <c r="T511" i="3" s="1"/>
  <c r="R512" i="3"/>
  <c r="R511" i="3" s="1"/>
  <c r="P512" i="3"/>
  <c r="J512" i="3"/>
  <c r="BE512" i="3" s="1"/>
  <c r="BK506" i="3"/>
  <c r="BK505" i="3" s="1"/>
  <c r="J505" i="3" s="1"/>
  <c r="J111" i="3" s="1"/>
  <c r="BI506" i="3"/>
  <c r="BH506" i="3"/>
  <c r="BG506" i="3"/>
  <c r="BF506" i="3"/>
  <c r="BE506" i="3"/>
  <c r="T506" i="3"/>
  <c r="R506" i="3"/>
  <c r="R505" i="3" s="1"/>
  <c r="P506" i="3"/>
  <c r="J506" i="3"/>
  <c r="T505" i="3"/>
  <c r="P505" i="3"/>
  <c r="BK504" i="3"/>
  <c r="BI504" i="3"/>
  <c r="BH504" i="3"/>
  <c r="BG504" i="3"/>
  <c r="BF504" i="3"/>
  <c r="T504" i="3"/>
  <c r="R504" i="3"/>
  <c r="P504" i="3"/>
  <c r="J504" i="3"/>
  <c r="BE504" i="3" s="1"/>
  <c r="BK502" i="3"/>
  <c r="BI502" i="3"/>
  <c r="BH502" i="3"/>
  <c r="BG502" i="3"/>
  <c r="BF502" i="3"/>
  <c r="T502" i="3"/>
  <c r="R502" i="3"/>
  <c r="P502" i="3"/>
  <c r="J502" i="3"/>
  <c r="BE502" i="3" s="1"/>
  <c r="BK500" i="3"/>
  <c r="BI500" i="3"/>
  <c r="BH500" i="3"/>
  <c r="BG500" i="3"/>
  <c r="BF500" i="3"/>
  <c r="BE500" i="3"/>
  <c r="T500" i="3"/>
  <c r="R500" i="3"/>
  <c r="P500" i="3"/>
  <c r="J500" i="3"/>
  <c r="BK498" i="3"/>
  <c r="BI498" i="3"/>
  <c r="BH498" i="3"/>
  <c r="BG498" i="3"/>
  <c r="BF498" i="3"/>
  <c r="T498" i="3"/>
  <c r="R498" i="3"/>
  <c r="P498" i="3"/>
  <c r="J498" i="3"/>
  <c r="BE498" i="3" s="1"/>
  <c r="BK494" i="3"/>
  <c r="BI494" i="3"/>
  <c r="BH494" i="3"/>
  <c r="BG494" i="3"/>
  <c r="BF494" i="3"/>
  <c r="T494" i="3"/>
  <c r="R494" i="3"/>
  <c r="P494" i="3"/>
  <c r="J494" i="3"/>
  <c r="BE494" i="3" s="1"/>
  <c r="BK477" i="3"/>
  <c r="BI477" i="3"/>
  <c r="BH477" i="3"/>
  <c r="BG477" i="3"/>
  <c r="BF477" i="3"/>
  <c r="T477" i="3"/>
  <c r="R477" i="3"/>
  <c r="P477" i="3"/>
  <c r="J477" i="3"/>
  <c r="BE477" i="3" s="1"/>
  <c r="BK467" i="3"/>
  <c r="BI467" i="3"/>
  <c r="BH467" i="3"/>
  <c r="BG467" i="3"/>
  <c r="BF467" i="3"/>
  <c r="BE467" i="3"/>
  <c r="T467" i="3"/>
  <c r="R467" i="3"/>
  <c r="P467" i="3"/>
  <c r="J467" i="3"/>
  <c r="BK465" i="3"/>
  <c r="BI465" i="3"/>
  <c r="BH465" i="3"/>
  <c r="BG465" i="3"/>
  <c r="BF465" i="3"/>
  <c r="T465" i="3"/>
  <c r="R465" i="3"/>
  <c r="P465" i="3"/>
  <c r="J465" i="3"/>
  <c r="BE465" i="3" s="1"/>
  <c r="BK463" i="3"/>
  <c r="BI463" i="3"/>
  <c r="BH463" i="3"/>
  <c r="BG463" i="3"/>
  <c r="BF463" i="3"/>
  <c r="T463" i="3"/>
  <c r="R463" i="3"/>
  <c r="P463" i="3"/>
  <c r="J463" i="3"/>
  <c r="BE463" i="3" s="1"/>
  <c r="BK461" i="3"/>
  <c r="BI461" i="3"/>
  <c r="BH461" i="3"/>
  <c r="BG461" i="3"/>
  <c r="BF461" i="3"/>
  <c r="BE461" i="3"/>
  <c r="T461" i="3"/>
  <c r="R461" i="3"/>
  <c r="R458" i="3" s="1"/>
  <c r="P461" i="3"/>
  <c r="J461" i="3"/>
  <c r="BK459" i="3"/>
  <c r="BI459" i="3"/>
  <c r="BH459" i="3"/>
  <c r="BG459" i="3"/>
  <c r="BF459" i="3"/>
  <c r="BE459" i="3"/>
  <c r="T459" i="3"/>
  <c r="R459" i="3"/>
  <c r="P459" i="3"/>
  <c r="J459" i="3"/>
  <c r="BK458" i="3"/>
  <c r="J458" i="3" s="1"/>
  <c r="P458" i="3"/>
  <c r="BK457" i="3"/>
  <c r="BI457" i="3"/>
  <c r="BH457" i="3"/>
  <c r="BG457" i="3"/>
  <c r="BF457" i="3"/>
  <c r="BE457" i="3"/>
  <c r="T457" i="3"/>
  <c r="T454" i="3" s="1"/>
  <c r="R457" i="3"/>
  <c r="P457" i="3"/>
  <c r="J457" i="3"/>
  <c r="BK455" i="3"/>
  <c r="BK454" i="3" s="1"/>
  <c r="J454" i="3" s="1"/>
  <c r="BI455" i="3"/>
  <c r="BH455" i="3"/>
  <c r="BG455" i="3"/>
  <c r="BF455" i="3"/>
  <c r="T455" i="3"/>
  <c r="R455" i="3"/>
  <c r="P455" i="3"/>
  <c r="P454" i="3" s="1"/>
  <c r="J455" i="3"/>
  <c r="BE455" i="3" s="1"/>
  <c r="R454" i="3"/>
  <c r="BK453" i="3"/>
  <c r="BI453" i="3"/>
  <c r="BH453" i="3"/>
  <c r="BG453" i="3"/>
  <c r="BF453" i="3"/>
  <c r="BE453" i="3"/>
  <c r="T453" i="3"/>
  <c r="R453" i="3"/>
  <c r="P453" i="3"/>
  <c r="J453" i="3"/>
  <c r="BK450" i="3"/>
  <c r="BI450" i="3"/>
  <c r="BH450" i="3"/>
  <c r="BG450" i="3"/>
  <c r="BF450" i="3"/>
  <c r="T450" i="3"/>
  <c r="R450" i="3"/>
  <c r="P450" i="3"/>
  <c r="J450" i="3"/>
  <c r="BE450" i="3" s="1"/>
  <c r="BK448" i="3"/>
  <c r="BI448" i="3"/>
  <c r="BH448" i="3"/>
  <c r="BG448" i="3"/>
  <c r="BF448" i="3"/>
  <c r="T448" i="3"/>
  <c r="R448" i="3"/>
  <c r="P448" i="3"/>
  <c r="J448" i="3"/>
  <c r="BE448" i="3" s="1"/>
  <c r="BK447" i="3"/>
  <c r="BI447" i="3"/>
  <c r="BH447" i="3"/>
  <c r="BG447" i="3"/>
  <c r="BF447" i="3"/>
  <c r="T447" i="3"/>
  <c r="R447" i="3"/>
  <c r="P447" i="3"/>
  <c r="J447" i="3"/>
  <c r="BE447" i="3" s="1"/>
  <c r="BK446" i="3"/>
  <c r="BI446" i="3"/>
  <c r="BH446" i="3"/>
  <c r="BG446" i="3"/>
  <c r="BF446" i="3"/>
  <c r="BE446" i="3"/>
  <c r="T446" i="3"/>
  <c r="R446" i="3"/>
  <c r="P446" i="3"/>
  <c r="J446" i="3"/>
  <c r="BK445" i="3"/>
  <c r="BI445" i="3"/>
  <c r="BH445" i="3"/>
  <c r="BG445" i="3"/>
  <c r="BF445" i="3"/>
  <c r="T445" i="3"/>
  <c r="R445" i="3"/>
  <c r="P445" i="3"/>
  <c r="J445" i="3"/>
  <c r="BE445" i="3" s="1"/>
  <c r="BK444" i="3"/>
  <c r="BI444" i="3"/>
  <c r="BH444" i="3"/>
  <c r="BG444" i="3"/>
  <c r="BF444" i="3"/>
  <c r="T444" i="3"/>
  <c r="R444" i="3"/>
  <c r="P444" i="3"/>
  <c r="J444" i="3"/>
  <c r="BE444" i="3" s="1"/>
  <c r="BK443" i="3"/>
  <c r="BI443" i="3"/>
  <c r="BH443" i="3"/>
  <c r="BG443" i="3"/>
  <c r="BF443" i="3"/>
  <c r="T443" i="3"/>
  <c r="R443" i="3"/>
  <c r="P443" i="3"/>
  <c r="J443" i="3"/>
  <c r="BE443" i="3" s="1"/>
  <c r="BK442" i="3"/>
  <c r="BI442" i="3"/>
  <c r="BH442" i="3"/>
  <c r="BG442" i="3"/>
  <c r="BF442" i="3"/>
  <c r="BE442" i="3"/>
  <c r="T442" i="3"/>
  <c r="R442" i="3"/>
  <c r="P442" i="3"/>
  <c r="J442" i="3"/>
  <c r="BK441" i="3"/>
  <c r="BI441" i="3"/>
  <c r="BH441" i="3"/>
  <c r="BG441" i="3"/>
  <c r="BF441" i="3"/>
  <c r="T441" i="3"/>
  <c r="R441" i="3"/>
  <c r="P441" i="3"/>
  <c r="J441" i="3"/>
  <c r="BE441" i="3" s="1"/>
  <c r="BK440" i="3"/>
  <c r="BI440" i="3"/>
  <c r="BH440" i="3"/>
  <c r="BG440" i="3"/>
  <c r="BF440" i="3"/>
  <c r="T440" i="3"/>
  <c r="R440" i="3"/>
  <c r="P440" i="3"/>
  <c r="J440" i="3"/>
  <c r="BE440" i="3" s="1"/>
  <c r="BK439" i="3"/>
  <c r="BI439" i="3"/>
  <c r="BH439" i="3"/>
  <c r="BG439" i="3"/>
  <c r="BF439" i="3"/>
  <c r="T439" i="3"/>
  <c r="R439" i="3"/>
  <c r="P439" i="3"/>
  <c r="J439" i="3"/>
  <c r="BE439" i="3" s="1"/>
  <c r="BK438" i="3"/>
  <c r="BI438" i="3"/>
  <c r="BH438" i="3"/>
  <c r="BG438" i="3"/>
  <c r="BF438" i="3"/>
  <c r="BE438" i="3"/>
  <c r="T438" i="3"/>
  <c r="R438" i="3"/>
  <c r="P438" i="3"/>
  <c r="J438" i="3"/>
  <c r="BK437" i="3"/>
  <c r="BI437" i="3"/>
  <c r="BH437" i="3"/>
  <c r="BG437" i="3"/>
  <c r="BF437" i="3"/>
  <c r="BE437" i="3"/>
  <c r="T437" i="3"/>
  <c r="R437" i="3"/>
  <c r="P437" i="3"/>
  <c r="J437" i="3"/>
  <c r="BK435" i="3"/>
  <c r="BI435" i="3"/>
  <c r="BH435" i="3"/>
  <c r="BG435" i="3"/>
  <c r="BF435" i="3"/>
  <c r="T435" i="3"/>
  <c r="R435" i="3"/>
  <c r="P435" i="3"/>
  <c r="J435" i="3"/>
  <c r="BE435" i="3" s="1"/>
  <c r="BK433" i="3"/>
  <c r="BI433" i="3"/>
  <c r="BH433" i="3"/>
  <c r="BG433" i="3"/>
  <c r="BF433" i="3"/>
  <c r="T433" i="3"/>
  <c r="R433" i="3"/>
  <c r="P433" i="3"/>
  <c r="J433" i="3"/>
  <c r="BE433" i="3" s="1"/>
  <c r="BK431" i="3"/>
  <c r="BI431" i="3"/>
  <c r="BH431" i="3"/>
  <c r="BG431" i="3"/>
  <c r="BF431" i="3"/>
  <c r="BE431" i="3"/>
  <c r="T431" i="3"/>
  <c r="R431" i="3"/>
  <c r="P431" i="3"/>
  <c r="J431" i="3"/>
  <c r="BK429" i="3"/>
  <c r="BI429" i="3"/>
  <c r="BH429" i="3"/>
  <c r="BG429" i="3"/>
  <c r="BF429" i="3"/>
  <c r="T429" i="3"/>
  <c r="R429" i="3"/>
  <c r="P429" i="3"/>
  <c r="J429" i="3"/>
  <c r="BE429" i="3" s="1"/>
  <c r="BK427" i="3"/>
  <c r="BK425" i="3" s="1"/>
  <c r="J425" i="3" s="1"/>
  <c r="J108" i="3" s="1"/>
  <c r="BI427" i="3"/>
  <c r="BH427" i="3"/>
  <c r="BG427" i="3"/>
  <c r="BF427" i="3"/>
  <c r="T427" i="3"/>
  <c r="R427" i="3"/>
  <c r="P427" i="3"/>
  <c r="J427" i="3"/>
  <c r="BE427" i="3" s="1"/>
  <c r="BK426" i="3"/>
  <c r="BI426" i="3"/>
  <c r="BH426" i="3"/>
  <c r="BG426" i="3"/>
  <c r="BF426" i="3"/>
  <c r="T426" i="3"/>
  <c r="R426" i="3"/>
  <c r="P426" i="3"/>
  <c r="J426" i="3"/>
  <c r="BE426" i="3" s="1"/>
  <c r="R425" i="3"/>
  <c r="BK424" i="3"/>
  <c r="BI424" i="3"/>
  <c r="BH424" i="3"/>
  <c r="BG424" i="3"/>
  <c r="BF424" i="3"/>
  <c r="BE424" i="3"/>
  <c r="T424" i="3"/>
  <c r="R424" i="3"/>
  <c r="P424" i="3"/>
  <c r="J424" i="3"/>
  <c r="BK423" i="3"/>
  <c r="BI423" i="3"/>
  <c r="BH423" i="3"/>
  <c r="BG423" i="3"/>
  <c r="BF423" i="3"/>
  <c r="BE423" i="3"/>
  <c r="T423" i="3"/>
  <c r="R423" i="3"/>
  <c r="P423" i="3"/>
  <c r="J423" i="3"/>
  <c r="BK422" i="3"/>
  <c r="BI422" i="3"/>
  <c r="BH422" i="3"/>
  <c r="BG422" i="3"/>
  <c r="BF422" i="3"/>
  <c r="T422" i="3"/>
  <c r="R422" i="3"/>
  <c r="P422" i="3"/>
  <c r="J422" i="3"/>
  <c r="BE422" i="3" s="1"/>
  <c r="BK421" i="3"/>
  <c r="BI421" i="3"/>
  <c r="BH421" i="3"/>
  <c r="BG421" i="3"/>
  <c r="BF421" i="3"/>
  <c r="T421" i="3"/>
  <c r="R421" i="3"/>
  <c r="P421" i="3"/>
  <c r="J421" i="3"/>
  <c r="BE421" i="3" s="1"/>
  <c r="BK419" i="3"/>
  <c r="BI419" i="3"/>
  <c r="BH419" i="3"/>
  <c r="BG419" i="3"/>
  <c r="BF419" i="3"/>
  <c r="BE419" i="3"/>
  <c r="T419" i="3"/>
  <c r="R419" i="3"/>
  <c r="P419" i="3"/>
  <c r="J419" i="3"/>
  <c r="BK405" i="3"/>
  <c r="BI405" i="3"/>
  <c r="BH405" i="3"/>
  <c r="BG405" i="3"/>
  <c r="BF405" i="3"/>
  <c r="BE405" i="3"/>
  <c r="T405" i="3"/>
  <c r="R405" i="3"/>
  <c r="P405" i="3"/>
  <c r="J405" i="3"/>
  <c r="BK402" i="3"/>
  <c r="BI402" i="3"/>
  <c r="BH402" i="3"/>
  <c r="BG402" i="3"/>
  <c r="BF402" i="3"/>
  <c r="T402" i="3"/>
  <c r="R402" i="3"/>
  <c r="P402" i="3"/>
  <c r="J402" i="3"/>
  <c r="BE402" i="3" s="1"/>
  <c r="BK400" i="3"/>
  <c r="BI400" i="3"/>
  <c r="BH400" i="3"/>
  <c r="BG400" i="3"/>
  <c r="BF400" i="3"/>
  <c r="BE400" i="3"/>
  <c r="T400" i="3"/>
  <c r="R400" i="3"/>
  <c r="P400" i="3"/>
  <c r="J400" i="3"/>
  <c r="BK398" i="3"/>
  <c r="BI398" i="3"/>
  <c r="BH398" i="3"/>
  <c r="BG398" i="3"/>
  <c r="BF398" i="3"/>
  <c r="BE398" i="3"/>
  <c r="T398" i="3"/>
  <c r="R398" i="3"/>
  <c r="P398" i="3"/>
  <c r="J398" i="3"/>
  <c r="BK394" i="3"/>
  <c r="BI394" i="3"/>
  <c r="BH394" i="3"/>
  <c r="BG394" i="3"/>
  <c r="BF394" i="3"/>
  <c r="T394" i="3"/>
  <c r="R394" i="3"/>
  <c r="P394" i="3"/>
  <c r="J394" i="3"/>
  <c r="BE394" i="3" s="1"/>
  <c r="BK387" i="3"/>
  <c r="BI387" i="3"/>
  <c r="BH387" i="3"/>
  <c r="BG387" i="3"/>
  <c r="BF387" i="3"/>
  <c r="T387" i="3"/>
  <c r="R387" i="3"/>
  <c r="P387" i="3"/>
  <c r="J387" i="3"/>
  <c r="BE387" i="3" s="1"/>
  <c r="BK380" i="3"/>
  <c r="BI380" i="3"/>
  <c r="BH380" i="3"/>
  <c r="BG380" i="3"/>
  <c r="BF380" i="3"/>
  <c r="BE380" i="3"/>
  <c r="T380" i="3"/>
  <c r="R380" i="3"/>
  <c r="P380" i="3"/>
  <c r="J380" i="3"/>
  <c r="BK374" i="3"/>
  <c r="BI374" i="3"/>
  <c r="BH374" i="3"/>
  <c r="BG374" i="3"/>
  <c r="BF374" i="3"/>
  <c r="BE374" i="3"/>
  <c r="T374" i="3"/>
  <c r="R374" i="3"/>
  <c r="P374" i="3"/>
  <c r="P373" i="3" s="1"/>
  <c r="J374" i="3"/>
  <c r="T373" i="3"/>
  <c r="BK371" i="3"/>
  <c r="BK370" i="3" s="1"/>
  <c r="J370" i="3" s="1"/>
  <c r="BI371" i="3"/>
  <c r="BH371" i="3"/>
  <c r="BG371" i="3"/>
  <c r="BF371" i="3"/>
  <c r="T371" i="3"/>
  <c r="R371" i="3"/>
  <c r="R370" i="3" s="1"/>
  <c r="P371" i="3"/>
  <c r="P370" i="3" s="1"/>
  <c r="J371" i="3"/>
  <c r="BE371" i="3" s="1"/>
  <c r="T370" i="3"/>
  <c r="BK369" i="3"/>
  <c r="BI369" i="3"/>
  <c r="BH369" i="3"/>
  <c r="BG369" i="3"/>
  <c r="BF369" i="3"/>
  <c r="BE369" i="3"/>
  <c r="T369" i="3"/>
  <c r="R369" i="3"/>
  <c r="P369" i="3"/>
  <c r="J369" i="3"/>
  <c r="BK367" i="3"/>
  <c r="BI367" i="3"/>
  <c r="BH367" i="3"/>
  <c r="BG367" i="3"/>
  <c r="BF367" i="3"/>
  <c r="T367" i="3"/>
  <c r="R367" i="3"/>
  <c r="P367" i="3"/>
  <c r="J367" i="3"/>
  <c r="BE367" i="3" s="1"/>
  <c r="BK366" i="3"/>
  <c r="BI366" i="3"/>
  <c r="BH366" i="3"/>
  <c r="BG366" i="3"/>
  <c r="BF366" i="3"/>
  <c r="T366" i="3"/>
  <c r="R366" i="3"/>
  <c r="P366" i="3"/>
  <c r="J366" i="3"/>
  <c r="BE366" i="3" s="1"/>
  <c r="BK365" i="3"/>
  <c r="BI365" i="3"/>
  <c r="BH365" i="3"/>
  <c r="BG365" i="3"/>
  <c r="BF365" i="3"/>
  <c r="T365" i="3"/>
  <c r="T364" i="3" s="1"/>
  <c r="R365" i="3"/>
  <c r="P365" i="3"/>
  <c r="J365" i="3"/>
  <c r="BE365" i="3" s="1"/>
  <c r="BK364" i="3"/>
  <c r="J364" i="3" s="1"/>
  <c r="R364" i="3"/>
  <c r="BK362" i="3"/>
  <c r="BI362" i="3"/>
  <c r="BH362" i="3"/>
  <c r="BG362" i="3"/>
  <c r="BF362" i="3"/>
  <c r="BE362" i="3"/>
  <c r="T362" i="3"/>
  <c r="R362" i="3"/>
  <c r="P362" i="3"/>
  <c r="J362" i="3"/>
  <c r="BK361" i="3"/>
  <c r="BI361" i="3"/>
  <c r="BH361" i="3"/>
  <c r="BG361" i="3"/>
  <c r="BF361" i="3"/>
  <c r="T361" i="3"/>
  <c r="R361" i="3"/>
  <c r="P361" i="3"/>
  <c r="J361" i="3"/>
  <c r="BE361" i="3" s="1"/>
  <c r="BK355" i="3"/>
  <c r="BI355" i="3"/>
  <c r="BH355" i="3"/>
  <c r="BG355" i="3"/>
  <c r="BF355" i="3"/>
  <c r="T355" i="3"/>
  <c r="R355" i="3"/>
  <c r="P355" i="3"/>
  <c r="J355" i="3"/>
  <c r="BE355" i="3" s="1"/>
  <c r="BK341" i="3"/>
  <c r="BI341" i="3"/>
  <c r="BH341" i="3"/>
  <c r="BG341" i="3"/>
  <c r="BF341" i="3"/>
  <c r="BE341" i="3"/>
  <c r="T341" i="3"/>
  <c r="R341" i="3"/>
  <c r="P341" i="3"/>
  <c r="J341" i="3"/>
  <c r="BK339" i="3"/>
  <c r="BI339" i="3"/>
  <c r="BH339" i="3"/>
  <c r="BG339" i="3"/>
  <c r="BF339" i="3"/>
  <c r="BE339" i="3"/>
  <c r="T339" i="3"/>
  <c r="R339" i="3"/>
  <c r="P339" i="3"/>
  <c r="J339" i="3"/>
  <c r="BK337" i="3"/>
  <c r="BI337" i="3"/>
  <c r="BH337" i="3"/>
  <c r="BG337" i="3"/>
  <c r="BF337" i="3"/>
  <c r="T337" i="3"/>
  <c r="R337" i="3"/>
  <c r="P337" i="3"/>
  <c r="J337" i="3"/>
  <c r="BE337" i="3" s="1"/>
  <c r="BK335" i="3"/>
  <c r="BI335" i="3"/>
  <c r="BH335" i="3"/>
  <c r="BG335" i="3"/>
  <c r="BF335" i="3"/>
  <c r="T335" i="3"/>
  <c r="R335" i="3"/>
  <c r="P335" i="3"/>
  <c r="J335" i="3"/>
  <c r="BE335" i="3" s="1"/>
  <c r="BK333" i="3"/>
  <c r="BI333" i="3"/>
  <c r="BH333" i="3"/>
  <c r="BG333" i="3"/>
  <c r="BF333" i="3"/>
  <c r="BE333" i="3"/>
  <c r="T333" i="3"/>
  <c r="R333" i="3"/>
  <c r="P333" i="3"/>
  <c r="J333" i="3"/>
  <c r="BK329" i="3"/>
  <c r="BI329" i="3"/>
  <c r="BH329" i="3"/>
  <c r="BG329" i="3"/>
  <c r="BF329" i="3"/>
  <c r="BE329" i="3"/>
  <c r="T329" i="3"/>
  <c r="R329" i="3"/>
  <c r="P329" i="3"/>
  <c r="J329" i="3"/>
  <c r="BK324" i="3"/>
  <c r="BI324" i="3"/>
  <c r="BH324" i="3"/>
  <c r="BG324" i="3"/>
  <c r="BF324" i="3"/>
  <c r="T324" i="3"/>
  <c r="R324" i="3"/>
  <c r="P324" i="3"/>
  <c r="J324" i="3"/>
  <c r="BE324" i="3" s="1"/>
  <c r="BK323" i="3"/>
  <c r="BI323" i="3"/>
  <c r="BH323" i="3"/>
  <c r="BG323" i="3"/>
  <c r="BF323" i="3"/>
  <c r="T323" i="3"/>
  <c r="R323" i="3"/>
  <c r="P323" i="3"/>
  <c r="J323" i="3"/>
  <c r="BE323" i="3" s="1"/>
  <c r="BK322" i="3"/>
  <c r="BI322" i="3"/>
  <c r="BH322" i="3"/>
  <c r="BG322" i="3"/>
  <c r="BF322" i="3"/>
  <c r="BE322" i="3"/>
  <c r="T322" i="3"/>
  <c r="R322" i="3"/>
  <c r="P322" i="3"/>
  <c r="J322" i="3"/>
  <c r="BK317" i="3"/>
  <c r="BI317" i="3"/>
  <c r="BH317" i="3"/>
  <c r="BG317" i="3"/>
  <c r="BF317" i="3"/>
  <c r="BE317" i="3"/>
  <c r="T317" i="3"/>
  <c r="R317" i="3"/>
  <c r="P317" i="3"/>
  <c r="J317" i="3"/>
  <c r="BK315" i="3"/>
  <c r="BI315" i="3"/>
  <c r="BH315" i="3"/>
  <c r="BG315" i="3"/>
  <c r="BF315" i="3"/>
  <c r="T315" i="3"/>
  <c r="R315" i="3"/>
  <c r="P315" i="3"/>
  <c r="J315" i="3"/>
  <c r="BE315" i="3" s="1"/>
  <c r="BK305" i="3"/>
  <c r="BI305" i="3"/>
  <c r="BH305" i="3"/>
  <c r="BG305" i="3"/>
  <c r="BF305" i="3"/>
  <c r="T305" i="3"/>
  <c r="R305" i="3"/>
  <c r="P305" i="3"/>
  <c r="J305" i="3"/>
  <c r="BE305" i="3" s="1"/>
  <c r="BK303" i="3"/>
  <c r="BI303" i="3"/>
  <c r="BH303" i="3"/>
  <c r="BG303" i="3"/>
  <c r="BF303" i="3"/>
  <c r="T303" i="3"/>
  <c r="R303" i="3"/>
  <c r="P303" i="3"/>
  <c r="J303" i="3"/>
  <c r="BE303" i="3" s="1"/>
  <c r="BK298" i="3"/>
  <c r="BI298" i="3"/>
  <c r="BH298" i="3"/>
  <c r="BG298" i="3"/>
  <c r="BF298" i="3"/>
  <c r="BE298" i="3"/>
  <c r="T298" i="3"/>
  <c r="R298" i="3"/>
  <c r="P298" i="3"/>
  <c r="J298" i="3"/>
  <c r="BK297" i="3"/>
  <c r="BI297" i="3"/>
  <c r="BH297" i="3"/>
  <c r="BG297" i="3"/>
  <c r="BF297" i="3"/>
  <c r="BE297" i="3"/>
  <c r="T297" i="3"/>
  <c r="R297" i="3"/>
  <c r="P297" i="3"/>
  <c r="J297" i="3"/>
  <c r="BK295" i="3"/>
  <c r="BI295" i="3"/>
  <c r="BH295" i="3"/>
  <c r="BG295" i="3"/>
  <c r="BF295" i="3"/>
  <c r="T295" i="3"/>
  <c r="R295" i="3"/>
  <c r="P295" i="3"/>
  <c r="J295" i="3"/>
  <c r="BE295" i="3" s="1"/>
  <c r="BK294" i="3"/>
  <c r="BI294" i="3"/>
  <c r="BH294" i="3"/>
  <c r="BG294" i="3"/>
  <c r="BF294" i="3"/>
  <c r="BE294" i="3"/>
  <c r="T294" i="3"/>
  <c r="R294" i="3"/>
  <c r="P294" i="3"/>
  <c r="J294" i="3"/>
  <c r="BK293" i="3"/>
  <c r="BI293" i="3"/>
  <c r="BH293" i="3"/>
  <c r="BG293" i="3"/>
  <c r="BF293" i="3"/>
  <c r="BE293" i="3"/>
  <c r="T293" i="3"/>
  <c r="R293" i="3"/>
  <c r="P293" i="3"/>
  <c r="J293" i="3"/>
  <c r="BK291" i="3"/>
  <c r="BI291" i="3"/>
  <c r="BH291" i="3"/>
  <c r="BG291" i="3"/>
  <c r="BF291" i="3"/>
  <c r="T291" i="3"/>
  <c r="R291" i="3"/>
  <c r="P291" i="3"/>
  <c r="J291" i="3"/>
  <c r="BE291" i="3" s="1"/>
  <c r="BK290" i="3"/>
  <c r="BI290" i="3"/>
  <c r="BH290" i="3"/>
  <c r="BG290" i="3"/>
  <c r="BF290" i="3"/>
  <c r="T290" i="3"/>
  <c r="R290" i="3"/>
  <c r="P290" i="3"/>
  <c r="J290" i="3"/>
  <c r="BE290" i="3" s="1"/>
  <c r="BK288" i="3"/>
  <c r="BI288" i="3"/>
  <c r="BH288" i="3"/>
  <c r="BG288" i="3"/>
  <c r="BF288" i="3"/>
  <c r="T288" i="3"/>
  <c r="R288" i="3"/>
  <c r="P288" i="3"/>
  <c r="J288" i="3"/>
  <c r="BE288" i="3" s="1"/>
  <c r="BK286" i="3"/>
  <c r="BI286" i="3"/>
  <c r="BH286" i="3"/>
  <c r="BG286" i="3"/>
  <c r="BF286" i="3"/>
  <c r="BE286" i="3"/>
  <c r="T286" i="3"/>
  <c r="R286" i="3"/>
  <c r="P286" i="3"/>
  <c r="J286" i="3"/>
  <c r="BK284" i="3"/>
  <c r="BI284" i="3"/>
  <c r="BH284" i="3"/>
  <c r="BG284" i="3"/>
  <c r="BF284" i="3"/>
  <c r="BE284" i="3"/>
  <c r="T284" i="3"/>
  <c r="R284" i="3"/>
  <c r="P284" i="3"/>
  <c r="J284" i="3"/>
  <c r="BK281" i="3"/>
  <c r="BI281" i="3"/>
  <c r="BH281" i="3"/>
  <c r="BG281" i="3"/>
  <c r="BF281" i="3"/>
  <c r="T281" i="3"/>
  <c r="R281" i="3"/>
  <c r="P281" i="3"/>
  <c r="J281" i="3"/>
  <c r="BE281" i="3" s="1"/>
  <c r="BK279" i="3"/>
  <c r="BI279" i="3"/>
  <c r="BH279" i="3"/>
  <c r="BG279" i="3"/>
  <c r="BF279" i="3"/>
  <c r="T279" i="3"/>
  <c r="R279" i="3"/>
  <c r="P279" i="3"/>
  <c r="J279" i="3"/>
  <c r="BE279" i="3" s="1"/>
  <c r="BK273" i="3"/>
  <c r="BK272" i="3" s="1"/>
  <c r="J272" i="3" s="1"/>
  <c r="J103" i="3" s="1"/>
  <c r="BI273" i="3"/>
  <c r="BH273" i="3"/>
  <c r="BG273" i="3"/>
  <c r="BF273" i="3"/>
  <c r="BE273" i="3"/>
  <c r="T273" i="3"/>
  <c r="R273" i="3"/>
  <c r="P273" i="3"/>
  <c r="P272" i="3" s="1"/>
  <c r="J273" i="3"/>
  <c r="T272" i="3"/>
  <c r="BK270" i="3"/>
  <c r="BI270" i="3"/>
  <c r="BH270" i="3"/>
  <c r="BG270" i="3"/>
  <c r="BF270" i="3"/>
  <c r="T270" i="3"/>
  <c r="R270" i="3"/>
  <c r="P270" i="3"/>
  <c r="J270" i="3"/>
  <c r="BE270" i="3" s="1"/>
  <c r="BK240" i="3"/>
  <c r="BI240" i="3"/>
  <c r="BH240" i="3"/>
  <c r="BG240" i="3"/>
  <c r="BF240" i="3"/>
  <c r="T240" i="3"/>
  <c r="R240" i="3"/>
  <c r="P240" i="3"/>
  <c r="J240" i="3"/>
  <c r="BE240" i="3" s="1"/>
  <c r="BK237" i="3"/>
  <c r="BI237" i="3"/>
  <c r="BH237" i="3"/>
  <c r="BG237" i="3"/>
  <c r="BF237" i="3"/>
  <c r="BE237" i="3"/>
  <c r="T237" i="3"/>
  <c r="R237" i="3"/>
  <c r="P237" i="3"/>
  <c r="J237" i="3"/>
  <c r="BK236" i="3"/>
  <c r="BK226" i="3" s="1"/>
  <c r="J226" i="3" s="1"/>
  <c r="J102" i="3" s="1"/>
  <c r="BI236" i="3"/>
  <c r="BH236" i="3"/>
  <c r="BG236" i="3"/>
  <c r="BF236" i="3"/>
  <c r="T236" i="3"/>
  <c r="R236" i="3"/>
  <c r="P236" i="3"/>
  <c r="J236" i="3"/>
  <c r="BE236" i="3" s="1"/>
  <c r="BK235" i="3"/>
  <c r="BI235" i="3"/>
  <c r="BH235" i="3"/>
  <c r="BG235" i="3"/>
  <c r="BF235" i="3"/>
  <c r="T235" i="3"/>
  <c r="R235" i="3"/>
  <c r="P235" i="3"/>
  <c r="J235" i="3"/>
  <c r="BE235" i="3" s="1"/>
  <c r="BK233" i="3"/>
  <c r="BI233" i="3"/>
  <c r="BH233" i="3"/>
  <c r="BG233" i="3"/>
  <c r="BF233" i="3"/>
  <c r="BE233" i="3"/>
  <c r="T233" i="3"/>
  <c r="R233" i="3"/>
  <c r="P233" i="3"/>
  <c r="J233" i="3"/>
  <c r="BK227" i="3"/>
  <c r="BI227" i="3"/>
  <c r="BH227" i="3"/>
  <c r="BG227" i="3"/>
  <c r="BF227" i="3"/>
  <c r="BE227" i="3"/>
  <c r="T227" i="3"/>
  <c r="R227" i="3"/>
  <c r="P227" i="3"/>
  <c r="J227" i="3"/>
  <c r="R226" i="3"/>
  <c r="P226" i="3"/>
  <c r="BK222" i="3"/>
  <c r="BI222" i="3"/>
  <c r="BH222" i="3"/>
  <c r="BG222" i="3"/>
  <c r="BF222" i="3"/>
  <c r="T222" i="3"/>
  <c r="R222" i="3"/>
  <c r="P222" i="3"/>
  <c r="J222" i="3"/>
  <c r="BE222" i="3" s="1"/>
  <c r="BK220" i="3"/>
  <c r="BK219" i="3" s="1"/>
  <c r="J219" i="3" s="1"/>
  <c r="BI220" i="3"/>
  <c r="BH220" i="3"/>
  <c r="BG220" i="3"/>
  <c r="BF220" i="3"/>
  <c r="T220" i="3"/>
  <c r="R220" i="3"/>
  <c r="P220" i="3"/>
  <c r="P219" i="3" s="1"/>
  <c r="J220" i="3"/>
  <c r="BE220" i="3" s="1"/>
  <c r="T219" i="3"/>
  <c r="R219" i="3"/>
  <c r="BK218" i="3"/>
  <c r="BI218" i="3"/>
  <c r="BH218" i="3"/>
  <c r="BG218" i="3"/>
  <c r="BF218" i="3"/>
  <c r="BE218" i="3"/>
  <c r="T218" i="3"/>
  <c r="R218" i="3"/>
  <c r="P218" i="3"/>
  <c r="J218" i="3"/>
  <c r="BK216" i="3"/>
  <c r="BI216" i="3"/>
  <c r="BH216" i="3"/>
  <c r="BG216" i="3"/>
  <c r="BF216" i="3"/>
  <c r="T216" i="3"/>
  <c r="R216" i="3"/>
  <c r="P216" i="3"/>
  <c r="J216" i="3"/>
  <c r="BE216" i="3" s="1"/>
  <c r="BK215" i="3"/>
  <c r="BI215" i="3"/>
  <c r="BH215" i="3"/>
  <c r="BG215" i="3"/>
  <c r="BF215" i="3"/>
  <c r="T215" i="3"/>
  <c r="R215" i="3"/>
  <c r="P215" i="3"/>
  <c r="J215" i="3"/>
  <c r="BE215" i="3" s="1"/>
  <c r="BK214" i="3"/>
  <c r="BI214" i="3"/>
  <c r="BH214" i="3"/>
  <c r="BG214" i="3"/>
  <c r="BF214" i="3"/>
  <c r="BE214" i="3"/>
  <c r="T214" i="3"/>
  <c r="R214" i="3"/>
  <c r="P214" i="3"/>
  <c r="J214" i="3"/>
  <c r="BK212" i="3"/>
  <c r="BI212" i="3"/>
  <c r="BH212" i="3"/>
  <c r="BG212" i="3"/>
  <c r="BF212" i="3"/>
  <c r="BE212" i="3"/>
  <c r="T212" i="3"/>
  <c r="R212" i="3"/>
  <c r="P212" i="3"/>
  <c r="J212" i="3"/>
  <c r="BK210" i="3"/>
  <c r="BI210" i="3"/>
  <c r="BH210" i="3"/>
  <c r="BG210" i="3"/>
  <c r="BF210" i="3"/>
  <c r="T210" i="3"/>
  <c r="R210" i="3"/>
  <c r="P210" i="3"/>
  <c r="J210" i="3"/>
  <c r="BE210" i="3" s="1"/>
  <c r="BK208" i="3"/>
  <c r="BI208" i="3"/>
  <c r="BH208" i="3"/>
  <c r="BG208" i="3"/>
  <c r="BF208" i="3"/>
  <c r="T208" i="3"/>
  <c r="R208" i="3"/>
  <c r="P208" i="3"/>
  <c r="J208" i="3"/>
  <c r="BE208" i="3" s="1"/>
  <c r="BK206" i="3"/>
  <c r="BI206" i="3"/>
  <c r="BH206" i="3"/>
  <c r="BG206" i="3"/>
  <c r="BF206" i="3"/>
  <c r="T206" i="3"/>
  <c r="R206" i="3"/>
  <c r="P206" i="3"/>
  <c r="J206" i="3"/>
  <c r="BE206" i="3" s="1"/>
  <c r="BK204" i="3"/>
  <c r="BI204" i="3"/>
  <c r="BH204" i="3"/>
  <c r="BG204" i="3"/>
  <c r="BF204" i="3"/>
  <c r="BE204" i="3"/>
  <c r="T204" i="3"/>
  <c r="R204" i="3"/>
  <c r="P204" i="3"/>
  <c r="J204" i="3"/>
  <c r="BK202" i="3"/>
  <c r="BI202" i="3"/>
  <c r="BH202" i="3"/>
  <c r="BG202" i="3"/>
  <c r="BF202" i="3"/>
  <c r="T202" i="3"/>
  <c r="R202" i="3"/>
  <c r="P202" i="3"/>
  <c r="J202" i="3"/>
  <c r="BE202" i="3" s="1"/>
  <c r="BK201" i="3"/>
  <c r="BI201" i="3"/>
  <c r="BH201" i="3"/>
  <c r="BG201" i="3"/>
  <c r="BF201" i="3"/>
  <c r="T201" i="3"/>
  <c r="R201" i="3"/>
  <c r="P201" i="3"/>
  <c r="J201" i="3"/>
  <c r="BE201" i="3" s="1"/>
  <c r="BK200" i="3"/>
  <c r="BI200" i="3"/>
  <c r="BH200" i="3"/>
  <c r="BG200" i="3"/>
  <c r="BF200" i="3"/>
  <c r="BE200" i="3"/>
  <c r="T200" i="3"/>
  <c r="R200" i="3"/>
  <c r="P200" i="3"/>
  <c r="J200" i="3"/>
  <c r="BK198" i="3"/>
  <c r="BI198" i="3"/>
  <c r="BH198" i="3"/>
  <c r="BG198" i="3"/>
  <c r="BF198" i="3"/>
  <c r="BE198" i="3"/>
  <c r="T198" i="3"/>
  <c r="R198" i="3"/>
  <c r="P198" i="3"/>
  <c r="J198" i="3"/>
  <c r="BK196" i="3"/>
  <c r="BI196" i="3"/>
  <c r="BH196" i="3"/>
  <c r="BG196" i="3"/>
  <c r="BF196" i="3"/>
  <c r="T196" i="3"/>
  <c r="R196" i="3"/>
  <c r="P196" i="3"/>
  <c r="J196" i="3"/>
  <c r="BE196" i="3" s="1"/>
  <c r="BK192" i="3"/>
  <c r="BK190" i="3" s="1"/>
  <c r="J190" i="3" s="1"/>
  <c r="J100" i="3" s="1"/>
  <c r="BI192" i="3"/>
  <c r="BH192" i="3"/>
  <c r="BG192" i="3"/>
  <c r="BF192" i="3"/>
  <c r="T192" i="3"/>
  <c r="R192" i="3"/>
  <c r="P192" i="3"/>
  <c r="J192" i="3"/>
  <c r="BE192" i="3" s="1"/>
  <c r="BK191" i="3"/>
  <c r="BI191" i="3"/>
  <c r="BH191" i="3"/>
  <c r="BG191" i="3"/>
  <c r="BF191" i="3"/>
  <c r="T191" i="3"/>
  <c r="T190" i="3" s="1"/>
  <c r="R191" i="3"/>
  <c r="P191" i="3"/>
  <c r="J191" i="3"/>
  <c r="BE191" i="3" s="1"/>
  <c r="R190" i="3"/>
  <c r="BK189" i="3"/>
  <c r="BI189" i="3"/>
  <c r="BH189" i="3"/>
  <c r="BG189" i="3"/>
  <c r="BF189" i="3"/>
  <c r="BE189" i="3"/>
  <c r="T189" i="3"/>
  <c r="R189" i="3"/>
  <c r="P189" i="3"/>
  <c r="J189" i="3"/>
  <c r="BK184" i="3"/>
  <c r="BI184" i="3"/>
  <c r="BH184" i="3"/>
  <c r="BG184" i="3"/>
  <c r="BF184" i="3"/>
  <c r="T184" i="3"/>
  <c r="R184" i="3"/>
  <c r="P184" i="3"/>
  <c r="J184" i="3"/>
  <c r="BE184" i="3" s="1"/>
  <c r="BK181" i="3"/>
  <c r="BI181" i="3"/>
  <c r="BH181" i="3"/>
  <c r="BG181" i="3"/>
  <c r="BF181" i="3"/>
  <c r="T181" i="3"/>
  <c r="R181" i="3"/>
  <c r="P181" i="3"/>
  <c r="J181" i="3"/>
  <c r="BE181" i="3" s="1"/>
  <c r="BK174" i="3"/>
  <c r="BI174" i="3"/>
  <c r="BH174" i="3"/>
  <c r="BG174" i="3"/>
  <c r="BF174" i="3"/>
  <c r="T174" i="3"/>
  <c r="T173" i="3" s="1"/>
  <c r="R174" i="3"/>
  <c r="P174" i="3"/>
  <c r="J174" i="3"/>
  <c r="BE174" i="3" s="1"/>
  <c r="BK173" i="3"/>
  <c r="J173" i="3" s="1"/>
  <c r="J99" i="3" s="1"/>
  <c r="P173" i="3"/>
  <c r="BK171" i="3"/>
  <c r="BI171" i="3"/>
  <c r="BH171" i="3"/>
  <c r="BG171" i="3"/>
  <c r="BF171" i="3"/>
  <c r="T171" i="3"/>
  <c r="R171" i="3"/>
  <c r="P171" i="3"/>
  <c r="J171" i="3"/>
  <c r="BE171" i="3" s="1"/>
  <c r="BK169" i="3"/>
  <c r="BI169" i="3"/>
  <c r="BH169" i="3"/>
  <c r="BG169" i="3"/>
  <c r="BF169" i="3"/>
  <c r="T169" i="3"/>
  <c r="R169" i="3"/>
  <c r="P169" i="3"/>
  <c r="J169" i="3"/>
  <c r="BE169" i="3" s="1"/>
  <c r="BK167" i="3"/>
  <c r="BI167" i="3"/>
  <c r="BH167" i="3"/>
  <c r="BG167" i="3"/>
  <c r="BF167" i="3"/>
  <c r="T167" i="3"/>
  <c r="R167" i="3"/>
  <c r="P167" i="3"/>
  <c r="J167" i="3"/>
  <c r="BE167" i="3" s="1"/>
  <c r="BK164" i="3"/>
  <c r="BI164" i="3"/>
  <c r="BH164" i="3"/>
  <c r="BG164" i="3"/>
  <c r="BF164" i="3"/>
  <c r="BE164" i="3"/>
  <c r="T164" i="3"/>
  <c r="R164" i="3"/>
  <c r="P164" i="3"/>
  <c r="J164" i="3"/>
  <c r="BK160" i="3"/>
  <c r="BI160" i="3"/>
  <c r="BH160" i="3"/>
  <c r="BG160" i="3"/>
  <c r="BF160" i="3"/>
  <c r="T160" i="3"/>
  <c r="R160" i="3"/>
  <c r="P160" i="3"/>
  <c r="J160" i="3"/>
  <c r="BE160" i="3" s="1"/>
  <c r="BK153" i="3"/>
  <c r="BI153" i="3"/>
  <c r="BH153" i="3"/>
  <c r="BG153" i="3"/>
  <c r="BF153" i="3"/>
  <c r="T153" i="3"/>
  <c r="R153" i="3"/>
  <c r="P153" i="3"/>
  <c r="J153" i="3"/>
  <c r="BE153" i="3" s="1"/>
  <c r="BK150" i="3"/>
  <c r="BI150" i="3"/>
  <c r="BH150" i="3"/>
  <c r="BG150" i="3"/>
  <c r="BF150" i="3"/>
  <c r="T150" i="3"/>
  <c r="R150" i="3"/>
  <c r="R137" i="3" s="1"/>
  <c r="P150" i="3"/>
  <c r="J150" i="3"/>
  <c r="BE150" i="3" s="1"/>
  <c r="BK147" i="3"/>
  <c r="BI147" i="3"/>
  <c r="BH147" i="3"/>
  <c r="BG147" i="3"/>
  <c r="BF147" i="3"/>
  <c r="BE147" i="3"/>
  <c r="T147" i="3"/>
  <c r="R147" i="3"/>
  <c r="P147" i="3"/>
  <c r="J147" i="3"/>
  <c r="BK144" i="3"/>
  <c r="BK137" i="3" s="1"/>
  <c r="BI144" i="3"/>
  <c r="BH144" i="3"/>
  <c r="BG144" i="3"/>
  <c r="BF144" i="3"/>
  <c r="BE144" i="3"/>
  <c r="T144" i="3"/>
  <c r="R144" i="3"/>
  <c r="P144" i="3"/>
  <c r="J144" i="3"/>
  <c r="BK141" i="3"/>
  <c r="BI141" i="3"/>
  <c r="BH141" i="3"/>
  <c r="BG141" i="3"/>
  <c r="BF141" i="3"/>
  <c r="T141" i="3"/>
  <c r="R141" i="3"/>
  <c r="P141" i="3"/>
  <c r="J141" i="3"/>
  <c r="BE141" i="3" s="1"/>
  <c r="J33" i="3" s="1"/>
  <c r="AV96" i="1" s="1"/>
  <c r="BK138" i="3"/>
  <c r="BI138" i="3"/>
  <c r="BH138" i="3"/>
  <c r="F36" i="3" s="1"/>
  <c r="BC96" i="1" s="1"/>
  <c r="BG138" i="3"/>
  <c r="BF138" i="3"/>
  <c r="T138" i="3"/>
  <c r="R138" i="3"/>
  <c r="P138" i="3"/>
  <c r="J138" i="3"/>
  <c r="BE138" i="3" s="1"/>
  <c r="F33" i="3" s="1"/>
  <c r="AZ96" i="1" s="1"/>
  <c r="T137" i="3"/>
  <c r="J132" i="3"/>
  <c r="J131" i="3"/>
  <c r="F131" i="3"/>
  <c r="F129" i="3"/>
  <c r="E127" i="3"/>
  <c r="E125" i="3"/>
  <c r="J114" i="3"/>
  <c r="J110" i="3"/>
  <c r="J109" i="3"/>
  <c r="J105" i="3"/>
  <c r="J104" i="3"/>
  <c r="J101" i="3"/>
  <c r="J92" i="3"/>
  <c r="J91" i="3"/>
  <c r="F91" i="3"/>
  <c r="F89" i="3"/>
  <c r="E87" i="3"/>
  <c r="E85" i="3"/>
  <c r="J37" i="3"/>
  <c r="F37" i="3"/>
  <c r="BD96" i="1" s="1"/>
  <c r="J36" i="3"/>
  <c r="J35" i="3"/>
  <c r="F35" i="3"/>
  <c r="BB96" i="1" s="1"/>
  <c r="J18" i="3"/>
  <c r="E18" i="3"/>
  <c r="F92" i="3" s="1"/>
  <c r="J17" i="3"/>
  <c r="J12" i="3"/>
  <c r="E7" i="3"/>
  <c r="BK127" i="2"/>
  <c r="BK126" i="2" s="1"/>
  <c r="BI127" i="2"/>
  <c r="BH127" i="2"/>
  <c r="BG127" i="2"/>
  <c r="BF127" i="2"/>
  <c r="T127" i="2"/>
  <c r="T126" i="2" s="1"/>
  <c r="R127" i="2"/>
  <c r="P127" i="2"/>
  <c r="P126" i="2" s="1"/>
  <c r="J127" i="2"/>
  <c r="BE127" i="2" s="1"/>
  <c r="R126" i="2"/>
  <c r="J126" i="2"/>
  <c r="J99" i="2" s="1"/>
  <c r="BK125" i="2"/>
  <c r="BI125" i="2"/>
  <c r="BH125" i="2"/>
  <c r="F36" i="2" s="1"/>
  <c r="BC95" i="1" s="1"/>
  <c r="BG125" i="2"/>
  <c r="BF125" i="2"/>
  <c r="T125" i="2"/>
  <c r="R125" i="2"/>
  <c r="P125" i="2"/>
  <c r="J125" i="2"/>
  <c r="BE125" i="2" s="1"/>
  <c r="BK124" i="2"/>
  <c r="BI124" i="2"/>
  <c r="BH124" i="2"/>
  <c r="BG124" i="2"/>
  <c r="BF124" i="2"/>
  <c r="BE124" i="2"/>
  <c r="T124" i="2"/>
  <c r="R124" i="2"/>
  <c r="P124" i="2"/>
  <c r="P121" i="2" s="1"/>
  <c r="P120" i="2" s="1"/>
  <c r="P119" i="2" s="1"/>
  <c r="AU95" i="1" s="1"/>
  <c r="J124" i="2"/>
  <c r="BK123" i="2"/>
  <c r="BI123" i="2"/>
  <c r="BH123" i="2"/>
  <c r="BG123" i="2"/>
  <c r="F35" i="2" s="1"/>
  <c r="BB95" i="1" s="1"/>
  <c r="BF123" i="2"/>
  <c r="T123" i="2"/>
  <c r="T121" i="2" s="1"/>
  <c r="T120" i="2" s="1"/>
  <c r="T119" i="2" s="1"/>
  <c r="R123" i="2"/>
  <c r="P123" i="2"/>
  <c r="J123" i="2"/>
  <c r="BE123" i="2" s="1"/>
  <c r="BK122" i="2"/>
  <c r="BI122" i="2"/>
  <c r="F37" i="2" s="1"/>
  <c r="BD95" i="1" s="1"/>
  <c r="BD94" i="1" s="1"/>
  <c r="W33" i="1" s="1"/>
  <c r="BH122" i="2"/>
  <c r="BG122" i="2"/>
  <c r="BF122" i="2"/>
  <c r="F34" i="2" s="1"/>
  <c r="BA95" i="1" s="1"/>
  <c r="T122" i="2"/>
  <c r="R122" i="2"/>
  <c r="R121" i="2" s="1"/>
  <c r="R120" i="2" s="1"/>
  <c r="R119" i="2" s="1"/>
  <c r="P122" i="2"/>
  <c r="J122" i="2"/>
  <c r="BE122" i="2" s="1"/>
  <c r="J116" i="2"/>
  <c r="J115" i="2"/>
  <c r="F115" i="2"/>
  <c r="F113" i="2"/>
  <c r="E111" i="2"/>
  <c r="J92" i="2"/>
  <c r="J91" i="2"/>
  <c r="F91" i="2"/>
  <c r="J89" i="2"/>
  <c r="F89" i="2"/>
  <c r="E87" i="2"/>
  <c r="J37" i="2"/>
  <c r="J36" i="2"/>
  <c r="J35" i="2"/>
  <c r="J34" i="2"/>
  <c r="AW95" i="1" s="1"/>
  <c r="J18" i="2"/>
  <c r="E18" i="2"/>
  <c r="F116" i="2" s="1"/>
  <c r="J17" i="2"/>
  <c r="J12" i="2"/>
  <c r="J113" i="2" s="1"/>
  <c r="E7" i="2"/>
  <c r="E109" i="2" s="1"/>
  <c r="BC99" i="1"/>
  <c r="BA99" i="1"/>
  <c r="AY99" i="1"/>
  <c r="AX99" i="1"/>
  <c r="BD98" i="1"/>
  <c r="AY98" i="1"/>
  <c r="AX98" i="1"/>
  <c r="BD97" i="1"/>
  <c r="AY97" i="1"/>
  <c r="AX97" i="1"/>
  <c r="AY96" i="1"/>
  <c r="AX96" i="1"/>
  <c r="AY95" i="1"/>
  <c r="AX95" i="1"/>
  <c r="AS94" i="1"/>
  <c r="AM90" i="1"/>
  <c r="L90" i="1"/>
  <c r="AM89" i="1"/>
  <c r="L89" i="1"/>
  <c r="AM87" i="1"/>
  <c r="L87" i="1"/>
  <c r="L85" i="1"/>
  <c r="L84" i="1"/>
  <c r="P121" i="5" l="1"/>
  <c r="AU98" i="1" s="1"/>
  <c r="J137" i="3"/>
  <c r="J98" i="3" s="1"/>
  <c r="BK136" i="3"/>
  <c r="F33" i="2"/>
  <c r="AZ95" i="1" s="1"/>
  <c r="R173" i="3"/>
  <c r="R136" i="3" s="1"/>
  <c r="R135" i="3" s="1"/>
  <c r="BK373" i="3"/>
  <c r="T425" i="3"/>
  <c r="T372" i="3" s="1"/>
  <c r="T458" i="3"/>
  <c r="P146" i="4"/>
  <c r="BK171" i="4"/>
  <c r="J171" i="4" s="1"/>
  <c r="J100" i="4" s="1"/>
  <c r="J116" i="6"/>
  <c r="F132" i="3"/>
  <c r="F34" i="3"/>
  <c r="BA96" i="1" s="1"/>
  <c r="BA94" i="1" s="1"/>
  <c r="P190" i="3"/>
  <c r="T226" i="3"/>
  <c r="R373" i="3"/>
  <c r="R372" i="3" s="1"/>
  <c r="R146" i="4"/>
  <c r="R171" i="4"/>
  <c r="J115" i="5"/>
  <c r="J89" i="5"/>
  <c r="J91" i="5"/>
  <c r="J117" i="5"/>
  <c r="R121" i="5"/>
  <c r="BK162" i="6"/>
  <c r="J162" i="6" s="1"/>
  <c r="J99" i="6" s="1"/>
  <c r="J34" i="3"/>
  <c r="AW96" i="1" s="1"/>
  <c r="AT96" i="1" s="1"/>
  <c r="P511" i="3"/>
  <c r="BK511" i="3"/>
  <c r="J511" i="3" s="1"/>
  <c r="J112" i="3" s="1"/>
  <c r="F36" i="4"/>
  <c r="BC97" i="1" s="1"/>
  <c r="BC94" i="1" s="1"/>
  <c r="P210" i="4"/>
  <c r="P125" i="4" s="1"/>
  <c r="P124" i="4" s="1"/>
  <c r="AU97" i="1" s="1"/>
  <c r="T121" i="5"/>
  <c r="F35" i="6"/>
  <c r="BB99" i="1" s="1"/>
  <c r="P162" i="6"/>
  <c r="J126" i="4"/>
  <c r="J98" i="4" s="1"/>
  <c r="E85" i="2"/>
  <c r="T136" i="3"/>
  <c r="J129" i="3"/>
  <c r="J89" i="3"/>
  <c r="R272" i="3"/>
  <c r="P364" i="3"/>
  <c r="P564" i="3"/>
  <c r="R126" i="4"/>
  <c r="R125" i="4" s="1"/>
  <c r="R124" i="4" s="1"/>
  <c r="T171" i="4"/>
  <c r="F35" i="5"/>
  <c r="BB98" i="1" s="1"/>
  <c r="BB94" i="1" s="1"/>
  <c r="J34" i="5"/>
  <c r="AW98" i="1" s="1"/>
  <c r="J92" i="6"/>
  <c r="J33" i="6"/>
  <c r="AV99" i="1" s="1"/>
  <c r="AT99" i="1" s="1"/>
  <c r="F33" i="6"/>
  <c r="AZ99" i="1" s="1"/>
  <c r="BK121" i="6"/>
  <c r="J34" i="6"/>
  <c r="AW99" i="1" s="1"/>
  <c r="F91" i="4"/>
  <c r="BK121" i="5"/>
  <c r="J121" i="5" s="1"/>
  <c r="F36" i="5"/>
  <c r="BC98" i="1" s="1"/>
  <c r="P121" i="6"/>
  <c r="P120" i="6" s="1"/>
  <c r="AU99" i="1" s="1"/>
  <c r="R158" i="6"/>
  <c r="P137" i="3"/>
  <c r="P425" i="3"/>
  <c r="P372" i="3" s="1"/>
  <c r="F121" i="4"/>
  <c r="F92" i="4"/>
  <c r="J33" i="4"/>
  <c r="AV97" i="1" s="1"/>
  <c r="AT97" i="1" s="1"/>
  <c r="F33" i="4"/>
  <c r="AZ97" i="1" s="1"/>
  <c r="J114" i="6"/>
  <c r="J89" i="6"/>
  <c r="J33" i="2"/>
  <c r="AV95" i="1" s="1"/>
  <c r="AT95" i="1" s="1"/>
  <c r="BK121" i="2"/>
  <c r="J34" i="4"/>
  <c r="AW97" i="1" s="1"/>
  <c r="T126" i="4"/>
  <c r="T125" i="4" s="1"/>
  <c r="T124" i="4" s="1"/>
  <c r="BK146" i="4"/>
  <c r="J146" i="4" s="1"/>
  <c r="J99" i="4" s="1"/>
  <c r="J92" i="5"/>
  <c r="J33" i="5"/>
  <c r="AV98" i="1" s="1"/>
  <c r="AT98" i="1" s="1"/>
  <c r="F33" i="5"/>
  <c r="AZ98" i="1" s="1"/>
  <c r="T121" i="6"/>
  <c r="T120" i="6" s="1"/>
  <c r="R121" i="6"/>
  <c r="F118" i="5"/>
  <c r="F92" i="2"/>
  <c r="F34" i="4"/>
  <c r="BA97" i="1" s="1"/>
  <c r="J92" i="4"/>
  <c r="AW94" i="1" l="1"/>
  <c r="AK30" i="1" s="1"/>
  <c r="W30" i="1"/>
  <c r="AX94" i="1"/>
  <c r="W31" i="1"/>
  <c r="AY94" i="1"/>
  <c r="W32" i="1"/>
  <c r="J136" i="3"/>
  <c r="J97" i="3" s="1"/>
  <c r="BK135" i="3"/>
  <c r="J135" i="3" s="1"/>
  <c r="J373" i="3"/>
  <c r="J107" i="3" s="1"/>
  <c r="BK372" i="3"/>
  <c r="J372" i="3" s="1"/>
  <c r="J106" i="3" s="1"/>
  <c r="J96" i="5"/>
  <c r="J30" i="5"/>
  <c r="BK125" i="4"/>
  <c r="AZ94" i="1"/>
  <c r="T135" i="3"/>
  <c r="J121" i="2"/>
  <c r="J98" i="2" s="1"/>
  <c r="BK120" i="2"/>
  <c r="BK120" i="6"/>
  <c r="J120" i="6" s="1"/>
  <c r="J121" i="6"/>
  <c r="J97" i="6" s="1"/>
  <c r="R120" i="6"/>
  <c r="P136" i="3"/>
  <c r="P135" i="3" s="1"/>
  <c r="AU96" i="1" s="1"/>
  <c r="AU94" i="1" s="1"/>
  <c r="J30" i="3" l="1"/>
  <c r="J96" i="3"/>
  <c r="J39" i="5"/>
  <c r="AG98" i="1"/>
  <c r="AN98" i="1" s="1"/>
  <c r="J96" i="6"/>
  <c r="J30" i="6"/>
  <c r="W29" i="1"/>
  <c r="AV94" i="1"/>
  <c r="J125" i="4"/>
  <c r="J97" i="4" s="1"/>
  <c r="BK124" i="4"/>
  <c r="J124" i="4" s="1"/>
  <c r="BK119" i="2"/>
  <c r="J119" i="2" s="1"/>
  <c r="J120" i="2"/>
  <c r="J97" i="2" s="1"/>
  <c r="AK29" i="1" l="1"/>
  <c r="AT94" i="1"/>
  <c r="AG99" i="1"/>
  <c r="AN99" i="1" s="1"/>
  <c r="J39" i="6"/>
  <c r="J96" i="2"/>
  <c r="J30" i="2"/>
  <c r="J96" i="4"/>
  <c r="J30" i="4"/>
  <c r="J39" i="3"/>
  <c r="AG96" i="1"/>
  <c r="AN96" i="1" s="1"/>
  <c r="J39" i="2" l="1"/>
  <c r="AG95" i="1"/>
  <c r="J39" i="4"/>
  <c r="AG97" i="1"/>
  <c r="AN97" i="1" s="1"/>
  <c r="AG94" i="1" l="1"/>
  <c r="AN95" i="1"/>
  <c r="AN94" i="1" l="1"/>
  <c r="AK26" i="1"/>
  <c r="AK35" i="1" s="1"/>
</calcChain>
</file>

<file path=xl/sharedStrings.xml><?xml version="1.0" encoding="utf-8"?>
<sst xmlns="http://schemas.openxmlformats.org/spreadsheetml/2006/main" count="8532" uniqueCount="1364">
  <si>
    <t>Export Komplet</t>
  </si>
  <si>
    <t/>
  </si>
  <si>
    <t>2.0</t>
  </si>
  <si>
    <t>ZAMOK</t>
  </si>
  <si>
    <t>False</t>
  </si>
  <si>
    <t>{d81d6382-6a20-47ad-bb83-ef503916afee}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</si>
  <si>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</si>
  <si>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</si>
  <si>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</si>
  <si>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</si>
  <si>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</si>
  <si>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</si>
  <si>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</si>
  <si>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</si>
  <si>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2423a</t>
  </si>
  <si>
    <t>Měnit lze pouze buňky se žlutým podbarvením!
1) na prvním listu Rekapitulace stavby vyplňte v sestavě
    a) Souhrnný list
       - údaje o Uchazeči
         (přenesou se do ostatních sestav i v jiných listech)
    b) Rekapitulace objektů
       - potřebné Ostatní náklady
2) na vybraných listech vyplňte v sestavě
    a) Krycí list
       - údaje o Uchazeči, pokud se liší od údajů o Uchazeči na Souhrnném listu
         (údaje se přenesou do ostatních sestav v daném listu)
    b) Rekapitulace rozpočtu
       - potřebné Ostatní náklady
    c) Celkové náklady za stavbu
       - ceny u položek
       - množství, pokud má žluté podbarvení
       - a v případě potřeby poznámku (ta je ve skrytém sloupci)</t>
  </si>
  <si>
    <t>Stavba:</t>
  </si>
  <si>
    <t>Stavební úpravy části 1.NP pro změnu užívání knihovny na lékařskou ordinaci-aktualizace 04/2026</t>
  </si>
  <si>
    <t>KSO:</t>
  </si>
  <si>
    <t>CC-CZ:</t>
  </si>
  <si>
    <t>Místo:</t>
  </si>
  <si>
    <t>Trutnov Poříčí</t>
  </si>
  <si>
    <t>Datum:</t>
  </si>
  <si>
    <t>1. 4. 2026</t>
  </si>
  <si>
    <t>Zadavatel:</t>
  </si>
  <si>
    <t>IČ:</t>
  </si>
  <si>
    <t>Město Trutnov</t>
  </si>
  <si>
    <t>DIČ:</t>
  </si>
  <si>
    <t>Uchazeč:</t>
  </si>
  <si>
    <t>Vyplň údaj</t>
  </si>
  <si>
    <t>Projektant:</t>
  </si>
  <si>
    <t>Jiřina Fikarová</t>
  </si>
  <si>
    <t>True</t>
  </si>
  <si>
    <t>Zpracovatel:</t>
  </si>
  <si>
    <t>Ing. Lenka Kasperová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</si>
  <si>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</si>
  <si>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</si>
  <si>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</si>
  <si>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</si>
  <si>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</si>
  <si>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</si>
  <si>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</si>
  <si>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</si>
  <si>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</si>
  <si>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</si>
  <si>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</si>
  <si>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</si>
  <si>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</si>
  <si>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</si>
  <si>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</si>
  <si>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</si>
  <si>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</si>
  <si>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</si>
  <si>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</si>
  <si>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</si>
  <si>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</si>
  <si>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</si>
  <si>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</si>
  <si>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</si>
  <si>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</si>
  <si>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</si>
  <si>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</si>
  <si>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
náklady [CZK]</t>
  </si>
  <si>
    <t>DPH [CZK]</t>
  </si>
  <si>
    <t>Normohodiny [h]</t>
  </si>
  <si>
    <t>DPH základní [CZK]</t>
  </si>
  <si>
    <t>DPH snížená [CZK]</t>
  </si>
  <si>
    <t>DPH základní přenesená
[CZK]</t>
  </si>
  <si>
    <t>DPH snížená přenesená
[CZK]</t>
  </si>
  <si>
    <t>Základna
DPH základní</t>
  </si>
  <si>
    <t>Základna
DPH snížená</t>
  </si>
  <si>
    <t>Základna
DPH zákl. přenesená</t>
  </si>
  <si>
    <t>Základna
DPH sníž. přenesená</t>
  </si>
  <si>
    <t>Základna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</si>
  <si>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</si>
  <si>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</si>
  <si>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</si>
  <si>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</si>
  <si>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</si>
  <si>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</si>
  <si>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</si>
  <si>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000</t>
  </si>
  <si>
    <t>Vedlejší a ostatní náklady</t>
  </si>
  <si>
    <t>VON</t>
  </si>
  <si>
    <t>1</t>
  </si>
  <si>
    <t>{72a62bd3-2a14-482b-a13a-09adce44ee6e}</t>
  </si>
  <si>
    <t>2</t>
  </si>
  <si>
    <t>001</t>
  </si>
  <si>
    <t>Stavební část</t>
  </si>
  <si>
    <t>STA</t>
  </si>
  <si>
    <t>{f46a0d23-f446-4aa7-b054-2d83c3a4e73b}</t>
  </si>
  <si>
    <t>002</t>
  </si>
  <si>
    <t>Zdravotní technika</t>
  </si>
  <si>
    <t>{b6da8402-4fe1-4591-860e-f99f59f50132}</t>
  </si>
  <si>
    <t>003</t>
  </si>
  <si>
    <t>Ústřední vytápění</t>
  </si>
  <si>
    <t>{8679117d-19be-4987-beb9-ca0db35e5572}</t>
  </si>
  <si>
    <t>004</t>
  </si>
  <si>
    <t>Elektroinstalace</t>
  </si>
  <si>
    <t>{52d7b5b2-4403-4d25-a603-424570f57270}</t>
  </si>
  <si>
    <t>KRYCÍ LIST SOUPISU PRACÍ</t>
  </si>
  <si>
    <t>Objekt:</t>
  </si>
  <si>
    <t>000 - Vedlejší a ostatní náklady</t>
  </si>
  <si>
    <t>REKAPITULACE ČLENĚNÍ SOUPISU PRACÍ</t>
  </si>
  <si>
    <t>Kód dílu - Popis</t>
  </si>
  <si>
    <t>Cena celkem [CZK]</t>
  </si>
  <si>
    <t>Náklady ze soupisu prací</t>
  </si>
  <si>
    <t>-1</t>
  </si>
  <si>
    <t>VRN - Vedlejší rozpočtové náklady</t>
  </si>
  <si>
    <t xml:space="preserve">    VRN1 - Průzkumné, zeměměřičské a projektové práce</t>
  </si>
  <si>
    <t xml:space="preserve">    VRN3 - Zařízení staveniště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</si>
  <si>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</si>
  <si>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</si>
  <si>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</si>
  <si>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</si>
  <si>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</si>
  <si>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</si>
  <si>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</si>
  <si>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</si>
  <si>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</si>
  <si>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</si>
  <si>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</si>
  <si>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</si>
  <si>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</si>
  <si>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VRN</t>
  </si>
  <si>
    <t>Vedlejší rozpočtové náklady</t>
  </si>
  <si>
    <t>5</t>
  </si>
  <si>
    <t>ROZPOCET</t>
  </si>
  <si>
    <t>VRN1</t>
  </si>
  <si>
    <t>Průzkumné, zeměměřičské a projektové práce</t>
  </si>
  <si>
    <t>K</t>
  </si>
  <si>
    <t>012414000</t>
  </si>
  <si>
    <t>Geometrický plán vč. odsouhlasení KÚ</t>
  </si>
  <si>
    <t>kpl</t>
  </si>
  <si>
    <t>CS ÚRS 2026 01</t>
  </si>
  <si>
    <t>1024</t>
  </si>
  <si>
    <t>1479406470</t>
  </si>
  <si>
    <t>0124440001</t>
  </si>
  <si>
    <t>Geodetické zaměření</t>
  </si>
  <si>
    <t>-124876942</t>
  </si>
  <si>
    <t>3</t>
  </si>
  <si>
    <t>0124440002</t>
  </si>
  <si>
    <t>Vytýčení inženýrských sítí</t>
  </si>
  <si>
    <t>713561121</t>
  </si>
  <si>
    <t>4</t>
  </si>
  <si>
    <t>0132440001</t>
  </si>
  <si>
    <t>Vypracování realizační dokumentace stavby</t>
  </si>
  <si>
    <t>1591733747</t>
  </si>
  <si>
    <t>VRN3</t>
  </si>
  <si>
    <t>Zařízení staveniště</t>
  </si>
  <si>
    <t>030001000</t>
  </si>
  <si>
    <t>171614534</t>
  </si>
  <si>
    <t>malba</t>
  </si>
  <si>
    <t>401,381</t>
  </si>
  <si>
    <t>obklad</t>
  </si>
  <si>
    <t>79,29</t>
  </si>
  <si>
    <t>odvoz</t>
  </si>
  <si>
    <t>57,103</t>
  </si>
  <si>
    <t>podlaha</t>
  </si>
  <si>
    <t>88,6</t>
  </si>
  <si>
    <t>rýha</t>
  </si>
  <si>
    <t>4,32</t>
  </si>
  <si>
    <t>stěnyoprava</t>
  </si>
  <si>
    <t>246,639</t>
  </si>
  <si>
    <t>stropoprava</t>
  </si>
  <si>
    <t>6,5</t>
  </si>
  <si>
    <t>001 - Stavební část</t>
  </si>
  <si>
    <t>šachty</t>
  </si>
  <si>
    <t>0,6</t>
  </si>
  <si>
    <t>plocha</t>
  </si>
  <si>
    <t>158,13</t>
  </si>
  <si>
    <t>odkop</t>
  </si>
  <si>
    <t>52,183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</si>
  <si>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</si>
  <si>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</si>
  <si>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</si>
  <si>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</si>
  <si>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5 - Komunikace pozemní</t>
  </si>
  <si>
    <t xml:space="preserve">    6 - Úpravy povrchů, podlahy a osazování výplní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</si>
  <si>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</si>
  <si>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</si>
  <si>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</si>
  <si>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PSV - Práce a dodávky PSV</t>
  </si>
  <si>
    <t xml:space="preserve">    763 - Konstrukce suché výstavby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</si>
  <si>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</si>
  <si>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</si>
  <si>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</si>
  <si>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</si>
  <si>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781 - Dokončovací práce - obklady</t>
  </si>
  <si>
    <t xml:space="preserve">    784 - Dokončovací práce - malby a tapety</t>
  </si>
  <si>
    <t xml:space="preserve">    786 - Dokončovací práce - čalounické úpravy</t>
  </si>
  <si>
    <t>OST - Ostatní</t>
  </si>
  <si>
    <t>HSV</t>
  </si>
  <si>
    <t>Práce a dodávky HSV</t>
  </si>
  <si>
    <t>Zemní práce</t>
  </si>
  <si>
    <t>113106111</t>
  </si>
  <si>
    <t>Rozebrání dlažeb z mozaiky komunikací pro pěší ručně</t>
  </si>
  <si>
    <t>m2</t>
  </si>
  <si>
    <t>16631952</t>
  </si>
  <si>
    <t>VV</t>
  </si>
  <si>
    <t>"pro základy rampy"</t>
  </si>
  <si>
    <t>4*0,5*1,8</t>
  </si>
  <si>
    <t>113106123</t>
  </si>
  <si>
    <t>Rozebrání dlažeb ze zámkových dlaždic komunikací pro pěší ručně</t>
  </si>
  <si>
    <t>1079770986</t>
  </si>
  <si>
    <t>"před stávající branou"</t>
  </si>
  <si>
    <t>5*2</t>
  </si>
  <si>
    <t>113202111</t>
  </si>
  <si>
    <t>Vytrhání obrub krajníků obrubníků stojatých</t>
  </si>
  <si>
    <t>m</t>
  </si>
  <si>
    <t>1057352253</t>
  </si>
  <si>
    <t>"stávající obrubník - případné zpětné použití bude upřesněno na místě"</t>
  </si>
  <si>
    <t>28</t>
  </si>
  <si>
    <t>122251102</t>
  </si>
  <si>
    <t>Odkopávky a prokopávky nezapažené v hornině třídy těžitelnosti I skupiny 3 objem do 50 m3 strojně</t>
  </si>
  <si>
    <t>m3</t>
  </si>
  <si>
    <t>1627623225</t>
  </si>
  <si>
    <t>plocha*0,33</t>
  </si>
  <si>
    <t>Součet</t>
  </si>
  <si>
    <t>131111333</t>
  </si>
  <si>
    <t>Vrtání jamek pro plotové sloupky D přes 200 do 300 mm ručně s motorovým vrtákem</t>
  </si>
  <si>
    <t>531434251</t>
  </si>
  <si>
    <t>"pro plotové sloupky"</t>
  </si>
  <si>
    <t>7*0,8</t>
  </si>
  <si>
    <t>6</t>
  </si>
  <si>
    <t>132251101</t>
  </si>
  <si>
    <t>Hloubení rýh nezapažených š do 800 mm v hornině třídy těžitelnosti I skupiny 3 objem do 20 m3 strojně</t>
  </si>
  <si>
    <t>-1010419922</t>
  </si>
  <si>
    <t>4*1,8*0,4*1</t>
  </si>
  <si>
    <t>4*1,5*0,4*0,3</t>
  </si>
  <si>
    <t>4*1*0,4*0,3</t>
  </si>
  <si>
    <t>4*0,5*0,4*0,3</t>
  </si>
  <si>
    <t>7</t>
  </si>
  <si>
    <t>133251101</t>
  </si>
  <si>
    <t>Hloubení šachet nezapažených v hornině třídy těžitelnosti I skupiny 3 objem do 20 m3</t>
  </si>
  <si>
    <t>1301289349</t>
  </si>
  <si>
    <t>3*0,4*0,5*1</t>
  </si>
  <si>
    <t>8</t>
  </si>
  <si>
    <t>162651112</t>
  </si>
  <si>
    <t>Vodorovné přemístění přes 4 000 do 5000 m výkopku/sypaniny z horniny třídy těžitelnosti I skupiny 1 až 3</t>
  </si>
  <si>
    <t>659980650</t>
  </si>
  <si>
    <t>rýha+šachty+odkop</t>
  </si>
  <si>
    <t>9</t>
  </si>
  <si>
    <t>171201231</t>
  </si>
  <si>
    <t>Poplatek za uložení zeminy a kamení na recyklační skládce (skládkovné) kód odpadu 17 05 04</t>
  </si>
  <si>
    <t>t</t>
  </si>
  <si>
    <t>822810700</t>
  </si>
  <si>
    <t>odvoz*1,8</t>
  </si>
  <si>
    <t>10</t>
  </si>
  <si>
    <t>171251201</t>
  </si>
  <si>
    <t>Uložení sypaniny na skládky nebo meziskládky</t>
  </si>
  <si>
    <t>-1816893464</t>
  </si>
  <si>
    <t>11</t>
  </si>
  <si>
    <t>181912112</t>
  </si>
  <si>
    <t>Úprava pláně v hornině třídy těžitelnosti I skupiny 3 se zhutněním ručně</t>
  </si>
  <si>
    <t>1083794046</t>
  </si>
  <si>
    <t>Zakládání</t>
  </si>
  <si>
    <t>274313711</t>
  </si>
  <si>
    <t>Základové pasy z betonu tř. C 20/25</t>
  </si>
  <si>
    <t>-1672281765</t>
  </si>
  <si>
    <t>"základy rampy"</t>
  </si>
  <si>
    <t>13</t>
  </si>
  <si>
    <t>275313711</t>
  </si>
  <si>
    <t>Základové patky z betonu tř. C 20/25</t>
  </si>
  <si>
    <t>275850082</t>
  </si>
  <si>
    <t>14</t>
  </si>
  <si>
    <t>279113143</t>
  </si>
  <si>
    <t>Základová zeď tl přes 200 do 250 mm z tvárnic ztraceného bednění včetně výplně z betonu tř. C 20/25</t>
  </si>
  <si>
    <t>1870503250</t>
  </si>
  <si>
    <t>1,8*0,25</t>
  </si>
  <si>
    <t>1,8*0,3</t>
  </si>
  <si>
    <t>1,8*0,5</t>
  </si>
  <si>
    <t>15</t>
  </si>
  <si>
    <t>279361821</t>
  </si>
  <si>
    <t>Výztuž základových zdí nosných betonářskou ocelí 10 505</t>
  </si>
  <si>
    <t>1664485626</t>
  </si>
  <si>
    <t>Svislé a kompletní konstrukce</t>
  </si>
  <si>
    <t>16</t>
  </si>
  <si>
    <t>310237261</t>
  </si>
  <si>
    <t>Zazdívka otvorů pl přes 0,09 do 0,25 m2 ve zdivu nadzákladovém cihlami pálenými tl přes 450 do 600 mm</t>
  </si>
  <si>
    <t>kus</t>
  </si>
  <si>
    <t>-288579528</t>
  </si>
  <si>
    <t>17</t>
  </si>
  <si>
    <t>310239211</t>
  </si>
  <si>
    <t>Zazdívka otvorů pl přes 1 do 4 m2 ve zdivu nadzákladovém cihlami pálenými na MVC</t>
  </si>
  <si>
    <t>489503208</t>
  </si>
  <si>
    <t>1,4*2,4*0,2</t>
  </si>
  <si>
    <t>1*2*0,1</t>
  </si>
  <si>
    <t>18</t>
  </si>
  <si>
    <t>317234410</t>
  </si>
  <si>
    <t>Vyzdívka mezi nosníky z cihel pálených na MC</t>
  </si>
  <si>
    <t>1088214413</t>
  </si>
  <si>
    <t>2*1*0,5*0,25</t>
  </si>
  <si>
    <t>19</t>
  </si>
  <si>
    <t>317944321</t>
  </si>
  <si>
    <t>Válcované nosníky do č.12 dodatečně osazované do připravených otvorů</t>
  </si>
  <si>
    <t>651993783</t>
  </si>
  <si>
    <t>"3x I 120"  2*3*1,4*0,0112</t>
  </si>
  <si>
    <t>20</t>
  </si>
  <si>
    <t>338171123</t>
  </si>
  <si>
    <t>Osazování sloupků a vzpěr plotových ocelových v přes 2 do 2,6 m se zabetonováním</t>
  </si>
  <si>
    <t>2059631913</t>
  </si>
  <si>
    <t>M</t>
  </si>
  <si>
    <t>55342254</t>
  </si>
  <si>
    <t>sloupek plotový průběžný Pz a komaxitový 2250/38x1,5mm</t>
  </si>
  <si>
    <t>1463019328</t>
  </si>
  <si>
    <t>22</t>
  </si>
  <si>
    <t>340239211</t>
  </si>
  <si>
    <t>Zazdívka otvorů v příčkách nebo stěnách pl přes 1 do 4 m2 cihlami plnými tl do 100 mm</t>
  </si>
  <si>
    <t>2038337670</t>
  </si>
  <si>
    <t>"knihovna"  0,8*2</t>
  </si>
  <si>
    <t>23</t>
  </si>
  <si>
    <t>340239212</t>
  </si>
  <si>
    <t>Zazdívka otvorů v příčkách nebo stěnách pl přes 1 do 4 m2 cihlami plnými tl přes 100 mm</t>
  </si>
  <si>
    <t>2039465951</t>
  </si>
  <si>
    <t>1*2</t>
  </si>
  <si>
    <t>24</t>
  </si>
  <si>
    <t>346244381</t>
  </si>
  <si>
    <t>Plentování jednostranné v do 200 mm válcovaných nosníků cihlami</t>
  </si>
  <si>
    <t>359222489</t>
  </si>
  <si>
    <t>2*2*1,4*0,25</t>
  </si>
  <si>
    <t>25</t>
  </si>
  <si>
    <t>348101120R</t>
  </si>
  <si>
    <t>Kompl. dod. + mtž. nová kovová branka</t>
  </si>
  <si>
    <t>-21059972</t>
  </si>
  <si>
    <t>P</t>
  </si>
  <si>
    <t>Poznámka k položce:
cena zahrnuje kompletní provedení vč. kování, výplně  a povrchové úpravy - nátěr</t>
  </si>
  <si>
    <t>26</t>
  </si>
  <si>
    <t>348101120R1</t>
  </si>
  <si>
    <t>Kompl. dod. + mtž. nová dvoukřídlá brána</t>
  </si>
  <si>
    <t>-663046115</t>
  </si>
  <si>
    <t>Poznámka k položce:
cena zahrnuje kompletní provedení vč. sloupku mezi bránou a brankou, výplně, kování a povrchové úpravy - nátěr</t>
  </si>
  <si>
    <t>27</t>
  </si>
  <si>
    <t>348273261</t>
  </si>
  <si>
    <t>Plotový sloupek 300x300 mm z tvarovek štípaných rohových přírodních vč spárování a výplně betonem</t>
  </si>
  <si>
    <t>772783222</t>
  </si>
  <si>
    <t>2*2,4</t>
  </si>
  <si>
    <t>348273641</t>
  </si>
  <si>
    <t>Sloupová hlavice 300x300 mm z tvarovek broušených přírodních</t>
  </si>
  <si>
    <t>-1074128161</t>
  </si>
  <si>
    <t>29</t>
  </si>
  <si>
    <t>348401130</t>
  </si>
  <si>
    <t>Montáž oplocení ze strojového pletiva s napínacími dráty v přes 1,6 do 2,0 m</t>
  </si>
  <si>
    <t>-626830578</t>
  </si>
  <si>
    <t>30</t>
  </si>
  <si>
    <t>31327516</t>
  </si>
  <si>
    <t>pletivo drátěné plastifikované se čtvercovými oky 55/2,5mm v 1750mm</t>
  </si>
  <si>
    <t>698907789</t>
  </si>
  <si>
    <t>21*1,05</t>
  </si>
  <si>
    <t>31</t>
  </si>
  <si>
    <t>3139001</t>
  </si>
  <si>
    <t>Ostatní drobný mateirál</t>
  </si>
  <si>
    <t>-191658456</t>
  </si>
  <si>
    <t>Komunikace pozemní</t>
  </si>
  <si>
    <t>32</t>
  </si>
  <si>
    <t>564861011</t>
  </si>
  <si>
    <t>Podklad ze štěrkodrtě ŠD plochy do 100 m2 tl 200 mm</t>
  </si>
  <si>
    <t>-805933075</t>
  </si>
  <si>
    <t>33</t>
  </si>
  <si>
    <t>564951411</t>
  </si>
  <si>
    <t>Podklad z asfaltového recyklátu plochy přes 100 m2 tl 130 mm</t>
  </si>
  <si>
    <t>-1634185664</t>
  </si>
  <si>
    <t>"nová plocha"</t>
  </si>
  <si>
    <t>27*5,8+1,7*0,9</t>
  </si>
  <si>
    <t>Úpravy povrchů, podlahy a osazování výplní</t>
  </si>
  <si>
    <t>34</t>
  </si>
  <si>
    <t>611325421</t>
  </si>
  <si>
    <t>Oprava vnitřní vápenocementové štukové omítky tl jádrové omítky do 20 mm a tl štuku do 3 mm stropů v rozsahu plochy do 10 %</t>
  </si>
  <si>
    <t>2087446210</t>
  </si>
  <si>
    <t>"knihovna"</t>
  </si>
  <si>
    <t>"12"  1,9</t>
  </si>
  <si>
    <t>"13"  2,4</t>
  </si>
  <si>
    <t>"14"  2,2</t>
  </si>
  <si>
    <t>35</t>
  </si>
  <si>
    <t>612321121</t>
  </si>
  <si>
    <t>Vápenocementová omítka hladká jednovrstvá vnitřních stěn nanášená ručně</t>
  </si>
  <si>
    <t>-1307879364</t>
  </si>
  <si>
    <t>"pod kermický obklad na zdivu"  45,690</t>
  </si>
  <si>
    <t>36</t>
  </si>
  <si>
    <t>612325222</t>
  </si>
  <si>
    <t>Vápenocementová štuková omítka malých ploch přes 0,09 do 0,25 m2 na stěnách</t>
  </si>
  <si>
    <t>-1886954695</t>
  </si>
  <si>
    <t>37</t>
  </si>
  <si>
    <t>612325223</t>
  </si>
  <si>
    <t>Vápenocementová štuková omítka malých ploch přes 0,25 do 1 m2 na stěnách</t>
  </si>
  <si>
    <t>1386043443</t>
  </si>
  <si>
    <t>38</t>
  </si>
  <si>
    <t>612325225</t>
  </si>
  <si>
    <t>Vápenocementová štuková omítka malých ploch přes 1 do 4 m2 na stěnách</t>
  </si>
  <si>
    <t>889688980</t>
  </si>
  <si>
    <t>"zazdívky"</t>
  </si>
  <si>
    <t>2+2</t>
  </si>
  <si>
    <t>39</t>
  </si>
  <si>
    <t>612325422</t>
  </si>
  <si>
    <t>Oprava vnitřní vápenocementové štukové omítky tl jádrové omítky do 20 mm a tl štuku do 3 mm stěn v rozsahu plochy přes 10 do 30 %</t>
  </si>
  <si>
    <t>-128111116</t>
  </si>
  <si>
    <t>"ordinace"</t>
  </si>
  <si>
    <t>"01"  (1,9+3,7*2-1+2,4+0,45*2)*3,6</t>
  </si>
  <si>
    <t>-(0,7*1,97+0,8*1,97)</t>
  </si>
  <si>
    <t>"02"  (2,3+1,8)*0,9</t>
  </si>
  <si>
    <t>"03"  (2*4+3)*2,9</t>
  </si>
  <si>
    <t>-(1*2,1+1,15*1,95+1,65*1,95)</t>
  </si>
  <si>
    <t>(1,15+2*1,95)*0,25</t>
  </si>
  <si>
    <t>(1,65+2*1,95)*0,25</t>
  </si>
  <si>
    <t>"04"  (5,8+3)*2*3,3</t>
  </si>
  <si>
    <t>-(0,8*1,97+0,7*1,97+1,1*1,95)</t>
  </si>
  <si>
    <t>(0,9+2*2,1)*0,2</t>
  </si>
  <si>
    <t>(1,1+2*1,95)*0,25</t>
  </si>
  <si>
    <t>"05"  (2*4,2+3,9)*2,9</t>
  </si>
  <si>
    <t>-(0,8*1,97+2*1,1*1,95)</t>
  </si>
  <si>
    <t>"06"  2*4,9*2,9</t>
  </si>
  <si>
    <t>-0,7*1,97</t>
  </si>
  <si>
    <t>"07"  (1,7+2,1)*2,9</t>
  </si>
  <si>
    <t>"08"  (1,5+1)*0,9</t>
  </si>
  <si>
    <t>"09"  1,1*1,72</t>
  </si>
  <si>
    <t>"10"  (2*0,9+2,1)*1,75</t>
  </si>
  <si>
    <t>"11"  (1,7+2,7)*2*1,8</t>
  </si>
  <si>
    <t>"12"  (1,2+2,1)*1,85</t>
  </si>
  <si>
    <t>"13"  2*1*1,75</t>
  </si>
  <si>
    <t>2*1,1*3,35</t>
  </si>
  <si>
    <t>"14"  (1+2,1)*3,35</t>
  </si>
  <si>
    <t>40</t>
  </si>
  <si>
    <t>619995001R</t>
  </si>
  <si>
    <t>Začištění venkovních omítek kolem vchodových dveří</t>
  </si>
  <si>
    <t>-1478076404</t>
  </si>
  <si>
    <t>1,7+2*2,7</t>
  </si>
  <si>
    <t>Ostatní konstrukce a práce, bourání</t>
  </si>
  <si>
    <t>41</t>
  </si>
  <si>
    <t>916131213</t>
  </si>
  <si>
    <t>Osazení silničního obrubníku betonového stojatého s boční opěrou do lože z betonu prostého</t>
  </si>
  <si>
    <t>392902772</t>
  </si>
  <si>
    <t>"mezi novou plochou a stáv. komunikací"</t>
  </si>
  <si>
    <t>"pod plotem"</t>
  </si>
  <si>
    <t>42</t>
  </si>
  <si>
    <t>59217031</t>
  </si>
  <si>
    <t>obrubník silniční betonový 1000x150x250mm</t>
  </si>
  <si>
    <t>-2113442923</t>
  </si>
  <si>
    <t>49*1,02 'Přepočtené koeficientem množství</t>
  </si>
  <si>
    <t>43</t>
  </si>
  <si>
    <t>916231213</t>
  </si>
  <si>
    <t>Osazení chodníkového obrubníku betonového stojatého s boční opěrou do lože z betonu prostého</t>
  </si>
  <si>
    <t>-818498699</t>
  </si>
  <si>
    <t>"mezi stáv. chodníkem a plochou"</t>
  </si>
  <si>
    <t>44</t>
  </si>
  <si>
    <t>59217017</t>
  </si>
  <si>
    <t>obrubník betonový chodníkový 1000x100x250mm</t>
  </si>
  <si>
    <t>-1859212559</t>
  </si>
  <si>
    <t>1*1,02 'Přepočtené koeficientem množství</t>
  </si>
  <si>
    <t>45</t>
  </si>
  <si>
    <t>916991121</t>
  </si>
  <si>
    <t>Lože pod obrubníky, krajníky nebo obruby z dlažebních kostek z betonu prostého</t>
  </si>
  <si>
    <t>698294570</t>
  </si>
  <si>
    <t>(49+1)*0,2*0,3</t>
  </si>
  <si>
    <t>46</t>
  </si>
  <si>
    <t>919726122</t>
  </si>
  <si>
    <t>Geotextilie pro ochranu, separaci a filtraci netkaná měrná hm přes 200 do 300 g/m2</t>
  </si>
  <si>
    <t>130280508</t>
  </si>
  <si>
    <t>47</t>
  </si>
  <si>
    <t>949101111</t>
  </si>
  <si>
    <t>Lešení pomocné pro objekty pozemních staveb s lešeňovou podlahou v do 1,9 m zatížení do 150 kg/m2</t>
  </si>
  <si>
    <t>1664630079</t>
  </si>
  <si>
    <t>48</t>
  </si>
  <si>
    <t>952901111</t>
  </si>
  <si>
    <t>Vyčištění budov bytové a občanské výstavby při výšce podlaží do 4 m</t>
  </si>
  <si>
    <t>1828894830</t>
  </si>
  <si>
    <t>49</t>
  </si>
  <si>
    <t>953943211</t>
  </si>
  <si>
    <t>Osazování hasicího přístroje</t>
  </si>
  <si>
    <t>-1832498224</t>
  </si>
  <si>
    <t>50</t>
  </si>
  <si>
    <t>44932001</t>
  </si>
  <si>
    <t>přístroj hasicí ruční práškový hasební schopnost 21A, 113B, C</t>
  </si>
  <si>
    <t>1677997525</t>
  </si>
  <si>
    <t>51</t>
  </si>
  <si>
    <t>953993311R</t>
  </si>
  <si>
    <t xml:space="preserve">Bezpečnostní, orientační nebo informační tabulky </t>
  </si>
  <si>
    <t>-743465706</t>
  </si>
  <si>
    <t>Poznámka k položce:
druh a rozmístění del PBŘ</t>
  </si>
  <si>
    <t>52</t>
  </si>
  <si>
    <t>961044111R</t>
  </si>
  <si>
    <t>Bourání venkovních schodů</t>
  </si>
  <si>
    <t>361105405</t>
  </si>
  <si>
    <t>53</t>
  </si>
  <si>
    <t>962031132</t>
  </si>
  <si>
    <t>Bourání příček nebo přizdívek z cihel pálených tl do 100 mm</t>
  </si>
  <si>
    <t>-1047738099</t>
  </si>
  <si>
    <t>(4,4+1,6)*3,55</t>
  </si>
  <si>
    <t>2,1*3,55</t>
  </si>
  <si>
    <t>54</t>
  </si>
  <si>
    <t>962031133</t>
  </si>
  <si>
    <t>Bourání příček nebo přizdívek z cihel pálených tl přes 100 do 150 mm</t>
  </si>
  <si>
    <t>688569237</t>
  </si>
  <si>
    <t>2*2*3,55</t>
  </si>
  <si>
    <t>55</t>
  </si>
  <si>
    <t>962032231</t>
  </si>
  <si>
    <t>Bourání zdiva z cihel pálených nebo vápenopískových na MV nebo MVC přes 1 m3</t>
  </si>
  <si>
    <t>-1154345859</t>
  </si>
  <si>
    <t>1,6*3,55*0,175</t>
  </si>
  <si>
    <t>1,7*3,55*0,2</t>
  </si>
  <si>
    <t>Mezisoučet</t>
  </si>
  <si>
    <t>"oplocení-sloupky a podezdívka"</t>
  </si>
  <si>
    <t>20*0,5*0,5</t>
  </si>
  <si>
    <t>2*0,4*0,4*2</t>
  </si>
  <si>
    <t>2*0,2*0,2*2</t>
  </si>
  <si>
    <t>56</t>
  </si>
  <si>
    <t>962081141</t>
  </si>
  <si>
    <t>Bourání příček ze skleněných tvárnic tl přes 100 do 150 mm</t>
  </si>
  <si>
    <t>-1675216308</t>
  </si>
  <si>
    <t>2*0,5</t>
  </si>
  <si>
    <t>57</t>
  </si>
  <si>
    <t>965081213</t>
  </si>
  <si>
    <t>Bourání podlah z dlaždic keramických nebo xylolitových tl do 10 mm plochy přes 1 m2</t>
  </si>
  <si>
    <t>1618057818</t>
  </si>
  <si>
    <t>3,9*5,8</t>
  </si>
  <si>
    <t>1,7*1,7+1,6*1</t>
  </si>
  <si>
    <t>1,8*3,8</t>
  </si>
  <si>
    <t>58</t>
  </si>
  <si>
    <t>966072811R</t>
  </si>
  <si>
    <t xml:space="preserve">Rozebrání rámového oplocení </t>
  </si>
  <si>
    <t>1542126380</t>
  </si>
  <si>
    <t>59</t>
  </si>
  <si>
    <t>966073811R</t>
  </si>
  <si>
    <t>Demontáž plotové branky</t>
  </si>
  <si>
    <t>1014268331</t>
  </si>
  <si>
    <t>60</t>
  </si>
  <si>
    <t>968072455</t>
  </si>
  <si>
    <t>Vybourání kovových dveřních zárubní pl do 2 m2</t>
  </si>
  <si>
    <t>1400064440</t>
  </si>
  <si>
    <t>0,9*2</t>
  </si>
  <si>
    <t>9*0,7*2</t>
  </si>
  <si>
    <t>61</t>
  </si>
  <si>
    <t>971033631</t>
  </si>
  <si>
    <t>Vybourání otvorů ve zdivu cihelném pl do 4 m2 na MVC nebo MV tl do 150 mm</t>
  </si>
  <si>
    <t>-484814186</t>
  </si>
  <si>
    <t>"ordinace"  1*2,1</t>
  </si>
  <si>
    <t>"knihovna"  0,8*2,1+1*2,1</t>
  </si>
  <si>
    <t>62</t>
  </si>
  <si>
    <t>971033651</t>
  </si>
  <si>
    <t>Vybourání otvorů ve zdivu cihelném pl do 4 m2 na MVC nebo MV tl do 600 mm</t>
  </si>
  <si>
    <t>445328609</t>
  </si>
  <si>
    <t>2*1*2,1*0,6</t>
  </si>
  <si>
    <t>63</t>
  </si>
  <si>
    <t>974031664</t>
  </si>
  <si>
    <t>Vysekání rýh ve zdivu cihelném pro vtahování nosníků hl do 150 mm v do 150 mm</t>
  </si>
  <si>
    <t>-669894879</t>
  </si>
  <si>
    <t>2*3*1,4</t>
  </si>
  <si>
    <t>64</t>
  </si>
  <si>
    <t>978011121</t>
  </si>
  <si>
    <t>Otlučení (osekání) vnitřní vápenné nebo vápenocementové omítky stropů v rozsahu přes 5 do 10 %</t>
  </si>
  <si>
    <t>1227921377</t>
  </si>
  <si>
    <t>65</t>
  </si>
  <si>
    <t>978013141</t>
  </si>
  <si>
    <t>Otlučení (osekání) vnitřní vápenné nebo vápenocementové omítky stěn v rozsahu přes 10 do 30 %</t>
  </si>
  <si>
    <t>73509931</t>
  </si>
  <si>
    <t>66</t>
  </si>
  <si>
    <t>978013191</t>
  </si>
  <si>
    <t>Otlučení (osekání) vnitřní vápenné nebo vápenocementové omítky stěn v rozsahu přes 50 do 100 %</t>
  </si>
  <si>
    <t>1317507971</t>
  </si>
  <si>
    <t>"pod keramický obklad na zdivu"</t>
  </si>
  <si>
    <t>"02"  (2,3+1,8-0,8+0,3)*1,8</t>
  </si>
  <si>
    <t>"04"  1,2*1,8</t>
  </si>
  <si>
    <t>"05"  1*1,8</t>
  </si>
  <si>
    <t>"08"  (1,5+0,6)*2</t>
  </si>
  <si>
    <t>"09"  (1,1+0,2)*1,8</t>
  </si>
  <si>
    <t>"10"  (1+2,1)*1,8</t>
  </si>
  <si>
    <t>"11"  ((1,7+2,7)*2-0,7+2*0,2)*1,8</t>
  </si>
  <si>
    <t>"12"  (1,2+2,1)*1,5</t>
  </si>
  <si>
    <t>"13"  1,6*1,8</t>
  </si>
  <si>
    <t>67</t>
  </si>
  <si>
    <t>978059541</t>
  </si>
  <si>
    <t>Odsekání a odebrání obkladů stěn z vnitřních obkládaček plochy přes 1 m2</t>
  </si>
  <si>
    <t>-1460057475</t>
  </si>
  <si>
    <t>((3,9+5,8)*2-0,7*2)*2</t>
  </si>
  <si>
    <t>((3+5,8)*2-0,7)*2</t>
  </si>
  <si>
    <t>((1,7+2,7)*2-0,6)*1,8</t>
  </si>
  <si>
    <t>2*1,2*1,5</t>
  </si>
  <si>
    <t>68</t>
  </si>
  <si>
    <t>99001</t>
  </si>
  <si>
    <t>Doplnění oblouku klenby nad vchodovými dveřimi tepelnou izolací PIR</t>
  </si>
  <si>
    <t>598812230</t>
  </si>
  <si>
    <t>69</t>
  </si>
  <si>
    <t>99002</t>
  </si>
  <si>
    <t>Ostatní drobné konstrukce a práce</t>
  </si>
  <si>
    <t>HZS</t>
  </si>
  <si>
    <t>-1555328857</t>
  </si>
  <si>
    <t>Poznámka k položce:
průrazy, sekání, začištění apod.</t>
  </si>
  <si>
    <t>997</t>
  </si>
  <si>
    <t>Doprava suti a vybouraných hmot</t>
  </si>
  <si>
    <t>70</t>
  </si>
  <si>
    <t>997013151</t>
  </si>
  <si>
    <t>Vnitrostaveništní doprava suti a vybouraných hmot pro budovy v do 6 m s omezením mechanizace</t>
  </si>
  <si>
    <t>1209970188</t>
  </si>
  <si>
    <t>71</t>
  </si>
  <si>
    <t>997013501</t>
  </si>
  <si>
    <t>Odvoz suti a vybouraných hmot na skládku nebo meziskládku do 1 km se složením</t>
  </si>
  <si>
    <t>1124659019</t>
  </si>
  <si>
    <t>72</t>
  </si>
  <si>
    <t>997013509</t>
  </si>
  <si>
    <t>Příplatek k odvozu suti a vybouraných hmot na skládku ZKD 1 km přes 1 km</t>
  </si>
  <si>
    <t>916119113</t>
  </si>
  <si>
    <t>58,687*4 'Přepočtené koeficientem množství</t>
  </si>
  <si>
    <t>73</t>
  </si>
  <si>
    <t>997013631</t>
  </si>
  <si>
    <t>Poplatek za uložení na skládce (skládkovné) stavebního odpadu směsného kód odpadu 17 09 04</t>
  </si>
  <si>
    <t>-350939248</t>
  </si>
  <si>
    <t>998</t>
  </si>
  <si>
    <t>Přesun hmot</t>
  </si>
  <si>
    <t>74</t>
  </si>
  <si>
    <t>998011008</t>
  </si>
  <si>
    <t>Přesun hmot pro budovy zděné s omezením mechanizace pro budovy v do 6 m</t>
  </si>
  <si>
    <t>-1413235412</t>
  </si>
  <si>
    <t>PSV</t>
  </si>
  <si>
    <t>Práce a dodávky PSV</t>
  </si>
  <si>
    <t>763</t>
  </si>
  <si>
    <t>Konstrukce suché výstavby</t>
  </si>
  <si>
    <t>75</t>
  </si>
  <si>
    <t>763001</t>
  </si>
  <si>
    <t>Příplatek za použití voděodolné SDK desky</t>
  </si>
  <si>
    <t>212765527</t>
  </si>
  <si>
    <t>(1,8+2)*3,55</t>
  </si>
  <si>
    <t>(1,5+1,7+1)*3,55</t>
  </si>
  <si>
    <t>2,1*3,35</t>
  </si>
  <si>
    <t>76</t>
  </si>
  <si>
    <t>763111314</t>
  </si>
  <si>
    <t>SDK příčka tl 100 mm profil CW+UW 75 desky 1xA 12,5 s izolací EI 30 Rw do 45 dB</t>
  </si>
  <si>
    <t>-926648500</t>
  </si>
  <si>
    <t xml:space="preserve">"ordinace"  </t>
  </si>
  <si>
    <t>(3,8+2+2,1)*3,55</t>
  </si>
  <si>
    <t>-0,7*1,97*4</t>
  </si>
  <si>
    <t>2,1*3,55-0,7*1,97</t>
  </si>
  <si>
    <t>77</t>
  </si>
  <si>
    <t>763111316</t>
  </si>
  <si>
    <t>SDK příčka tl 125 mm profil CW+UW 100 desky 1xA 12,5 s izolací EI 30 Rw do 48 dB</t>
  </si>
  <si>
    <t>1633976062</t>
  </si>
  <si>
    <t>3,9*3,55</t>
  </si>
  <si>
    <t>2,1*3,55-0,8*1,97</t>
  </si>
  <si>
    <t>78</t>
  </si>
  <si>
    <t>763112312R</t>
  </si>
  <si>
    <t xml:space="preserve">SDK příčka  tl 150 mm zdvojený profil CW+UW 50 desky 1xA 12,5 s dvojitou izolací </t>
  </si>
  <si>
    <t>-1981888559</t>
  </si>
  <si>
    <t>(2,9+1,9)*3,55</t>
  </si>
  <si>
    <t>-0,9*1,97</t>
  </si>
  <si>
    <t>79</t>
  </si>
  <si>
    <t>763111717</t>
  </si>
  <si>
    <t>SDK příčka základní penetrační nátěr (oboustranně)</t>
  </si>
  <si>
    <t>-1915892641</t>
  </si>
  <si>
    <t>28,605+27,179+15,267</t>
  </si>
  <si>
    <t>80</t>
  </si>
  <si>
    <t>763111712R</t>
  </si>
  <si>
    <t>SDK příčka  kotvení ke stáv. zdivu</t>
  </si>
  <si>
    <t>-1344234630</t>
  </si>
  <si>
    <t>13*3,55</t>
  </si>
  <si>
    <t>81</t>
  </si>
  <si>
    <t>763121426</t>
  </si>
  <si>
    <t>SDK stěna předsazená tl 112,5 mm profil CW+UW 100 deska 1xH2 12,5 bez izolace EI 15</t>
  </si>
  <si>
    <t>-583944174</t>
  </si>
  <si>
    <t>"WC"</t>
  </si>
  <si>
    <t>3*1*1,2</t>
  </si>
  <si>
    <t>82</t>
  </si>
  <si>
    <t>763135101</t>
  </si>
  <si>
    <t>Montáž SDK kazetového podhledu z kazet 600x600 mm na zavěšenou viditelnou nosnou konstrukci</t>
  </si>
  <si>
    <t>1330830218</t>
  </si>
  <si>
    <t>"01"  9,1</t>
  </si>
  <si>
    <t>"02"  3,8</t>
  </si>
  <si>
    <t>"03"  11,3</t>
  </si>
  <si>
    <t>"04"  17,4</t>
  </si>
  <si>
    <t>"05"  16,3</t>
  </si>
  <si>
    <t>"06"  9,9</t>
  </si>
  <si>
    <t>"07"  3,1</t>
  </si>
  <si>
    <t>"08"  2,7</t>
  </si>
  <si>
    <t>"09"  2,2</t>
  </si>
  <si>
    <t>"10"  1,9</t>
  </si>
  <si>
    <t>"11"  4,4</t>
  </si>
  <si>
    <t>83</t>
  </si>
  <si>
    <t>59030570</t>
  </si>
  <si>
    <t>podhled kazetový bez děrování viditelný rastr tl 10mm 600x600mm</t>
  </si>
  <si>
    <t>-2121763313</t>
  </si>
  <si>
    <t>82,1*1,05</t>
  </si>
  <si>
    <t>84</t>
  </si>
  <si>
    <t>763181411</t>
  </si>
  <si>
    <t>Ztužující výplň otvoru pro dveře s CW a UW profilem pro příčky do 2,60 m</t>
  </si>
  <si>
    <t>-1864817854</t>
  </si>
  <si>
    <t>85</t>
  </si>
  <si>
    <t>763183112</t>
  </si>
  <si>
    <t>Montáž pouzdra posuvných dveří s jednou kapsou pro jedno křídlo š přes 800 do 1200 mm do SDK příčky</t>
  </si>
  <si>
    <t>443581120</t>
  </si>
  <si>
    <t>86</t>
  </si>
  <si>
    <t>55331693</t>
  </si>
  <si>
    <t>pouzdro stavební do SDK pro 1 křídlo posuvných dveří š 900mm v do 2100mm</t>
  </si>
  <si>
    <t>1968077737</t>
  </si>
  <si>
    <t>87</t>
  </si>
  <si>
    <t>998763411</t>
  </si>
  <si>
    <t>Přesun hmot procentní pro konstrukce montované z desek s omezením mechanizace v objektech v do 6 m</t>
  </si>
  <si>
    <t>%</t>
  </si>
  <si>
    <t>805736355</t>
  </si>
  <si>
    <t>766</t>
  </si>
  <si>
    <t>Konstrukce truhlářské</t>
  </si>
  <si>
    <t>88</t>
  </si>
  <si>
    <t>6119001</t>
  </si>
  <si>
    <t>Příplatek za hlukovou izolaci dveří</t>
  </si>
  <si>
    <t>ks</t>
  </si>
  <si>
    <t>1621782102</t>
  </si>
  <si>
    <t>89</t>
  </si>
  <si>
    <t>766001</t>
  </si>
  <si>
    <t>Kompl. dod. + mtž. kuchyňská linka</t>
  </si>
  <si>
    <t>2011430694</t>
  </si>
  <si>
    <t xml:space="preserve">Poznámka k položce:
spodní a horní skříňky, pracovní deska, dřez (napojení a baterie viz díl ZT)
</t>
  </si>
  <si>
    <t>90</t>
  </si>
  <si>
    <t>766660171</t>
  </si>
  <si>
    <t>Montáž dveřních křídel otvíravých jednokřídlových š do 0,8 m do obložkové zárubně</t>
  </si>
  <si>
    <t>-1834665307</t>
  </si>
  <si>
    <t>1+3+1+1+2+1+1+1+1+1</t>
  </si>
  <si>
    <t>91</t>
  </si>
  <si>
    <t>61162074</t>
  </si>
  <si>
    <t>dveře jednokřídlé voštinové povrch laminátový plné 800x1970-2100mm</t>
  </si>
  <si>
    <t>-620996470</t>
  </si>
  <si>
    <t>1+1+1+1+1</t>
  </si>
  <si>
    <t>92</t>
  </si>
  <si>
    <t>61162079</t>
  </si>
  <si>
    <t>dveře jednokřídlé voštinové povrch laminátový částečně prosklené 700x1970-2100mm</t>
  </si>
  <si>
    <t>-1717683995</t>
  </si>
  <si>
    <t>1+3+1</t>
  </si>
  <si>
    <t>93</t>
  </si>
  <si>
    <t>61162073</t>
  </si>
  <si>
    <t>dveře jednokřídlé voštinové povrch laminátový plné 700x1970-2100mm</t>
  </si>
  <si>
    <t>719020679</t>
  </si>
  <si>
    <t>1+2</t>
  </si>
  <si>
    <t>94</t>
  </si>
  <si>
    <t>766660311</t>
  </si>
  <si>
    <t>Montáž posuvných dveří jednokřídlových průchozí š do 800 mm do pouzdra s jednou kapsou</t>
  </si>
  <si>
    <t>-1603526618</t>
  </si>
  <si>
    <t>95</t>
  </si>
  <si>
    <t>61162081</t>
  </si>
  <si>
    <t>dveře jednokřídlé voštinové povrch laminátový částečně prosklené 900x1970-2100mm</t>
  </si>
  <si>
    <t>-308705976</t>
  </si>
  <si>
    <t>96</t>
  </si>
  <si>
    <t>766660720</t>
  </si>
  <si>
    <t>Osazení větrací mřížky s vyříznutím otvoru</t>
  </si>
  <si>
    <t>-1074054373</t>
  </si>
  <si>
    <t>97</t>
  </si>
  <si>
    <t>553414281</t>
  </si>
  <si>
    <t xml:space="preserve">mřížka větrací </t>
  </si>
  <si>
    <t>-814427837</t>
  </si>
  <si>
    <t>98</t>
  </si>
  <si>
    <t>766660729</t>
  </si>
  <si>
    <t>Montáž dveřního interiérového kování - štítku s klikou</t>
  </si>
  <si>
    <t>-439586434</t>
  </si>
  <si>
    <t>99</t>
  </si>
  <si>
    <t>549141231</t>
  </si>
  <si>
    <t xml:space="preserve">dveřní kování interiérové </t>
  </si>
  <si>
    <t>-44595298</t>
  </si>
  <si>
    <t>100</t>
  </si>
  <si>
    <t>766660752</t>
  </si>
  <si>
    <t>Montáž dveřního interiérového kování - zámkové vložky</t>
  </si>
  <si>
    <t>723060444</t>
  </si>
  <si>
    <t>101</t>
  </si>
  <si>
    <t>549642111</t>
  </si>
  <si>
    <t xml:space="preserve">vložka cylindrická stavební </t>
  </si>
  <si>
    <t>-585090985</t>
  </si>
  <si>
    <t>102</t>
  </si>
  <si>
    <t>766682111</t>
  </si>
  <si>
    <t>Montáž zárubní obložkových pro dveře jednokřídlové tl stěny do 170 mm</t>
  </si>
  <si>
    <t>-1905867302</t>
  </si>
  <si>
    <t>103</t>
  </si>
  <si>
    <t>61182307</t>
  </si>
  <si>
    <t>zárubeň jednokřídlá obložková s laminátovým povrchem tl stěny 60-150mm rozměru 600-1100/1970, 2100mm</t>
  </si>
  <si>
    <t>2083113795</t>
  </si>
  <si>
    <t>104</t>
  </si>
  <si>
    <t>7669001</t>
  </si>
  <si>
    <t>Kompl. dod. + mtž. kování k posuvným dveřím - mušle</t>
  </si>
  <si>
    <t>-1189570683</t>
  </si>
  <si>
    <t>105</t>
  </si>
  <si>
    <t>7669002</t>
  </si>
  <si>
    <t>Kompl. dod. + mtž. vchodová prosklená stěna s dveřmi a nadsvětlíkem vel. cca 1 700 x 2 700 ozn. 1</t>
  </si>
  <si>
    <t>166724117</t>
  </si>
  <si>
    <t>Poznámka k položce:
cena zahrnuje kompletní provedneí vč. kování a všech doplňků dle popisu v PD</t>
  </si>
  <si>
    <t>106</t>
  </si>
  <si>
    <t>7669003</t>
  </si>
  <si>
    <t>Kompl. dod. + mtž. dřevěné bednění zábradlí rampy</t>
  </si>
  <si>
    <t>1593392841</t>
  </si>
  <si>
    <t>Poznámka k položce:
cena zahrnuje kompletní provedení vč. dodávky potřebného materiálu, kotvení a povrchové úpravy (překládaná prkna + svlaky) dle popisu v PD</t>
  </si>
  <si>
    <t>(9,5+1,8)*1,9</t>
  </si>
  <si>
    <t>107</t>
  </si>
  <si>
    <t>998766211</t>
  </si>
  <si>
    <t>Přesun hmot procentní pro kce truhlářské s omezením mechanizace v objektech v do 6 m</t>
  </si>
  <si>
    <t>712193689</t>
  </si>
  <si>
    <t>767</t>
  </si>
  <si>
    <t>Konstrukce zámečnické</t>
  </si>
  <si>
    <t>108</t>
  </si>
  <si>
    <t>767001</t>
  </si>
  <si>
    <t>Kompl. dod. + mtž. nová ocelová rampa</t>
  </si>
  <si>
    <t>soub</t>
  </si>
  <si>
    <t>-1680778851</t>
  </si>
  <si>
    <t>Poznámka k položce:
kompletní provedení vč. dodávky potřebného materiálu, kotvení a povrchové úpravy (žárový pozink):
- nosná konstrukce
- pororošty
- zábradlí
- madla
- bednění vykázáno zvlášť</t>
  </si>
  <si>
    <t>109</t>
  </si>
  <si>
    <t>998767211</t>
  </si>
  <si>
    <t>Přesun hmot procentní pro zámečnické konstrukce s omezením mechanizace v objektech v do 6 m</t>
  </si>
  <si>
    <t>-2046590951</t>
  </si>
  <si>
    <t>771</t>
  </si>
  <si>
    <t>Podlahy z dlaždic</t>
  </si>
  <si>
    <t>110</t>
  </si>
  <si>
    <t>771111011</t>
  </si>
  <si>
    <t>Vysátí podkladu před pokládkou dlažby</t>
  </si>
  <si>
    <t>-1793048653</t>
  </si>
  <si>
    <t>111</t>
  </si>
  <si>
    <t>771121011</t>
  </si>
  <si>
    <t>Nátěr penetrační na podlahu</t>
  </si>
  <si>
    <t>652430753</t>
  </si>
  <si>
    <t>112</t>
  </si>
  <si>
    <t>771121026</t>
  </si>
  <si>
    <t>Odstranění zbytků lepidla z podkladu před pokládkou dlažby broušením</t>
  </si>
  <si>
    <t>-1098326075</t>
  </si>
  <si>
    <t>113</t>
  </si>
  <si>
    <t>771151012</t>
  </si>
  <si>
    <t>Samonivelační stěrka podlah pevnosti 20 MPa tl přes 3 do 5 mm</t>
  </si>
  <si>
    <t>-1709274697</t>
  </si>
  <si>
    <t>114</t>
  </si>
  <si>
    <t>771474113</t>
  </si>
  <si>
    <t>Montáž soklů z dlaždic keramických rovných lepených cementovým flexibilním lepidlem v přes 90 do 120 mm</t>
  </si>
  <si>
    <t>796362676</t>
  </si>
  <si>
    <t>"01"  (3,7+1,9)*2-0,8*2-1-1,7-0,7+2*2,5+1-0,9+2*0,45+0,2*3</t>
  </si>
  <si>
    <t>"03"  (3,8+4,1)*2-0,8-0,9+0,2*2</t>
  </si>
  <si>
    <t>"04"  (5,8+3)*2-0,9-0,8*2+2*0,5+2*0,2+2*0,1</t>
  </si>
  <si>
    <t>"05"  (4,2+3,9)*2-0,8+2*2*0,15</t>
  </si>
  <si>
    <t>"06"  (4,9+2,1)*2-0,7*3+2*0,25</t>
  </si>
  <si>
    <t>"07"  (2,1+1,7)*2-0,7</t>
  </si>
  <si>
    <t>"14"  (2,1+1)*2-0,7</t>
  </si>
  <si>
    <t>115</t>
  </si>
  <si>
    <t>771574414</t>
  </si>
  <si>
    <t>Montáž podlah keramických hladkých lepených cementovým flexibilním lepidlem přes 4 do 6 ks/m2</t>
  </si>
  <si>
    <t>-152536500</t>
  </si>
  <si>
    <t>116</t>
  </si>
  <si>
    <t>597611071</t>
  </si>
  <si>
    <t xml:space="preserve">dlažba keramická </t>
  </si>
  <si>
    <t>-2028462410</t>
  </si>
  <si>
    <t>podlaha*1,15</t>
  </si>
  <si>
    <t>"na soklík"  84,8*0,1*1,2</t>
  </si>
  <si>
    <t>117</t>
  </si>
  <si>
    <t>771591112</t>
  </si>
  <si>
    <t>Izolace pod dlažbu nátěrem nebo stěrkou ve dvou vrstvách</t>
  </si>
  <si>
    <t>439658926</t>
  </si>
  <si>
    <t>118</t>
  </si>
  <si>
    <t>771591184</t>
  </si>
  <si>
    <t>Pracnější řezání podlah z dlaždic keramických rovné</t>
  </si>
  <si>
    <t>-908411521</t>
  </si>
  <si>
    <t>"na soklík"  84,800</t>
  </si>
  <si>
    <t>119</t>
  </si>
  <si>
    <t>771591264</t>
  </si>
  <si>
    <t>Izolace těsnícími pásy mezi podlahou a stěnou</t>
  </si>
  <si>
    <t>679656081</t>
  </si>
  <si>
    <t>"08"  (1,5+1,7)*2-0,7</t>
  </si>
  <si>
    <t>120</t>
  </si>
  <si>
    <t>998771211</t>
  </si>
  <si>
    <t>Přesun hmot procentní pro podlahy z dlaždic s omezením mechanizace v objektech v do 6 m</t>
  </si>
  <si>
    <t>1724563308</t>
  </si>
  <si>
    <t>776</t>
  </si>
  <si>
    <t>Podlahy povlakové</t>
  </si>
  <si>
    <t>121</t>
  </si>
  <si>
    <t>776201811</t>
  </si>
  <si>
    <t>Demontáž lepených povlakových podlah bez podložky ručně</t>
  </si>
  <si>
    <t>-1121210558</t>
  </si>
  <si>
    <t>6*3+3*5,8</t>
  </si>
  <si>
    <t>2*6,8</t>
  </si>
  <si>
    <t>3,9*2,1</t>
  </si>
  <si>
    <t>781</t>
  </si>
  <si>
    <t>Dokončovací práce - obklady</t>
  </si>
  <si>
    <t>122</t>
  </si>
  <si>
    <t>781121011</t>
  </si>
  <si>
    <t>Nátěr penetrační na stěnu</t>
  </si>
  <si>
    <t>171295802</t>
  </si>
  <si>
    <t>123</t>
  </si>
  <si>
    <t>781131112</t>
  </si>
  <si>
    <t>Izolace pod obklad nátěrem nebo stěrkou ve dvou vrstvách</t>
  </si>
  <si>
    <t>-1011234551</t>
  </si>
  <si>
    <t>"sprchový kout"</t>
  </si>
  <si>
    <t>"08"  (1+1)*1,85</t>
  </si>
  <si>
    <t>"vytažení na stěnu"</t>
  </si>
  <si>
    <t>"08"  ((1,5+1,7)*2-0,7)*0,15</t>
  </si>
  <si>
    <t>124</t>
  </si>
  <si>
    <t>781131232</t>
  </si>
  <si>
    <t>Izolace pod obklad těsnícími pásy pro styčné nebo dilatační spáry</t>
  </si>
  <si>
    <t>-105354295</t>
  </si>
  <si>
    <t>2+3*0,15</t>
  </si>
  <si>
    <t>125</t>
  </si>
  <si>
    <t>781472214</t>
  </si>
  <si>
    <t>Montáž obkladů keramických hladkých lepených cementovým flexibilním lepidlem přes 4 do 6 ks/m2</t>
  </si>
  <si>
    <t>-197762518</t>
  </si>
  <si>
    <t>"02"  ((2,3+1,8)*2-0,8)*1,8</t>
  </si>
  <si>
    <t>"05"  (1+0,6)*1,8</t>
  </si>
  <si>
    <t>"08"  ((1,5+1,7)*2-0,7)*2</t>
  </si>
  <si>
    <t>"09"  ((2,1+1,1)*2-2*0,7)*1,8</t>
  </si>
  <si>
    <t>"10"  ((2,1+1)*2-0,7)*1,8</t>
  </si>
  <si>
    <t>"12"  ((1,2+2,1)*2-0,7)*1,5</t>
  </si>
  <si>
    <t>"13"  (1,6+2*1)*1,8</t>
  </si>
  <si>
    <t>126</t>
  </si>
  <si>
    <t>597617071</t>
  </si>
  <si>
    <t>obklad keramický</t>
  </si>
  <si>
    <t>1317701385</t>
  </si>
  <si>
    <t>obklad*1,15</t>
  </si>
  <si>
    <t>127</t>
  </si>
  <si>
    <t>781495115</t>
  </si>
  <si>
    <t>Spárování vnitřních obkladů silikonem</t>
  </si>
  <si>
    <t>1279294359</t>
  </si>
  <si>
    <t>128</t>
  </si>
  <si>
    <t>781495117</t>
  </si>
  <si>
    <t>Spárování vnitřních obkladů akrylem</t>
  </si>
  <si>
    <t>-1929411223</t>
  </si>
  <si>
    <t>129</t>
  </si>
  <si>
    <t>781495142</t>
  </si>
  <si>
    <t>Průnik obkladem kruhový přes DN 30 do DN 90</t>
  </si>
  <si>
    <t>317291708</t>
  </si>
  <si>
    <t>130</t>
  </si>
  <si>
    <t>998781211</t>
  </si>
  <si>
    <t>Přesun hmot procentní pro obklady keramické s omezením mechanizace v objektech v do 6 m</t>
  </si>
  <si>
    <t>-351479806</t>
  </si>
  <si>
    <t>784</t>
  </si>
  <si>
    <t>Dokončovací práce - malby a tapety</t>
  </si>
  <si>
    <t>131</t>
  </si>
  <si>
    <t>784181101</t>
  </si>
  <si>
    <t>Základní akrylátová jednonásobná bezbarvá penetrace podkladu v místnostech v do 3,80 m</t>
  </si>
  <si>
    <t>-1667168455</t>
  </si>
  <si>
    <t>132</t>
  </si>
  <si>
    <t>784221101</t>
  </si>
  <si>
    <t>Dvojnásobné bílé malby ze směsí za sucha dobře otěruvzdorných v místnostech do 3,80 m</t>
  </si>
  <si>
    <t>-1748560269</t>
  </si>
  <si>
    <t>stěnyoprava+stropoprava</t>
  </si>
  <si>
    <t>"SDK stěny"</t>
  </si>
  <si>
    <t>"01"  1,9*3,55</t>
  </si>
  <si>
    <t>(1+2)*3,55</t>
  </si>
  <si>
    <t>"02"  (1,8+2)*0,9</t>
  </si>
  <si>
    <t>"03"  3*2,9</t>
  </si>
  <si>
    <t>"05"  3,9*2,9</t>
  </si>
  <si>
    <t>"06"  2*2,1*2,9</t>
  </si>
  <si>
    <t>"07"  (1,7+2,1+1)*2,9</t>
  </si>
  <si>
    <t>"08"  (1,5+1,7+1)*0,9</t>
  </si>
  <si>
    <t>"09"  (2*2,1+1,1)*1,75</t>
  </si>
  <si>
    <t>"10"  2,1*1,72</t>
  </si>
  <si>
    <t>"13"  1,6*1,75</t>
  </si>
  <si>
    <t>1,6*3,35</t>
  </si>
  <si>
    <t>"ostatní"  40</t>
  </si>
  <si>
    <t>786</t>
  </si>
  <si>
    <t>Dokončovací práce - čalounické úpravy</t>
  </si>
  <si>
    <t>133</t>
  </si>
  <si>
    <t>786001</t>
  </si>
  <si>
    <t>Kompl. dod. + mtž. venkovní bezpečnostní roleta na vchodové dveře vel. cca 1 700 x 2 600- manuální ovládání</t>
  </si>
  <si>
    <t>-544312924</t>
  </si>
  <si>
    <t>Poznámka k položce:
cena zahrnuje kompletní provedení vč. dodávky potřebného materiálu a truhlíku</t>
  </si>
  <si>
    <t>134</t>
  </si>
  <si>
    <t>786002</t>
  </si>
  <si>
    <t>Kompl. dod. + mtž. venkovní bezpečnostní roleta na okno vel. cca 1 000 x 1 890- manuální ovládání</t>
  </si>
  <si>
    <t>-1131690032</t>
  </si>
  <si>
    <t>135</t>
  </si>
  <si>
    <t>786003</t>
  </si>
  <si>
    <t>Kompl. dod. + mtž. venkovní bezpečnostní roleta na okno vel. cca 1 500 x 1 890- manuální ovládání</t>
  </si>
  <si>
    <t>-795111630</t>
  </si>
  <si>
    <t>136</t>
  </si>
  <si>
    <t>786004</t>
  </si>
  <si>
    <t>Kompl. dod. + mtž. venkovní bezpečnostní roleta na okno vel. cca 1 050 x 1 890 - manuální ovládání</t>
  </si>
  <si>
    <t>-842243212</t>
  </si>
  <si>
    <t>137</t>
  </si>
  <si>
    <t>786005</t>
  </si>
  <si>
    <t>Kompl. dod. + mtž. vnitřní textiliní lamelové svislé žaluzie vel. 1 100 x 1 950</t>
  </si>
  <si>
    <t>-2085043885</t>
  </si>
  <si>
    <t xml:space="preserve">Poznámka k položce:
cena zahrnuje kompletní provedení vč. dodávky potřebného materiálu </t>
  </si>
  <si>
    <t>138</t>
  </si>
  <si>
    <t>786006</t>
  </si>
  <si>
    <t>Kompl. dod. + mtž. vnitřní textiliní lamelové svislé žaluzie vel. 1 650 x 1 950</t>
  </si>
  <si>
    <t>1545355479</t>
  </si>
  <si>
    <t>139</t>
  </si>
  <si>
    <t>786007</t>
  </si>
  <si>
    <t>Kompl. dod. + mtž. vnitřní textiliní lamelové svislé žaluzie vel. 1 150 x 1 950</t>
  </si>
  <si>
    <t>58141224</t>
  </si>
  <si>
    <t>140</t>
  </si>
  <si>
    <t>998786211</t>
  </si>
  <si>
    <t>Přesun hmot procentní pro stínění a čalounické úpravy s omezením mechanizace v objektech v do 6 m</t>
  </si>
  <si>
    <t>-604926662</t>
  </si>
  <si>
    <t>OST</t>
  </si>
  <si>
    <t>Ostatní</t>
  </si>
  <si>
    <t>141</t>
  </si>
  <si>
    <t>Napojení na stáv. chodník - potřebné snížení obrubníku</t>
  </si>
  <si>
    <t>512</t>
  </si>
  <si>
    <t>-1880502066</t>
  </si>
  <si>
    <t>002 - Zdravotní technika</t>
  </si>
  <si>
    <t xml:space="preserve"> </t>
  </si>
  <si>
    <t xml:space="preserve">    721 - Zdravotechnika - vnitřní kanalizace</t>
  </si>
  <si>
    <t xml:space="preserve">    722 - Zdravotechnika - vnitřní vodovod</t>
  </si>
  <si>
    <t xml:space="preserve">    725 - Zdravotechnika - zařizovací předměty</t>
  </si>
  <si>
    <t xml:space="preserve">    726 - Zdravotechnika - předstěnové instalace</t>
  </si>
  <si>
    <t xml:space="preserve">    727 - Zdravotechnika - protipožární ochrana</t>
  </si>
  <si>
    <t>HZS - Ostatní - stavební přípomoce</t>
  </si>
  <si>
    <t>721</t>
  </si>
  <si>
    <t>Zdravotechnika - vnitřní kanalizace</t>
  </si>
  <si>
    <t>721171803</t>
  </si>
  <si>
    <t>Demontáž potrubí z PVC D do 75</t>
  </si>
  <si>
    <t>721171808</t>
  </si>
  <si>
    <t>Demontáž potrubí z PVC D přes 75 do 114</t>
  </si>
  <si>
    <t>721171906</t>
  </si>
  <si>
    <t>Potrubí z PP vsazení odbočky do hrdla DN 125</t>
  </si>
  <si>
    <t>721171914</t>
  </si>
  <si>
    <t>Potrubí z PP propojení potrubí DN 75</t>
  </si>
  <si>
    <t>721171915</t>
  </si>
  <si>
    <t>Potrubí z PP propojení potrubí DN 110</t>
  </si>
  <si>
    <t>721171916</t>
  </si>
  <si>
    <t>Potrubí z PP propojení potrubí DN 125</t>
  </si>
  <si>
    <t>721174004</t>
  </si>
  <si>
    <t>Potrubí kanalizační z PP svodné DN 75</t>
  </si>
  <si>
    <t>721174005</t>
  </si>
  <si>
    <t>Potrubí kanalizační z PP svodné DN 110</t>
  </si>
  <si>
    <t>721174006</t>
  </si>
  <si>
    <t>Potrubí kanalizační z PP svodné DN 125</t>
  </si>
  <si>
    <t>721174024</t>
  </si>
  <si>
    <t>Potrubí kanalizační z PP odpadní DN 75</t>
  </si>
  <si>
    <t>721174025</t>
  </si>
  <si>
    <t>Potrubí kanalizační z PP odpadní DN 110</t>
  </si>
  <si>
    <t>721174042</t>
  </si>
  <si>
    <t>Potrubí kanalizační z PP připojovací DN 40</t>
  </si>
  <si>
    <t>721174043</t>
  </si>
  <si>
    <t>Potrubí kanalizační z PP připojovací DN 50</t>
  </si>
  <si>
    <t>721194104</t>
  </si>
  <si>
    <t>Vyvedení a upevnění odpadních výpustek DN 40</t>
  </si>
  <si>
    <t>721194105</t>
  </si>
  <si>
    <t>Vyvedení a upevnění odpadních výpustek DN 50</t>
  </si>
  <si>
    <t>721194109</t>
  </si>
  <si>
    <t>Vyvedení a upevnění odpadních výpustek DN 110</t>
  </si>
  <si>
    <t>721226511</t>
  </si>
  <si>
    <t>Zápachová uzávěrka podomítková pro pojistný ventil  DN 40 k elektrickému ohřívači</t>
  </si>
  <si>
    <t>721290111</t>
  </si>
  <si>
    <t>Zkouška těsnosti potrubí kanalizace vodou DN do 125</t>
  </si>
  <si>
    <t>998721312</t>
  </si>
  <si>
    <t>Přesun hmot procentní pro vnitřní kanalizaci ruční v objektech v přes 6 do 12 m</t>
  </si>
  <si>
    <t>722</t>
  </si>
  <si>
    <t>Zdravotechnika - vnitřní vodovod</t>
  </si>
  <si>
    <t>722170801</t>
  </si>
  <si>
    <t>Demontáž rozvodů vody z plastů D do 25</t>
  </si>
  <si>
    <t>722170804</t>
  </si>
  <si>
    <t>Demontáž rozvodů vody z plastů D přes 25 do 50</t>
  </si>
  <si>
    <t>722171934</t>
  </si>
  <si>
    <t>Potrubí plastové výměna trub nebo tvarovek D přes 25 do 32 mm</t>
  </si>
  <si>
    <t>722173983-r</t>
  </si>
  <si>
    <t>Potrubí plastové  D přes 20 do 25 mm - zaslepení rozvodů vody</t>
  </si>
  <si>
    <t>722175002.WVN.001</t>
  </si>
  <si>
    <t>Potrubí vodovodní plastové PP-RCT třívrstvé s čedičovým vláknem  S3,2 svar polyfúze D 20x2,8 mm</t>
  </si>
  <si>
    <t>722175003.WVN.001</t>
  </si>
  <si>
    <t>Potrubí vodovodní plastové PP-RCT třívrstvé s čedičovým vláknem S 3,2 svar polyfúze D 25x3,5 mm</t>
  </si>
  <si>
    <t>722175004.WVN.001</t>
  </si>
  <si>
    <t>Potrubí vodovodní plastové PP-RCT třívrstvé s čedičovým vláknem S 3,2 svar polyfúze D 32x4,4 mm</t>
  </si>
  <si>
    <t>722181221</t>
  </si>
  <si>
    <t>Ochrana vodovodního potrubí přilepenými termoizolačními trubicemi z PE tl přes 6 do 9 mm DN do 22 mm</t>
  </si>
  <si>
    <t>722181222</t>
  </si>
  <si>
    <t>Ochrana vodovodního potrubí přilepenými termoizolačními trubicemi z PE tl přes 6 do 9 mm DN přes 22 do 45 mm</t>
  </si>
  <si>
    <t>722181252</t>
  </si>
  <si>
    <t>Ochrana vodovodního potrubí přilepenými termoizolačními trubicemi z PE tl přes 20 do 25 mm DN přes 22 do 45 mm</t>
  </si>
  <si>
    <t>722182012</t>
  </si>
  <si>
    <t>Podpůrný žlab pro potrubí D 25</t>
  </si>
  <si>
    <t>722182013</t>
  </si>
  <si>
    <t>Podpůrný žlab pro potrubí D 32</t>
  </si>
  <si>
    <t>722190401</t>
  </si>
  <si>
    <t>Vyvedení a upevnění výpustku DN do 25</t>
  </si>
  <si>
    <t>722220121</t>
  </si>
  <si>
    <t>Nástěnka pro baterii G 1/2" s jedním závitem</t>
  </si>
  <si>
    <t>pár</t>
  </si>
  <si>
    <t>722231221</t>
  </si>
  <si>
    <t>Ventil pojistný mosazný G 1/2" PN 6 do 100°C k bojleru s vnitřním x vnějším závitem</t>
  </si>
  <si>
    <t>722232062</t>
  </si>
  <si>
    <t>Kohout kulový přímý G 3/4" PN 42 do 185°C vnitřní závit s vypouštěním</t>
  </si>
  <si>
    <t>722232063</t>
  </si>
  <si>
    <t>Kohout kulový přímý G 1" PN 42 do 185°C vnitřní závit s vypouštěním</t>
  </si>
  <si>
    <t>722232123</t>
  </si>
  <si>
    <t>Kohout kulový přímý G 3/4" PN 42 do 185°C plnoprůtokový vnitřní závit</t>
  </si>
  <si>
    <t>722232124</t>
  </si>
  <si>
    <t>Kohout kulový přímý G 1" PN 42 do 185°C plnoprůtokový vnitřní závit</t>
  </si>
  <si>
    <t>722262226</t>
  </si>
  <si>
    <t>Vodoměr závitový jednovtokový suchoběžný dálkový odečet do 40°C G 1/2"x 110 R100 Qn 1,6 m3/h horizont</t>
  </si>
  <si>
    <t>722263209</t>
  </si>
  <si>
    <t>Vodoměr závitový jednovtokový suchoběžný dálkový odečet do 100°C G 1/2"x 110 R100 Qn 1,6 m3/h horizont</t>
  </si>
  <si>
    <t>722290234</t>
  </si>
  <si>
    <t>Proplach a dezinfekce vodovodního potrubí DN do 80</t>
  </si>
  <si>
    <t>722290246</t>
  </si>
  <si>
    <t>Zkouška těsnosti vodovodního potrubí plastového DN do 40</t>
  </si>
  <si>
    <t>998722312</t>
  </si>
  <si>
    <t>Přesun hmot procentní pro vnitřní vodovod ruční v objektech v přes 6 do 12 m</t>
  </si>
  <si>
    <t>725</t>
  </si>
  <si>
    <t>Zdravotechnika - zařizovací předměty</t>
  </si>
  <si>
    <t>725110811</t>
  </si>
  <si>
    <t>Demontáž klozetů splachovacích s nádrží</t>
  </si>
  <si>
    <t>soubor</t>
  </si>
  <si>
    <t>725111132</t>
  </si>
  <si>
    <t>Splachovač nádržkový plastový nízkopoložený nebo vysokopoložený- VL</t>
  </si>
  <si>
    <t>725112022</t>
  </si>
  <si>
    <t>Klozet keramický závěsný na nosné stěny odpad vodorovný- K</t>
  </si>
  <si>
    <t>725112023</t>
  </si>
  <si>
    <t>Klozet keramický závěsný na nosné stěny pro handicapované odpad vodorovný- KI</t>
  </si>
  <si>
    <t>725210821</t>
  </si>
  <si>
    <t>Demontáž umyvadel včetně baterie</t>
  </si>
  <si>
    <t>725211616</t>
  </si>
  <si>
    <t>Umyvadlo keramické bílé šířky 550 mm s krytem na sifon připevněné na stěnu šrouby- U</t>
  </si>
  <si>
    <t>725211681</t>
  </si>
  <si>
    <t>Umyvadlo keramické bílé zdravotní šířky 640 mm připevněné na stěnu šrouby- UI</t>
  </si>
  <si>
    <t>725241532</t>
  </si>
  <si>
    <t>Vanička sprchová keramická čtvrtkruhová 900x900 mm- SK</t>
  </si>
  <si>
    <t>725244813</t>
  </si>
  <si>
    <t>Zástěna sprchová rohová rámová se skleněnou výplní tl. 4 a 5 mm dveře posuvné dvoudílné na čtvrtkruhovou vaničku 900x900 mm-SK</t>
  </si>
  <si>
    <t>725291652</t>
  </si>
  <si>
    <t>Montáž dávkovače tekutého mýdla</t>
  </si>
  <si>
    <t>55431099</t>
  </si>
  <si>
    <t>dávkovač tekutého mýdla bílý 0,35L</t>
  </si>
  <si>
    <t>725291653</t>
  </si>
  <si>
    <t>Montáž zásobníku toaletních papírů</t>
  </si>
  <si>
    <t>55431091</t>
  </si>
  <si>
    <t>zásobník toaletních papírů nerez D 220mm</t>
  </si>
  <si>
    <t>725291654</t>
  </si>
  <si>
    <t>Montáž zásobníku papírových ručníků</t>
  </si>
  <si>
    <t>55431084</t>
  </si>
  <si>
    <t>zásobník papírových ručníků skládaných nerezové provedení</t>
  </si>
  <si>
    <t>725291668</t>
  </si>
  <si>
    <t>Montáž madla invalidního rovného</t>
  </si>
  <si>
    <t>55147137</t>
  </si>
  <si>
    <t>madlo invalidní rovné nerez mat 800mm</t>
  </si>
  <si>
    <t>725291670</t>
  </si>
  <si>
    <t>Montáž madla invalidního krakorcového sklopného</t>
  </si>
  <si>
    <t>55147117</t>
  </si>
  <si>
    <t>madlo invalidní sklopné nerez mat 813mm</t>
  </si>
  <si>
    <t>725291674</t>
  </si>
  <si>
    <t>Montáž madla umyvadlového</t>
  </si>
  <si>
    <t>55147213</t>
  </si>
  <si>
    <t>madlo umyvadlové pravé/levé nerez mat 500x305mm</t>
  </si>
  <si>
    <t>725310823</t>
  </si>
  <si>
    <t>Demontáž dřez jednoduchý vestavěný v kuchyňských sestavách včetně baterie</t>
  </si>
  <si>
    <t>725331111</t>
  </si>
  <si>
    <t>Výlevka bez výtokových armatur keramická se sklopnou plastovou mřížkou stojící výšky 425 mm - VL</t>
  </si>
  <si>
    <t>725339111</t>
  </si>
  <si>
    <t>Montáž závěsné výlevky</t>
  </si>
  <si>
    <t>55231313</t>
  </si>
  <si>
    <t>výlevka nerezová závěsná se zadní stěnou a mřížkou - VL1</t>
  </si>
  <si>
    <t>725532101</t>
  </si>
  <si>
    <t>Elektrický ohřívač zásobníkový akumulační závěsný svislý 10 l / 2 kW - nad odběrné místo</t>
  </si>
  <si>
    <t>725532112</t>
  </si>
  <si>
    <t>Elektrický ohřívač zásobníkový akumulační závěsný svislý 50 l / 2 kW</t>
  </si>
  <si>
    <t>725532114</t>
  </si>
  <si>
    <t>Elektrický ohřívač zásobníkový akumulační závěsný svislý 80 l / 3 kW</t>
  </si>
  <si>
    <t>142</t>
  </si>
  <si>
    <t>725813111</t>
  </si>
  <si>
    <t>Ventil rohový bez připojovací trubičky nebo flexi hadičky G 1/2"</t>
  </si>
  <si>
    <t>144</t>
  </si>
  <si>
    <t>725821311</t>
  </si>
  <si>
    <t>Baterie dřezová nástěnná páková s otáčivým kulatým ústím a délkou ramínka 200 mm - VL1</t>
  </si>
  <si>
    <t>146</t>
  </si>
  <si>
    <t>725821312</t>
  </si>
  <si>
    <t>Baterie dřezová nástěnná páková s otáčivým kulatým ústím a délkou ramínka 300 mm - VL</t>
  </si>
  <si>
    <t>148</t>
  </si>
  <si>
    <t>725821329</t>
  </si>
  <si>
    <t>Baterie dřezová stojánková páková s vytahovací sprškou- D</t>
  </si>
  <si>
    <t>150</t>
  </si>
  <si>
    <t>725822611-R</t>
  </si>
  <si>
    <t>Baterie umyvadlová stojánková páková bez výpusti s otáčivým ramínkem dl. 14cm- U</t>
  </si>
  <si>
    <t>152</t>
  </si>
  <si>
    <t>725822613-r</t>
  </si>
  <si>
    <t>Baterie umyvadlová stojánková páková s výpustí s otáčivým ramínkem s prodlouženou ovládací ručkou - UI</t>
  </si>
  <si>
    <t>154</t>
  </si>
  <si>
    <t>725841312</t>
  </si>
  <si>
    <t>Baterie sprchová nástěnná páková, včetně sprchové sady- S</t>
  </si>
  <si>
    <t>156</t>
  </si>
  <si>
    <t>725862103</t>
  </si>
  <si>
    <t>Zápachová uzávěrka pro dřezy DN 40/50</t>
  </si>
  <si>
    <t>158</t>
  </si>
  <si>
    <t>725980123</t>
  </si>
  <si>
    <t>Dvířka 40/40 - pro obklad</t>
  </si>
  <si>
    <t>160</t>
  </si>
  <si>
    <t>998725312</t>
  </si>
  <si>
    <t>Přesun hmot procentní pro zařizovací předměty ruční v objektech v přes 6 do 12 m</t>
  </si>
  <si>
    <t>162</t>
  </si>
  <si>
    <t>726</t>
  </si>
  <si>
    <t>Zdravotechnika - předstěnové instalace</t>
  </si>
  <si>
    <t>726111031</t>
  </si>
  <si>
    <t>Instalační předstěna pro klozet s ovládáním zepředu v 1080 mm závěsný do masivní zděné kce</t>
  </si>
  <si>
    <t>164</t>
  </si>
  <si>
    <t>726131001</t>
  </si>
  <si>
    <t>Instalační předstěna pro umyvadlo do v 1120 mm se stojánkovou baterií do lehkých stěn s kovovou kcí</t>
  </si>
  <si>
    <t>166</t>
  </si>
  <si>
    <t>726131031</t>
  </si>
  <si>
    <t>Instalační předstěna pro podpěry a madla v 1120 mm do lehkých stěn s kovovou kcí</t>
  </si>
  <si>
    <t>168</t>
  </si>
  <si>
    <t>726131043</t>
  </si>
  <si>
    <t>Instalační předstěna pro klozet závěsný v 1120 mm s ovládáním zepředu pro postižené do stěn s kov kcí</t>
  </si>
  <si>
    <t>170</t>
  </si>
  <si>
    <t>726191001</t>
  </si>
  <si>
    <t>Zvukoizolační souprava pro klozet a bidet</t>
  </si>
  <si>
    <t>172</t>
  </si>
  <si>
    <t>726191002</t>
  </si>
  <si>
    <t>Souprava pro předstěnovou montáž</t>
  </si>
  <si>
    <t>174</t>
  </si>
  <si>
    <t>998726312</t>
  </si>
  <si>
    <t>Přesun hmot procentní pro instalační prefabrikáty ruční v objektech v přes 6 do 12 m</t>
  </si>
  <si>
    <t>176</t>
  </si>
  <si>
    <t>727</t>
  </si>
  <si>
    <t>Zdravotechnika - protipožární ochrana</t>
  </si>
  <si>
    <t>727223103</t>
  </si>
  <si>
    <t>Protipožární manžeta prostupu plastového potrubí bez izolace D 75 mm stropem tl 150 mm požární odolnost EI 90</t>
  </si>
  <si>
    <t>178</t>
  </si>
  <si>
    <t>727223105</t>
  </si>
  <si>
    <t>Protipožární manžeta prostupu plastového potrubí bez izolace D 110 mm stropem tl 150 mm požární odolnost EI 90</t>
  </si>
  <si>
    <t>180</t>
  </si>
  <si>
    <t>Ostatní - stavební přípomoce</t>
  </si>
  <si>
    <t>HZS 1291</t>
  </si>
  <si>
    <t>Stavební přípomoce -drážky pro rozvody vody a kanalizace, průrazy skrz stěny, stropy, doprava a uložení vybouraných hmot na skládku, poplatek za skládku, vč. uvedení do původního stavu, zazdění, popř. obklady, výmalba</t>
  </si>
  <si>
    <t>262144</t>
  </si>
  <si>
    <t>182</t>
  </si>
  <si>
    <t>Tlaková zkouška vodovodu</t>
  </si>
  <si>
    <t>667020373</t>
  </si>
  <si>
    <t>Rozbor piitné vody vč. protokolu</t>
  </si>
  <si>
    <t>-843695055</t>
  </si>
  <si>
    <t>003 - Ústřední vytápění</t>
  </si>
  <si>
    <t xml:space="preserve">D1 - DEMONTÁŽ  UT A LIKVIDACE </t>
  </si>
  <si>
    <t>D2 - OTOPNÁ TĚLESA OCELOVÁ VK</t>
  </si>
  <si>
    <t xml:space="preserve">D3 - ARMATURY </t>
  </si>
  <si>
    <t>D4 - OCELOVÉ POTRUBÍ UT VČ. NÁTĚRŮ</t>
  </si>
  <si>
    <t>D5 - DROBNÉ POLOŽKY</t>
  </si>
  <si>
    <t>D1</t>
  </si>
  <si>
    <t xml:space="preserve">DEMONTÁŽ  UT A LIKVIDACE </t>
  </si>
  <si>
    <t>Pol2</t>
  </si>
  <si>
    <t>Vypuštění systému  UT</t>
  </si>
  <si>
    <t>soub.</t>
  </si>
  <si>
    <t>Pol3</t>
  </si>
  <si>
    <t>Demontáž otopných těles</t>
  </si>
  <si>
    <t>Pol4</t>
  </si>
  <si>
    <t>Demontáž potrubí</t>
  </si>
  <si>
    <t>Poznámka k položce:
Investor požaduje  "Prohlášení o likvidaci odpadů".  (Veškeré odpady, vzniklé při uvedené stavbě, byly likvidovány předepsaným způsobem, příp. uloženy na schválené úložiště. )</t>
  </si>
  <si>
    <t>D2</t>
  </si>
  <si>
    <t>OTOPNÁ TĚLESA OCELOVÁ VK</t>
  </si>
  <si>
    <t>Pol5</t>
  </si>
  <si>
    <t>(výška) 500/22x(délka) 1 000 KLASIC</t>
  </si>
  <si>
    <t>Poznámka k položce:
vč. upevnění</t>
  </si>
  <si>
    <t>Pol6</t>
  </si>
  <si>
    <t>(výška) 500/33x(délka) 800 KLASIC</t>
  </si>
  <si>
    <t>Pol7</t>
  </si>
  <si>
    <t>(výška) 500/33x(délka) 1 000 KLASIC</t>
  </si>
  <si>
    <t>Pol8</t>
  </si>
  <si>
    <t>(výška) 500/33x(délka) 1 200 KLASIC</t>
  </si>
  <si>
    <t>Pol9</t>
  </si>
  <si>
    <t>KT 1200/600 koup. tr. těl.</t>
  </si>
  <si>
    <t>D3</t>
  </si>
  <si>
    <t xml:space="preserve">ARMATURY </t>
  </si>
  <si>
    <t>Pol10</t>
  </si>
  <si>
    <t>Rohové reg šroubení pro VK DN 15</t>
  </si>
  <si>
    <t>Pol11</t>
  </si>
  <si>
    <t>Termostatická hlavice</t>
  </si>
  <si>
    <t>D4</t>
  </si>
  <si>
    <t>OCELOVÉ POTRUBÍ UT VČ. NÁTĚRŮ</t>
  </si>
  <si>
    <t>Pol12</t>
  </si>
  <si>
    <t>Potrubí ocelové bezšvé +izolace tl 10</t>
  </si>
  <si>
    <t>Poznámka k položce:
vedené v drážce (vysekat, zaomítat)</t>
  </si>
  <si>
    <t>Pol13</t>
  </si>
  <si>
    <t>Vysazení odboček</t>
  </si>
  <si>
    <t>Pol14</t>
  </si>
  <si>
    <t>Zaslepení odboček</t>
  </si>
  <si>
    <t>D5</t>
  </si>
  <si>
    <t>DROBNÉ POLOŽKY</t>
  </si>
  <si>
    <t>Pol15</t>
  </si>
  <si>
    <t>Napuštění systému</t>
  </si>
  <si>
    <t>Pol16</t>
  </si>
  <si>
    <t>Drobné položky</t>
  </si>
  <si>
    <t>Pol17</t>
  </si>
  <si>
    <t>Topná zkouška</t>
  </si>
  <si>
    <t>Pol18</t>
  </si>
  <si>
    <t>Tlaková zkouška</t>
  </si>
  <si>
    <t>Pol19</t>
  </si>
  <si>
    <t>Vyregulování systému</t>
  </si>
  <si>
    <t>Pol20</t>
  </si>
  <si>
    <t>Vyvrtání otvorů DN 25 ve stropu</t>
  </si>
  <si>
    <t>Pol21</t>
  </si>
  <si>
    <t>Prováděcí projekt</t>
  </si>
  <si>
    <t>Pol22</t>
  </si>
  <si>
    <t>Autorský dozor</t>
  </si>
  <si>
    <t>hod.</t>
  </si>
  <si>
    <t>Poznámka k položce:
VYPRACOVAL: Ing. Karlík              
V Trutnově 29.01. 2025</t>
  </si>
  <si>
    <t>004 - Elektroinstalace</t>
  </si>
  <si>
    <t>210...... - Elektromontáže</t>
  </si>
  <si>
    <t>D1 - HZS</t>
  </si>
  <si>
    <t>D2 - D O D Á V K Y  -  rozváděče - dle E-02</t>
  </si>
  <si>
    <t>210......</t>
  </si>
  <si>
    <t>Elektromontáže</t>
  </si>
  <si>
    <t>10002</t>
  </si>
  <si>
    <t>trubka oheb. PVC    1416/1 Monoflex</t>
  </si>
  <si>
    <t>10003</t>
  </si>
  <si>
    <t>trubka oheb. PVC    1423/1 Monoflex</t>
  </si>
  <si>
    <t>10301</t>
  </si>
  <si>
    <t>krabice přístr.  KU 1901</t>
  </si>
  <si>
    <t>10321</t>
  </si>
  <si>
    <t>krabice rozvodná KU 1903 (svorky ,...)</t>
  </si>
  <si>
    <t>800101</t>
  </si>
  <si>
    <t>kabel CYKY-O   2 x  1,5</t>
  </si>
  <si>
    <t>800105</t>
  </si>
  <si>
    <t>kabel CYKY-O   3 x  1,5</t>
  </si>
  <si>
    <t>800105.1</t>
  </si>
  <si>
    <t>kabel CYKY-J    3 x  1,5</t>
  </si>
  <si>
    <t>800106</t>
  </si>
  <si>
    <t>kabel CYKY    3 x  2,5</t>
  </si>
  <si>
    <t>810053</t>
  </si>
  <si>
    <t>kabel CYKY    4 (5) x 6</t>
  </si>
  <si>
    <t>100001</t>
  </si>
  <si>
    <t>ukonč.vod.v rozv. do  2,5</t>
  </si>
  <si>
    <t>100002</t>
  </si>
  <si>
    <t>ukonč.vod.v rozv. do  10</t>
  </si>
  <si>
    <t>110041</t>
  </si>
  <si>
    <t>spínač komplet - řaz.- 01</t>
  </si>
  <si>
    <t>110043</t>
  </si>
  <si>
    <t>sériový přepínač - řaz.- 05</t>
  </si>
  <si>
    <t>110045</t>
  </si>
  <si>
    <t>střídavý přepínač - řaz.- 06</t>
  </si>
  <si>
    <t>111012</t>
  </si>
  <si>
    <t>zásuvka jednonás.+ cl.</t>
  </si>
  <si>
    <t>111012.1</t>
  </si>
  <si>
    <t>zásuvka dvojnás.+ cl.  natoč.</t>
  </si>
  <si>
    <t>111012.2</t>
  </si>
  <si>
    <t>zásuvka dvojnás.+ přepěťová ochr - T3  natoč.</t>
  </si>
  <si>
    <t>110082</t>
  </si>
  <si>
    <t>svorka pro vyrovnání potenc.dvojnásobná</t>
  </si>
  <si>
    <t>111012.3</t>
  </si>
  <si>
    <t>zdířka úhlová pro OP</t>
  </si>
  <si>
    <t>201016</t>
  </si>
  <si>
    <t>sv. podhledové 60/60 LED 4900lm/840 IP20, 33W</t>
  </si>
  <si>
    <t>Poznámka k položce:
Svítidla dle výběru  - LED</t>
  </si>
  <si>
    <t>201016.1</t>
  </si>
  <si>
    <t>sv. přisazené linea square LED 3600lm/840 IP54, 24W</t>
  </si>
  <si>
    <t>201016.2</t>
  </si>
  <si>
    <t>sv. přisazené s poh. čidlem LED 3600lm IP54,24W dle pož.</t>
  </si>
  <si>
    <t>201016.3</t>
  </si>
  <si>
    <t>nouzové, bateriové s autotestem LED 1h</t>
  </si>
  <si>
    <t>Pol23</t>
  </si>
  <si>
    <t>sada pro nouzovou signalizaci - sestava 3280B-C10001 B Reflex SI - soc. imobilní</t>
  </si>
  <si>
    <t>201042</t>
  </si>
  <si>
    <t>vývod pro nap. VZT</t>
  </si>
  <si>
    <t>150481</t>
  </si>
  <si>
    <t>zpožďovací relé - 5 min (DT 3)</t>
  </si>
  <si>
    <t>220321</t>
  </si>
  <si>
    <t>svorka na potr. "BERNARD", . . .</t>
  </si>
  <si>
    <t>220451</t>
  </si>
  <si>
    <t>vodič CY 2,5- ochr.posp.</t>
  </si>
  <si>
    <t>220451.1</t>
  </si>
  <si>
    <t>vodič CY  6 - ochr.posp.</t>
  </si>
  <si>
    <t>190001</t>
  </si>
  <si>
    <t>montáž rozv. do  20 kg</t>
  </si>
  <si>
    <t>280221</t>
  </si>
  <si>
    <t>vodič sděl.SYKFY 4x2x0,5</t>
  </si>
  <si>
    <t>Poznámka k položce:
Slaboproudé rozvody dle dodavatele, požadavků a skutečnosti</t>
  </si>
  <si>
    <t>Pol24</t>
  </si>
  <si>
    <t>Datové rozvody</t>
  </si>
  <si>
    <t>Pol25</t>
  </si>
  <si>
    <t>výchozí revize a vyprac rev.zprávy dle ČSN</t>
  </si>
  <si>
    <t>hod</t>
  </si>
  <si>
    <t>Pol26</t>
  </si>
  <si>
    <t>autorský dozor</t>
  </si>
  <si>
    <t>Pol27</t>
  </si>
  <si>
    <t>vícepráce - dle skutečně naběhlých nákladů</t>
  </si>
  <si>
    <t>D O D Á V K Y  -  rozváděče - dle E-02</t>
  </si>
  <si>
    <t>Pol28</t>
  </si>
  <si>
    <t>Elektroměrový rozváděč RE  (jistič 20B-3,- doplnění – úprava,....)</t>
  </si>
  <si>
    <t>Pol29</t>
  </si>
  <si>
    <t>Hlavní rozváděč RH ( „Z“ 42 mod.)</t>
  </si>
  <si>
    <t>Doprava, přesuny, PPV</t>
  </si>
  <si>
    <t>-422589024</t>
  </si>
  <si>
    <t>SEZNAM FIGUR</t>
  </si>
  <si>
    <t>Výměra</t>
  </si>
  <si>
    <t>Použití figury: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</si>
</sst>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43">
    <font>
      <sz val="8"/>
      <color rgb="FF000000"/>
      <name val="Arial"/>
      <scheme val="minor"/>
    </font>
    <font>
      <sz val="8"/>
      <color rgb="FFFFFFFF"/>
      <name val="Arial"/>
    </font>
    <font>
      <sz val="8"/>
      <color theme="1"/>
      <name val="Arial"/>
    </font>
    <font>
      <b/>
      <sz val="14"/>
      <color theme="1"/>
      <name val="Arial"/>
    </font>
    <font>
      <sz val="8"/>
      <color rgb="FF3366FF"/>
      <name val="Arial"/>
    </font>
    <font>
      <b/>
      <sz val="12"/>
      <color rgb="FF969696"/>
      <name val="Arial"/>
    </font>
    <font>
      <sz val="10"/>
      <color rgb="FF969696"/>
      <name val="Arial"/>
    </font>
    <font>
      <sz val="10"/>
      <color theme="1"/>
      <name val="Arial"/>
    </font>
    <font>
      <b/>
      <sz val="8"/>
      <color rgb="FF969696"/>
      <name val="Arial"/>
    </font>
    <font>
      <b/>
      <sz val="11"/>
      <color theme="1"/>
      <name val="Arial"/>
    </font>
    <font>
      <b/>
      <sz val="10"/>
      <color theme="1"/>
      <name val="Arial"/>
    </font>
    <font>
      <sz val="8"/>
      <name val="Arial"/>
    </font>
    <font>
      <b/>
      <sz val="10"/>
      <color rgb="FF969696"/>
      <name val="Arial"/>
    </font>
    <font>
      <b/>
      <sz val="12"/>
      <color theme="1"/>
      <name val="Arial"/>
    </font>
    <font>
      <b/>
      <sz val="10"/>
      <color rgb="FF464646"/>
      <name val="Arial"/>
    </font>
    <font>
      <sz val="12"/>
      <color rgb="FF969696"/>
      <name val="Arial"/>
    </font>
    <font>
      <sz val="9"/>
      <color theme="1"/>
      <name val="Arial"/>
    </font>
    <font>
      <sz val="9"/>
      <color rgb="FF969696"/>
      <name val="Arial"/>
    </font>
    <font>
      <b/>
      <sz val="12"/>
      <color rgb="FF960000"/>
      <name val="Arial"/>
    </font>
    <font>
      <sz val="12"/>
      <color theme="1"/>
      <name val="Arial"/>
    </font>
    <font>
      <u/>
      <sz val="18"/>
      <color theme="10"/>
      <name val="Noto Sans Symbols"/>
    </font>
    <font>
      <sz val="11"/>
      <color theme="1"/>
      <name val="Arial"/>
    </font>
    <font>
      <b/>
      <sz val="11"/>
      <color rgb="FF003366"/>
      <name val="Arial"/>
    </font>
    <font>
      <sz val="11"/>
      <color rgb="FF003366"/>
      <name val="Arial"/>
    </font>
    <font>
      <sz val="11"/>
      <color rgb="FF969696"/>
      <name val="Arial"/>
    </font>
    <font>
      <sz val="10"/>
      <color rgb="FF3366FF"/>
      <name val="Arial"/>
    </font>
    <font>
      <sz val="8"/>
      <color rgb="FF969696"/>
      <name val="Arial"/>
    </font>
    <font>
      <b/>
      <sz val="12"/>
      <color rgb="FF800000"/>
      <name val="Arial"/>
    </font>
    <font>
      <sz val="12"/>
      <color rgb="FF003366"/>
      <name val="Arial"/>
    </font>
    <font>
      <sz val="10"/>
      <color rgb="FF003366"/>
      <name val="Arial"/>
    </font>
    <font>
      <sz val="8"/>
      <color rgb="FF960000"/>
      <name val="Arial"/>
    </font>
    <font>
      <b/>
      <sz val="8"/>
      <color theme="1"/>
      <name val="Arial"/>
    </font>
    <font>
      <sz val="8"/>
      <color rgb="FF003366"/>
      <name val="Arial"/>
    </font>
    <font>
      <sz val="8"/>
      <color rgb="FF000000"/>
      <name val="Arial"/>
    </font>
    <font>
      <sz val="8"/>
      <color rgb="FF800080"/>
      <name val="Arial"/>
    </font>
    <font>
      <sz val="7"/>
      <color rgb="FF969696"/>
      <name val="Arial"/>
    </font>
    <font>
      <sz val="8"/>
      <color rgb="FF505050"/>
      <name val="Arial"/>
    </font>
    <font>
      <sz val="8"/>
      <color rgb="FFFF0000"/>
      <name val="Arial"/>
    </font>
    <font>
      <i/>
      <sz val="9"/>
      <color rgb="FF0000FF"/>
      <name val="Arial"/>
    </font>
    <font>
      <i/>
      <sz val="8"/>
      <color rgb="FF0000FF"/>
      <name val="Arial"/>
    </font>
    <font>
      <i/>
      <sz val="7"/>
      <color rgb="FF969696"/>
      <name val="Arial"/>
    </font>
    <font>
      <sz val="8"/>
      <color rgb="FF0000A8"/>
      <name val="Arial"/>
    </font>
    <font>
      <b/>
      <sz val="9"/>
      <color theme="1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CC"/>
        <bgColor rgb="FFFFFFCC"/>
      </patternFill>
    </fill>
    <fill>
      <patternFill patternType="solid">
        <fgColor rgb="FFBEBEBE"/>
        <bgColor rgb="FFBEBEBE"/>
      </patternFill>
    </fill>
    <fill>
      <patternFill patternType="solid">
        <fgColor rgb="FFD2D2D2"/>
        <b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1">
    <xf numFmtId="0" fontId="0" fillId="0" borderId="0"/>
  </cellStyleXfs>
  <cellXfs count="229">
    <xf numFmtId="0" fontId="0" fillId="0" borderId="0" xfId="0" applyFont="1" applyAlignment="1"/>
    <xf numFmtId="0" fontId="1" fillId="0" borderId="0" xfId="0" applyFont="1" applyAlignment="1">
      <alignment horizontal="left" vertical="center"/>
    </xf>
    <xf numFmtId="0" fontId="2" fillId="0" borderId="0" xfId="0" applyFont="1"/>
    <xf numFmtId="0" fontId="2" fillId="0" borderId="0" xfId="0" applyFont="1" applyAlignment="1">
      <alignment horizontal="left" vertical="center"/>
    </xf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top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top"/>
    </xf>
    <xf numFmtId="0" fontId="6" fillId="0" borderId="0" xfId="0" applyFont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49" fontId="7" fillId="2" borderId="0" xfId="0" applyNumberFormat="1" applyFont="1" applyFill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2" fillId="0" borderId="4" xfId="0" applyFont="1" applyBorder="1"/>
    <xf numFmtId="0" fontId="2" fillId="0" borderId="0" xfId="0" applyFont="1" applyAlignment="1">
      <alignment vertical="center"/>
    </xf>
    <xf numFmtId="0" fontId="2" fillId="0" borderId="3" xfId="0" applyFont="1" applyBorder="1" applyAlignment="1">
      <alignment vertical="center"/>
    </xf>
    <xf numFmtId="0" fontId="10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3" xfId="0" applyFont="1" applyBorder="1" applyAlignment="1">
      <alignment vertical="center"/>
    </xf>
    <xf numFmtId="0" fontId="2" fillId="3" borderId="0" xfId="0" applyFont="1" applyFill="1" applyAlignment="1">
      <alignment vertical="center"/>
    </xf>
    <xf numFmtId="0" fontId="13" fillId="3" borderId="6" xfId="0" applyFont="1" applyFill="1" applyBorder="1" applyAlignment="1">
      <alignment horizontal="left" vertical="center"/>
    </xf>
    <xf numFmtId="0" fontId="2" fillId="3" borderId="7" xfId="0" applyFont="1" applyFill="1" applyBorder="1" applyAlignment="1">
      <alignment vertical="center"/>
    </xf>
    <xf numFmtId="0" fontId="13" fillId="3" borderId="7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0" fontId="2" fillId="0" borderId="4" xfId="0" applyFont="1" applyBorder="1" applyAlignment="1">
      <alignment vertical="center"/>
    </xf>
    <xf numFmtId="0" fontId="6" fillId="0" borderId="5" xfId="0" applyFont="1" applyBorder="1" applyAlignment="1">
      <alignment horizontal="left" vertical="center"/>
    </xf>
    <xf numFmtId="0" fontId="2" fillId="0" borderId="9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3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3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165" fontId="7" fillId="0" borderId="0" xfId="0" applyNumberFormat="1" applyFont="1" applyAlignment="1">
      <alignment horizontal="left" vertical="center"/>
    </xf>
    <xf numFmtId="0" fontId="2" fillId="0" borderId="12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0" fontId="16" fillId="4" borderId="0" xfId="0" applyFont="1" applyFill="1" applyAlignment="1">
      <alignment horizontal="center" vertical="center"/>
    </xf>
    <xf numFmtId="0" fontId="17" fillId="0" borderId="16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2" fillId="0" borderId="11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4" fontId="18" fillId="0" borderId="0" xfId="0" applyNumberFormat="1" applyFont="1" applyAlignment="1">
      <alignment vertical="center"/>
    </xf>
    <xf numFmtId="0" fontId="13" fillId="0" borderId="0" xfId="0" applyFont="1" applyAlignment="1">
      <alignment horizontal="center" vertical="center"/>
    </xf>
    <xf numFmtId="4" fontId="15" fillId="0" borderId="14" xfId="0" applyNumberFormat="1" applyFont="1" applyBorder="1" applyAlignment="1">
      <alignment vertical="center"/>
    </xf>
    <xf numFmtId="4" fontId="15" fillId="0" borderId="0" xfId="0" applyNumberFormat="1" applyFont="1" applyAlignment="1">
      <alignment vertical="center"/>
    </xf>
    <xf numFmtId="166" fontId="15" fillId="0" borderId="0" xfId="0" applyNumberFormat="1" applyFont="1" applyAlignment="1">
      <alignment vertical="center"/>
    </xf>
    <xf numFmtId="4" fontId="15" fillId="0" borderId="15" xfId="0" applyNumberFormat="1" applyFont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1" fillId="0" borderId="3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4" fontId="24" fillId="0" borderId="14" xfId="0" applyNumberFormat="1" applyFont="1" applyBorder="1" applyAlignment="1">
      <alignment vertical="center"/>
    </xf>
    <xf numFmtId="4" fontId="24" fillId="0" borderId="0" xfId="0" applyNumberFormat="1" applyFont="1" applyAlignment="1">
      <alignment vertical="center"/>
    </xf>
    <xf numFmtId="166" fontId="24" fillId="0" borderId="0" xfId="0" applyNumberFormat="1" applyFont="1" applyAlignment="1">
      <alignment vertical="center"/>
    </xf>
    <xf numFmtId="4" fontId="24" fillId="0" borderId="15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4" fontId="24" fillId="0" borderId="19" xfId="0" applyNumberFormat="1" applyFont="1" applyBorder="1" applyAlignment="1">
      <alignment vertical="center"/>
    </xf>
    <xf numFmtId="4" fontId="24" fillId="0" borderId="20" xfId="0" applyNumberFormat="1" applyFont="1" applyBorder="1" applyAlignment="1">
      <alignment vertical="center"/>
    </xf>
    <xf numFmtId="166" fontId="24" fillId="0" borderId="20" xfId="0" applyNumberFormat="1" applyFont="1" applyBorder="1" applyAlignment="1">
      <alignment vertical="center"/>
    </xf>
    <xf numFmtId="4" fontId="24" fillId="0" borderId="21" xfId="0" applyNumberFormat="1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10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4" fontId="6" fillId="0" borderId="0" xfId="0" applyNumberFormat="1" applyFont="1" applyAlignment="1">
      <alignment vertical="center"/>
    </xf>
    <xf numFmtId="164" fontId="6" fillId="0" borderId="0" xfId="0" applyNumberFormat="1" applyFont="1" applyAlignment="1">
      <alignment horizontal="right" vertical="center"/>
    </xf>
    <xf numFmtId="0" fontId="2" fillId="4" borderId="0" xfId="0" applyFont="1" applyFill="1" applyAlignment="1">
      <alignment vertical="center"/>
    </xf>
    <xf numFmtId="0" fontId="13" fillId="4" borderId="6" xfId="0" applyFont="1" applyFill="1" applyBorder="1" applyAlignment="1">
      <alignment horizontal="left" vertical="center"/>
    </xf>
    <xf numFmtId="0" fontId="13" fillId="4" borderId="7" xfId="0" applyFont="1" applyFill="1" applyBorder="1" applyAlignment="1">
      <alignment horizontal="right" vertical="center"/>
    </xf>
    <xf numFmtId="0" fontId="13" fillId="4" borderId="7" xfId="0" applyFont="1" applyFill="1" applyBorder="1" applyAlignment="1">
      <alignment horizontal="center" vertical="center"/>
    </xf>
    <xf numFmtId="4" fontId="13" fillId="4" borderId="7" xfId="0" applyNumberFormat="1" applyFont="1" applyFill="1" applyBorder="1" applyAlignment="1">
      <alignment vertical="center"/>
    </xf>
    <xf numFmtId="0" fontId="2" fillId="4" borderId="8" xfId="0" applyFont="1" applyFill="1" applyBorder="1" applyAlignment="1">
      <alignment vertical="center"/>
    </xf>
    <xf numFmtId="0" fontId="6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right" vertical="center"/>
    </xf>
    <xf numFmtId="49" fontId="7" fillId="0" borderId="0" xfId="0" applyNumberFormat="1" applyFont="1" applyAlignment="1">
      <alignment horizontal="left" vertical="center"/>
    </xf>
    <xf numFmtId="0" fontId="16" fillId="4" borderId="0" xfId="0" applyFont="1" applyFill="1" applyAlignment="1">
      <alignment horizontal="left" vertical="center"/>
    </xf>
    <xf numFmtId="0" fontId="16" fillId="4" borderId="0" xfId="0" applyFont="1" applyFill="1" applyAlignment="1">
      <alignment horizontal="right" vertical="center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vertical="center"/>
    </xf>
    <xf numFmtId="0" fontId="28" fillId="0" borderId="3" xfId="0" applyFont="1" applyBorder="1" applyAlignment="1">
      <alignment vertical="center"/>
    </xf>
    <xf numFmtId="0" fontId="28" fillId="0" borderId="20" xfId="0" applyFont="1" applyBorder="1" applyAlignment="1">
      <alignment horizontal="left" vertical="center"/>
    </xf>
    <xf numFmtId="0" fontId="28" fillId="0" borderId="20" xfId="0" applyFont="1" applyBorder="1" applyAlignment="1">
      <alignment vertical="center"/>
    </xf>
    <xf numFmtId="4" fontId="28" fillId="0" borderId="20" xfId="0" applyNumberFormat="1" applyFont="1" applyBorder="1" applyAlignment="1">
      <alignment vertical="center"/>
    </xf>
    <xf numFmtId="0" fontId="29" fillId="0" borderId="0" xfId="0" applyFont="1" applyAlignment="1">
      <alignment vertical="center"/>
    </xf>
    <xf numFmtId="0" fontId="29" fillId="0" borderId="3" xfId="0" applyFont="1" applyBorder="1" applyAlignment="1">
      <alignment vertical="center"/>
    </xf>
    <xf numFmtId="0" fontId="29" fillId="0" borderId="20" xfId="0" applyFont="1" applyBorder="1" applyAlignment="1">
      <alignment horizontal="left" vertical="center"/>
    </xf>
    <xf numFmtId="0" fontId="29" fillId="0" borderId="20" xfId="0" applyFont="1" applyBorder="1" applyAlignment="1">
      <alignment vertical="center"/>
    </xf>
    <xf numFmtId="4" fontId="29" fillId="0" borderId="20" xfId="0" applyNumberFormat="1" applyFont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6" fillId="4" borderId="16" xfId="0" applyFont="1" applyFill="1" applyBorder="1" applyAlignment="1">
      <alignment horizontal="center" vertical="center" wrapText="1"/>
    </xf>
    <xf numFmtId="0" fontId="16" fillId="4" borderId="17" xfId="0" applyFont="1" applyFill="1" applyBorder="1" applyAlignment="1">
      <alignment horizontal="center" vertical="center" wrapText="1"/>
    </xf>
    <xf numFmtId="0" fontId="16" fillId="4" borderId="18" xfId="0" applyFont="1" applyFill="1" applyBorder="1" applyAlignment="1">
      <alignment horizontal="center" vertical="center" wrapText="1"/>
    </xf>
    <xf numFmtId="4" fontId="18" fillId="0" borderId="0" xfId="0" applyNumberFormat="1" applyFont="1"/>
    <xf numFmtId="166" fontId="30" fillId="0" borderId="12" xfId="0" applyNumberFormat="1" applyFont="1" applyBorder="1"/>
    <xf numFmtId="166" fontId="30" fillId="0" borderId="13" xfId="0" applyNumberFormat="1" applyFont="1" applyBorder="1"/>
    <xf numFmtId="4" fontId="31" fillId="0" borderId="0" xfId="0" applyNumberFormat="1" applyFont="1" applyAlignment="1">
      <alignment vertical="center"/>
    </xf>
    <xf numFmtId="0" fontId="32" fillId="0" borderId="0" xfId="0" applyFont="1"/>
    <xf numFmtId="0" fontId="32" fillId="0" borderId="3" xfId="0" applyFont="1" applyBorder="1"/>
    <xf numFmtId="0" fontId="32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4" fontId="28" fillId="0" borderId="0" xfId="0" applyNumberFormat="1" applyFont="1"/>
    <xf numFmtId="0" fontId="32" fillId="0" borderId="14" xfId="0" applyFont="1" applyBorder="1"/>
    <xf numFmtId="166" fontId="32" fillId="0" borderId="0" xfId="0" applyNumberFormat="1" applyFont="1"/>
    <xf numFmtId="166" fontId="32" fillId="0" borderId="15" xfId="0" applyNumberFormat="1" applyFont="1" applyBorder="1"/>
    <xf numFmtId="0" fontId="32" fillId="0" borderId="0" xfId="0" applyFont="1" applyAlignment="1">
      <alignment horizontal="center"/>
    </xf>
    <xf numFmtId="4" fontId="32" fillId="0" borderId="0" xfId="0" applyNumberFormat="1" applyFont="1" applyAlignment="1">
      <alignment vertical="center"/>
    </xf>
    <xf numFmtId="0" fontId="29" fillId="0" borderId="0" xfId="0" applyFont="1" applyAlignment="1">
      <alignment horizontal="left"/>
    </xf>
    <xf numFmtId="4" fontId="29" fillId="0" borderId="0" xfId="0" applyNumberFormat="1" applyFont="1"/>
    <xf numFmtId="0" fontId="16" fillId="0" borderId="22" xfId="0" applyFont="1" applyBorder="1" applyAlignment="1">
      <alignment horizontal="center" vertical="center"/>
    </xf>
    <xf numFmtId="49" fontId="16" fillId="0" borderId="22" xfId="0" applyNumberFormat="1" applyFont="1" applyBorder="1" applyAlignment="1">
      <alignment horizontal="left" vertical="center" wrapText="1"/>
    </xf>
    <xf numFmtId="0" fontId="16" fillId="0" borderId="22" xfId="0" applyFont="1" applyBorder="1" applyAlignment="1">
      <alignment horizontal="left" vertical="center" wrapText="1"/>
    </xf>
    <xf numFmtId="0" fontId="16" fillId="0" borderId="22" xfId="0" applyFont="1" applyBorder="1" applyAlignment="1">
      <alignment horizontal="center" vertical="center" wrapText="1"/>
    </xf>
    <xf numFmtId="167" fontId="16" fillId="0" borderId="22" xfId="0" applyNumberFormat="1" applyFont="1" applyBorder="1" applyAlignment="1">
      <alignment vertical="center"/>
    </xf>
    <xf numFmtId="4" fontId="16" fillId="2" borderId="22" xfId="0" applyNumberFormat="1" applyFont="1" applyFill="1" applyBorder="1" applyAlignment="1">
      <alignment vertical="center"/>
    </xf>
    <xf numFmtId="4" fontId="16" fillId="0" borderId="22" xfId="0" applyNumberFormat="1" applyFont="1" applyBorder="1" applyAlignment="1">
      <alignment vertical="center"/>
    </xf>
    <xf numFmtId="0" fontId="17" fillId="2" borderId="14" xfId="0" applyFont="1" applyFill="1" applyBorder="1" applyAlignment="1">
      <alignment horizontal="left" vertical="center"/>
    </xf>
    <xf numFmtId="0" fontId="17" fillId="0" borderId="0" xfId="0" applyFont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166" fontId="17" fillId="0" borderId="15" xfId="0" applyNumberFormat="1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4" fontId="2" fillId="0" borderId="0" xfId="0" applyNumberFormat="1" applyFont="1" applyAlignment="1">
      <alignment vertical="center"/>
    </xf>
    <xf numFmtId="0" fontId="17" fillId="2" borderId="19" xfId="0" applyFont="1" applyFill="1" applyBorder="1" applyAlignment="1">
      <alignment horizontal="left" vertical="center"/>
    </xf>
    <xf numFmtId="0" fontId="17" fillId="0" borderId="20" xfId="0" applyFont="1" applyBorder="1" applyAlignment="1">
      <alignment horizontal="center" vertical="center"/>
    </xf>
    <xf numFmtId="0" fontId="2" fillId="0" borderId="20" xfId="0" applyFont="1" applyBorder="1" applyAlignment="1">
      <alignment vertical="center"/>
    </xf>
    <xf numFmtId="166" fontId="17" fillId="0" borderId="20" xfId="0" applyNumberFormat="1" applyFont="1" applyBorder="1" applyAlignment="1">
      <alignment vertical="center"/>
    </xf>
    <xf numFmtId="166" fontId="17" fillId="0" borderId="21" xfId="0" applyNumberFormat="1" applyFont="1" applyBorder="1" applyAlignment="1">
      <alignment vertical="center"/>
    </xf>
    <xf numFmtId="0" fontId="33" fillId="0" borderId="0" xfId="0" applyFont="1" applyAlignment="1">
      <alignment horizontal="left" vertical="center"/>
    </xf>
    <xf numFmtId="0" fontId="34" fillId="0" borderId="0" xfId="0" applyFont="1" applyAlignment="1">
      <alignment vertical="center"/>
    </xf>
    <xf numFmtId="0" fontId="34" fillId="0" borderId="3" xfId="0" applyFont="1" applyBorder="1" applyAlignment="1">
      <alignment vertical="center"/>
    </xf>
    <xf numFmtId="0" fontId="35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 wrapText="1"/>
    </xf>
    <xf numFmtId="0" fontId="34" fillId="0" borderId="14" xfId="0" applyFont="1" applyBorder="1" applyAlignment="1">
      <alignment vertical="center"/>
    </xf>
    <xf numFmtId="0" fontId="34" fillId="0" borderId="15" xfId="0" applyFont="1" applyBorder="1" applyAlignment="1">
      <alignment vertical="center"/>
    </xf>
    <xf numFmtId="0" fontId="36" fillId="0" borderId="0" xfId="0" applyFont="1" applyAlignment="1">
      <alignment vertical="center"/>
    </xf>
    <xf numFmtId="0" fontId="36" fillId="0" borderId="3" xfId="0" applyFont="1" applyBorder="1" applyAlignment="1">
      <alignment vertical="center"/>
    </xf>
    <xf numFmtId="0" fontId="36" fillId="0" borderId="0" xfId="0" applyFont="1" applyAlignment="1">
      <alignment horizontal="left" vertical="center"/>
    </xf>
    <xf numFmtId="0" fontId="36" fillId="0" borderId="0" xfId="0" applyFont="1" applyAlignment="1">
      <alignment horizontal="left" vertical="center" wrapText="1"/>
    </xf>
    <xf numFmtId="167" fontId="36" fillId="0" borderId="0" xfId="0" applyNumberFormat="1" applyFont="1" applyAlignment="1">
      <alignment vertical="center"/>
    </xf>
    <xf numFmtId="0" fontId="36" fillId="0" borderId="14" xfId="0" applyFont="1" applyBorder="1" applyAlignment="1">
      <alignment vertical="center"/>
    </xf>
    <xf numFmtId="0" fontId="36" fillId="0" borderId="15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37" fillId="0" borderId="3" xfId="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left" vertical="center" wrapText="1"/>
    </xf>
    <xf numFmtId="167" fontId="37" fillId="0" borderId="0" xfId="0" applyNumberFormat="1" applyFont="1" applyAlignment="1">
      <alignment vertical="center"/>
    </xf>
    <xf numFmtId="0" fontId="37" fillId="0" borderId="14" xfId="0" applyFont="1" applyBorder="1" applyAlignment="1">
      <alignment vertical="center"/>
    </xf>
    <xf numFmtId="0" fontId="37" fillId="0" borderId="15" xfId="0" applyFont="1" applyBorder="1" applyAlignment="1">
      <alignment vertical="center"/>
    </xf>
    <xf numFmtId="0" fontId="38" fillId="0" borderId="22" xfId="0" applyFont="1" applyBorder="1" applyAlignment="1">
      <alignment horizontal="center" vertical="center"/>
    </xf>
    <xf numFmtId="49" fontId="38" fillId="0" borderId="22" xfId="0" applyNumberFormat="1" applyFont="1" applyBorder="1" applyAlignment="1">
      <alignment horizontal="left" vertical="center" wrapText="1"/>
    </xf>
    <xf numFmtId="0" fontId="38" fillId="0" borderId="22" xfId="0" applyFont="1" applyBorder="1" applyAlignment="1">
      <alignment horizontal="left" vertical="center" wrapText="1"/>
    </xf>
    <xf numFmtId="0" fontId="38" fillId="0" borderId="22" xfId="0" applyFont="1" applyBorder="1" applyAlignment="1">
      <alignment horizontal="center" vertical="center" wrapText="1"/>
    </xf>
    <xf numFmtId="167" fontId="38" fillId="0" borderId="22" xfId="0" applyNumberFormat="1" applyFont="1" applyBorder="1" applyAlignment="1">
      <alignment vertical="center"/>
    </xf>
    <xf numFmtId="4" fontId="38" fillId="2" borderId="22" xfId="0" applyNumberFormat="1" applyFont="1" applyFill="1" applyBorder="1" applyAlignment="1">
      <alignment vertical="center"/>
    </xf>
    <xf numFmtId="4" fontId="38" fillId="0" borderId="22" xfId="0" applyNumberFormat="1" applyFont="1" applyBorder="1" applyAlignment="1">
      <alignment vertical="center"/>
    </xf>
    <xf numFmtId="0" fontId="39" fillId="0" borderId="3" xfId="0" applyFont="1" applyBorder="1" applyAlignment="1">
      <alignment vertical="center"/>
    </xf>
    <xf numFmtId="0" fontId="38" fillId="2" borderId="14" xfId="0" applyFont="1" applyFill="1" applyBorder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40" fillId="0" borderId="0" xfId="0" applyFont="1" applyAlignment="1">
      <alignment vertical="center" wrapText="1"/>
    </xf>
    <xf numFmtId="0" fontId="2" fillId="0" borderId="14" xfId="0" applyFont="1" applyBorder="1" applyAlignment="1">
      <alignment vertical="center"/>
    </xf>
    <xf numFmtId="0" fontId="41" fillId="0" borderId="0" xfId="0" applyFont="1" applyAlignment="1">
      <alignment vertical="center"/>
    </xf>
    <xf numFmtId="0" fontId="41" fillId="0" borderId="3" xfId="0" applyFont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Alignment="1">
      <alignment horizontal="left" vertical="center" wrapText="1"/>
    </xf>
    <xf numFmtId="167" fontId="41" fillId="0" borderId="0" xfId="0" applyNumberFormat="1" applyFont="1" applyAlignment="1">
      <alignment vertical="center"/>
    </xf>
    <xf numFmtId="0" fontId="41" fillId="0" borderId="14" xfId="0" applyFont="1" applyBorder="1" applyAlignment="1">
      <alignment vertical="center"/>
    </xf>
    <xf numFmtId="0" fontId="41" fillId="0" borderId="15" xfId="0" applyFont="1" applyBorder="1" applyAlignment="1">
      <alignment vertical="center"/>
    </xf>
    <xf numFmtId="167" fontId="16" fillId="2" borderId="22" xfId="0" applyNumberFormat="1" applyFont="1" applyFill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13" fillId="0" borderId="0" xfId="0" applyFont="1" applyAlignment="1">
      <alignment horizontal="left" vertical="center" wrapText="1"/>
    </xf>
    <xf numFmtId="0" fontId="42" fillId="0" borderId="16" xfId="0" applyFont="1" applyBorder="1" applyAlignment="1">
      <alignment horizontal="left" vertical="center" wrapText="1"/>
    </xf>
    <xf numFmtId="0" fontId="42" fillId="0" borderId="22" xfId="0" applyFont="1" applyBorder="1" applyAlignment="1">
      <alignment horizontal="left" vertical="center" wrapText="1"/>
    </xf>
    <xf numFmtId="0" fontId="42" fillId="0" borderId="22" xfId="0" applyFont="1" applyBorder="1" applyAlignment="1">
      <alignment horizontal="left" vertical="center"/>
    </xf>
    <xf numFmtId="167" fontId="42" fillId="0" borderId="18" xfId="0" applyNumberFormat="1" applyFont="1" applyBorder="1" applyAlignment="1">
      <alignment vertical="center"/>
    </xf>
    <xf numFmtId="0" fontId="2" fillId="0" borderId="0" xfId="0" applyFont="1" applyAlignment="1">
      <alignment horizontal="left" vertical="center" wrapText="1"/>
    </xf>
    <xf numFmtId="167" fontId="2" fillId="0" borderId="0" xfId="0" applyNumberFormat="1" applyFont="1" applyAlignment="1">
      <alignment vertical="center"/>
    </xf>
    <xf numFmtId="0" fontId="31" fillId="0" borderId="0" xfId="0" applyFont="1" applyAlignment="1">
      <alignment horizontal="left" vertical="center"/>
    </xf>
    <xf numFmtId="4" fontId="12" fillId="0" borderId="0" xfId="0" applyNumberFormat="1" applyFont="1" applyAlignment="1">
      <alignment vertical="center"/>
    </xf>
    <xf numFmtId="0" fontId="0" fillId="0" borderId="0" xfId="0" applyFont="1" applyAlignment="1"/>
    <xf numFmtId="164" fontId="6" fillId="0" borderId="0" xfId="0" applyNumberFormat="1" applyFont="1" applyAlignment="1">
      <alignment horizontal="left" vertical="center"/>
    </xf>
    <xf numFmtId="4" fontId="18" fillId="0" borderId="0" xfId="0" applyNumberFormat="1" applyFont="1" applyAlignment="1">
      <alignment horizontal="right" vertical="center"/>
    </xf>
    <xf numFmtId="4" fontId="18" fillId="0" borderId="0" xfId="0" applyNumberFormat="1" applyFont="1" applyAlignment="1">
      <alignment vertical="center"/>
    </xf>
    <xf numFmtId="0" fontId="13" fillId="3" borderId="7" xfId="0" applyFont="1" applyFill="1" applyBorder="1" applyAlignment="1">
      <alignment horizontal="left" vertical="center"/>
    </xf>
    <xf numFmtId="0" fontId="11" fillId="0" borderId="7" xfId="0" applyFont="1" applyBorder="1"/>
    <xf numFmtId="4" fontId="13" fillId="3" borderId="7" xfId="0" applyNumberFormat="1" applyFont="1" applyFill="1" applyBorder="1" applyAlignment="1">
      <alignment vertical="center"/>
    </xf>
    <xf numFmtId="0" fontId="11" fillId="0" borderId="8" xfId="0" applyFont="1" applyBorder="1"/>
    <xf numFmtId="0" fontId="9" fillId="0" borderId="0" xfId="0" applyFont="1" applyAlignment="1">
      <alignment horizontal="left" vertical="center" wrapText="1"/>
    </xf>
    <xf numFmtId="165" fontId="7" fillId="0" borderId="0" xfId="0" applyNumberFormat="1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15" fillId="0" borderId="11" xfId="0" applyFont="1" applyBorder="1" applyAlignment="1">
      <alignment horizontal="center" vertical="center"/>
    </xf>
    <xf numFmtId="0" fontId="11" fillId="0" borderId="12" xfId="0" applyFont="1" applyBorder="1"/>
    <xf numFmtId="0" fontId="11" fillId="0" borderId="14" xfId="0" applyFont="1" applyBorder="1"/>
    <xf numFmtId="0" fontId="16" fillId="4" borderId="6" xfId="0" applyFont="1" applyFill="1" applyBorder="1" applyAlignment="1">
      <alignment horizontal="center" vertical="center"/>
    </xf>
    <xf numFmtId="0" fontId="16" fillId="4" borderId="7" xfId="0" applyFont="1" applyFill="1" applyBorder="1" applyAlignment="1">
      <alignment horizontal="center" vertical="center"/>
    </xf>
    <xf numFmtId="0" fontId="16" fillId="4" borderId="7" xfId="0" applyFont="1" applyFill="1" applyBorder="1" applyAlignment="1">
      <alignment horizontal="right" vertical="center"/>
    </xf>
    <xf numFmtId="0" fontId="22" fillId="0" borderId="0" xfId="0" applyFont="1" applyAlignment="1">
      <alignment horizontal="left" vertical="center" wrapText="1"/>
    </xf>
    <xf numFmtId="4" fontId="23" fillId="0" borderId="0" xfId="0" applyNumberFormat="1" applyFont="1" applyAlignment="1">
      <alignment vertical="center"/>
    </xf>
    <xf numFmtId="0" fontId="6" fillId="0" borderId="0" xfId="0" applyFont="1" applyAlignment="1">
      <alignment horizontal="right" vertical="center"/>
    </xf>
    <xf numFmtId="0" fontId="2" fillId="0" borderId="0" xfId="0" applyFont="1"/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49" fontId="7" fillId="2" borderId="0" xfId="0" applyNumberFormat="1" applyFont="1" applyFill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4" fontId="10" fillId="0" borderId="5" xfId="0" applyNumberFormat="1" applyFont="1" applyBorder="1" applyAlignment="1">
      <alignment vertical="center"/>
    </xf>
    <xf numFmtId="0" fontId="11" fillId="0" borderId="5" xfId="0" applyFont="1" applyBorder="1"/>
    <xf numFmtId="0" fontId="6" fillId="0" borderId="0" xfId="0" applyFont="1" applyAlignment="1">
      <alignment horizontal="left" vertical="center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0" cy="2857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190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190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190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190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190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0" cy="2857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M1000"/>
  <sheetViews>
    <sheetView showGridLines="0" tabSelected="1" workbookViewId="0">
      <selection activeCell="BE69" sqref="BE69"/>
    </sheetView>
  </sheetViews>
  <sheetFormatPr defaultColWidth="16.83203125" defaultRowHeight="15" customHeight="1"/>
  <cols>
    <col min="1" max="1" width="8.33203125" customWidth="1"/>
    <col min="2" max="2" width="1.6640625" customWidth="1"/>
    <col min="3" max="3" width="4.1640625" customWidth="1"/>
    <col min="4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hidden="1" customWidth="1"/>
    <col min="44" max="44" width="13.6640625" customWidth="1"/>
    <col min="45" max="47" width="25.83203125" hidden="1" customWidth="1"/>
    <col min="48" max="49" width="21.6640625" hidden="1" customWidth="1"/>
    <col min="50" max="51" width="25" hidden="1" customWidth="1"/>
    <col min="52" max="52" width="21.6640625" hidden="1" customWidth="1"/>
    <col min="53" max="53" width="19.1640625" hidden="1" customWidth="1"/>
    <col min="54" max="54" width="25" hidden="1" customWidth="1"/>
    <col min="55" max="55" width="21.6640625" hidden="1" customWidth="1"/>
    <col min="56" max="56" width="19.1640625" hidden="1" customWidth="1"/>
    <col min="57" max="57" width="66.5" customWidth="1"/>
    <col min="71" max="91" width="9.33203125" hidden="1" customWidth="1"/>
  </cols>
  <sheetData>
    <row r="1" spans="1:91" ht="11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1" t="s">
        <v>1</v>
      </c>
      <c r="BA1" s="1" t="s">
        <v>2</v>
      </c>
      <c r="BB1" s="1" t="s">
        <v>3</v>
      </c>
      <c r="BC1" s="2"/>
      <c r="BD1" s="2"/>
      <c r="BE1" s="2"/>
      <c r="BS1" s="2"/>
      <c r="BT1" s="1" t="s">
        <v>4</v>
      </c>
      <c r="BU1" s="1" t="s">
        <v>4</v>
      </c>
      <c r="BV1" s="1" t="s">
        <v>5</v>
      </c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</row>
    <row r="2" spans="1:91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20"/>
      <c r="AS2" s="200"/>
      <c r="AT2" s="200"/>
      <c r="AU2" s="200"/>
      <c r="AV2" s="200"/>
      <c r="AW2" s="200"/>
      <c r="AX2" s="200"/>
      <c r="AY2" s="200"/>
      <c r="AZ2" s="200"/>
      <c r="BA2" s="200"/>
      <c r="BB2" s="200"/>
      <c r="BC2" s="200"/>
      <c r="BD2" s="200"/>
      <c r="BE2" s="200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3" t="s">
        <v>6</v>
      </c>
      <c r="BT2" s="3" t="s">
        <v>7</v>
      </c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</row>
    <row r="3" spans="1:91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6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3" t="s">
        <v>6</v>
      </c>
      <c r="BT3" s="3" t="s">
        <v>8</v>
      </c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</row>
    <row r="4" spans="1:91" ht="24.75" customHeight="1">
      <c r="A4" s="2"/>
      <c r="B4" s="6"/>
      <c r="C4" s="2"/>
      <c r="D4" s="7" t="s">
        <v>9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6"/>
      <c r="AS4" s="8" t="s">
        <v>10</v>
      </c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9" t="s">
        <v>11</v>
      </c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3" t="s">
        <v>12</v>
      </c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</row>
    <row r="5" spans="1:91" ht="12" customHeight="1">
      <c r="A5" s="2"/>
      <c r="B5" s="6"/>
      <c r="C5" s="2"/>
      <c r="D5" s="10" t="s">
        <v>13</v>
      </c>
      <c r="E5" s="2"/>
      <c r="F5" s="2"/>
      <c r="G5" s="2"/>
      <c r="H5" s="2"/>
      <c r="I5" s="2"/>
      <c r="J5" s="2"/>
      <c r="K5" s="221" t="s">
        <v>14</v>
      </c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"/>
      <c r="AQ5" s="2"/>
      <c r="AR5" s="6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22" t="s">
        <v>15</v>
      </c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3" t="s">
        <v>6</v>
      </c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</row>
    <row r="6" spans="1:91" ht="36.75" customHeight="1">
      <c r="A6" s="2"/>
      <c r="B6" s="6"/>
      <c r="C6" s="2"/>
      <c r="D6" s="12" t="s">
        <v>16</v>
      </c>
      <c r="E6" s="2"/>
      <c r="F6" s="2"/>
      <c r="G6" s="2"/>
      <c r="H6" s="2"/>
      <c r="I6" s="2"/>
      <c r="J6" s="2"/>
      <c r="K6" s="223" t="s">
        <v>17</v>
      </c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"/>
      <c r="AQ6" s="2"/>
      <c r="AR6" s="6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00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3" t="s">
        <v>6</v>
      </c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</row>
    <row r="7" spans="1:91" ht="12" customHeight="1">
      <c r="A7" s="2"/>
      <c r="B7" s="6"/>
      <c r="C7" s="2"/>
      <c r="D7" s="13" t="s">
        <v>18</v>
      </c>
      <c r="E7" s="2"/>
      <c r="F7" s="2"/>
      <c r="G7" s="2"/>
      <c r="H7" s="2"/>
      <c r="I7" s="2"/>
      <c r="J7" s="2"/>
      <c r="K7" s="11" t="s">
        <v>1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13" t="s">
        <v>19</v>
      </c>
      <c r="AL7" s="2"/>
      <c r="AM7" s="2"/>
      <c r="AN7" s="11" t="s">
        <v>1</v>
      </c>
      <c r="AO7" s="2"/>
      <c r="AP7" s="2"/>
      <c r="AQ7" s="2"/>
      <c r="AR7" s="6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00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3" t="s">
        <v>6</v>
      </c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</row>
    <row r="8" spans="1:91" ht="12" customHeight="1">
      <c r="A8" s="2"/>
      <c r="B8" s="6"/>
      <c r="C8" s="2"/>
      <c r="D8" s="13" t="s">
        <v>20</v>
      </c>
      <c r="E8" s="2"/>
      <c r="F8" s="2"/>
      <c r="G8" s="2"/>
      <c r="H8" s="2"/>
      <c r="I8" s="2"/>
      <c r="J8" s="2"/>
      <c r="K8" s="11" t="s">
        <v>21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13" t="s">
        <v>22</v>
      </c>
      <c r="AL8" s="2"/>
      <c r="AM8" s="2"/>
      <c r="AN8" s="14" t="s">
        <v>23</v>
      </c>
      <c r="AO8" s="2"/>
      <c r="AP8" s="2"/>
      <c r="AQ8" s="2"/>
      <c r="AR8" s="6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00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3" t="s">
        <v>6</v>
      </c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</row>
    <row r="9" spans="1:91" ht="14.25" customHeight="1">
      <c r="A9" s="2"/>
      <c r="B9" s="6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6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00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3" t="s">
        <v>6</v>
      </c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</row>
    <row r="10" spans="1:91" ht="12" customHeight="1">
      <c r="A10" s="2"/>
      <c r="B10" s="6"/>
      <c r="C10" s="2"/>
      <c r="D10" s="13" t="s">
        <v>24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13" t="s">
        <v>25</v>
      </c>
      <c r="AL10" s="2"/>
      <c r="AM10" s="2"/>
      <c r="AN10" s="11" t="s">
        <v>1</v>
      </c>
      <c r="AO10" s="2"/>
      <c r="AP10" s="2"/>
      <c r="AQ10" s="2"/>
      <c r="AR10" s="6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00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3" t="s">
        <v>6</v>
      </c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</row>
    <row r="11" spans="1:91" ht="18" customHeight="1">
      <c r="A11" s="2"/>
      <c r="B11" s="6"/>
      <c r="C11" s="2"/>
      <c r="D11" s="2"/>
      <c r="E11" s="11" t="s">
        <v>26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13" t="s">
        <v>27</v>
      </c>
      <c r="AL11" s="2"/>
      <c r="AM11" s="2"/>
      <c r="AN11" s="11" t="s">
        <v>1</v>
      </c>
      <c r="AO11" s="2"/>
      <c r="AP11" s="2"/>
      <c r="AQ11" s="2"/>
      <c r="AR11" s="6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00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3" t="s">
        <v>6</v>
      </c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</row>
    <row r="12" spans="1:91" ht="6.75" customHeight="1">
      <c r="A12" s="2"/>
      <c r="B12" s="6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6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00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3" t="s">
        <v>6</v>
      </c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</row>
    <row r="13" spans="1:91" ht="12" customHeight="1">
      <c r="A13" s="2"/>
      <c r="B13" s="6"/>
      <c r="C13" s="2"/>
      <c r="D13" s="13" t="s">
        <v>28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13" t="s">
        <v>25</v>
      </c>
      <c r="AL13" s="2"/>
      <c r="AM13" s="2"/>
      <c r="AN13" s="15" t="s">
        <v>29</v>
      </c>
      <c r="AO13" s="2"/>
      <c r="AP13" s="2"/>
      <c r="AQ13" s="2"/>
      <c r="AR13" s="6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00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3" t="s">
        <v>6</v>
      </c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</row>
    <row r="14" spans="1:91" ht="12.75">
      <c r="A14" s="2"/>
      <c r="B14" s="6"/>
      <c r="C14" s="2"/>
      <c r="D14" s="2"/>
      <c r="E14" s="224" t="s">
        <v>29</v>
      </c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U14" s="200"/>
      <c r="V14" s="200"/>
      <c r="W14" s="200"/>
      <c r="X14" s="200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13" t="s">
        <v>27</v>
      </c>
      <c r="AL14" s="2"/>
      <c r="AM14" s="2"/>
      <c r="AN14" s="15" t="s">
        <v>29</v>
      </c>
      <c r="AO14" s="2"/>
      <c r="AP14" s="2"/>
      <c r="AQ14" s="2"/>
      <c r="AR14" s="6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00"/>
      <c r="BS14" s="3" t="s">
        <v>6</v>
      </c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</row>
    <row r="15" spans="1:91" ht="6.75" customHeight="1">
      <c r="A15" s="2"/>
      <c r="B15" s="6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6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00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3" t="s">
        <v>4</v>
      </c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</row>
    <row r="16" spans="1:91" ht="12" customHeight="1">
      <c r="A16" s="2"/>
      <c r="B16" s="6"/>
      <c r="C16" s="2"/>
      <c r="D16" s="13" t="s">
        <v>30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13" t="s">
        <v>25</v>
      </c>
      <c r="AL16" s="2"/>
      <c r="AM16" s="2"/>
      <c r="AN16" s="11" t="s">
        <v>1</v>
      </c>
      <c r="AO16" s="2"/>
      <c r="AP16" s="2"/>
      <c r="AQ16" s="2"/>
      <c r="AR16" s="6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00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3" t="s">
        <v>4</v>
      </c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</row>
    <row r="17" spans="1:91" ht="18" customHeight="1">
      <c r="A17" s="2"/>
      <c r="B17" s="6"/>
      <c r="C17" s="2"/>
      <c r="D17" s="2"/>
      <c r="E17" s="11" t="s">
        <v>31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13" t="s">
        <v>27</v>
      </c>
      <c r="AL17" s="2"/>
      <c r="AM17" s="2"/>
      <c r="AN17" s="11" t="s">
        <v>1</v>
      </c>
      <c r="AO17" s="2"/>
      <c r="AP17" s="2"/>
      <c r="AQ17" s="2"/>
      <c r="AR17" s="6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00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3" t="s">
        <v>32</v>
      </c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</row>
    <row r="18" spans="1:91" ht="6.75" customHeight="1">
      <c r="A18" s="2"/>
      <c r="B18" s="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6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00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3" t="s">
        <v>6</v>
      </c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</row>
    <row r="19" spans="1:91" ht="12" customHeight="1">
      <c r="A19" s="2"/>
      <c r="B19" s="6"/>
      <c r="C19" s="2"/>
      <c r="D19" s="13" t="s">
        <v>33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13" t="s">
        <v>25</v>
      </c>
      <c r="AL19" s="2"/>
      <c r="AM19" s="2"/>
      <c r="AN19" s="11" t="s">
        <v>1</v>
      </c>
      <c r="AO19" s="2"/>
      <c r="AP19" s="2"/>
      <c r="AQ19" s="2"/>
      <c r="AR19" s="6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00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3" t="s">
        <v>6</v>
      </c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</row>
    <row r="20" spans="1:91" ht="18" customHeight="1">
      <c r="A20" s="2"/>
      <c r="B20" s="6"/>
      <c r="C20" s="2"/>
      <c r="D20" s="2"/>
      <c r="E20" s="11" t="s">
        <v>34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13" t="s">
        <v>27</v>
      </c>
      <c r="AL20" s="2"/>
      <c r="AM20" s="2"/>
      <c r="AN20" s="11" t="s">
        <v>1</v>
      </c>
      <c r="AO20" s="2"/>
      <c r="AP20" s="2"/>
      <c r="AQ20" s="2"/>
      <c r="AR20" s="6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00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3" t="s">
        <v>32</v>
      </c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</row>
    <row r="21" spans="1:91" ht="6.75" customHeight="1">
      <c r="A21" s="2"/>
      <c r="B21" s="6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6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00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</row>
    <row r="22" spans="1:91" ht="12" customHeight="1">
      <c r="A22" s="2"/>
      <c r="B22" s="6"/>
      <c r="C22" s="2"/>
      <c r="D22" s="13" t="s">
        <v>35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6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00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</row>
    <row r="23" spans="1:91" ht="16.5" customHeight="1">
      <c r="A23" s="2"/>
      <c r="B23" s="6"/>
      <c r="C23" s="2"/>
      <c r="D23" s="2"/>
      <c r="E23" s="225" t="s">
        <v>1</v>
      </c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"/>
      <c r="AP23" s="2"/>
      <c r="AQ23" s="2"/>
      <c r="AR23" s="6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00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</row>
    <row r="24" spans="1:91" ht="6.75" customHeight="1">
      <c r="A24" s="2"/>
      <c r="B24" s="6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6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00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</row>
    <row r="25" spans="1:91" ht="6.75" customHeight="1">
      <c r="A25" s="2"/>
      <c r="B25" s="6"/>
      <c r="C25" s="2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2"/>
      <c r="AQ25" s="2"/>
      <c r="AR25" s="6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00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</row>
    <row r="26" spans="1:91" ht="25.5" customHeight="1">
      <c r="A26" s="18"/>
      <c r="B26" s="19"/>
      <c r="C26" s="18"/>
      <c r="D26" s="20" t="s">
        <v>36</v>
      </c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26">
        <f>ROUND(AG94,2)</f>
        <v>0</v>
      </c>
      <c r="AL26" s="227"/>
      <c r="AM26" s="227"/>
      <c r="AN26" s="227"/>
      <c r="AO26" s="227"/>
      <c r="AP26" s="18"/>
      <c r="AQ26" s="18"/>
      <c r="AR26" s="19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200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</row>
    <row r="27" spans="1:91" ht="6.75" customHeight="1">
      <c r="A27" s="18"/>
      <c r="B27" s="19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9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200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</row>
    <row r="28" spans="1:91" ht="15.75" customHeight="1">
      <c r="A28" s="18"/>
      <c r="B28" s="19"/>
      <c r="C28" s="18"/>
      <c r="D28" s="18"/>
      <c r="E28" s="18"/>
      <c r="F28" s="18"/>
      <c r="G28" s="18"/>
      <c r="H28" s="18"/>
      <c r="I28" s="18"/>
      <c r="J28" s="18"/>
      <c r="K28" s="18"/>
      <c r="L28" s="219" t="s">
        <v>37</v>
      </c>
      <c r="M28" s="200"/>
      <c r="N28" s="200"/>
      <c r="O28" s="200"/>
      <c r="P28" s="200"/>
      <c r="Q28" s="18"/>
      <c r="R28" s="18"/>
      <c r="S28" s="18"/>
      <c r="T28" s="18"/>
      <c r="U28" s="18"/>
      <c r="V28" s="18"/>
      <c r="W28" s="219" t="s">
        <v>38</v>
      </c>
      <c r="X28" s="200"/>
      <c r="Y28" s="200"/>
      <c r="Z28" s="200"/>
      <c r="AA28" s="200"/>
      <c r="AB28" s="200"/>
      <c r="AC28" s="200"/>
      <c r="AD28" s="200"/>
      <c r="AE28" s="200"/>
      <c r="AF28" s="18"/>
      <c r="AG28" s="18"/>
      <c r="AH28" s="18"/>
      <c r="AI28" s="18"/>
      <c r="AJ28" s="18"/>
      <c r="AK28" s="219" t="s">
        <v>39</v>
      </c>
      <c r="AL28" s="200"/>
      <c r="AM28" s="200"/>
      <c r="AN28" s="200"/>
      <c r="AO28" s="200"/>
      <c r="AP28" s="18"/>
      <c r="AQ28" s="18"/>
      <c r="AR28" s="19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200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</row>
    <row r="29" spans="1:91" ht="14.25" customHeight="1">
      <c r="A29" s="23"/>
      <c r="B29" s="24"/>
      <c r="C29" s="23"/>
      <c r="D29" s="13" t="s">
        <v>40</v>
      </c>
      <c r="E29" s="23"/>
      <c r="F29" s="13" t="s">
        <v>41</v>
      </c>
      <c r="G29" s="23"/>
      <c r="H29" s="23"/>
      <c r="I29" s="23"/>
      <c r="J29" s="23"/>
      <c r="K29" s="23"/>
      <c r="L29" s="201">
        <v>0.21</v>
      </c>
      <c r="M29" s="200"/>
      <c r="N29" s="200"/>
      <c r="O29" s="200"/>
      <c r="P29" s="200"/>
      <c r="Q29" s="23"/>
      <c r="R29" s="23"/>
      <c r="S29" s="23"/>
      <c r="T29" s="23"/>
      <c r="U29" s="23"/>
      <c r="V29" s="23"/>
      <c r="W29" s="199">
        <f>ROUND(AZ94,2)</f>
        <v>0</v>
      </c>
      <c r="X29" s="200"/>
      <c r="Y29" s="200"/>
      <c r="Z29" s="200"/>
      <c r="AA29" s="200"/>
      <c r="AB29" s="200"/>
      <c r="AC29" s="200"/>
      <c r="AD29" s="200"/>
      <c r="AE29" s="200"/>
      <c r="AF29" s="23"/>
      <c r="AG29" s="23"/>
      <c r="AH29" s="23"/>
      <c r="AI29" s="23"/>
      <c r="AJ29" s="23"/>
      <c r="AK29" s="199">
        <f>ROUND(AV94,2)</f>
        <v>0</v>
      </c>
      <c r="AL29" s="200"/>
      <c r="AM29" s="200"/>
      <c r="AN29" s="200"/>
      <c r="AO29" s="200"/>
      <c r="AP29" s="23"/>
      <c r="AQ29" s="23"/>
      <c r="AR29" s="24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00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</row>
    <row r="30" spans="1:91" ht="14.25" customHeight="1">
      <c r="A30" s="23"/>
      <c r="B30" s="24"/>
      <c r="C30" s="23"/>
      <c r="D30" s="23"/>
      <c r="E30" s="23"/>
      <c r="F30" s="13" t="s">
        <v>42</v>
      </c>
      <c r="G30" s="23"/>
      <c r="H30" s="23"/>
      <c r="I30" s="23"/>
      <c r="J30" s="23"/>
      <c r="K30" s="23"/>
      <c r="L30" s="201">
        <v>0.12</v>
      </c>
      <c r="M30" s="200"/>
      <c r="N30" s="200"/>
      <c r="O30" s="200"/>
      <c r="P30" s="200"/>
      <c r="Q30" s="23"/>
      <c r="R30" s="23"/>
      <c r="S30" s="23"/>
      <c r="T30" s="23"/>
      <c r="U30" s="23"/>
      <c r="V30" s="23"/>
      <c r="W30" s="199">
        <f>ROUND(BA94,2)</f>
        <v>0</v>
      </c>
      <c r="X30" s="200"/>
      <c r="Y30" s="200"/>
      <c r="Z30" s="200"/>
      <c r="AA30" s="200"/>
      <c r="AB30" s="200"/>
      <c r="AC30" s="200"/>
      <c r="AD30" s="200"/>
      <c r="AE30" s="200"/>
      <c r="AF30" s="23"/>
      <c r="AG30" s="23"/>
      <c r="AH30" s="23"/>
      <c r="AI30" s="23"/>
      <c r="AJ30" s="23"/>
      <c r="AK30" s="199">
        <f>ROUND(AW94,2)</f>
        <v>0</v>
      </c>
      <c r="AL30" s="200"/>
      <c r="AM30" s="200"/>
      <c r="AN30" s="200"/>
      <c r="AO30" s="200"/>
      <c r="AP30" s="23"/>
      <c r="AQ30" s="23"/>
      <c r="AR30" s="24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00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</row>
    <row r="31" spans="1:91" ht="14.25" hidden="1" customHeight="1">
      <c r="A31" s="23"/>
      <c r="B31" s="24"/>
      <c r="C31" s="23"/>
      <c r="D31" s="23"/>
      <c r="E31" s="23"/>
      <c r="F31" s="13" t="s">
        <v>43</v>
      </c>
      <c r="G31" s="23"/>
      <c r="H31" s="23"/>
      <c r="I31" s="23"/>
      <c r="J31" s="23"/>
      <c r="K31" s="23"/>
      <c r="L31" s="201">
        <v>0.21</v>
      </c>
      <c r="M31" s="200"/>
      <c r="N31" s="200"/>
      <c r="O31" s="200"/>
      <c r="P31" s="200"/>
      <c r="Q31" s="23"/>
      <c r="R31" s="23"/>
      <c r="S31" s="23"/>
      <c r="T31" s="23"/>
      <c r="U31" s="23"/>
      <c r="V31" s="23"/>
      <c r="W31" s="199">
        <f>ROUND(BB94,2)</f>
        <v>0</v>
      </c>
      <c r="X31" s="200"/>
      <c r="Y31" s="200"/>
      <c r="Z31" s="200"/>
      <c r="AA31" s="200"/>
      <c r="AB31" s="200"/>
      <c r="AC31" s="200"/>
      <c r="AD31" s="200"/>
      <c r="AE31" s="200"/>
      <c r="AF31" s="23"/>
      <c r="AG31" s="23"/>
      <c r="AH31" s="23"/>
      <c r="AI31" s="23"/>
      <c r="AJ31" s="23"/>
      <c r="AK31" s="199">
        <v>0</v>
      </c>
      <c r="AL31" s="200"/>
      <c r="AM31" s="200"/>
      <c r="AN31" s="200"/>
      <c r="AO31" s="200"/>
      <c r="AP31" s="23"/>
      <c r="AQ31" s="23"/>
      <c r="AR31" s="24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00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</row>
    <row r="32" spans="1:91" ht="14.25" hidden="1" customHeight="1">
      <c r="A32" s="23"/>
      <c r="B32" s="24"/>
      <c r="C32" s="23"/>
      <c r="D32" s="23"/>
      <c r="E32" s="23"/>
      <c r="F32" s="13" t="s">
        <v>44</v>
      </c>
      <c r="G32" s="23"/>
      <c r="H32" s="23"/>
      <c r="I32" s="23"/>
      <c r="J32" s="23"/>
      <c r="K32" s="23"/>
      <c r="L32" s="201">
        <v>0.12</v>
      </c>
      <c r="M32" s="200"/>
      <c r="N32" s="200"/>
      <c r="O32" s="200"/>
      <c r="P32" s="200"/>
      <c r="Q32" s="23"/>
      <c r="R32" s="23"/>
      <c r="S32" s="23"/>
      <c r="T32" s="23"/>
      <c r="U32" s="23"/>
      <c r="V32" s="23"/>
      <c r="W32" s="199">
        <f>ROUND(BC94,2)</f>
        <v>0</v>
      </c>
      <c r="X32" s="200"/>
      <c r="Y32" s="200"/>
      <c r="Z32" s="200"/>
      <c r="AA32" s="200"/>
      <c r="AB32" s="200"/>
      <c r="AC32" s="200"/>
      <c r="AD32" s="200"/>
      <c r="AE32" s="200"/>
      <c r="AF32" s="23"/>
      <c r="AG32" s="23"/>
      <c r="AH32" s="23"/>
      <c r="AI32" s="23"/>
      <c r="AJ32" s="23"/>
      <c r="AK32" s="199">
        <v>0</v>
      </c>
      <c r="AL32" s="200"/>
      <c r="AM32" s="200"/>
      <c r="AN32" s="200"/>
      <c r="AO32" s="200"/>
      <c r="AP32" s="23"/>
      <c r="AQ32" s="23"/>
      <c r="AR32" s="24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00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</row>
    <row r="33" spans="1:91" ht="14.25" hidden="1" customHeight="1">
      <c r="A33" s="23"/>
      <c r="B33" s="24"/>
      <c r="C33" s="23"/>
      <c r="D33" s="23"/>
      <c r="E33" s="23"/>
      <c r="F33" s="13" t="s">
        <v>45</v>
      </c>
      <c r="G33" s="23"/>
      <c r="H33" s="23"/>
      <c r="I33" s="23"/>
      <c r="J33" s="23"/>
      <c r="K33" s="23"/>
      <c r="L33" s="201">
        <v>0</v>
      </c>
      <c r="M33" s="200"/>
      <c r="N33" s="200"/>
      <c r="O33" s="200"/>
      <c r="P33" s="200"/>
      <c r="Q33" s="23"/>
      <c r="R33" s="23"/>
      <c r="S33" s="23"/>
      <c r="T33" s="23"/>
      <c r="U33" s="23"/>
      <c r="V33" s="23"/>
      <c r="W33" s="199">
        <f>ROUND(BD94,2)</f>
        <v>0</v>
      </c>
      <c r="X33" s="200"/>
      <c r="Y33" s="200"/>
      <c r="Z33" s="200"/>
      <c r="AA33" s="200"/>
      <c r="AB33" s="200"/>
      <c r="AC33" s="200"/>
      <c r="AD33" s="200"/>
      <c r="AE33" s="200"/>
      <c r="AF33" s="23"/>
      <c r="AG33" s="23"/>
      <c r="AH33" s="23"/>
      <c r="AI33" s="23"/>
      <c r="AJ33" s="23"/>
      <c r="AK33" s="199">
        <v>0</v>
      </c>
      <c r="AL33" s="200"/>
      <c r="AM33" s="200"/>
      <c r="AN33" s="200"/>
      <c r="AO33" s="200"/>
      <c r="AP33" s="23"/>
      <c r="AQ33" s="23"/>
      <c r="AR33" s="24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00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</row>
    <row r="34" spans="1:91" ht="6.75" customHeight="1">
      <c r="A34" s="18"/>
      <c r="B34" s="19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9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200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</row>
    <row r="35" spans="1:91" ht="25.5" customHeight="1">
      <c r="A35" s="18"/>
      <c r="B35" s="19"/>
      <c r="C35" s="25"/>
      <c r="D35" s="26" t="s">
        <v>46</v>
      </c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8" t="s">
        <v>47</v>
      </c>
      <c r="U35" s="27"/>
      <c r="V35" s="27"/>
      <c r="W35" s="27"/>
      <c r="X35" s="204" t="s">
        <v>48</v>
      </c>
      <c r="Y35" s="205"/>
      <c r="Z35" s="205"/>
      <c r="AA35" s="205"/>
      <c r="AB35" s="205"/>
      <c r="AC35" s="27"/>
      <c r="AD35" s="27"/>
      <c r="AE35" s="27"/>
      <c r="AF35" s="27"/>
      <c r="AG35" s="27"/>
      <c r="AH35" s="27"/>
      <c r="AI35" s="27"/>
      <c r="AJ35" s="27"/>
      <c r="AK35" s="206">
        <f>SUM(AK26:AK33)</f>
        <v>0</v>
      </c>
      <c r="AL35" s="205"/>
      <c r="AM35" s="205"/>
      <c r="AN35" s="205"/>
      <c r="AO35" s="207"/>
      <c r="AP35" s="25"/>
      <c r="AQ35" s="25"/>
      <c r="AR35" s="19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</row>
    <row r="36" spans="1:91" ht="6.75" customHeight="1">
      <c r="A36" s="18"/>
      <c r="B36" s="19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9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</row>
    <row r="37" spans="1:91" ht="14.25" customHeight="1">
      <c r="A37" s="18"/>
      <c r="B37" s="19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9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</row>
    <row r="38" spans="1:91" ht="14.25" customHeight="1">
      <c r="A38" s="2"/>
      <c r="B38" s="6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6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</row>
    <row r="39" spans="1:91" ht="14.25" customHeight="1">
      <c r="A39" s="2"/>
      <c r="B39" s="6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6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</row>
    <row r="40" spans="1:91" ht="14.25" customHeight="1">
      <c r="A40" s="2"/>
      <c r="B40" s="6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6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</row>
    <row r="41" spans="1:91" ht="14.25" customHeight="1">
      <c r="A41" s="2"/>
      <c r="B41" s="6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6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</row>
    <row r="42" spans="1:91" ht="14.25" customHeight="1">
      <c r="A42" s="2"/>
      <c r="B42" s="6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6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</row>
    <row r="43" spans="1:91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6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</row>
    <row r="44" spans="1:91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6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</row>
    <row r="45" spans="1:91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6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</row>
    <row r="46" spans="1:91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6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</row>
    <row r="47" spans="1:91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6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</row>
    <row r="48" spans="1:91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6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</row>
    <row r="49" spans="1:91" ht="14.25" customHeight="1">
      <c r="A49" s="18"/>
      <c r="B49" s="19"/>
      <c r="C49" s="18"/>
      <c r="D49" s="29" t="s">
        <v>49</v>
      </c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29" t="s">
        <v>50</v>
      </c>
      <c r="AI49" s="30"/>
      <c r="AJ49" s="30"/>
      <c r="AK49" s="30"/>
      <c r="AL49" s="30"/>
      <c r="AM49" s="30"/>
      <c r="AN49" s="30"/>
      <c r="AO49" s="30"/>
      <c r="AP49" s="18"/>
      <c r="AQ49" s="18"/>
      <c r="AR49" s="19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</row>
    <row r="50" spans="1:91" ht="15.75" customHeight="1">
      <c r="A50" s="2"/>
      <c r="B50" s="6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6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</row>
    <row r="51" spans="1:91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6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</row>
    <row r="52" spans="1:91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6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</row>
    <row r="53" spans="1:91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6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</row>
    <row r="54" spans="1:91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6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</row>
    <row r="55" spans="1:91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6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</row>
    <row r="56" spans="1:91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6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</row>
    <row r="57" spans="1:91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6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</row>
    <row r="58" spans="1:91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6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</row>
    <row r="59" spans="1:91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6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</row>
    <row r="60" spans="1:91" ht="15.75" customHeight="1">
      <c r="A60" s="18"/>
      <c r="B60" s="19"/>
      <c r="C60" s="18"/>
      <c r="D60" s="31" t="s">
        <v>51</v>
      </c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31" t="s">
        <v>52</v>
      </c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31" t="s">
        <v>51</v>
      </c>
      <c r="AI60" s="21"/>
      <c r="AJ60" s="21"/>
      <c r="AK60" s="21"/>
      <c r="AL60" s="21"/>
      <c r="AM60" s="31" t="s">
        <v>52</v>
      </c>
      <c r="AN60" s="21"/>
      <c r="AO60" s="21"/>
      <c r="AP60" s="18"/>
      <c r="AQ60" s="18"/>
      <c r="AR60" s="19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</row>
    <row r="61" spans="1:91" ht="15.75" customHeight="1">
      <c r="A61" s="2"/>
      <c r="B61" s="6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6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</row>
    <row r="62" spans="1:91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6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</row>
    <row r="63" spans="1:91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6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</row>
    <row r="64" spans="1:91" ht="15.75" customHeight="1">
      <c r="A64" s="18"/>
      <c r="B64" s="19"/>
      <c r="C64" s="18"/>
      <c r="D64" s="29" t="s">
        <v>53</v>
      </c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29" t="s">
        <v>54</v>
      </c>
      <c r="AI64" s="30"/>
      <c r="AJ64" s="30"/>
      <c r="AK64" s="30"/>
      <c r="AL64" s="30"/>
      <c r="AM64" s="30"/>
      <c r="AN64" s="30"/>
      <c r="AO64" s="30"/>
      <c r="AP64" s="18"/>
      <c r="AQ64" s="18"/>
      <c r="AR64" s="19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</row>
    <row r="65" spans="1:91" ht="15.75" customHeight="1">
      <c r="A65" s="2"/>
      <c r="B65" s="6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6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</row>
    <row r="66" spans="1:91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6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</row>
    <row r="67" spans="1:91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6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</row>
    <row r="68" spans="1:91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6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</row>
    <row r="69" spans="1:91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6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</row>
    <row r="70" spans="1:91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6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</row>
    <row r="71" spans="1:91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6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</row>
    <row r="72" spans="1:91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6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</row>
    <row r="73" spans="1:91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6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</row>
    <row r="74" spans="1:91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6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</row>
    <row r="75" spans="1:91" ht="15.75" customHeight="1">
      <c r="A75" s="18"/>
      <c r="B75" s="19"/>
      <c r="C75" s="18"/>
      <c r="D75" s="31" t="s">
        <v>51</v>
      </c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31" t="s">
        <v>52</v>
      </c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31" t="s">
        <v>51</v>
      </c>
      <c r="AI75" s="21"/>
      <c r="AJ75" s="21"/>
      <c r="AK75" s="21"/>
      <c r="AL75" s="21"/>
      <c r="AM75" s="31" t="s">
        <v>52</v>
      </c>
      <c r="AN75" s="21"/>
      <c r="AO75" s="21"/>
      <c r="AP75" s="18"/>
      <c r="AQ75" s="18"/>
      <c r="AR75" s="19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</row>
    <row r="76" spans="1:91" ht="15.75" customHeight="1">
      <c r="A76" s="18"/>
      <c r="B76" s="19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9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</row>
    <row r="77" spans="1:91" ht="6.75" customHeight="1">
      <c r="A77" s="18"/>
      <c r="B77" s="32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19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</row>
    <row r="78" spans="1:9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</row>
    <row r="79" spans="1:9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</row>
    <row r="80" spans="1:9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</row>
    <row r="81" spans="1:91" ht="6.75" customHeight="1">
      <c r="A81" s="18"/>
      <c r="B81" s="34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19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</row>
    <row r="82" spans="1:91" ht="24.75" customHeight="1">
      <c r="A82" s="18"/>
      <c r="B82" s="19"/>
      <c r="C82" s="7" t="s">
        <v>55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9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</row>
    <row r="83" spans="1:91" ht="6.75" customHeight="1">
      <c r="A83" s="18"/>
      <c r="B83" s="19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9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</row>
    <row r="84" spans="1:91" ht="12" customHeight="1">
      <c r="A84" s="36"/>
      <c r="B84" s="37"/>
      <c r="C84" s="13" t="s">
        <v>13</v>
      </c>
      <c r="D84" s="36"/>
      <c r="E84" s="36"/>
      <c r="F84" s="36"/>
      <c r="G84" s="36"/>
      <c r="H84" s="36"/>
      <c r="I84" s="36"/>
      <c r="J84" s="36"/>
      <c r="K84" s="36"/>
      <c r="L84" s="36" t="str">
        <f t="shared" ref="L84:L85" si="0">K5</f>
        <v>2423a</v>
      </c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7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</row>
    <row r="85" spans="1:91" ht="36.75" customHeight="1">
      <c r="A85" s="38"/>
      <c r="B85" s="39"/>
      <c r="C85" s="40" t="s">
        <v>16</v>
      </c>
      <c r="D85" s="38"/>
      <c r="E85" s="38"/>
      <c r="F85" s="38"/>
      <c r="G85" s="38"/>
      <c r="H85" s="38"/>
      <c r="I85" s="38"/>
      <c r="J85" s="38"/>
      <c r="K85" s="38"/>
      <c r="L85" s="208" t="str">
        <f t="shared" si="0"/>
        <v>Stavební úpravy části 1.NP pro změnu užívání knihovny na lékařskou ordinaci-aktualizace 04/2026</v>
      </c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38"/>
      <c r="AQ85" s="38"/>
      <c r="AR85" s="39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</row>
    <row r="86" spans="1:91" ht="6.75" customHeight="1">
      <c r="A86" s="18"/>
      <c r="B86" s="19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9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</row>
    <row r="87" spans="1:91" ht="12" customHeight="1">
      <c r="A87" s="18"/>
      <c r="B87" s="19"/>
      <c r="C87" s="13" t="s">
        <v>20</v>
      </c>
      <c r="D87" s="18"/>
      <c r="E87" s="18"/>
      <c r="F87" s="18"/>
      <c r="G87" s="18"/>
      <c r="H87" s="18"/>
      <c r="I87" s="18"/>
      <c r="J87" s="18"/>
      <c r="K87" s="18"/>
      <c r="L87" s="41" t="str">
        <f>IF(K8="","",K8)</f>
        <v>Trutnov Poříčí</v>
      </c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3" t="s">
        <v>22</v>
      </c>
      <c r="AJ87" s="18"/>
      <c r="AK87" s="18"/>
      <c r="AL87" s="18"/>
      <c r="AM87" s="209" t="str">
        <f>IF(AN8= "","",AN8)</f>
        <v>1. 4. 2026</v>
      </c>
      <c r="AN87" s="200"/>
      <c r="AO87" s="18"/>
      <c r="AP87" s="18"/>
      <c r="AQ87" s="18"/>
      <c r="AR87" s="19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</row>
    <row r="88" spans="1:91" ht="6.75" customHeight="1">
      <c r="A88" s="18"/>
      <c r="B88" s="19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9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</row>
    <row r="89" spans="1:91" ht="15" customHeight="1">
      <c r="A89" s="18"/>
      <c r="B89" s="19"/>
      <c r="C89" s="13" t="s">
        <v>24</v>
      </c>
      <c r="D89" s="18"/>
      <c r="E89" s="18"/>
      <c r="F89" s="18"/>
      <c r="G89" s="18"/>
      <c r="H89" s="18"/>
      <c r="I89" s="18"/>
      <c r="J89" s="18"/>
      <c r="K89" s="18"/>
      <c r="L89" s="36" t="str">
        <f>IF(E11= "","",E11)</f>
        <v>Město Trutnov</v>
      </c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3" t="s">
        <v>30</v>
      </c>
      <c r="AJ89" s="18"/>
      <c r="AK89" s="18"/>
      <c r="AL89" s="18"/>
      <c r="AM89" s="210" t="str">
        <f>IF(E17="","",E17)</f>
        <v>Jiřina Fikarová</v>
      </c>
      <c r="AN89" s="200"/>
      <c r="AO89" s="200"/>
      <c r="AP89" s="200"/>
      <c r="AQ89" s="18"/>
      <c r="AR89" s="19"/>
      <c r="AS89" s="211" t="s">
        <v>56</v>
      </c>
      <c r="AT89" s="212"/>
      <c r="AU89" s="43"/>
      <c r="AV89" s="43"/>
      <c r="AW89" s="43"/>
      <c r="AX89" s="43"/>
      <c r="AY89" s="43"/>
      <c r="AZ89" s="43"/>
      <c r="BA89" s="43"/>
      <c r="BB89" s="43"/>
      <c r="BC89" s="43"/>
      <c r="BD89" s="44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</row>
    <row r="90" spans="1:91" ht="15" customHeight="1">
      <c r="A90" s="18"/>
      <c r="B90" s="19"/>
      <c r="C90" s="13" t="s">
        <v>28</v>
      </c>
      <c r="D90" s="18"/>
      <c r="E90" s="18"/>
      <c r="F90" s="18"/>
      <c r="G90" s="18"/>
      <c r="H90" s="18"/>
      <c r="I90" s="18"/>
      <c r="J90" s="18"/>
      <c r="K90" s="18"/>
      <c r="L90" s="36" t="str">
        <f>IF(E14= "Vyplň údaj","",E14)</f>
        <v/>
      </c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3" t="s">
        <v>33</v>
      </c>
      <c r="AJ90" s="18"/>
      <c r="AK90" s="18"/>
      <c r="AL90" s="18"/>
      <c r="AM90" s="210" t="str">
        <f>IF(E20="","",E20)</f>
        <v>Ing. Lenka Kasperová</v>
      </c>
      <c r="AN90" s="200"/>
      <c r="AO90" s="200"/>
      <c r="AP90" s="200"/>
      <c r="AQ90" s="18"/>
      <c r="AR90" s="19"/>
      <c r="AS90" s="213"/>
      <c r="AT90" s="200"/>
      <c r="AU90" s="18"/>
      <c r="AV90" s="18"/>
      <c r="AW90" s="18"/>
      <c r="AX90" s="18"/>
      <c r="AY90" s="18"/>
      <c r="AZ90" s="18"/>
      <c r="BA90" s="18"/>
      <c r="BB90" s="18"/>
      <c r="BC90" s="18"/>
      <c r="BD90" s="45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</row>
    <row r="91" spans="1:91" ht="10.5" customHeight="1">
      <c r="A91" s="18"/>
      <c r="B91" s="19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9"/>
      <c r="AS91" s="213"/>
      <c r="AT91" s="200"/>
      <c r="AU91" s="18"/>
      <c r="AV91" s="18"/>
      <c r="AW91" s="18"/>
      <c r="AX91" s="18"/>
      <c r="AY91" s="18"/>
      <c r="AZ91" s="18"/>
      <c r="BA91" s="18"/>
      <c r="BB91" s="18"/>
      <c r="BC91" s="18"/>
      <c r="BD91" s="45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</row>
    <row r="92" spans="1:91" ht="29.25" customHeight="1">
      <c r="A92" s="18"/>
      <c r="B92" s="19"/>
      <c r="C92" s="214" t="s">
        <v>57</v>
      </c>
      <c r="D92" s="205"/>
      <c r="E92" s="205"/>
      <c r="F92" s="205"/>
      <c r="G92" s="205"/>
      <c r="H92" s="46"/>
      <c r="I92" s="215" t="s">
        <v>58</v>
      </c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5"/>
      <c r="AE92" s="205"/>
      <c r="AF92" s="205"/>
      <c r="AG92" s="216" t="s">
        <v>59</v>
      </c>
      <c r="AH92" s="205"/>
      <c r="AI92" s="205"/>
      <c r="AJ92" s="205"/>
      <c r="AK92" s="205"/>
      <c r="AL92" s="205"/>
      <c r="AM92" s="205"/>
      <c r="AN92" s="215" t="s">
        <v>60</v>
      </c>
      <c r="AO92" s="205"/>
      <c r="AP92" s="207"/>
      <c r="AQ92" s="47" t="s">
        <v>61</v>
      </c>
      <c r="AR92" s="19"/>
      <c r="AS92" s="48" t="s">
        <v>62</v>
      </c>
      <c r="AT92" s="49" t="s">
        <v>63</v>
      </c>
      <c r="AU92" s="49" t="s">
        <v>64</v>
      </c>
      <c r="AV92" s="49" t="s">
        <v>65</v>
      </c>
      <c r="AW92" s="49" t="s">
        <v>66</v>
      </c>
      <c r="AX92" s="49" t="s">
        <v>67</v>
      </c>
      <c r="AY92" s="49" t="s">
        <v>68</v>
      </c>
      <c r="AZ92" s="49" t="s">
        <v>69</v>
      </c>
      <c r="BA92" s="49" t="s">
        <v>70</v>
      </c>
      <c r="BB92" s="49" t="s">
        <v>71</v>
      </c>
      <c r="BC92" s="49" t="s">
        <v>72</v>
      </c>
      <c r="BD92" s="50" t="s">
        <v>73</v>
      </c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</row>
    <row r="93" spans="1:91" ht="10.5" customHeight="1">
      <c r="A93" s="18"/>
      <c r="B93" s="19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9"/>
      <c r="AS93" s="51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4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</row>
    <row r="94" spans="1:91" ht="32.25" customHeight="1">
      <c r="A94" s="52"/>
      <c r="B94" s="53"/>
      <c r="C94" s="54" t="s">
        <v>74</v>
      </c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202">
        <f>ROUND(SUM(AG95:AG99),2)</f>
        <v>0</v>
      </c>
      <c r="AH94" s="200"/>
      <c r="AI94" s="200"/>
      <c r="AJ94" s="200"/>
      <c r="AK94" s="200"/>
      <c r="AL94" s="200"/>
      <c r="AM94" s="200"/>
      <c r="AN94" s="203">
        <f t="shared" ref="AN94:AN99" si="1">SUM(AG94,AT94)</f>
        <v>0</v>
      </c>
      <c r="AO94" s="200"/>
      <c r="AP94" s="200"/>
      <c r="AQ94" s="57" t="s">
        <v>1</v>
      </c>
      <c r="AR94" s="53"/>
      <c r="AS94" s="58">
        <f>ROUND(SUM(AS95:AS99),2)</f>
        <v>0</v>
      </c>
      <c r="AT94" s="59">
        <f t="shared" ref="AT94:AT99" si="2">ROUND(SUM(AV94:AW94),2)</f>
        <v>0</v>
      </c>
      <c r="AU94" s="60">
        <f>ROUND(SUM(AU95:AU99),5)</f>
        <v>0</v>
      </c>
      <c r="AV94" s="59">
        <f>ROUND(AZ94*L29,2)</f>
        <v>0</v>
      </c>
      <c r="AW94" s="59">
        <f>ROUND(BA94*L30,2)</f>
        <v>0</v>
      </c>
      <c r="AX94" s="59">
        <f>ROUND(BB94*L29,2)</f>
        <v>0</v>
      </c>
      <c r="AY94" s="59">
        <f>ROUND(BC94*L30,2)</f>
        <v>0</v>
      </c>
      <c r="AZ94" s="59">
        <f t="shared" ref="AZ94:BD94" si="3">ROUND(SUM(AZ95:AZ99),2)</f>
        <v>0</v>
      </c>
      <c r="BA94" s="59">
        <f t="shared" si="3"/>
        <v>0</v>
      </c>
      <c r="BB94" s="59">
        <f t="shared" si="3"/>
        <v>0</v>
      </c>
      <c r="BC94" s="59">
        <f t="shared" si="3"/>
        <v>0</v>
      </c>
      <c r="BD94" s="61">
        <f t="shared" si="3"/>
        <v>0</v>
      </c>
      <c r="BE94" s="52"/>
      <c r="BF94" s="52"/>
      <c r="BG94" s="52"/>
      <c r="BH94" s="52"/>
      <c r="BI94" s="52"/>
      <c r="BJ94" s="52"/>
      <c r="BK94" s="52"/>
      <c r="BL94" s="52"/>
      <c r="BM94" s="52"/>
      <c r="BN94" s="52"/>
      <c r="BO94" s="52"/>
      <c r="BP94" s="52"/>
      <c r="BQ94" s="52"/>
      <c r="BR94" s="52"/>
      <c r="BS94" s="62" t="s">
        <v>75</v>
      </c>
      <c r="BT94" s="62" t="s">
        <v>76</v>
      </c>
      <c r="BU94" s="63" t="s">
        <v>77</v>
      </c>
      <c r="BV94" s="62" t="s">
        <v>78</v>
      </c>
      <c r="BW94" s="62" t="s">
        <v>5</v>
      </c>
      <c r="BX94" s="62" t="s">
        <v>79</v>
      </c>
      <c r="BY94" s="52"/>
      <c r="BZ94" s="52"/>
      <c r="CA94" s="52"/>
      <c r="CB94" s="52"/>
      <c r="CC94" s="52"/>
      <c r="CD94" s="52"/>
      <c r="CE94" s="52"/>
      <c r="CF94" s="52"/>
      <c r="CG94" s="52"/>
      <c r="CH94" s="52"/>
      <c r="CI94" s="52"/>
      <c r="CJ94" s="52"/>
      <c r="CK94" s="52"/>
      <c r="CL94" s="62" t="s">
        <v>1</v>
      </c>
      <c r="CM94" s="52"/>
    </row>
    <row r="95" spans="1:91" ht="16.5" customHeight="1">
      <c r="A95" s="64" t="s">
        <v>80</v>
      </c>
      <c r="B95" s="65"/>
      <c r="C95" s="66"/>
      <c r="D95" s="217" t="s">
        <v>81</v>
      </c>
      <c r="E95" s="200"/>
      <c r="F95" s="200"/>
      <c r="G95" s="200"/>
      <c r="H95" s="200"/>
      <c r="I95" s="67"/>
      <c r="J95" s="217" t="s">
        <v>82</v>
      </c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18">
        <f>'000 - Vedlejší a ostatní ...'!J30</f>
        <v>0</v>
      </c>
      <c r="AH95" s="200"/>
      <c r="AI95" s="200"/>
      <c r="AJ95" s="200"/>
      <c r="AK95" s="200"/>
      <c r="AL95" s="200"/>
      <c r="AM95" s="200"/>
      <c r="AN95" s="218">
        <f t="shared" si="1"/>
        <v>0</v>
      </c>
      <c r="AO95" s="200"/>
      <c r="AP95" s="200"/>
      <c r="AQ95" s="68" t="s">
        <v>83</v>
      </c>
      <c r="AR95" s="65"/>
      <c r="AS95" s="69">
        <v>0</v>
      </c>
      <c r="AT95" s="70">
        <f t="shared" si="2"/>
        <v>0</v>
      </c>
      <c r="AU95" s="71">
        <f>'000 - Vedlejší a ostatní ...'!P119</f>
        <v>0</v>
      </c>
      <c r="AV95" s="70">
        <f>'000 - Vedlejší a ostatní ...'!J33</f>
        <v>0</v>
      </c>
      <c r="AW95" s="70">
        <f>'000 - Vedlejší a ostatní ...'!J34</f>
        <v>0</v>
      </c>
      <c r="AX95" s="70">
        <f>'000 - Vedlejší a ostatní ...'!J35</f>
        <v>0</v>
      </c>
      <c r="AY95" s="70">
        <f>'000 - Vedlejší a ostatní ...'!J36</f>
        <v>0</v>
      </c>
      <c r="AZ95" s="70">
        <f>'000 - Vedlejší a ostatní ...'!F33</f>
        <v>0</v>
      </c>
      <c r="BA95" s="70">
        <f>'000 - Vedlejší a ostatní ...'!F34</f>
        <v>0</v>
      </c>
      <c r="BB95" s="70">
        <f>'000 - Vedlejší a ostatní ...'!F35</f>
        <v>0</v>
      </c>
      <c r="BC95" s="70">
        <f>'000 - Vedlejší a ostatní ...'!F36</f>
        <v>0</v>
      </c>
      <c r="BD95" s="72">
        <f>'000 - Vedlejší a ostatní ...'!F37</f>
        <v>0</v>
      </c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4" t="s">
        <v>84</v>
      </c>
      <c r="BU95" s="73"/>
      <c r="BV95" s="74" t="s">
        <v>78</v>
      </c>
      <c r="BW95" s="74" t="s">
        <v>85</v>
      </c>
      <c r="BX95" s="74" t="s">
        <v>5</v>
      </c>
      <c r="BY95" s="73"/>
      <c r="BZ95" s="73"/>
      <c r="CA95" s="73"/>
      <c r="CB95" s="73"/>
      <c r="CC95" s="73"/>
      <c r="CD95" s="73"/>
      <c r="CE95" s="73"/>
      <c r="CF95" s="73"/>
      <c r="CG95" s="73"/>
      <c r="CH95" s="73"/>
      <c r="CI95" s="73"/>
      <c r="CJ95" s="73"/>
      <c r="CK95" s="73"/>
      <c r="CL95" s="74" t="s">
        <v>1</v>
      </c>
      <c r="CM95" s="74" t="s">
        <v>86</v>
      </c>
    </row>
    <row r="96" spans="1:91" ht="16.5" customHeight="1">
      <c r="A96" s="64" t="s">
        <v>80</v>
      </c>
      <c r="B96" s="65"/>
      <c r="C96" s="66"/>
      <c r="D96" s="217" t="s">
        <v>87</v>
      </c>
      <c r="E96" s="200"/>
      <c r="F96" s="200"/>
      <c r="G96" s="200"/>
      <c r="H96" s="200"/>
      <c r="I96" s="67"/>
      <c r="J96" s="217" t="s">
        <v>88</v>
      </c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18">
        <f>'001 - Stavební část'!J30</f>
        <v>0</v>
      </c>
      <c r="AH96" s="200"/>
      <c r="AI96" s="200"/>
      <c r="AJ96" s="200"/>
      <c r="AK96" s="200"/>
      <c r="AL96" s="200"/>
      <c r="AM96" s="200"/>
      <c r="AN96" s="218">
        <f t="shared" si="1"/>
        <v>0</v>
      </c>
      <c r="AO96" s="200"/>
      <c r="AP96" s="200"/>
      <c r="AQ96" s="68" t="s">
        <v>89</v>
      </c>
      <c r="AR96" s="65"/>
      <c r="AS96" s="69">
        <v>0</v>
      </c>
      <c r="AT96" s="70">
        <f t="shared" si="2"/>
        <v>0</v>
      </c>
      <c r="AU96" s="71">
        <f>'001 - Stavební část'!P135</f>
        <v>0</v>
      </c>
      <c r="AV96" s="70">
        <f>'001 - Stavební část'!J33</f>
        <v>0</v>
      </c>
      <c r="AW96" s="70">
        <f>'001 - Stavební část'!J34</f>
        <v>0</v>
      </c>
      <c r="AX96" s="70">
        <f>'001 - Stavební část'!J35</f>
        <v>0</v>
      </c>
      <c r="AY96" s="70">
        <f>'001 - Stavební část'!J36</f>
        <v>0</v>
      </c>
      <c r="AZ96" s="70">
        <f>'001 - Stavební část'!F33</f>
        <v>0</v>
      </c>
      <c r="BA96" s="70">
        <f>'001 - Stavební část'!F34</f>
        <v>0</v>
      </c>
      <c r="BB96" s="70">
        <f>'001 - Stavební část'!F35</f>
        <v>0</v>
      </c>
      <c r="BC96" s="70">
        <f>'001 - Stavební část'!F36</f>
        <v>0</v>
      </c>
      <c r="BD96" s="72">
        <f>'001 - Stavební část'!F37</f>
        <v>0</v>
      </c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4" t="s">
        <v>84</v>
      </c>
      <c r="BU96" s="73"/>
      <c r="BV96" s="74" t="s">
        <v>78</v>
      </c>
      <c r="BW96" s="74" t="s">
        <v>90</v>
      </c>
      <c r="BX96" s="74" t="s">
        <v>5</v>
      </c>
      <c r="BY96" s="73"/>
      <c r="BZ96" s="73"/>
      <c r="CA96" s="73"/>
      <c r="CB96" s="73"/>
      <c r="CC96" s="73"/>
      <c r="CD96" s="73"/>
      <c r="CE96" s="73"/>
      <c r="CF96" s="73"/>
      <c r="CG96" s="73"/>
      <c r="CH96" s="73"/>
      <c r="CI96" s="73"/>
      <c r="CJ96" s="73"/>
      <c r="CK96" s="73"/>
      <c r="CL96" s="74" t="s">
        <v>1</v>
      </c>
      <c r="CM96" s="74" t="s">
        <v>86</v>
      </c>
    </row>
    <row r="97" spans="1:91" ht="16.5" customHeight="1">
      <c r="A97" s="64" t="s">
        <v>80</v>
      </c>
      <c r="B97" s="65"/>
      <c r="C97" s="66"/>
      <c r="D97" s="217" t="s">
        <v>91</v>
      </c>
      <c r="E97" s="200"/>
      <c r="F97" s="200"/>
      <c r="G97" s="200"/>
      <c r="H97" s="200"/>
      <c r="I97" s="67"/>
      <c r="J97" s="217" t="s">
        <v>92</v>
      </c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18">
        <f>'002 - Zdravotní technika'!J30</f>
        <v>0</v>
      </c>
      <c r="AH97" s="200"/>
      <c r="AI97" s="200"/>
      <c r="AJ97" s="200"/>
      <c r="AK97" s="200"/>
      <c r="AL97" s="200"/>
      <c r="AM97" s="200"/>
      <c r="AN97" s="218">
        <f t="shared" si="1"/>
        <v>0</v>
      </c>
      <c r="AO97" s="200"/>
      <c r="AP97" s="200"/>
      <c r="AQ97" s="68" t="s">
        <v>89</v>
      </c>
      <c r="AR97" s="65"/>
      <c r="AS97" s="69">
        <v>0</v>
      </c>
      <c r="AT97" s="70">
        <f t="shared" si="2"/>
        <v>0</v>
      </c>
      <c r="AU97" s="71">
        <f>'002 - Zdravotní technika'!P124</f>
        <v>0</v>
      </c>
      <c r="AV97" s="70">
        <f>'002 - Zdravotní technika'!J33</f>
        <v>0</v>
      </c>
      <c r="AW97" s="70">
        <f>'002 - Zdravotní technika'!J34</f>
        <v>0</v>
      </c>
      <c r="AX97" s="70">
        <f>'002 - Zdravotní technika'!J35</f>
        <v>0</v>
      </c>
      <c r="AY97" s="70">
        <f>'002 - Zdravotní technika'!J36</f>
        <v>0</v>
      </c>
      <c r="AZ97" s="70">
        <f>'002 - Zdravotní technika'!F33</f>
        <v>0</v>
      </c>
      <c r="BA97" s="70">
        <f>'002 - Zdravotní technika'!F34</f>
        <v>0</v>
      </c>
      <c r="BB97" s="70">
        <f>'002 - Zdravotní technika'!F35</f>
        <v>0</v>
      </c>
      <c r="BC97" s="70">
        <f>'002 - Zdravotní technika'!F36</f>
        <v>0</v>
      </c>
      <c r="BD97" s="72">
        <f>'002 - Zdravotní technika'!F37</f>
        <v>0</v>
      </c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4" t="s">
        <v>84</v>
      </c>
      <c r="BU97" s="73"/>
      <c r="BV97" s="74" t="s">
        <v>78</v>
      </c>
      <c r="BW97" s="74" t="s">
        <v>93</v>
      </c>
      <c r="BX97" s="74" t="s">
        <v>5</v>
      </c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4" t="s">
        <v>1</v>
      </c>
      <c r="CM97" s="74" t="s">
        <v>86</v>
      </c>
    </row>
    <row r="98" spans="1:91" ht="16.5" customHeight="1">
      <c r="A98" s="64" t="s">
        <v>80</v>
      </c>
      <c r="B98" s="65"/>
      <c r="C98" s="66"/>
      <c r="D98" s="217" t="s">
        <v>94</v>
      </c>
      <c r="E98" s="200"/>
      <c r="F98" s="200"/>
      <c r="G98" s="200"/>
      <c r="H98" s="200"/>
      <c r="I98" s="67"/>
      <c r="J98" s="217" t="s">
        <v>95</v>
      </c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18">
        <f>'003 - Ústřední vytápění'!J30</f>
        <v>0</v>
      </c>
      <c r="AH98" s="200"/>
      <c r="AI98" s="200"/>
      <c r="AJ98" s="200"/>
      <c r="AK98" s="200"/>
      <c r="AL98" s="200"/>
      <c r="AM98" s="200"/>
      <c r="AN98" s="218">
        <f t="shared" si="1"/>
        <v>0</v>
      </c>
      <c r="AO98" s="200"/>
      <c r="AP98" s="200"/>
      <c r="AQ98" s="68" t="s">
        <v>89</v>
      </c>
      <c r="AR98" s="65"/>
      <c r="AS98" s="69">
        <v>0</v>
      </c>
      <c r="AT98" s="70">
        <f t="shared" si="2"/>
        <v>0</v>
      </c>
      <c r="AU98" s="71">
        <f>'003 - Ústřední vytápění'!P121</f>
        <v>0</v>
      </c>
      <c r="AV98" s="70">
        <f>'003 - Ústřední vytápění'!J33</f>
        <v>0</v>
      </c>
      <c r="AW98" s="70">
        <f>'003 - Ústřední vytápění'!J34</f>
        <v>0</v>
      </c>
      <c r="AX98" s="70">
        <f>'003 - Ústřední vytápění'!J35</f>
        <v>0</v>
      </c>
      <c r="AY98" s="70">
        <f>'003 - Ústřední vytápění'!J36</f>
        <v>0</v>
      </c>
      <c r="AZ98" s="70">
        <f>'003 - Ústřední vytápění'!F33</f>
        <v>0</v>
      </c>
      <c r="BA98" s="70">
        <f>'003 - Ústřední vytápění'!F34</f>
        <v>0</v>
      </c>
      <c r="BB98" s="70">
        <f>'003 - Ústřední vytápění'!F35</f>
        <v>0</v>
      </c>
      <c r="BC98" s="70">
        <f>'003 - Ústřední vytápění'!F36</f>
        <v>0</v>
      </c>
      <c r="BD98" s="72">
        <f>'003 - Ústřední vytápění'!F37</f>
        <v>0</v>
      </c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4" t="s">
        <v>84</v>
      </c>
      <c r="BU98" s="73"/>
      <c r="BV98" s="74" t="s">
        <v>78</v>
      </c>
      <c r="BW98" s="74" t="s">
        <v>96</v>
      </c>
      <c r="BX98" s="74" t="s">
        <v>5</v>
      </c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4" t="s">
        <v>1</v>
      </c>
      <c r="CM98" s="74" t="s">
        <v>86</v>
      </c>
    </row>
    <row r="99" spans="1:91" ht="16.5" customHeight="1">
      <c r="A99" s="64" t="s">
        <v>80</v>
      </c>
      <c r="B99" s="65"/>
      <c r="C99" s="66"/>
      <c r="D99" s="217" t="s">
        <v>97</v>
      </c>
      <c r="E99" s="200"/>
      <c r="F99" s="200"/>
      <c r="G99" s="200"/>
      <c r="H99" s="200"/>
      <c r="I99" s="67"/>
      <c r="J99" s="217" t="s">
        <v>98</v>
      </c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18">
        <f>'004 - Elektroinstalace'!J30</f>
        <v>0</v>
      </c>
      <c r="AH99" s="200"/>
      <c r="AI99" s="200"/>
      <c r="AJ99" s="200"/>
      <c r="AK99" s="200"/>
      <c r="AL99" s="200"/>
      <c r="AM99" s="200"/>
      <c r="AN99" s="218">
        <f t="shared" si="1"/>
        <v>0</v>
      </c>
      <c r="AO99" s="200"/>
      <c r="AP99" s="200"/>
      <c r="AQ99" s="68" t="s">
        <v>89</v>
      </c>
      <c r="AR99" s="65"/>
      <c r="AS99" s="75">
        <v>0</v>
      </c>
      <c r="AT99" s="76">
        <f t="shared" si="2"/>
        <v>0</v>
      </c>
      <c r="AU99" s="77">
        <f>'004 - Elektroinstalace'!P120</f>
        <v>0</v>
      </c>
      <c r="AV99" s="76">
        <f>'004 - Elektroinstalace'!J33</f>
        <v>0</v>
      </c>
      <c r="AW99" s="76">
        <f>'004 - Elektroinstalace'!J34</f>
        <v>0</v>
      </c>
      <c r="AX99" s="76">
        <f>'004 - Elektroinstalace'!J35</f>
        <v>0</v>
      </c>
      <c r="AY99" s="76">
        <f>'004 - Elektroinstalace'!J36</f>
        <v>0</v>
      </c>
      <c r="AZ99" s="76">
        <f>'004 - Elektroinstalace'!F33</f>
        <v>0</v>
      </c>
      <c r="BA99" s="76">
        <f>'004 - Elektroinstalace'!F34</f>
        <v>0</v>
      </c>
      <c r="BB99" s="76">
        <f>'004 - Elektroinstalace'!F35</f>
        <v>0</v>
      </c>
      <c r="BC99" s="76">
        <f>'004 - Elektroinstalace'!F36</f>
        <v>0</v>
      </c>
      <c r="BD99" s="78">
        <f>'004 - Elektroinstalace'!F37</f>
        <v>0</v>
      </c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4" t="s">
        <v>84</v>
      </c>
      <c r="BU99" s="73"/>
      <c r="BV99" s="74" t="s">
        <v>78</v>
      </c>
      <c r="BW99" s="74" t="s">
        <v>99</v>
      </c>
      <c r="BX99" s="74" t="s">
        <v>5</v>
      </c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4" t="s">
        <v>1</v>
      </c>
      <c r="CM99" s="74" t="s">
        <v>86</v>
      </c>
    </row>
    <row r="100" spans="1:91" ht="30" customHeight="1">
      <c r="A100" s="18"/>
      <c r="B100" s="19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9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</row>
    <row r="101" spans="1:91" ht="6.75" customHeight="1">
      <c r="A101" s="18"/>
      <c r="B101" s="32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19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</row>
    <row r="102" spans="1:91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</row>
    <row r="103" spans="1:91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</row>
    <row r="104" spans="1:91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</row>
    <row r="105" spans="1:91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</row>
    <row r="106" spans="1:91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</row>
    <row r="107" spans="1:91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</row>
    <row r="108" spans="1:91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</row>
    <row r="109" spans="1:91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</row>
    <row r="110" spans="1:91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</row>
    <row r="111" spans="1:9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</row>
    <row r="112" spans="1:91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</row>
    <row r="113" spans="1:91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</row>
    <row r="114" spans="1:91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</row>
    <row r="115" spans="1:91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</row>
    <row r="116" spans="1:91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</row>
    <row r="117" spans="1:91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</row>
    <row r="118" spans="1:91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</row>
    <row r="119" spans="1:91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</row>
    <row r="120" spans="1:91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</row>
    <row r="121" spans="1:9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</row>
    <row r="122" spans="1:91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</row>
    <row r="123" spans="1:91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</row>
    <row r="124" spans="1:91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</row>
    <row r="125" spans="1:91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</row>
    <row r="126" spans="1:91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</row>
    <row r="127" spans="1:91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</row>
    <row r="128" spans="1:91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</row>
    <row r="129" spans="1:91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</row>
    <row r="130" spans="1:91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</row>
    <row r="131" spans="1:9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</row>
    <row r="132" spans="1:91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</row>
    <row r="133" spans="1:91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</row>
    <row r="134" spans="1:91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</row>
    <row r="135" spans="1:91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</row>
    <row r="136" spans="1:91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</row>
    <row r="137" spans="1:91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</row>
    <row r="138" spans="1:91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</row>
    <row r="139" spans="1:91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</row>
    <row r="140" spans="1:91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</row>
    <row r="141" spans="1:9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</row>
    <row r="142" spans="1:91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</row>
    <row r="143" spans="1:91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</row>
    <row r="144" spans="1:91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</row>
    <row r="145" spans="1:91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</row>
    <row r="146" spans="1:91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</row>
    <row r="147" spans="1:91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</row>
    <row r="148" spans="1:91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</row>
    <row r="149" spans="1:91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</row>
    <row r="150" spans="1:91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</row>
    <row r="151" spans="1:9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</row>
    <row r="152" spans="1:91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</row>
    <row r="153" spans="1:91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</row>
    <row r="154" spans="1:9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</row>
    <row r="155" spans="1:9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</row>
    <row r="156" spans="1:91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</row>
    <row r="157" spans="1:9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</row>
    <row r="158" spans="1:91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</row>
    <row r="159" spans="1:91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</row>
    <row r="160" spans="1:91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</row>
    <row r="161" spans="1:9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</row>
    <row r="162" spans="1:91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</row>
    <row r="163" spans="1:91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</row>
    <row r="164" spans="1:91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</row>
    <row r="165" spans="1:91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</row>
    <row r="166" spans="1:91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</row>
    <row r="167" spans="1:91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</row>
    <row r="168" spans="1:91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</row>
    <row r="169" spans="1:91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</row>
    <row r="170" spans="1:91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</row>
    <row r="171" spans="1:9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</row>
    <row r="172" spans="1:91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</row>
    <row r="173" spans="1:91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</row>
    <row r="174" spans="1:91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</row>
    <row r="175" spans="1:91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</row>
    <row r="176" spans="1:91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</row>
    <row r="177" spans="1:91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</row>
    <row r="178" spans="1:91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</row>
    <row r="179" spans="1:91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</row>
    <row r="180" spans="1:91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</row>
    <row r="181" spans="1:9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</row>
    <row r="182" spans="1:91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</row>
    <row r="183" spans="1:91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</row>
    <row r="184" spans="1:91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</row>
    <row r="185" spans="1:91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</row>
    <row r="186" spans="1:9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</row>
    <row r="187" spans="1:91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</row>
    <row r="188" spans="1:91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</row>
    <row r="189" spans="1:91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</row>
    <row r="190" spans="1:91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</row>
    <row r="191" spans="1: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</row>
    <row r="192" spans="1:91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</row>
    <row r="193" spans="1:91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</row>
    <row r="194" spans="1:91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</row>
    <row r="195" spans="1:91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</row>
    <row r="196" spans="1:91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</row>
    <row r="197" spans="1:91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</row>
    <row r="198" spans="1:91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</row>
    <row r="199" spans="1:91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</row>
    <row r="200" spans="1:91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</row>
    <row r="201" spans="1:9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</row>
    <row r="202" spans="1:91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</row>
    <row r="203" spans="1:91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</row>
    <row r="204" spans="1:91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</row>
    <row r="205" spans="1:91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</row>
    <row r="206" spans="1:91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</row>
    <row r="207" spans="1:91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</row>
    <row r="208" spans="1:91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</row>
    <row r="209" spans="1:91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</row>
    <row r="210" spans="1:91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</row>
    <row r="211" spans="1:9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</row>
    <row r="212" spans="1:91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</row>
    <row r="213" spans="1:91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</row>
    <row r="214" spans="1:91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</row>
    <row r="215" spans="1:91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</row>
    <row r="216" spans="1:91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</row>
    <row r="217" spans="1:91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</row>
    <row r="218" spans="1:91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</row>
    <row r="219" spans="1:91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</row>
    <row r="220" spans="1:91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</row>
    <row r="221" spans="1:9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</row>
    <row r="222" spans="1:91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</row>
    <row r="223" spans="1:91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</row>
    <row r="224" spans="1:9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</row>
    <row r="225" spans="1:9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</row>
    <row r="226" spans="1:9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</row>
    <row r="227" spans="1:9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</row>
    <row r="228" spans="1:9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</row>
    <row r="229" spans="1:9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</row>
    <row r="230" spans="1:9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</row>
    <row r="231" spans="1:9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</row>
    <row r="232" spans="1:9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</row>
    <row r="233" spans="1:9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</row>
    <row r="234" spans="1:9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</row>
    <row r="235" spans="1:9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</row>
    <row r="236" spans="1:9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</row>
    <row r="237" spans="1:9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</row>
    <row r="238" spans="1:9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</row>
    <row r="239" spans="1:9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</row>
    <row r="240" spans="1:9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</row>
    <row r="241" spans="1:9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</row>
    <row r="242" spans="1:9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</row>
    <row r="243" spans="1:9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</row>
    <row r="244" spans="1:9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</row>
    <row r="245" spans="1:9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</row>
    <row r="246" spans="1:9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</row>
    <row r="247" spans="1:9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</row>
    <row r="248" spans="1:9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</row>
    <row r="249" spans="1:9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</row>
    <row r="250" spans="1:9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</row>
    <row r="251" spans="1:9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</row>
    <row r="252" spans="1:9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</row>
    <row r="253" spans="1:9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</row>
    <row r="254" spans="1:9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</row>
    <row r="255" spans="1:9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</row>
    <row r="256" spans="1:9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</row>
    <row r="257" spans="1:9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</row>
    <row r="258" spans="1:9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</row>
    <row r="259" spans="1:9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</row>
    <row r="260" spans="1:9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</row>
    <row r="261" spans="1:9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</row>
    <row r="262" spans="1:9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</row>
    <row r="263" spans="1:9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</row>
    <row r="264" spans="1:9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</row>
    <row r="265" spans="1:9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</row>
    <row r="266" spans="1:9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</row>
    <row r="267" spans="1:9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</row>
    <row r="268" spans="1:9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</row>
    <row r="269" spans="1:9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</row>
    <row r="270" spans="1:9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</row>
    <row r="271" spans="1:9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</row>
    <row r="272" spans="1:9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</row>
    <row r="273" spans="1:9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</row>
    <row r="274" spans="1:9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</row>
    <row r="275" spans="1:9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</row>
    <row r="276" spans="1:9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</row>
    <row r="277" spans="1:9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</row>
    <row r="278" spans="1:9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</row>
    <row r="279" spans="1:9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</row>
    <row r="280" spans="1:9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</row>
    <row r="281" spans="1:9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</row>
    <row r="282" spans="1:9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</row>
    <row r="283" spans="1:9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</row>
    <row r="284" spans="1:9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</row>
    <row r="285" spans="1:9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</row>
    <row r="286" spans="1:9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</row>
    <row r="287" spans="1:9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</row>
    <row r="288" spans="1:9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</row>
    <row r="289" spans="1:9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</row>
    <row r="290" spans="1:9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</row>
    <row r="291" spans="1: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</row>
    <row r="292" spans="1:9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</row>
    <row r="293" spans="1:9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</row>
    <row r="294" spans="1:9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</row>
    <row r="295" spans="1:9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</row>
    <row r="296" spans="1:9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</row>
    <row r="297" spans="1:9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</row>
    <row r="298" spans="1:9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</row>
    <row r="299" spans="1:9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</row>
    <row r="300" spans="1:9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</row>
    <row r="301" spans="1:9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</row>
    <row r="302" spans="1:9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</row>
    <row r="303" spans="1:9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</row>
    <row r="304" spans="1:9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</row>
    <row r="305" spans="1:9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</row>
    <row r="306" spans="1:9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</row>
    <row r="307" spans="1:9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</row>
    <row r="308" spans="1:9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</row>
    <row r="309" spans="1:9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</row>
    <row r="310" spans="1:9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</row>
    <row r="311" spans="1:9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</row>
    <row r="312" spans="1:9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</row>
    <row r="313" spans="1:9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</row>
    <row r="314" spans="1:9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</row>
    <row r="315" spans="1:9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</row>
    <row r="316" spans="1:9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</row>
    <row r="317" spans="1:9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</row>
    <row r="318" spans="1:9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</row>
    <row r="319" spans="1:9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</row>
    <row r="320" spans="1:9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</row>
    <row r="321" spans="1:9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</row>
    <row r="322" spans="1:9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</row>
    <row r="323" spans="1:9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</row>
    <row r="324" spans="1:9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</row>
    <row r="325" spans="1:9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</row>
    <row r="326" spans="1:9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</row>
    <row r="327" spans="1:9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</row>
    <row r="328" spans="1:9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</row>
    <row r="329" spans="1:9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</row>
    <row r="330" spans="1:9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</row>
    <row r="331" spans="1:9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</row>
    <row r="332" spans="1:9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</row>
    <row r="333" spans="1:9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</row>
    <row r="334" spans="1:9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</row>
    <row r="335" spans="1:9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</row>
    <row r="336" spans="1:9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</row>
    <row r="337" spans="1:9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</row>
    <row r="338" spans="1:9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</row>
    <row r="339" spans="1:9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</row>
    <row r="340" spans="1:9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</row>
    <row r="341" spans="1:9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</row>
    <row r="342" spans="1:9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</row>
    <row r="343" spans="1:9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</row>
    <row r="344" spans="1:9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</row>
    <row r="345" spans="1:9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</row>
    <row r="346" spans="1:9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</row>
    <row r="347" spans="1:9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</row>
    <row r="348" spans="1:9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</row>
    <row r="349" spans="1:9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</row>
    <row r="350" spans="1:9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</row>
    <row r="351" spans="1:9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</row>
    <row r="352" spans="1:9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</row>
    <row r="353" spans="1:9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</row>
    <row r="354" spans="1:9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</row>
    <row r="355" spans="1:9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</row>
    <row r="356" spans="1:9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</row>
    <row r="357" spans="1:9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</row>
    <row r="358" spans="1:9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</row>
    <row r="359" spans="1:9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</row>
    <row r="360" spans="1:9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</row>
    <row r="361" spans="1:9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</row>
    <row r="362" spans="1:9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</row>
    <row r="363" spans="1:9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</row>
    <row r="364" spans="1:9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</row>
    <row r="365" spans="1:9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</row>
    <row r="366" spans="1:9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</row>
    <row r="367" spans="1:9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</row>
    <row r="368" spans="1:9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</row>
    <row r="369" spans="1:9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</row>
    <row r="370" spans="1:9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</row>
    <row r="371" spans="1:9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</row>
    <row r="372" spans="1:9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</row>
    <row r="373" spans="1:9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</row>
    <row r="374" spans="1:9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</row>
    <row r="375" spans="1:9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</row>
    <row r="376" spans="1:9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</row>
    <row r="377" spans="1:9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</row>
    <row r="378" spans="1:9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</row>
    <row r="379" spans="1:9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</row>
    <row r="380" spans="1:9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</row>
    <row r="381" spans="1:9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</row>
    <row r="382" spans="1:9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</row>
    <row r="383" spans="1:9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</row>
    <row r="384" spans="1:9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</row>
    <row r="385" spans="1:9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</row>
    <row r="386" spans="1:9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</row>
    <row r="387" spans="1:9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</row>
    <row r="388" spans="1:9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</row>
    <row r="389" spans="1:9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</row>
    <row r="390" spans="1:9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</row>
    <row r="391" spans="1: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</row>
    <row r="392" spans="1:9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</row>
    <row r="393" spans="1:9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</row>
    <row r="394" spans="1:9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</row>
    <row r="395" spans="1:9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</row>
    <row r="396" spans="1:9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</row>
    <row r="397" spans="1:9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</row>
    <row r="398" spans="1:9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</row>
    <row r="399" spans="1:9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</row>
    <row r="400" spans="1:9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</row>
    <row r="401" spans="1:9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</row>
    <row r="402" spans="1:9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</row>
    <row r="403" spans="1:9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</row>
    <row r="404" spans="1:9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</row>
    <row r="405" spans="1:9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</row>
    <row r="406" spans="1:9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</row>
    <row r="407" spans="1:9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</row>
    <row r="408" spans="1:9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</row>
    <row r="409" spans="1:9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</row>
    <row r="410" spans="1:9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</row>
    <row r="411" spans="1:9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</row>
    <row r="412" spans="1:9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</row>
    <row r="413" spans="1:9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</row>
    <row r="414" spans="1:9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</row>
    <row r="415" spans="1:9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</row>
    <row r="416" spans="1:9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</row>
    <row r="417" spans="1:9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</row>
    <row r="418" spans="1:9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</row>
    <row r="419" spans="1:9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</row>
    <row r="420" spans="1:9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</row>
    <row r="421" spans="1:9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</row>
    <row r="422" spans="1:9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</row>
    <row r="423" spans="1:9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</row>
    <row r="424" spans="1:9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</row>
    <row r="425" spans="1:9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</row>
    <row r="426" spans="1:9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</row>
    <row r="427" spans="1:9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</row>
    <row r="428" spans="1:9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</row>
    <row r="429" spans="1:9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</row>
    <row r="430" spans="1:9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</row>
    <row r="431" spans="1:9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</row>
    <row r="432" spans="1:9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</row>
    <row r="433" spans="1:9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</row>
    <row r="434" spans="1:9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</row>
    <row r="435" spans="1:9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</row>
    <row r="436" spans="1:9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</row>
    <row r="437" spans="1:9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</row>
    <row r="438" spans="1:9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</row>
    <row r="439" spans="1:9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</row>
    <row r="440" spans="1:9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</row>
    <row r="441" spans="1:9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</row>
    <row r="442" spans="1:9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</row>
    <row r="443" spans="1:9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</row>
    <row r="444" spans="1:9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</row>
    <row r="445" spans="1:9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</row>
    <row r="446" spans="1:9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</row>
    <row r="447" spans="1:9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</row>
    <row r="448" spans="1:9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</row>
    <row r="449" spans="1:9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</row>
    <row r="450" spans="1:9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</row>
    <row r="451" spans="1:9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</row>
    <row r="452" spans="1:9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</row>
    <row r="453" spans="1:9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</row>
    <row r="454" spans="1:9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</row>
    <row r="455" spans="1:9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</row>
    <row r="456" spans="1:9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</row>
    <row r="457" spans="1:9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</row>
    <row r="458" spans="1:9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</row>
    <row r="459" spans="1:9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</row>
    <row r="460" spans="1:9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</row>
    <row r="461" spans="1:9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</row>
    <row r="462" spans="1:9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</row>
    <row r="463" spans="1:9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</row>
    <row r="464" spans="1:9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</row>
    <row r="465" spans="1:9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</row>
    <row r="466" spans="1:9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</row>
    <row r="467" spans="1:9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</row>
    <row r="468" spans="1:9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</row>
    <row r="469" spans="1:9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</row>
    <row r="470" spans="1:9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</row>
    <row r="471" spans="1:9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</row>
    <row r="472" spans="1:9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</row>
    <row r="473" spans="1:9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</row>
    <row r="474" spans="1:9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</row>
    <row r="475" spans="1:9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</row>
    <row r="476" spans="1:9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</row>
    <row r="477" spans="1:9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</row>
    <row r="478" spans="1:9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</row>
    <row r="479" spans="1:9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</row>
    <row r="480" spans="1:9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</row>
    <row r="481" spans="1:9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</row>
    <row r="482" spans="1:9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</row>
    <row r="483" spans="1:9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</row>
    <row r="484" spans="1:9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</row>
    <row r="485" spans="1:9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</row>
    <row r="486" spans="1:9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</row>
    <row r="487" spans="1:9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</row>
    <row r="488" spans="1:9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</row>
    <row r="489" spans="1:9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</row>
    <row r="490" spans="1:9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</row>
    <row r="491" spans="1: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</row>
    <row r="492" spans="1:9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</row>
    <row r="493" spans="1:9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</row>
    <row r="494" spans="1:9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</row>
    <row r="495" spans="1:9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</row>
    <row r="496" spans="1:9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</row>
    <row r="497" spans="1:9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</row>
    <row r="498" spans="1:9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</row>
    <row r="499" spans="1:9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</row>
    <row r="500" spans="1:9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</row>
    <row r="501" spans="1:9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</row>
    <row r="502" spans="1:9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</row>
    <row r="503" spans="1:9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</row>
    <row r="504" spans="1:9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</row>
    <row r="505" spans="1:9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</row>
    <row r="506" spans="1:9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</row>
    <row r="507" spans="1:9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</row>
    <row r="508" spans="1:9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</row>
    <row r="509" spans="1:9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</row>
    <row r="510" spans="1:9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</row>
    <row r="511" spans="1:9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</row>
    <row r="512" spans="1:9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</row>
    <row r="513" spans="1:9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</row>
    <row r="514" spans="1:9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</row>
    <row r="515" spans="1:9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</row>
    <row r="516" spans="1:9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</row>
    <row r="517" spans="1:9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</row>
    <row r="518" spans="1:9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</row>
    <row r="519" spans="1:9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</row>
    <row r="520" spans="1:9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</row>
    <row r="521" spans="1:9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</row>
    <row r="522" spans="1:9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</row>
    <row r="523" spans="1:9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</row>
    <row r="524" spans="1:9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</row>
    <row r="525" spans="1:9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</row>
    <row r="526" spans="1:9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</row>
    <row r="527" spans="1:9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</row>
    <row r="528" spans="1:9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</row>
    <row r="529" spans="1:9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</row>
    <row r="530" spans="1:9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</row>
    <row r="531" spans="1:9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</row>
    <row r="532" spans="1:9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</row>
    <row r="533" spans="1:9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</row>
    <row r="534" spans="1:9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</row>
    <row r="535" spans="1:9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</row>
    <row r="536" spans="1:9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</row>
    <row r="537" spans="1:9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</row>
    <row r="538" spans="1:9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</row>
    <row r="539" spans="1:9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</row>
    <row r="540" spans="1:9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</row>
    <row r="541" spans="1:9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</row>
    <row r="542" spans="1:9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</row>
    <row r="543" spans="1:9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</row>
    <row r="544" spans="1:9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</row>
    <row r="545" spans="1:9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</row>
    <row r="546" spans="1:9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</row>
    <row r="547" spans="1:9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</row>
    <row r="548" spans="1:9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</row>
    <row r="549" spans="1:9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</row>
    <row r="550" spans="1:9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</row>
    <row r="551" spans="1:9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</row>
    <row r="552" spans="1:9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</row>
    <row r="553" spans="1:9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</row>
    <row r="554" spans="1:9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</row>
    <row r="555" spans="1:9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</row>
    <row r="556" spans="1:9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</row>
    <row r="557" spans="1:9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</row>
    <row r="558" spans="1:9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</row>
    <row r="559" spans="1:9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</row>
    <row r="560" spans="1:9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</row>
    <row r="561" spans="1:9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</row>
    <row r="562" spans="1:9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</row>
    <row r="563" spans="1:9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</row>
    <row r="564" spans="1:9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</row>
    <row r="565" spans="1:9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</row>
    <row r="566" spans="1:9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</row>
    <row r="567" spans="1:9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</row>
    <row r="568" spans="1:9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</row>
    <row r="569" spans="1:9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</row>
    <row r="570" spans="1:9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</row>
    <row r="571" spans="1:9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</row>
    <row r="572" spans="1:9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</row>
    <row r="573" spans="1:9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</row>
    <row r="574" spans="1:9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</row>
    <row r="575" spans="1:9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</row>
    <row r="576" spans="1:9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</row>
    <row r="577" spans="1:9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</row>
    <row r="578" spans="1:9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</row>
    <row r="579" spans="1:9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</row>
    <row r="580" spans="1:9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</row>
    <row r="581" spans="1:9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</row>
    <row r="582" spans="1:9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</row>
    <row r="583" spans="1:9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</row>
    <row r="584" spans="1:9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</row>
    <row r="585" spans="1:9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</row>
    <row r="586" spans="1:9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</row>
    <row r="587" spans="1:9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</row>
    <row r="588" spans="1:9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</row>
    <row r="589" spans="1:9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</row>
    <row r="590" spans="1:9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</row>
    <row r="591" spans="1: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</row>
    <row r="592" spans="1:9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</row>
    <row r="593" spans="1:9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</row>
    <row r="594" spans="1:9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</row>
    <row r="595" spans="1:9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</row>
    <row r="596" spans="1:9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</row>
    <row r="597" spans="1:9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</row>
    <row r="598" spans="1:9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</row>
    <row r="599" spans="1:9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</row>
    <row r="600" spans="1:9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</row>
    <row r="601" spans="1:9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</row>
    <row r="602" spans="1:9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</row>
    <row r="603" spans="1:9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</row>
    <row r="604" spans="1:9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</row>
    <row r="605" spans="1:9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</row>
    <row r="606" spans="1:9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</row>
    <row r="607" spans="1:9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</row>
    <row r="608" spans="1:9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</row>
    <row r="609" spans="1:9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</row>
    <row r="610" spans="1:9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</row>
    <row r="611" spans="1:9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</row>
    <row r="612" spans="1:9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</row>
    <row r="613" spans="1:9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</row>
    <row r="614" spans="1:9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</row>
    <row r="615" spans="1:9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</row>
    <row r="616" spans="1:9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</row>
    <row r="617" spans="1:9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</row>
    <row r="618" spans="1:9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</row>
    <row r="619" spans="1:9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</row>
    <row r="620" spans="1:9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</row>
    <row r="621" spans="1:9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</row>
    <row r="622" spans="1:9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</row>
    <row r="623" spans="1:9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</row>
    <row r="624" spans="1:9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</row>
    <row r="625" spans="1:9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</row>
    <row r="626" spans="1:9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</row>
    <row r="627" spans="1:9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</row>
    <row r="628" spans="1:9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</row>
    <row r="629" spans="1:9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</row>
    <row r="630" spans="1:9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</row>
    <row r="631" spans="1:9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</row>
    <row r="632" spans="1:9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</row>
    <row r="633" spans="1:9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</row>
    <row r="634" spans="1:9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</row>
    <row r="635" spans="1:9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</row>
    <row r="636" spans="1:9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</row>
    <row r="637" spans="1:9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</row>
    <row r="638" spans="1:9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</row>
    <row r="639" spans="1:9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</row>
    <row r="640" spans="1:9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</row>
    <row r="641" spans="1:9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</row>
    <row r="642" spans="1:9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</row>
    <row r="643" spans="1:9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</row>
    <row r="644" spans="1:9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</row>
    <row r="645" spans="1:9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</row>
    <row r="646" spans="1:9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</row>
    <row r="647" spans="1:9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</row>
    <row r="648" spans="1:9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</row>
    <row r="649" spans="1:9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</row>
    <row r="650" spans="1:9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</row>
    <row r="651" spans="1:9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</row>
    <row r="652" spans="1:9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</row>
    <row r="653" spans="1:9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</row>
    <row r="654" spans="1:9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</row>
    <row r="655" spans="1:9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</row>
    <row r="656" spans="1:9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</row>
    <row r="657" spans="1:9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</row>
    <row r="658" spans="1:9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</row>
    <row r="659" spans="1:9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</row>
    <row r="660" spans="1:9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</row>
    <row r="661" spans="1:9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</row>
    <row r="662" spans="1:9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</row>
    <row r="663" spans="1:9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</row>
    <row r="664" spans="1:9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</row>
    <row r="665" spans="1:9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</row>
    <row r="666" spans="1:9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</row>
    <row r="667" spans="1:9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</row>
    <row r="668" spans="1:9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</row>
    <row r="669" spans="1:9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</row>
    <row r="670" spans="1:9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</row>
    <row r="671" spans="1:9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</row>
    <row r="672" spans="1:9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</row>
    <row r="673" spans="1:9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</row>
    <row r="674" spans="1:9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</row>
    <row r="675" spans="1:9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</row>
    <row r="676" spans="1:9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</row>
    <row r="677" spans="1:9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</row>
    <row r="678" spans="1:9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</row>
    <row r="679" spans="1:9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</row>
    <row r="680" spans="1:9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</row>
    <row r="681" spans="1:9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</row>
    <row r="682" spans="1:9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</row>
    <row r="683" spans="1:9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</row>
    <row r="684" spans="1:9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</row>
    <row r="685" spans="1:9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</row>
    <row r="686" spans="1:9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</row>
    <row r="687" spans="1:9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</row>
    <row r="688" spans="1:9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</row>
    <row r="689" spans="1:9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</row>
    <row r="690" spans="1:9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</row>
    <row r="691" spans="1: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</row>
    <row r="692" spans="1:9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</row>
    <row r="693" spans="1:9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</row>
    <row r="694" spans="1:9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</row>
    <row r="695" spans="1:9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</row>
    <row r="696" spans="1:9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</row>
    <row r="697" spans="1:9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</row>
    <row r="698" spans="1:9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</row>
    <row r="699" spans="1:9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</row>
    <row r="700" spans="1:9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</row>
    <row r="701" spans="1:9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</row>
    <row r="702" spans="1:9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</row>
    <row r="703" spans="1:9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</row>
    <row r="704" spans="1:9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</row>
    <row r="705" spans="1:9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</row>
    <row r="706" spans="1:9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</row>
    <row r="707" spans="1:9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</row>
    <row r="708" spans="1:9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</row>
    <row r="709" spans="1:9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</row>
    <row r="710" spans="1:9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</row>
    <row r="711" spans="1:9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</row>
    <row r="712" spans="1:9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</row>
    <row r="713" spans="1:9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</row>
    <row r="714" spans="1:9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</row>
    <row r="715" spans="1:9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</row>
    <row r="716" spans="1:9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</row>
    <row r="717" spans="1:9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</row>
    <row r="718" spans="1:9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</row>
    <row r="719" spans="1:9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</row>
    <row r="720" spans="1:9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</row>
    <row r="721" spans="1:9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</row>
    <row r="722" spans="1:9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</row>
    <row r="723" spans="1:9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</row>
    <row r="724" spans="1:9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</row>
    <row r="725" spans="1:9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</row>
    <row r="726" spans="1:9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</row>
    <row r="727" spans="1:9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</row>
    <row r="728" spans="1:9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</row>
    <row r="729" spans="1:9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</row>
    <row r="730" spans="1:9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</row>
    <row r="731" spans="1:9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</row>
    <row r="732" spans="1:9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</row>
    <row r="733" spans="1:9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</row>
    <row r="734" spans="1:9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</row>
    <row r="735" spans="1:9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</row>
    <row r="736" spans="1:9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</row>
    <row r="737" spans="1:9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</row>
    <row r="738" spans="1:9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</row>
    <row r="739" spans="1:9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</row>
    <row r="740" spans="1:9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</row>
    <row r="741" spans="1:9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</row>
    <row r="742" spans="1:9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</row>
    <row r="743" spans="1:9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</row>
    <row r="744" spans="1:9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</row>
    <row r="745" spans="1:9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</row>
    <row r="746" spans="1:9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</row>
    <row r="747" spans="1:9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</row>
    <row r="748" spans="1:9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</row>
    <row r="749" spans="1:9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</row>
    <row r="750" spans="1:9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</row>
    <row r="751" spans="1:9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</row>
    <row r="752" spans="1:9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</row>
    <row r="753" spans="1:9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</row>
    <row r="754" spans="1:9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</row>
    <row r="755" spans="1:9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</row>
    <row r="756" spans="1:9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</row>
    <row r="757" spans="1:9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</row>
    <row r="758" spans="1:9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</row>
    <row r="759" spans="1:9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</row>
    <row r="760" spans="1:9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</row>
    <row r="761" spans="1:9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</row>
    <row r="762" spans="1:9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</row>
    <row r="763" spans="1:9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</row>
    <row r="764" spans="1:9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</row>
    <row r="765" spans="1:9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</row>
    <row r="766" spans="1:9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</row>
    <row r="767" spans="1:9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</row>
    <row r="768" spans="1:9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</row>
    <row r="769" spans="1:9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</row>
    <row r="770" spans="1:9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</row>
    <row r="771" spans="1:9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</row>
    <row r="772" spans="1:9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</row>
    <row r="773" spans="1:9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</row>
    <row r="774" spans="1:9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</row>
    <row r="775" spans="1:9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</row>
    <row r="776" spans="1:9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</row>
    <row r="777" spans="1:9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</row>
    <row r="778" spans="1:9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</row>
    <row r="779" spans="1:9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</row>
    <row r="780" spans="1:9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</row>
    <row r="781" spans="1:9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</row>
    <row r="782" spans="1:9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</row>
    <row r="783" spans="1:9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</row>
    <row r="784" spans="1:9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</row>
    <row r="785" spans="1:9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</row>
    <row r="786" spans="1:9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</row>
    <row r="787" spans="1:9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</row>
    <row r="788" spans="1:9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</row>
    <row r="789" spans="1:9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</row>
    <row r="790" spans="1:9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</row>
    <row r="791" spans="1: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</row>
    <row r="792" spans="1:9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</row>
    <row r="793" spans="1:9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</row>
    <row r="794" spans="1:9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</row>
    <row r="795" spans="1:9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</row>
    <row r="796" spans="1:9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</row>
    <row r="797" spans="1:9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</row>
    <row r="798" spans="1:9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</row>
    <row r="799" spans="1:9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</row>
    <row r="800" spans="1:9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</row>
    <row r="801" spans="1:9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</row>
    <row r="802" spans="1:9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</row>
    <row r="803" spans="1:9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</row>
    <row r="804" spans="1:9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</row>
    <row r="805" spans="1:9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</row>
    <row r="806" spans="1:9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</row>
    <row r="807" spans="1:9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</row>
    <row r="808" spans="1:9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</row>
    <row r="809" spans="1:9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</row>
    <row r="810" spans="1:9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</row>
    <row r="811" spans="1:9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</row>
    <row r="812" spans="1:9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</row>
    <row r="813" spans="1:9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</row>
    <row r="814" spans="1:9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</row>
    <row r="815" spans="1:9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</row>
    <row r="816" spans="1:9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</row>
    <row r="817" spans="1:9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</row>
    <row r="818" spans="1:9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</row>
    <row r="819" spans="1:9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</row>
    <row r="820" spans="1:9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</row>
    <row r="821" spans="1:9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</row>
    <row r="822" spans="1:9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</row>
    <row r="823" spans="1:9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</row>
    <row r="824" spans="1:9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</row>
    <row r="825" spans="1:9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</row>
    <row r="826" spans="1:9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</row>
    <row r="827" spans="1:9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</row>
    <row r="828" spans="1:9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</row>
    <row r="829" spans="1:9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</row>
    <row r="830" spans="1:9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</row>
    <row r="831" spans="1:9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</row>
    <row r="832" spans="1:9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</row>
    <row r="833" spans="1:9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</row>
    <row r="834" spans="1:9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</row>
    <row r="835" spans="1:9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</row>
    <row r="836" spans="1:9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</row>
    <row r="837" spans="1:9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</row>
    <row r="838" spans="1:9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</row>
    <row r="839" spans="1:9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</row>
    <row r="840" spans="1:9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</row>
    <row r="841" spans="1:9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</row>
    <row r="842" spans="1:9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</row>
    <row r="843" spans="1:9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</row>
    <row r="844" spans="1:9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</row>
    <row r="845" spans="1:9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</row>
    <row r="846" spans="1:9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</row>
    <row r="847" spans="1:9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</row>
    <row r="848" spans="1:9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</row>
    <row r="849" spans="1:9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</row>
    <row r="850" spans="1:9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</row>
    <row r="851" spans="1:9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</row>
    <row r="852" spans="1:9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</row>
    <row r="853" spans="1:9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</row>
    <row r="854" spans="1:9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</row>
    <row r="855" spans="1:9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</row>
    <row r="856" spans="1:9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</row>
    <row r="857" spans="1:9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</row>
    <row r="858" spans="1:9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</row>
    <row r="859" spans="1:9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</row>
    <row r="860" spans="1:9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</row>
    <row r="861" spans="1:9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</row>
    <row r="862" spans="1:9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</row>
    <row r="863" spans="1:9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</row>
    <row r="864" spans="1:9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</row>
    <row r="865" spans="1:9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</row>
    <row r="866" spans="1:9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</row>
    <row r="867" spans="1:9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</row>
    <row r="868" spans="1:9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</row>
    <row r="869" spans="1:9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</row>
    <row r="870" spans="1:9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</row>
    <row r="871" spans="1:9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</row>
    <row r="872" spans="1:9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</row>
    <row r="873" spans="1:9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</row>
    <row r="874" spans="1:9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</row>
    <row r="875" spans="1:9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</row>
    <row r="876" spans="1:9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</row>
    <row r="877" spans="1:9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</row>
    <row r="878" spans="1:9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</row>
    <row r="879" spans="1:9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</row>
    <row r="880" spans="1:9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</row>
    <row r="881" spans="1:9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</row>
    <row r="882" spans="1:9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</row>
    <row r="883" spans="1:9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</row>
    <row r="884" spans="1:9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</row>
    <row r="885" spans="1:9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</row>
    <row r="886" spans="1:9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</row>
    <row r="887" spans="1:9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</row>
    <row r="888" spans="1:9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</row>
    <row r="889" spans="1:9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</row>
    <row r="890" spans="1:9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</row>
    <row r="891" spans="1: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</row>
    <row r="892" spans="1:9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</row>
    <row r="893" spans="1:9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</row>
    <row r="894" spans="1:9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</row>
    <row r="895" spans="1:9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</row>
    <row r="896" spans="1:9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</row>
    <row r="897" spans="1:9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</row>
    <row r="898" spans="1:9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</row>
    <row r="899" spans="1:9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</row>
    <row r="900" spans="1:9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</row>
    <row r="901" spans="1:9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</row>
    <row r="902" spans="1:9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</row>
    <row r="903" spans="1:9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</row>
    <row r="904" spans="1:9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</row>
    <row r="905" spans="1:9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</row>
    <row r="906" spans="1:9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</row>
    <row r="907" spans="1:9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</row>
    <row r="908" spans="1:9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</row>
    <row r="909" spans="1:9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</row>
    <row r="910" spans="1:9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</row>
    <row r="911" spans="1:9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</row>
    <row r="912" spans="1:9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</row>
    <row r="913" spans="1:9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</row>
    <row r="914" spans="1:9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</row>
    <row r="915" spans="1:9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</row>
    <row r="916" spans="1:9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</row>
    <row r="917" spans="1:9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</row>
    <row r="918" spans="1:9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</row>
    <row r="919" spans="1:9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</row>
    <row r="920" spans="1:9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</row>
    <row r="921" spans="1:9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</row>
    <row r="922" spans="1:9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</row>
    <row r="923" spans="1:9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</row>
    <row r="924" spans="1:9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</row>
    <row r="925" spans="1:9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</row>
    <row r="926" spans="1:9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</row>
    <row r="927" spans="1:9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</row>
    <row r="928" spans="1:9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</row>
    <row r="929" spans="1:9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</row>
    <row r="930" spans="1:9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</row>
    <row r="931" spans="1:9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</row>
    <row r="932" spans="1:9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</row>
    <row r="933" spans="1:9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</row>
    <row r="934" spans="1:9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</row>
    <row r="935" spans="1:9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</row>
    <row r="936" spans="1:9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</row>
    <row r="937" spans="1:9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</row>
    <row r="938" spans="1:9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</row>
    <row r="939" spans="1:9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</row>
    <row r="940" spans="1:9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</row>
    <row r="941" spans="1:9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</row>
    <row r="942" spans="1:9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</row>
    <row r="943" spans="1:9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</row>
    <row r="944" spans="1:9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</row>
    <row r="945" spans="1:9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</row>
    <row r="946" spans="1:9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</row>
    <row r="947" spans="1:9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</row>
    <row r="948" spans="1:9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</row>
    <row r="949" spans="1:9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</row>
    <row r="950" spans="1:9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</row>
    <row r="951" spans="1:9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</row>
    <row r="952" spans="1:9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</row>
    <row r="953" spans="1:9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</row>
    <row r="954" spans="1:9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</row>
    <row r="955" spans="1:9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</row>
    <row r="956" spans="1:9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</row>
    <row r="957" spans="1:9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</row>
    <row r="958" spans="1:9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</row>
    <row r="959" spans="1:9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</row>
    <row r="960" spans="1:9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</row>
    <row r="961" spans="1:9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</row>
    <row r="962" spans="1:9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</row>
    <row r="963" spans="1:9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</row>
    <row r="964" spans="1:9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</row>
    <row r="965" spans="1:9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</row>
    <row r="966" spans="1:9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</row>
    <row r="967" spans="1:9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</row>
    <row r="968" spans="1:9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</row>
    <row r="969" spans="1:9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</row>
    <row r="970" spans="1:9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</row>
    <row r="971" spans="1:9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</row>
    <row r="972" spans="1:9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</row>
    <row r="973" spans="1:9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</row>
    <row r="974" spans="1:9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</row>
    <row r="975" spans="1:9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</row>
    <row r="976" spans="1:9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</row>
    <row r="977" spans="1:9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</row>
    <row r="978" spans="1:9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</row>
    <row r="979" spans="1:9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</row>
    <row r="980" spans="1:9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</row>
    <row r="981" spans="1:9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</row>
    <row r="982" spans="1:9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</row>
    <row r="983" spans="1:9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</row>
    <row r="984" spans="1:9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</row>
    <row r="985" spans="1:9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</row>
    <row r="986" spans="1:9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</row>
    <row r="987" spans="1:9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</row>
    <row r="988" spans="1:9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</row>
    <row r="989" spans="1:9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</row>
    <row r="990" spans="1:9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</row>
    <row r="991" spans="1: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</row>
    <row r="992" spans="1:9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</row>
    <row r="993" spans="1:9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</row>
    <row r="994" spans="1:9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</row>
    <row r="995" spans="1:9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</row>
    <row r="996" spans="1:9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</row>
    <row r="997" spans="1:91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</row>
    <row r="998" spans="1:91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</row>
    <row r="999" spans="1:91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</row>
    <row r="1000" spans="1:91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</row>
  </sheetData>
  <mergeCells count="58">
    <mergeCell ref="D95:H95"/>
    <mergeCell ref="D96:H96"/>
    <mergeCell ref="AR2:BE2"/>
    <mergeCell ref="K5:AO5"/>
    <mergeCell ref="BE5:BE34"/>
    <mergeCell ref="K6:AO6"/>
    <mergeCell ref="E14:AJ14"/>
    <mergeCell ref="E23:AN23"/>
    <mergeCell ref="AK26:AO26"/>
    <mergeCell ref="L30:P30"/>
    <mergeCell ref="W30:AE30"/>
    <mergeCell ref="AK30:AO30"/>
    <mergeCell ref="L31:P31"/>
    <mergeCell ref="W31:AE31"/>
    <mergeCell ref="AK31:AO31"/>
    <mergeCell ref="L28:P28"/>
    <mergeCell ref="W28:AE28"/>
    <mergeCell ref="AK28:AO28"/>
    <mergeCell ref="L29:P29"/>
    <mergeCell ref="W29:AE29"/>
    <mergeCell ref="AK29:AO29"/>
    <mergeCell ref="D99:H99"/>
    <mergeCell ref="J99:AF99"/>
    <mergeCell ref="AG99:AM99"/>
    <mergeCell ref="AN99:AP99"/>
    <mergeCell ref="J96:AF96"/>
    <mergeCell ref="AG96:AM96"/>
    <mergeCell ref="AN96:AP96"/>
    <mergeCell ref="D97:H97"/>
    <mergeCell ref="AG97:AM97"/>
    <mergeCell ref="AN97:AP97"/>
    <mergeCell ref="D98:H98"/>
    <mergeCell ref="J95:AF95"/>
    <mergeCell ref="AG95:AM95"/>
    <mergeCell ref="AN95:AP95"/>
    <mergeCell ref="J97:AF97"/>
    <mergeCell ref="J98:AF98"/>
    <mergeCell ref="AG98:AM98"/>
    <mergeCell ref="AN98:AP98"/>
    <mergeCell ref="AS89:AT91"/>
    <mergeCell ref="AM90:AP90"/>
    <mergeCell ref="C92:G92"/>
    <mergeCell ref="I92:AF92"/>
    <mergeCell ref="AG92:AM92"/>
    <mergeCell ref="AN92:AP92"/>
    <mergeCell ref="AK32:AO32"/>
    <mergeCell ref="L33:P33"/>
    <mergeCell ref="W33:AE33"/>
    <mergeCell ref="AK33:AO33"/>
    <mergeCell ref="AG94:AM94"/>
    <mergeCell ref="AN94:AP94"/>
    <mergeCell ref="X35:AB35"/>
    <mergeCell ref="AK35:AO35"/>
    <mergeCell ref="L85:AO85"/>
    <mergeCell ref="AM87:AN87"/>
    <mergeCell ref="AM89:AP89"/>
    <mergeCell ref="L32:P32"/>
    <mergeCell ref="W32:AE32"/>
  </mergeCells>
  <hyperlinks>
    <hyperlink ref="A95" location="'000 - Vedlejší a ostatní ...'!C2" display="/" xr:uid="{00000000-0004-0000-0000-000000000000}"/>
    <hyperlink ref="A96" location="'001 - Stavební část'!C2" display="/" xr:uid="{00000000-0004-0000-0000-000001000000}"/>
    <hyperlink ref="A97" location="'002 - Zdravotní technika'!C2" display="/" xr:uid="{00000000-0004-0000-0000-000002000000}"/>
    <hyperlink ref="A98" location="'003 - Ústřední vytápění'!C2" display="/" xr:uid="{00000000-0004-0000-0000-000003000000}"/>
    <hyperlink ref="A99" location="'004 - Elektroinstalace'!C2" display="/" xr:uid="{00000000-0004-0000-0000-000004000000}"/>
  </hyperlinks>
  <pageMargins left="0.39370078740157483" right="0.39370078740157483" top="0.39370078740157483" bottom="0.39370078740157483" header="0" footer="0"/>
  <pageSetup paperSize="9" scale="70" orientation="portrait" r:id="rId1"/>
  <headerFooter>
    <oddFooter>&amp;CStrana &amp;P z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1000"/>
  <sheetViews>
    <sheetView showGridLines="0" workbookViewId="0"/>
  </sheetViews>
  <sheetFormatPr defaultColWidth="16.83203125" defaultRowHeight="15" customHeight="1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 customWidth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 customWidth="1"/>
  </cols>
  <sheetData>
    <row r="1" spans="1:65" ht="11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2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85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65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86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65" ht="24.75" customHeight="1">
      <c r="A4" s="2"/>
      <c r="B4" s="6"/>
      <c r="C4" s="2"/>
      <c r="D4" s="7" t="s">
        <v>100</v>
      </c>
      <c r="E4" s="2"/>
      <c r="F4" s="2"/>
      <c r="G4" s="2"/>
      <c r="H4" s="2"/>
      <c r="I4" s="2"/>
      <c r="J4" s="2"/>
      <c r="K4" s="2"/>
      <c r="L4" s="6"/>
      <c r="M4" s="79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ht="12" customHeight="1">
      <c r="A6" s="2"/>
      <c r="B6" s="6"/>
      <c r="C6" s="2"/>
      <c r="D6" s="13" t="s">
        <v>16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ht="26.25" customHeight="1">
      <c r="A7" s="2"/>
      <c r="B7" s="6"/>
      <c r="C7" s="2"/>
      <c r="D7" s="2"/>
      <c r="E7" s="228" t="str">
        <f>'Rekapitulace stavby'!K6</f>
        <v>Stavební úpravy části 1.NP pro změnu užívání knihovny na lékařskou ordinaci-aktualizace 04/2026</v>
      </c>
      <c r="F7" s="200"/>
      <c r="G7" s="200"/>
      <c r="H7" s="200"/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ht="12" customHeight="1">
      <c r="A8" s="18"/>
      <c r="B8" s="19"/>
      <c r="C8" s="18"/>
      <c r="D8" s="13" t="s">
        <v>101</v>
      </c>
      <c r="E8" s="18"/>
      <c r="F8" s="18"/>
      <c r="G8" s="18"/>
      <c r="H8" s="18"/>
      <c r="I8" s="18"/>
      <c r="J8" s="18"/>
      <c r="K8" s="18"/>
      <c r="L8" s="19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</row>
    <row r="9" spans="1:65" ht="16.5" customHeight="1">
      <c r="A9" s="18"/>
      <c r="B9" s="19"/>
      <c r="C9" s="18"/>
      <c r="D9" s="18"/>
      <c r="E9" s="208" t="s">
        <v>102</v>
      </c>
      <c r="F9" s="200"/>
      <c r="G9" s="200"/>
      <c r="H9" s="200"/>
      <c r="I9" s="18"/>
      <c r="J9" s="18"/>
      <c r="K9" s="18"/>
      <c r="L9" s="19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</row>
    <row r="10" spans="1:65" ht="11.25">
      <c r="A10" s="18"/>
      <c r="B10" s="19"/>
      <c r="C10" s="18"/>
      <c r="D10" s="18"/>
      <c r="E10" s="18"/>
      <c r="F10" s="18"/>
      <c r="G10" s="18"/>
      <c r="H10" s="18"/>
      <c r="I10" s="18"/>
      <c r="J10" s="18"/>
      <c r="K10" s="18"/>
      <c r="L10" s="19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</row>
    <row r="11" spans="1:65" ht="12" customHeight="1">
      <c r="A11" s="18"/>
      <c r="B11" s="19"/>
      <c r="C11" s="18"/>
      <c r="D11" s="13" t="s">
        <v>18</v>
      </c>
      <c r="E11" s="18"/>
      <c r="F11" s="11" t="s">
        <v>1</v>
      </c>
      <c r="G11" s="18"/>
      <c r="H11" s="18"/>
      <c r="I11" s="13" t="s">
        <v>19</v>
      </c>
      <c r="J11" s="11" t="s">
        <v>1</v>
      </c>
      <c r="K11" s="18"/>
      <c r="L11" s="19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</row>
    <row r="12" spans="1:65" ht="12" customHeight="1">
      <c r="A12" s="18"/>
      <c r="B12" s="19"/>
      <c r="C12" s="18"/>
      <c r="D12" s="13" t="s">
        <v>20</v>
      </c>
      <c r="E12" s="18"/>
      <c r="F12" s="11" t="s">
        <v>21</v>
      </c>
      <c r="G12" s="18"/>
      <c r="H12" s="18"/>
      <c r="I12" s="13" t="s">
        <v>22</v>
      </c>
      <c r="J12" s="42" t="str">
        <f>'Rekapitulace stavby'!AN8</f>
        <v>1. 4. 2026</v>
      </c>
      <c r="K12" s="18"/>
      <c r="L12" s="19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</row>
    <row r="13" spans="1:65" ht="10.5" customHeight="1">
      <c r="A13" s="18"/>
      <c r="B13" s="19"/>
      <c r="C13" s="18"/>
      <c r="D13" s="18"/>
      <c r="E13" s="18"/>
      <c r="F13" s="18"/>
      <c r="G13" s="18"/>
      <c r="H13" s="18"/>
      <c r="I13" s="18"/>
      <c r="J13" s="18"/>
      <c r="K13" s="18"/>
      <c r="L13" s="19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</row>
    <row r="14" spans="1:65" ht="12" customHeight="1">
      <c r="A14" s="18"/>
      <c r="B14" s="19"/>
      <c r="C14" s="18"/>
      <c r="D14" s="13" t="s">
        <v>24</v>
      </c>
      <c r="E14" s="18"/>
      <c r="F14" s="18"/>
      <c r="G14" s="18"/>
      <c r="H14" s="18"/>
      <c r="I14" s="13" t="s">
        <v>25</v>
      </c>
      <c r="J14" s="11" t="s">
        <v>1</v>
      </c>
      <c r="K14" s="18"/>
      <c r="L14" s="19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</row>
    <row r="15" spans="1:65" ht="18" customHeight="1">
      <c r="A15" s="18"/>
      <c r="B15" s="19"/>
      <c r="C15" s="18"/>
      <c r="D15" s="18"/>
      <c r="E15" s="11" t="s">
        <v>26</v>
      </c>
      <c r="F15" s="18"/>
      <c r="G15" s="18"/>
      <c r="H15" s="18"/>
      <c r="I15" s="13" t="s">
        <v>27</v>
      </c>
      <c r="J15" s="11" t="s">
        <v>1</v>
      </c>
      <c r="K15" s="18"/>
      <c r="L15" s="19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</row>
    <row r="16" spans="1:65" ht="6.75" customHeight="1">
      <c r="A16" s="18"/>
      <c r="B16" s="19"/>
      <c r="C16" s="18"/>
      <c r="D16" s="18"/>
      <c r="E16" s="18"/>
      <c r="F16" s="18"/>
      <c r="G16" s="18"/>
      <c r="H16" s="18"/>
      <c r="I16" s="18"/>
      <c r="J16" s="18"/>
      <c r="K16" s="18"/>
      <c r="L16" s="19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</row>
    <row r="17" spans="1:65" ht="12" customHeight="1">
      <c r="A17" s="18"/>
      <c r="B17" s="19"/>
      <c r="C17" s="18"/>
      <c r="D17" s="13" t="s">
        <v>28</v>
      </c>
      <c r="E17" s="18"/>
      <c r="F17" s="18"/>
      <c r="G17" s="18"/>
      <c r="H17" s="18"/>
      <c r="I17" s="13" t="s">
        <v>25</v>
      </c>
      <c r="J17" s="15" t="str">
        <f>'Rekapitulace stavby'!AN13</f>
        <v>Vyplň údaj</v>
      </c>
      <c r="K17" s="18"/>
      <c r="L17" s="19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</row>
    <row r="18" spans="1:65" ht="18" customHeight="1">
      <c r="A18" s="18"/>
      <c r="B18" s="19"/>
      <c r="C18" s="18"/>
      <c r="D18" s="18"/>
      <c r="E18" s="224" t="str">
        <f>'Rekapitulace stavby'!E14</f>
        <v>Vyplň údaj</v>
      </c>
      <c r="F18" s="200"/>
      <c r="G18" s="200"/>
      <c r="H18" s="200"/>
      <c r="I18" s="13" t="s">
        <v>27</v>
      </c>
      <c r="J18" s="15" t="str">
        <f>'Rekapitulace stavby'!AN14</f>
        <v>Vyplň údaj</v>
      </c>
      <c r="K18" s="18"/>
      <c r="L18" s="19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</row>
    <row r="19" spans="1:65" ht="6.75" customHeight="1">
      <c r="A19" s="18"/>
      <c r="B19" s="19"/>
      <c r="C19" s="18"/>
      <c r="D19" s="18"/>
      <c r="E19" s="18"/>
      <c r="F19" s="18"/>
      <c r="G19" s="18"/>
      <c r="H19" s="18"/>
      <c r="I19" s="18"/>
      <c r="J19" s="18"/>
      <c r="K19" s="18"/>
      <c r="L19" s="19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</row>
    <row r="20" spans="1:65" ht="12" customHeight="1">
      <c r="A20" s="18"/>
      <c r="B20" s="19"/>
      <c r="C20" s="18"/>
      <c r="D20" s="13" t="s">
        <v>30</v>
      </c>
      <c r="E20" s="18"/>
      <c r="F20" s="18"/>
      <c r="G20" s="18"/>
      <c r="H20" s="18"/>
      <c r="I20" s="13" t="s">
        <v>25</v>
      </c>
      <c r="J20" s="11" t="s">
        <v>1</v>
      </c>
      <c r="K20" s="18"/>
      <c r="L20" s="19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</row>
    <row r="21" spans="1:65" ht="18" customHeight="1">
      <c r="A21" s="18"/>
      <c r="B21" s="19"/>
      <c r="C21" s="18"/>
      <c r="D21" s="18"/>
      <c r="E21" s="11" t="s">
        <v>31</v>
      </c>
      <c r="F21" s="18"/>
      <c r="G21" s="18"/>
      <c r="H21" s="18"/>
      <c r="I21" s="13" t="s">
        <v>27</v>
      </c>
      <c r="J21" s="11" t="s">
        <v>1</v>
      </c>
      <c r="K21" s="18"/>
      <c r="L21" s="19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</row>
    <row r="22" spans="1:65" ht="6.75" customHeight="1">
      <c r="A22" s="18"/>
      <c r="B22" s="19"/>
      <c r="C22" s="18"/>
      <c r="D22" s="18"/>
      <c r="E22" s="18"/>
      <c r="F22" s="18"/>
      <c r="G22" s="18"/>
      <c r="H22" s="18"/>
      <c r="I22" s="18"/>
      <c r="J22" s="18"/>
      <c r="K22" s="18"/>
      <c r="L22" s="19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</row>
    <row r="23" spans="1:65" ht="12" customHeight="1">
      <c r="A23" s="18"/>
      <c r="B23" s="19"/>
      <c r="C23" s="18"/>
      <c r="D23" s="13" t="s">
        <v>33</v>
      </c>
      <c r="E23" s="18"/>
      <c r="F23" s="18"/>
      <c r="G23" s="18"/>
      <c r="H23" s="18"/>
      <c r="I23" s="13" t="s">
        <v>25</v>
      </c>
      <c r="J23" s="11" t="s">
        <v>1</v>
      </c>
      <c r="K23" s="18"/>
      <c r="L23" s="19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</row>
    <row r="24" spans="1:65" ht="18" customHeight="1">
      <c r="A24" s="18"/>
      <c r="B24" s="19"/>
      <c r="C24" s="18"/>
      <c r="D24" s="18"/>
      <c r="E24" s="11" t="s">
        <v>34</v>
      </c>
      <c r="F24" s="18"/>
      <c r="G24" s="18"/>
      <c r="H24" s="18"/>
      <c r="I24" s="13" t="s">
        <v>27</v>
      </c>
      <c r="J24" s="11" t="s">
        <v>1</v>
      </c>
      <c r="K24" s="18"/>
      <c r="L24" s="19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</row>
    <row r="25" spans="1:65" ht="6.75" customHeight="1">
      <c r="A25" s="18"/>
      <c r="B25" s="19"/>
      <c r="C25" s="18"/>
      <c r="D25" s="18"/>
      <c r="E25" s="18"/>
      <c r="F25" s="18"/>
      <c r="G25" s="18"/>
      <c r="H25" s="18"/>
      <c r="I25" s="18"/>
      <c r="J25" s="18"/>
      <c r="K25" s="18"/>
      <c r="L25" s="19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</row>
    <row r="26" spans="1:65" ht="12" customHeight="1">
      <c r="A26" s="18"/>
      <c r="B26" s="19"/>
      <c r="C26" s="18"/>
      <c r="D26" s="13" t="s">
        <v>35</v>
      </c>
      <c r="E26" s="18"/>
      <c r="F26" s="18"/>
      <c r="G26" s="18"/>
      <c r="H26" s="18"/>
      <c r="I26" s="18"/>
      <c r="J26" s="18"/>
      <c r="K26" s="18"/>
      <c r="L26" s="19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</row>
    <row r="27" spans="1:65" ht="16.5" customHeight="1">
      <c r="A27" s="80"/>
      <c r="B27" s="81"/>
      <c r="C27" s="80"/>
      <c r="D27" s="80"/>
      <c r="E27" s="225" t="s">
        <v>1</v>
      </c>
      <c r="F27" s="200"/>
      <c r="G27" s="200"/>
      <c r="H27" s="200"/>
      <c r="I27" s="80"/>
      <c r="J27" s="80"/>
      <c r="K27" s="80"/>
      <c r="L27" s="81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</row>
    <row r="28" spans="1:65" ht="6.75" customHeight="1">
      <c r="A28" s="18"/>
      <c r="B28" s="19"/>
      <c r="C28" s="18"/>
      <c r="D28" s="18"/>
      <c r="E28" s="18"/>
      <c r="F28" s="18"/>
      <c r="G28" s="18"/>
      <c r="H28" s="18"/>
      <c r="I28" s="18"/>
      <c r="J28" s="18"/>
      <c r="K28" s="18"/>
      <c r="L28" s="19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</row>
    <row r="29" spans="1:65" ht="6.75" customHeight="1">
      <c r="A29" s="18"/>
      <c r="B29" s="19"/>
      <c r="C29" s="18"/>
      <c r="D29" s="43"/>
      <c r="E29" s="43"/>
      <c r="F29" s="43"/>
      <c r="G29" s="43"/>
      <c r="H29" s="43"/>
      <c r="I29" s="43"/>
      <c r="J29" s="43"/>
      <c r="K29" s="43"/>
      <c r="L29" s="19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</row>
    <row r="30" spans="1:65" ht="24.75" customHeight="1">
      <c r="A30" s="18"/>
      <c r="B30" s="19"/>
      <c r="C30" s="18"/>
      <c r="D30" s="82" t="s">
        <v>36</v>
      </c>
      <c r="E30" s="18"/>
      <c r="F30" s="18"/>
      <c r="G30" s="18"/>
      <c r="H30" s="18"/>
      <c r="I30" s="18"/>
      <c r="J30" s="56">
        <f>ROUND(J119, 2)</f>
        <v>0</v>
      </c>
      <c r="K30" s="18"/>
      <c r="L30" s="19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</row>
    <row r="31" spans="1:65" ht="6.75" customHeight="1">
      <c r="A31" s="18"/>
      <c r="B31" s="19"/>
      <c r="C31" s="18"/>
      <c r="D31" s="43"/>
      <c r="E31" s="43"/>
      <c r="F31" s="43"/>
      <c r="G31" s="43"/>
      <c r="H31" s="43"/>
      <c r="I31" s="43"/>
      <c r="J31" s="43"/>
      <c r="K31" s="43"/>
      <c r="L31" s="19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65" ht="14.25" customHeight="1">
      <c r="A32" s="18"/>
      <c r="B32" s="19"/>
      <c r="C32" s="18"/>
      <c r="D32" s="18"/>
      <c r="E32" s="18"/>
      <c r="F32" s="22" t="s">
        <v>38</v>
      </c>
      <c r="G32" s="18"/>
      <c r="H32" s="18"/>
      <c r="I32" s="22" t="s">
        <v>37</v>
      </c>
      <c r="J32" s="22" t="s">
        <v>39</v>
      </c>
      <c r="K32" s="18"/>
      <c r="L32" s="19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1:65" ht="14.25" customHeight="1">
      <c r="A33" s="18"/>
      <c r="B33" s="19"/>
      <c r="C33" s="18"/>
      <c r="D33" s="83" t="s">
        <v>40</v>
      </c>
      <c r="E33" s="13" t="s">
        <v>41</v>
      </c>
      <c r="F33" s="84">
        <f>ROUND((SUM(BE119:BE127)),  2)</f>
        <v>0</v>
      </c>
      <c r="G33" s="18"/>
      <c r="H33" s="18"/>
      <c r="I33" s="85">
        <v>0.21</v>
      </c>
      <c r="J33" s="84">
        <f>ROUND(((SUM(BE119:BE127))*I33),  2)</f>
        <v>0</v>
      </c>
      <c r="K33" s="18"/>
      <c r="L33" s="19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1:65" ht="14.25" customHeight="1">
      <c r="A34" s="18"/>
      <c r="B34" s="19"/>
      <c r="C34" s="18"/>
      <c r="D34" s="18"/>
      <c r="E34" s="13" t="s">
        <v>42</v>
      </c>
      <c r="F34" s="84">
        <f>ROUND((SUM(BF119:BF127)),  2)</f>
        <v>0</v>
      </c>
      <c r="G34" s="18"/>
      <c r="H34" s="18"/>
      <c r="I34" s="85">
        <v>0.12</v>
      </c>
      <c r="J34" s="84">
        <f>ROUND(((SUM(BF119:BF127))*I34),  2)</f>
        <v>0</v>
      </c>
      <c r="K34" s="18"/>
      <c r="L34" s="19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1:65" ht="14.25" hidden="1" customHeight="1">
      <c r="A35" s="18"/>
      <c r="B35" s="19"/>
      <c r="C35" s="18"/>
      <c r="D35" s="18"/>
      <c r="E35" s="13" t="s">
        <v>43</v>
      </c>
      <c r="F35" s="84">
        <f>ROUND((SUM(BG119:BG127)),  2)</f>
        <v>0</v>
      </c>
      <c r="G35" s="18"/>
      <c r="H35" s="18"/>
      <c r="I35" s="85">
        <v>0.21</v>
      </c>
      <c r="J35" s="84">
        <f t="shared" ref="J35:J37" si="0">0</f>
        <v>0</v>
      </c>
      <c r="K35" s="18"/>
      <c r="L35" s="19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65" ht="14.25" hidden="1" customHeight="1">
      <c r="A36" s="18"/>
      <c r="B36" s="19"/>
      <c r="C36" s="18"/>
      <c r="D36" s="18"/>
      <c r="E36" s="13" t="s">
        <v>44</v>
      </c>
      <c r="F36" s="84">
        <f>ROUND((SUM(BH119:BH127)),  2)</f>
        <v>0</v>
      </c>
      <c r="G36" s="18"/>
      <c r="H36" s="18"/>
      <c r="I36" s="85">
        <v>0.12</v>
      </c>
      <c r="J36" s="84">
        <f t="shared" si="0"/>
        <v>0</v>
      </c>
      <c r="K36" s="18"/>
      <c r="L36" s="19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1:65" ht="14.25" hidden="1" customHeight="1">
      <c r="A37" s="18"/>
      <c r="B37" s="19"/>
      <c r="C37" s="18"/>
      <c r="D37" s="18"/>
      <c r="E37" s="13" t="s">
        <v>45</v>
      </c>
      <c r="F37" s="84">
        <f>ROUND((SUM(BI119:BI127)),  2)</f>
        <v>0</v>
      </c>
      <c r="G37" s="18"/>
      <c r="H37" s="18"/>
      <c r="I37" s="85">
        <v>0</v>
      </c>
      <c r="J37" s="84">
        <f t="shared" si="0"/>
        <v>0</v>
      </c>
      <c r="K37" s="18"/>
      <c r="L37" s="19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1:65" ht="6.75" customHeight="1">
      <c r="A38" s="18"/>
      <c r="B38" s="19"/>
      <c r="C38" s="18"/>
      <c r="D38" s="18"/>
      <c r="E38" s="18"/>
      <c r="F38" s="18"/>
      <c r="G38" s="18"/>
      <c r="H38" s="18"/>
      <c r="I38" s="18"/>
      <c r="J38" s="18"/>
      <c r="K38" s="18"/>
      <c r="L38" s="19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1:65" ht="24.75" customHeight="1">
      <c r="A39" s="18"/>
      <c r="B39" s="19"/>
      <c r="C39" s="86"/>
      <c r="D39" s="87" t="s">
        <v>46</v>
      </c>
      <c r="E39" s="46"/>
      <c r="F39" s="46"/>
      <c r="G39" s="88" t="s">
        <v>47</v>
      </c>
      <c r="H39" s="89" t="s">
        <v>48</v>
      </c>
      <c r="I39" s="46"/>
      <c r="J39" s="90">
        <f>SUM(J30:J37)</f>
        <v>0</v>
      </c>
      <c r="K39" s="91"/>
      <c r="L39" s="19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0" spans="1:65" ht="14.25" customHeight="1">
      <c r="A40" s="18"/>
      <c r="B40" s="19"/>
      <c r="C40" s="18"/>
      <c r="D40" s="18"/>
      <c r="E40" s="18"/>
      <c r="F40" s="18"/>
      <c r="G40" s="18"/>
      <c r="H40" s="18"/>
      <c r="I40" s="18"/>
      <c r="J40" s="18"/>
      <c r="K40" s="18"/>
      <c r="L40" s="19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</row>
    <row r="41" spans="1:65" ht="14.25" customHeight="1">
      <c r="A41" s="2"/>
      <c r="B41" s="6"/>
      <c r="C41" s="2"/>
      <c r="D41" s="2"/>
      <c r="E41" s="2"/>
      <c r="F41" s="2"/>
      <c r="G41" s="2"/>
      <c r="H41" s="2"/>
      <c r="I41" s="2"/>
      <c r="J41" s="2"/>
      <c r="K41" s="2"/>
      <c r="L41" s="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</row>
    <row r="42" spans="1:65" ht="14.25" customHeight="1">
      <c r="A42" s="2"/>
      <c r="B42" s="6"/>
      <c r="C42" s="2"/>
      <c r="D42" s="2"/>
      <c r="E42" s="2"/>
      <c r="F42" s="2"/>
      <c r="G42" s="2"/>
      <c r="H42" s="2"/>
      <c r="I42" s="2"/>
      <c r="J42" s="2"/>
      <c r="K42" s="2"/>
      <c r="L42" s="6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</row>
    <row r="43" spans="1:65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4.25" customHeight="1">
      <c r="A50" s="18"/>
      <c r="B50" s="19"/>
      <c r="C50" s="18"/>
      <c r="D50" s="29" t="s">
        <v>49</v>
      </c>
      <c r="E50" s="30"/>
      <c r="F50" s="30"/>
      <c r="G50" s="29" t="s">
        <v>50</v>
      </c>
      <c r="H50" s="30"/>
      <c r="I50" s="30"/>
      <c r="J50" s="30"/>
      <c r="K50" s="30"/>
      <c r="L50" s="19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</row>
    <row r="51" spans="1:65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5.75" customHeight="1">
      <c r="A61" s="18"/>
      <c r="B61" s="19"/>
      <c r="C61" s="18"/>
      <c r="D61" s="31" t="s">
        <v>51</v>
      </c>
      <c r="E61" s="21"/>
      <c r="F61" s="92" t="s">
        <v>52</v>
      </c>
      <c r="G61" s="31" t="s">
        <v>51</v>
      </c>
      <c r="H61" s="21"/>
      <c r="I61" s="21"/>
      <c r="J61" s="93" t="s">
        <v>52</v>
      </c>
      <c r="K61" s="21"/>
      <c r="L61" s="19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</row>
    <row r="62" spans="1:65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ht="15.75" customHeight="1">
      <c r="A65" s="18"/>
      <c r="B65" s="19"/>
      <c r="C65" s="18"/>
      <c r="D65" s="29" t="s">
        <v>53</v>
      </c>
      <c r="E65" s="30"/>
      <c r="F65" s="30"/>
      <c r="G65" s="29" t="s">
        <v>54</v>
      </c>
      <c r="H65" s="30"/>
      <c r="I65" s="30"/>
      <c r="J65" s="30"/>
      <c r="K65" s="30"/>
      <c r="L65" s="19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</row>
    <row r="66" spans="1:65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5.75" customHeight="1">
      <c r="A76" s="18"/>
      <c r="B76" s="19"/>
      <c r="C76" s="18"/>
      <c r="D76" s="31" t="s">
        <v>51</v>
      </c>
      <c r="E76" s="21"/>
      <c r="F76" s="92" t="s">
        <v>52</v>
      </c>
      <c r="G76" s="31" t="s">
        <v>51</v>
      </c>
      <c r="H76" s="21"/>
      <c r="I76" s="21"/>
      <c r="J76" s="93" t="s">
        <v>52</v>
      </c>
      <c r="K76" s="21"/>
      <c r="L76" s="19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</row>
    <row r="77" spans="1:65" ht="14.25" customHeight="1">
      <c r="A77" s="18"/>
      <c r="B77" s="32"/>
      <c r="C77" s="33"/>
      <c r="D77" s="33"/>
      <c r="E77" s="33"/>
      <c r="F77" s="33"/>
      <c r="G77" s="33"/>
      <c r="H77" s="33"/>
      <c r="I77" s="33"/>
      <c r="J77" s="33"/>
      <c r="K77" s="33"/>
      <c r="L77" s="19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</row>
    <row r="78" spans="1:6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6.75" customHeight="1">
      <c r="A81" s="18"/>
      <c r="B81" s="34"/>
      <c r="C81" s="35"/>
      <c r="D81" s="35"/>
      <c r="E81" s="35"/>
      <c r="F81" s="35"/>
      <c r="G81" s="35"/>
      <c r="H81" s="35"/>
      <c r="I81" s="35"/>
      <c r="J81" s="35"/>
      <c r="K81" s="35"/>
      <c r="L81" s="19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</row>
    <row r="82" spans="1:65" ht="24.75" customHeight="1">
      <c r="A82" s="18"/>
      <c r="B82" s="19"/>
      <c r="C82" s="7" t="s">
        <v>103</v>
      </c>
      <c r="D82" s="18"/>
      <c r="E82" s="18"/>
      <c r="F82" s="18"/>
      <c r="G82" s="18"/>
      <c r="H82" s="18"/>
      <c r="I82" s="18"/>
      <c r="J82" s="18"/>
      <c r="K82" s="18"/>
      <c r="L82" s="19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</row>
    <row r="83" spans="1:65" ht="6.75" customHeight="1">
      <c r="A83" s="18"/>
      <c r="B83" s="19"/>
      <c r="C83" s="18"/>
      <c r="D83" s="18"/>
      <c r="E83" s="18"/>
      <c r="F83" s="18"/>
      <c r="G83" s="18"/>
      <c r="H83" s="18"/>
      <c r="I83" s="18"/>
      <c r="J83" s="18"/>
      <c r="K83" s="18"/>
      <c r="L83" s="19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</row>
    <row r="84" spans="1:65" ht="12" customHeight="1">
      <c r="A84" s="18"/>
      <c r="B84" s="19"/>
      <c r="C84" s="13" t="s">
        <v>16</v>
      </c>
      <c r="D84" s="18"/>
      <c r="E84" s="18"/>
      <c r="F84" s="18"/>
      <c r="G84" s="18"/>
      <c r="H84" s="18"/>
      <c r="I84" s="18"/>
      <c r="J84" s="18"/>
      <c r="K84" s="18"/>
      <c r="L84" s="19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</row>
    <row r="85" spans="1:65" ht="26.25" customHeight="1">
      <c r="A85" s="18"/>
      <c r="B85" s="19"/>
      <c r="C85" s="18"/>
      <c r="D85" s="18"/>
      <c r="E85" s="228" t="str">
        <f>E7</f>
        <v>Stavební úpravy části 1.NP pro změnu užívání knihovny na lékařskou ordinaci-aktualizace 04/2026</v>
      </c>
      <c r="F85" s="200"/>
      <c r="G85" s="200"/>
      <c r="H85" s="200"/>
      <c r="I85" s="18"/>
      <c r="J85" s="18"/>
      <c r="K85" s="18"/>
      <c r="L85" s="19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</row>
    <row r="86" spans="1:65" ht="12" customHeight="1">
      <c r="A86" s="18"/>
      <c r="B86" s="19"/>
      <c r="C86" s="13" t="s">
        <v>101</v>
      </c>
      <c r="D86" s="18"/>
      <c r="E86" s="18"/>
      <c r="F86" s="18"/>
      <c r="G86" s="18"/>
      <c r="H86" s="18"/>
      <c r="I86" s="18"/>
      <c r="J86" s="18"/>
      <c r="K86" s="18"/>
      <c r="L86" s="19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</row>
    <row r="87" spans="1:65" ht="16.5" customHeight="1">
      <c r="A87" s="18"/>
      <c r="B87" s="19"/>
      <c r="C87" s="18"/>
      <c r="D87" s="18"/>
      <c r="E87" s="208" t="str">
        <f>E9</f>
        <v>000 - Vedlejší a ostatní náklady</v>
      </c>
      <c r="F87" s="200"/>
      <c r="G87" s="200"/>
      <c r="H87" s="200"/>
      <c r="I87" s="18"/>
      <c r="J87" s="18"/>
      <c r="K87" s="18"/>
      <c r="L87" s="19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</row>
    <row r="88" spans="1:65" ht="6.75" customHeight="1">
      <c r="A88" s="18"/>
      <c r="B88" s="19"/>
      <c r="C88" s="18"/>
      <c r="D88" s="18"/>
      <c r="E88" s="18"/>
      <c r="F88" s="18"/>
      <c r="G88" s="18"/>
      <c r="H88" s="18"/>
      <c r="I88" s="18"/>
      <c r="J88" s="18"/>
      <c r="K88" s="18"/>
      <c r="L88" s="19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</row>
    <row r="89" spans="1:65" ht="12" customHeight="1">
      <c r="A89" s="18"/>
      <c r="B89" s="19"/>
      <c r="C89" s="13" t="s">
        <v>20</v>
      </c>
      <c r="D89" s="18"/>
      <c r="E89" s="18"/>
      <c r="F89" s="11" t="str">
        <f>F12</f>
        <v>Trutnov Poříčí</v>
      </c>
      <c r="G89" s="18"/>
      <c r="H89" s="18"/>
      <c r="I89" s="13" t="s">
        <v>22</v>
      </c>
      <c r="J89" s="42" t="str">
        <f>IF(J12="","",J12)</f>
        <v>1. 4. 2026</v>
      </c>
      <c r="K89" s="18"/>
      <c r="L89" s="19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</row>
    <row r="90" spans="1:65" ht="6.75" customHeight="1">
      <c r="A90" s="18"/>
      <c r="B90" s="19"/>
      <c r="C90" s="18"/>
      <c r="D90" s="18"/>
      <c r="E90" s="18"/>
      <c r="F90" s="18"/>
      <c r="G90" s="18"/>
      <c r="H90" s="18"/>
      <c r="I90" s="18"/>
      <c r="J90" s="18"/>
      <c r="K90" s="18"/>
      <c r="L90" s="19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</row>
    <row r="91" spans="1:65" ht="15" customHeight="1">
      <c r="A91" s="18"/>
      <c r="B91" s="19"/>
      <c r="C91" s="13" t="s">
        <v>24</v>
      </c>
      <c r="D91" s="18"/>
      <c r="E91" s="18"/>
      <c r="F91" s="11" t="str">
        <f>E15</f>
        <v>Město Trutnov</v>
      </c>
      <c r="G91" s="18"/>
      <c r="H91" s="18"/>
      <c r="I91" s="13" t="s">
        <v>30</v>
      </c>
      <c r="J91" s="16" t="str">
        <f>E21</f>
        <v>Jiřina Fikarová</v>
      </c>
      <c r="K91" s="18"/>
      <c r="L91" s="19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</row>
    <row r="92" spans="1:65" ht="15" customHeight="1">
      <c r="A92" s="18"/>
      <c r="B92" s="19"/>
      <c r="C92" s="13" t="s">
        <v>28</v>
      </c>
      <c r="D92" s="18"/>
      <c r="E92" s="18"/>
      <c r="F92" s="94" t="str">
        <f>IF(E18="","",E18)</f>
        <v>Vyplň údaj</v>
      </c>
      <c r="G92" s="18"/>
      <c r="H92" s="18"/>
      <c r="I92" s="13" t="s">
        <v>33</v>
      </c>
      <c r="J92" s="16" t="str">
        <f>E24</f>
        <v>Ing. Lenka Kasperová</v>
      </c>
      <c r="K92" s="18"/>
      <c r="L92" s="19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</row>
    <row r="93" spans="1:65" ht="9.75" customHeight="1">
      <c r="A93" s="18"/>
      <c r="B93" s="19"/>
      <c r="C93" s="18"/>
      <c r="D93" s="18"/>
      <c r="E93" s="18"/>
      <c r="F93" s="18"/>
      <c r="G93" s="18"/>
      <c r="H93" s="18"/>
      <c r="I93" s="18"/>
      <c r="J93" s="18"/>
      <c r="K93" s="18"/>
      <c r="L93" s="19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</row>
    <row r="94" spans="1:65" ht="29.25" customHeight="1">
      <c r="A94" s="18"/>
      <c r="B94" s="19"/>
      <c r="C94" s="95" t="s">
        <v>104</v>
      </c>
      <c r="D94" s="86"/>
      <c r="E94" s="86"/>
      <c r="F94" s="86"/>
      <c r="G94" s="86"/>
      <c r="H94" s="86"/>
      <c r="I94" s="86"/>
      <c r="J94" s="96" t="s">
        <v>105</v>
      </c>
      <c r="K94" s="86"/>
      <c r="L94" s="19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</row>
    <row r="95" spans="1:65" ht="9.75" customHeight="1">
      <c r="A95" s="18"/>
      <c r="B95" s="19"/>
      <c r="C95" s="18"/>
      <c r="D95" s="18"/>
      <c r="E95" s="18"/>
      <c r="F95" s="18"/>
      <c r="G95" s="18"/>
      <c r="H95" s="18"/>
      <c r="I95" s="18"/>
      <c r="J95" s="18"/>
      <c r="K95" s="18"/>
      <c r="L95" s="19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</row>
    <row r="96" spans="1:65" ht="22.5" customHeight="1">
      <c r="A96" s="18"/>
      <c r="B96" s="19"/>
      <c r="C96" s="97" t="s">
        <v>106</v>
      </c>
      <c r="D96" s="18"/>
      <c r="E96" s="18"/>
      <c r="F96" s="18"/>
      <c r="G96" s="18"/>
      <c r="H96" s="18"/>
      <c r="I96" s="18"/>
      <c r="J96" s="56">
        <f t="shared" ref="J96:J98" si="1">J119</f>
        <v>0</v>
      </c>
      <c r="K96" s="18"/>
      <c r="L96" s="19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3" t="s">
        <v>107</v>
      </c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</row>
    <row r="97" spans="1:65" ht="24.75" customHeight="1">
      <c r="A97" s="98"/>
      <c r="B97" s="99"/>
      <c r="C97" s="98"/>
      <c r="D97" s="100" t="s">
        <v>108</v>
      </c>
      <c r="E97" s="101"/>
      <c r="F97" s="101"/>
      <c r="G97" s="101"/>
      <c r="H97" s="101"/>
      <c r="I97" s="101"/>
      <c r="J97" s="102">
        <f t="shared" si="1"/>
        <v>0</v>
      </c>
      <c r="K97" s="98"/>
      <c r="L97" s="99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98"/>
      <c r="BE97" s="98"/>
      <c r="BF97" s="98"/>
      <c r="BG97" s="98"/>
      <c r="BH97" s="98"/>
      <c r="BI97" s="98"/>
      <c r="BJ97" s="98"/>
      <c r="BK97" s="98"/>
      <c r="BL97" s="98"/>
      <c r="BM97" s="98"/>
    </row>
    <row r="98" spans="1:65" ht="19.5" customHeight="1">
      <c r="A98" s="103"/>
      <c r="B98" s="104"/>
      <c r="C98" s="103"/>
      <c r="D98" s="105" t="s">
        <v>109</v>
      </c>
      <c r="E98" s="106"/>
      <c r="F98" s="106"/>
      <c r="G98" s="106"/>
      <c r="H98" s="106"/>
      <c r="I98" s="106"/>
      <c r="J98" s="107">
        <f t="shared" si="1"/>
        <v>0</v>
      </c>
      <c r="K98" s="103"/>
      <c r="L98" s="104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</row>
    <row r="99" spans="1:65" ht="19.5" customHeight="1">
      <c r="A99" s="103"/>
      <c r="B99" s="104"/>
      <c r="C99" s="103"/>
      <c r="D99" s="105" t="s">
        <v>110</v>
      </c>
      <c r="E99" s="106"/>
      <c r="F99" s="106"/>
      <c r="G99" s="106"/>
      <c r="H99" s="106"/>
      <c r="I99" s="106"/>
      <c r="J99" s="107">
        <f>J126</f>
        <v>0</v>
      </c>
      <c r="K99" s="103"/>
      <c r="L99" s="104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</row>
    <row r="100" spans="1:65" ht="21.75" customHeight="1">
      <c r="A100" s="18"/>
      <c r="B100" s="19"/>
      <c r="C100" s="18"/>
      <c r="D100" s="18"/>
      <c r="E100" s="18"/>
      <c r="F100" s="18"/>
      <c r="G100" s="18"/>
      <c r="H100" s="18"/>
      <c r="I100" s="18"/>
      <c r="J100" s="18"/>
      <c r="K100" s="18"/>
      <c r="L100" s="19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</row>
    <row r="101" spans="1:65" ht="6.75" customHeight="1">
      <c r="A101" s="18"/>
      <c r="B101" s="32"/>
      <c r="C101" s="33"/>
      <c r="D101" s="33"/>
      <c r="E101" s="33"/>
      <c r="F101" s="33"/>
      <c r="G101" s="33"/>
      <c r="H101" s="33"/>
      <c r="I101" s="33"/>
      <c r="J101" s="33"/>
      <c r="K101" s="33"/>
      <c r="L101" s="19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</row>
    <row r="102" spans="1:65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</row>
    <row r="103" spans="1:65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</row>
    <row r="104" spans="1:65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</row>
    <row r="105" spans="1:65" ht="6.75" customHeight="1">
      <c r="A105" s="18"/>
      <c r="B105" s="34"/>
      <c r="C105" s="35"/>
      <c r="D105" s="35"/>
      <c r="E105" s="35"/>
      <c r="F105" s="35"/>
      <c r="G105" s="35"/>
      <c r="H105" s="35"/>
      <c r="I105" s="35"/>
      <c r="J105" s="35"/>
      <c r="K105" s="35"/>
      <c r="L105" s="19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</row>
    <row r="106" spans="1:65" ht="24.75" customHeight="1">
      <c r="A106" s="18"/>
      <c r="B106" s="19"/>
      <c r="C106" s="7" t="s">
        <v>111</v>
      </c>
      <c r="D106" s="18"/>
      <c r="E106" s="18"/>
      <c r="F106" s="18"/>
      <c r="G106" s="18"/>
      <c r="H106" s="18"/>
      <c r="I106" s="18"/>
      <c r="J106" s="18"/>
      <c r="K106" s="18"/>
      <c r="L106" s="19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</row>
    <row r="107" spans="1:65" ht="6.75" customHeight="1">
      <c r="A107" s="18"/>
      <c r="B107" s="19"/>
      <c r="C107" s="18"/>
      <c r="D107" s="18"/>
      <c r="E107" s="18"/>
      <c r="F107" s="18"/>
      <c r="G107" s="18"/>
      <c r="H107" s="18"/>
      <c r="I107" s="18"/>
      <c r="J107" s="18"/>
      <c r="K107" s="18"/>
      <c r="L107" s="19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</row>
    <row r="108" spans="1:65" ht="12" customHeight="1">
      <c r="A108" s="18"/>
      <c r="B108" s="19"/>
      <c r="C108" s="13" t="s">
        <v>16</v>
      </c>
      <c r="D108" s="18"/>
      <c r="E108" s="18"/>
      <c r="F108" s="18"/>
      <c r="G108" s="18"/>
      <c r="H108" s="18"/>
      <c r="I108" s="18"/>
      <c r="J108" s="18"/>
      <c r="K108" s="18"/>
      <c r="L108" s="19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</row>
    <row r="109" spans="1:65" ht="26.25" customHeight="1">
      <c r="A109" s="18"/>
      <c r="B109" s="19"/>
      <c r="C109" s="18"/>
      <c r="D109" s="18"/>
      <c r="E109" s="228" t="str">
        <f>E7</f>
        <v>Stavební úpravy části 1.NP pro změnu užívání knihovny na lékařskou ordinaci-aktualizace 04/2026</v>
      </c>
      <c r="F109" s="200"/>
      <c r="G109" s="200"/>
      <c r="H109" s="200"/>
      <c r="I109" s="18"/>
      <c r="J109" s="18"/>
      <c r="K109" s="18"/>
      <c r="L109" s="19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</row>
    <row r="110" spans="1:65" ht="12" customHeight="1">
      <c r="A110" s="18"/>
      <c r="B110" s="19"/>
      <c r="C110" s="13" t="s">
        <v>101</v>
      </c>
      <c r="D110" s="18"/>
      <c r="E110" s="18"/>
      <c r="F110" s="18"/>
      <c r="G110" s="18"/>
      <c r="H110" s="18"/>
      <c r="I110" s="18"/>
      <c r="J110" s="18"/>
      <c r="K110" s="18"/>
      <c r="L110" s="19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</row>
    <row r="111" spans="1:65" ht="16.5" customHeight="1">
      <c r="A111" s="18"/>
      <c r="B111" s="19"/>
      <c r="C111" s="18"/>
      <c r="D111" s="18"/>
      <c r="E111" s="208" t="str">
        <f>E9</f>
        <v>000 - Vedlejší a ostatní náklady</v>
      </c>
      <c r="F111" s="200"/>
      <c r="G111" s="200"/>
      <c r="H111" s="200"/>
      <c r="I111" s="18"/>
      <c r="J111" s="18"/>
      <c r="K111" s="18"/>
      <c r="L111" s="19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</row>
    <row r="112" spans="1:65" ht="6.75" customHeight="1">
      <c r="A112" s="18"/>
      <c r="B112" s="19"/>
      <c r="C112" s="18"/>
      <c r="D112" s="18"/>
      <c r="E112" s="18"/>
      <c r="F112" s="18"/>
      <c r="G112" s="18"/>
      <c r="H112" s="18"/>
      <c r="I112" s="18"/>
      <c r="J112" s="18"/>
      <c r="K112" s="18"/>
      <c r="L112" s="19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</row>
    <row r="113" spans="1:65" ht="12" customHeight="1">
      <c r="A113" s="18"/>
      <c r="B113" s="19"/>
      <c r="C113" s="13" t="s">
        <v>20</v>
      </c>
      <c r="D113" s="18"/>
      <c r="E113" s="18"/>
      <c r="F113" s="11" t="str">
        <f>F12</f>
        <v>Trutnov Poříčí</v>
      </c>
      <c r="G113" s="18"/>
      <c r="H113" s="18"/>
      <c r="I113" s="13" t="s">
        <v>22</v>
      </c>
      <c r="J113" s="42" t="str">
        <f>IF(J12="","",J12)</f>
        <v>1. 4. 2026</v>
      </c>
      <c r="K113" s="18"/>
      <c r="L113" s="19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</row>
    <row r="114" spans="1:65" ht="6.75" customHeight="1">
      <c r="A114" s="18"/>
      <c r="B114" s="19"/>
      <c r="C114" s="18"/>
      <c r="D114" s="18"/>
      <c r="E114" s="18"/>
      <c r="F114" s="18"/>
      <c r="G114" s="18"/>
      <c r="H114" s="18"/>
      <c r="I114" s="18"/>
      <c r="J114" s="18"/>
      <c r="K114" s="18"/>
      <c r="L114" s="19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</row>
    <row r="115" spans="1:65" ht="15" customHeight="1">
      <c r="A115" s="18"/>
      <c r="B115" s="19"/>
      <c r="C115" s="13" t="s">
        <v>24</v>
      </c>
      <c r="D115" s="18"/>
      <c r="E115" s="18"/>
      <c r="F115" s="11" t="str">
        <f>E15</f>
        <v>Město Trutnov</v>
      </c>
      <c r="G115" s="18"/>
      <c r="H115" s="18"/>
      <c r="I115" s="13" t="s">
        <v>30</v>
      </c>
      <c r="J115" s="16" t="str">
        <f>E21</f>
        <v>Jiřina Fikarová</v>
      </c>
      <c r="K115" s="18"/>
      <c r="L115" s="19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</row>
    <row r="116" spans="1:65" ht="15" customHeight="1">
      <c r="A116" s="18"/>
      <c r="B116" s="19"/>
      <c r="C116" s="13" t="s">
        <v>28</v>
      </c>
      <c r="D116" s="18"/>
      <c r="E116" s="18"/>
      <c r="F116" s="94" t="str">
        <f>IF(E18="","",E18)</f>
        <v>Vyplň údaj</v>
      </c>
      <c r="G116" s="18"/>
      <c r="H116" s="18"/>
      <c r="I116" s="13" t="s">
        <v>33</v>
      </c>
      <c r="J116" s="16" t="str">
        <f>E24</f>
        <v>Ing. Lenka Kasperová</v>
      </c>
      <c r="K116" s="18"/>
      <c r="L116" s="19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</row>
    <row r="117" spans="1:65" ht="9.75" customHeight="1">
      <c r="A117" s="18"/>
      <c r="B117" s="19"/>
      <c r="C117" s="18"/>
      <c r="D117" s="18"/>
      <c r="E117" s="18"/>
      <c r="F117" s="18"/>
      <c r="G117" s="18"/>
      <c r="H117" s="18"/>
      <c r="I117" s="18"/>
      <c r="J117" s="18"/>
      <c r="K117" s="18"/>
      <c r="L117" s="19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</row>
    <row r="118" spans="1:65" ht="29.25" customHeight="1">
      <c r="A118" s="108"/>
      <c r="B118" s="109"/>
      <c r="C118" s="110" t="s">
        <v>112</v>
      </c>
      <c r="D118" s="111" t="s">
        <v>61</v>
      </c>
      <c r="E118" s="111" t="s">
        <v>57</v>
      </c>
      <c r="F118" s="111" t="s">
        <v>58</v>
      </c>
      <c r="G118" s="111" t="s">
        <v>113</v>
      </c>
      <c r="H118" s="111" t="s">
        <v>114</v>
      </c>
      <c r="I118" s="111" t="s">
        <v>115</v>
      </c>
      <c r="J118" s="111" t="s">
        <v>105</v>
      </c>
      <c r="K118" s="112" t="s">
        <v>116</v>
      </c>
      <c r="L118" s="109"/>
      <c r="M118" s="48" t="s">
        <v>1</v>
      </c>
      <c r="N118" s="49" t="s">
        <v>40</v>
      </c>
      <c r="O118" s="49" t="s">
        <v>117</v>
      </c>
      <c r="P118" s="49" t="s">
        <v>118</v>
      </c>
      <c r="Q118" s="49" t="s">
        <v>119</v>
      </c>
      <c r="R118" s="49" t="s">
        <v>120</v>
      </c>
      <c r="S118" s="49" t="s">
        <v>121</v>
      </c>
      <c r="T118" s="50" t="s">
        <v>122</v>
      </c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</row>
    <row r="119" spans="1:65" ht="22.5" customHeight="1">
      <c r="A119" s="18"/>
      <c r="B119" s="19"/>
      <c r="C119" s="54" t="s">
        <v>123</v>
      </c>
      <c r="D119" s="18"/>
      <c r="E119" s="18"/>
      <c r="F119" s="18"/>
      <c r="G119" s="18"/>
      <c r="H119" s="18"/>
      <c r="I119" s="18"/>
      <c r="J119" s="113">
        <f t="shared" ref="J119:J121" si="2">BK119</f>
        <v>0</v>
      </c>
      <c r="K119" s="18"/>
      <c r="L119" s="19"/>
      <c r="M119" s="51"/>
      <c r="N119" s="43"/>
      <c r="O119" s="43"/>
      <c r="P119" s="114">
        <f>P120</f>
        <v>0</v>
      </c>
      <c r="Q119" s="43"/>
      <c r="R119" s="114">
        <f>R120</f>
        <v>0</v>
      </c>
      <c r="S119" s="43"/>
      <c r="T119" s="115">
        <f>T120</f>
        <v>0</v>
      </c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3" t="s">
        <v>75</v>
      </c>
      <c r="AU119" s="3" t="s">
        <v>107</v>
      </c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16">
        <f>BK120</f>
        <v>0</v>
      </c>
      <c r="BL119" s="18"/>
      <c r="BM119" s="18"/>
    </row>
    <row r="120" spans="1:65" ht="25.5" customHeight="1">
      <c r="A120" s="117"/>
      <c r="B120" s="118"/>
      <c r="C120" s="117"/>
      <c r="D120" s="119" t="s">
        <v>75</v>
      </c>
      <c r="E120" s="120" t="s">
        <v>124</v>
      </c>
      <c r="F120" s="120" t="s">
        <v>125</v>
      </c>
      <c r="G120" s="117"/>
      <c r="H120" s="117"/>
      <c r="I120" s="117"/>
      <c r="J120" s="121">
        <f t="shared" si="2"/>
        <v>0</v>
      </c>
      <c r="K120" s="117"/>
      <c r="L120" s="118"/>
      <c r="M120" s="122"/>
      <c r="N120" s="117"/>
      <c r="O120" s="117"/>
      <c r="P120" s="123">
        <f>P121+P126</f>
        <v>0</v>
      </c>
      <c r="Q120" s="117"/>
      <c r="R120" s="123">
        <f>R121+R126</f>
        <v>0</v>
      </c>
      <c r="S120" s="117"/>
      <c r="T120" s="124">
        <f>T121+T126</f>
        <v>0</v>
      </c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9" t="s">
        <v>126</v>
      </c>
      <c r="AS120" s="117"/>
      <c r="AT120" s="125" t="s">
        <v>75</v>
      </c>
      <c r="AU120" s="125" t="s">
        <v>76</v>
      </c>
      <c r="AV120" s="117"/>
      <c r="AW120" s="117"/>
      <c r="AX120" s="117"/>
      <c r="AY120" s="119" t="s">
        <v>127</v>
      </c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26">
        <f>BK121+BK126</f>
        <v>0</v>
      </c>
      <c r="BL120" s="117"/>
      <c r="BM120" s="117"/>
    </row>
    <row r="121" spans="1:65" ht="22.5" customHeight="1">
      <c r="A121" s="117"/>
      <c r="B121" s="118"/>
      <c r="C121" s="117"/>
      <c r="D121" s="119" t="s">
        <v>75</v>
      </c>
      <c r="E121" s="127" t="s">
        <v>128</v>
      </c>
      <c r="F121" s="127" t="s">
        <v>129</v>
      </c>
      <c r="G121" s="117"/>
      <c r="H121" s="117"/>
      <c r="I121" s="117"/>
      <c r="J121" s="128">
        <f t="shared" si="2"/>
        <v>0</v>
      </c>
      <c r="K121" s="117"/>
      <c r="L121" s="118"/>
      <c r="M121" s="122"/>
      <c r="N121" s="117"/>
      <c r="O121" s="117"/>
      <c r="P121" s="123">
        <f>SUM(P122:P125)</f>
        <v>0</v>
      </c>
      <c r="Q121" s="117"/>
      <c r="R121" s="123">
        <f>SUM(R122:R125)</f>
        <v>0</v>
      </c>
      <c r="S121" s="117"/>
      <c r="T121" s="124">
        <f>SUM(T122:T125)</f>
        <v>0</v>
      </c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9" t="s">
        <v>126</v>
      </c>
      <c r="AS121" s="117"/>
      <c r="AT121" s="125" t="s">
        <v>75</v>
      </c>
      <c r="AU121" s="125" t="s">
        <v>84</v>
      </c>
      <c r="AV121" s="117"/>
      <c r="AW121" s="117"/>
      <c r="AX121" s="117"/>
      <c r="AY121" s="119" t="s">
        <v>127</v>
      </c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26">
        <f>SUM(BK122:BK125)</f>
        <v>0</v>
      </c>
      <c r="BL121" s="117"/>
      <c r="BM121" s="117"/>
    </row>
    <row r="122" spans="1:65" ht="16.5" customHeight="1">
      <c r="A122" s="18"/>
      <c r="B122" s="19"/>
      <c r="C122" s="129" t="s">
        <v>84</v>
      </c>
      <c r="D122" s="129" t="s">
        <v>130</v>
      </c>
      <c r="E122" s="130" t="s">
        <v>131</v>
      </c>
      <c r="F122" s="131" t="s">
        <v>132</v>
      </c>
      <c r="G122" s="132" t="s">
        <v>133</v>
      </c>
      <c r="H122" s="133">
        <v>1</v>
      </c>
      <c r="I122" s="134"/>
      <c r="J122" s="135">
        <f t="shared" ref="J122:J125" si="3">ROUND(I122*H122,2)</f>
        <v>0</v>
      </c>
      <c r="K122" s="131" t="s">
        <v>134</v>
      </c>
      <c r="L122" s="19"/>
      <c r="M122" s="136" t="s">
        <v>1</v>
      </c>
      <c r="N122" s="137" t="s">
        <v>41</v>
      </c>
      <c r="O122" s="18"/>
      <c r="P122" s="138">
        <f t="shared" ref="P122:P125" si="4">O122*H122</f>
        <v>0</v>
      </c>
      <c r="Q122" s="138">
        <v>0</v>
      </c>
      <c r="R122" s="138">
        <f t="shared" ref="R122:R125" si="5">Q122*H122</f>
        <v>0</v>
      </c>
      <c r="S122" s="138">
        <v>0</v>
      </c>
      <c r="T122" s="139">
        <f t="shared" ref="T122:T125" si="6">S122*H122</f>
        <v>0</v>
      </c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40" t="s">
        <v>135</v>
      </c>
      <c r="AS122" s="18"/>
      <c r="AT122" s="140" t="s">
        <v>130</v>
      </c>
      <c r="AU122" s="140" t="s">
        <v>86</v>
      </c>
      <c r="AV122" s="18"/>
      <c r="AW122" s="18"/>
      <c r="AX122" s="18"/>
      <c r="AY122" s="3" t="s">
        <v>127</v>
      </c>
      <c r="AZ122" s="18"/>
      <c r="BA122" s="18"/>
      <c r="BB122" s="18"/>
      <c r="BC122" s="18"/>
      <c r="BD122" s="18"/>
      <c r="BE122" s="141">
        <f t="shared" ref="BE122:BE125" si="7">IF(N122="základní",J122,0)</f>
        <v>0</v>
      </c>
      <c r="BF122" s="141">
        <f t="shared" ref="BF122:BF125" si="8">IF(N122="snížená",J122,0)</f>
        <v>0</v>
      </c>
      <c r="BG122" s="141">
        <f t="shared" ref="BG122:BG125" si="9">IF(N122="zákl. přenesená",J122,0)</f>
        <v>0</v>
      </c>
      <c r="BH122" s="141">
        <f t="shared" ref="BH122:BH125" si="10">IF(N122="sníž. přenesená",J122,0)</f>
        <v>0</v>
      </c>
      <c r="BI122" s="141">
        <f t="shared" ref="BI122:BI125" si="11">IF(N122="nulová",J122,0)</f>
        <v>0</v>
      </c>
      <c r="BJ122" s="3" t="s">
        <v>84</v>
      </c>
      <c r="BK122" s="141">
        <f t="shared" ref="BK122:BK125" si="12">ROUND(I122*H122,2)</f>
        <v>0</v>
      </c>
      <c r="BL122" s="3" t="s">
        <v>135</v>
      </c>
      <c r="BM122" s="140" t="s">
        <v>136</v>
      </c>
    </row>
    <row r="123" spans="1:65" ht="16.5" customHeight="1">
      <c r="A123" s="18"/>
      <c r="B123" s="19"/>
      <c r="C123" s="129" t="s">
        <v>86</v>
      </c>
      <c r="D123" s="129" t="s">
        <v>130</v>
      </c>
      <c r="E123" s="130" t="s">
        <v>137</v>
      </c>
      <c r="F123" s="131" t="s">
        <v>138</v>
      </c>
      <c r="G123" s="132" t="s">
        <v>133</v>
      </c>
      <c r="H123" s="133">
        <v>1</v>
      </c>
      <c r="I123" s="134"/>
      <c r="J123" s="135">
        <f t="shared" si="3"/>
        <v>0</v>
      </c>
      <c r="K123" s="131" t="s">
        <v>1</v>
      </c>
      <c r="L123" s="19"/>
      <c r="M123" s="136" t="s">
        <v>1</v>
      </c>
      <c r="N123" s="137" t="s">
        <v>41</v>
      </c>
      <c r="O123" s="18"/>
      <c r="P123" s="138">
        <f t="shared" si="4"/>
        <v>0</v>
      </c>
      <c r="Q123" s="138">
        <v>0</v>
      </c>
      <c r="R123" s="138">
        <f t="shared" si="5"/>
        <v>0</v>
      </c>
      <c r="S123" s="138">
        <v>0</v>
      </c>
      <c r="T123" s="139">
        <f t="shared" si="6"/>
        <v>0</v>
      </c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40" t="s">
        <v>135</v>
      </c>
      <c r="AS123" s="18"/>
      <c r="AT123" s="140" t="s">
        <v>130</v>
      </c>
      <c r="AU123" s="140" t="s">
        <v>86</v>
      </c>
      <c r="AV123" s="18"/>
      <c r="AW123" s="18"/>
      <c r="AX123" s="18"/>
      <c r="AY123" s="3" t="s">
        <v>127</v>
      </c>
      <c r="AZ123" s="18"/>
      <c r="BA123" s="18"/>
      <c r="BB123" s="18"/>
      <c r="BC123" s="18"/>
      <c r="BD123" s="18"/>
      <c r="BE123" s="141">
        <f t="shared" si="7"/>
        <v>0</v>
      </c>
      <c r="BF123" s="141">
        <f t="shared" si="8"/>
        <v>0</v>
      </c>
      <c r="BG123" s="141">
        <f t="shared" si="9"/>
        <v>0</v>
      </c>
      <c r="BH123" s="141">
        <f t="shared" si="10"/>
        <v>0</v>
      </c>
      <c r="BI123" s="141">
        <f t="shared" si="11"/>
        <v>0</v>
      </c>
      <c r="BJ123" s="3" t="s">
        <v>84</v>
      </c>
      <c r="BK123" s="141">
        <f t="shared" si="12"/>
        <v>0</v>
      </c>
      <c r="BL123" s="3" t="s">
        <v>135</v>
      </c>
      <c r="BM123" s="140" t="s">
        <v>139</v>
      </c>
    </row>
    <row r="124" spans="1:65" ht="16.5" customHeight="1">
      <c r="A124" s="18"/>
      <c r="B124" s="19"/>
      <c r="C124" s="129" t="s">
        <v>140</v>
      </c>
      <c r="D124" s="129" t="s">
        <v>130</v>
      </c>
      <c r="E124" s="130" t="s">
        <v>141</v>
      </c>
      <c r="F124" s="131" t="s">
        <v>142</v>
      </c>
      <c r="G124" s="132" t="s">
        <v>133</v>
      </c>
      <c r="H124" s="133">
        <v>1</v>
      </c>
      <c r="I124" s="134"/>
      <c r="J124" s="135">
        <f t="shared" si="3"/>
        <v>0</v>
      </c>
      <c r="K124" s="131" t="s">
        <v>1</v>
      </c>
      <c r="L124" s="19"/>
      <c r="M124" s="136" t="s">
        <v>1</v>
      </c>
      <c r="N124" s="137" t="s">
        <v>41</v>
      </c>
      <c r="O124" s="18"/>
      <c r="P124" s="138">
        <f t="shared" si="4"/>
        <v>0</v>
      </c>
      <c r="Q124" s="138">
        <v>0</v>
      </c>
      <c r="R124" s="138">
        <f t="shared" si="5"/>
        <v>0</v>
      </c>
      <c r="S124" s="138">
        <v>0</v>
      </c>
      <c r="T124" s="139">
        <f t="shared" si="6"/>
        <v>0</v>
      </c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40" t="s">
        <v>135</v>
      </c>
      <c r="AS124" s="18"/>
      <c r="AT124" s="140" t="s">
        <v>130</v>
      </c>
      <c r="AU124" s="140" t="s">
        <v>86</v>
      </c>
      <c r="AV124" s="18"/>
      <c r="AW124" s="18"/>
      <c r="AX124" s="18"/>
      <c r="AY124" s="3" t="s">
        <v>127</v>
      </c>
      <c r="AZ124" s="18"/>
      <c r="BA124" s="18"/>
      <c r="BB124" s="18"/>
      <c r="BC124" s="18"/>
      <c r="BD124" s="18"/>
      <c r="BE124" s="141">
        <f t="shared" si="7"/>
        <v>0</v>
      </c>
      <c r="BF124" s="141">
        <f t="shared" si="8"/>
        <v>0</v>
      </c>
      <c r="BG124" s="141">
        <f t="shared" si="9"/>
        <v>0</v>
      </c>
      <c r="BH124" s="141">
        <f t="shared" si="10"/>
        <v>0</v>
      </c>
      <c r="BI124" s="141">
        <f t="shared" si="11"/>
        <v>0</v>
      </c>
      <c r="BJ124" s="3" t="s">
        <v>84</v>
      </c>
      <c r="BK124" s="141">
        <f t="shared" si="12"/>
        <v>0</v>
      </c>
      <c r="BL124" s="3" t="s">
        <v>135</v>
      </c>
      <c r="BM124" s="140" t="s">
        <v>143</v>
      </c>
    </row>
    <row r="125" spans="1:65" ht="16.5" customHeight="1">
      <c r="A125" s="18"/>
      <c r="B125" s="19"/>
      <c r="C125" s="129" t="s">
        <v>144</v>
      </c>
      <c r="D125" s="129" t="s">
        <v>130</v>
      </c>
      <c r="E125" s="130" t="s">
        <v>145</v>
      </c>
      <c r="F125" s="131" t="s">
        <v>146</v>
      </c>
      <c r="G125" s="132" t="s">
        <v>133</v>
      </c>
      <c r="H125" s="133">
        <v>1</v>
      </c>
      <c r="I125" s="134"/>
      <c r="J125" s="135">
        <f t="shared" si="3"/>
        <v>0</v>
      </c>
      <c r="K125" s="131" t="s">
        <v>1</v>
      </c>
      <c r="L125" s="19"/>
      <c r="M125" s="136" t="s">
        <v>1</v>
      </c>
      <c r="N125" s="137" t="s">
        <v>41</v>
      </c>
      <c r="O125" s="18"/>
      <c r="P125" s="138">
        <f t="shared" si="4"/>
        <v>0</v>
      </c>
      <c r="Q125" s="138">
        <v>0</v>
      </c>
      <c r="R125" s="138">
        <f t="shared" si="5"/>
        <v>0</v>
      </c>
      <c r="S125" s="138">
        <v>0</v>
      </c>
      <c r="T125" s="139">
        <f t="shared" si="6"/>
        <v>0</v>
      </c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40" t="s">
        <v>135</v>
      </c>
      <c r="AS125" s="18"/>
      <c r="AT125" s="140" t="s">
        <v>130</v>
      </c>
      <c r="AU125" s="140" t="s">
        <v>86</v>
      </c>
      <c r="AV125" s="18"/>
      <c r="AW125" s="18"/>
      <c r="AX125" s="18"/>
      <c r="AY125" s="3" t="s">
        <v>127</v>
      </c>
      <c r="AZ125" s="18"/>
      <c r="BA125" s="18"/>
      <c r="BB125" s="18"/>
      <c r="BC125" s="18"/>
      <c r="BD125" s="18"/>
      <c r="BE125" s="141">
        <f t="shared" si="7"/>
        <v>0</v>
      </c>
      <c r="BF125" s="141">
        <f t="shared" si="8"/>
        <v>0</v>
      </c>
      <c r="BG125" s="141">
        <f t="shared" si="9"/>
        <v>0</v>
      </c>
      <c r="BH125" s="141">
        <f t="shared" si="10"/>
        <v>0</v>
      </c>
      <c r="BI125" s="141">
        <f t="shared" si="11"/>
        <v>0</v>
      </c>
      <c r="BJ125" s="3" t="s">
        <v>84</v>
      </c>
      <c r="BK125" s="141">
        <f t="shared" si="12"/>
        <v>0</v>
      </c>
      <c r="BL125" s="3" t="s">
        <v>135</v>
      </c>
      <c r="BM125" s="140" t="s">
        <v>147</v>
      </c>
    </row>
    <row r="126" spans="1:65" ht="22.5" customHeight="1">
      <c r="A126" s="117"/>
      <c r="B126" s="118"/>
      <c r="C126" s="117"/>
      <c r="D126" s="119" t="s">
        <v>75</v>
      </c>
      <c r="E126" s="127" t="s">
        <v>148</v>
      </c>
      <c r="F126" s="127" t="s">
        <v>149</v>
      </c>
      <c r="G126" s="117"/>
      <c r="H126" s="117"/>
      <c r="I126" s="117"/>
      <c r="J126" s="128">
        <f>BK126</f>
        <v>0</v>
      </c>
      <c r="K126" s="117"/>
      <c r="L126" s="118"/>
      <c r="M126" s="122"/>
      <c r="N126" s="117"/>
      <c r="O126" s="117"/>
      <c r="P126" s="123">
        <f>P127</f>
        <v>0</v>
      </c>
      <c r="Q126" s="117"/>
      <c r="R126" s="123">
        <f>R127</f>
        <v>0</v>
      </c>
      <c r="S126" s="117"/>
      <c r="T126" s="124">
        <f>T127</f>
        <v>0</v>
      </c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9" t="s">
        <v>126</v>
      </c>
      <c r="AS126" s="117"/>
      <c r="AT126" s="125" t="s">
        <v>75</v>
      </c>
      <c r="AU126" s="125" t="s">
        <v>84</v>
      </c>
      <c r="AV126" s="117"/>
      <c r="AW126" s="117"/>
      <c r="AX126" s="117"/>
      <c r="AY126" s="119" t="s">
        <v>127</v>
      </c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26">
        <f>BK127</f>
        <v>0</v>
      </c>
      <c r="BL126" s="117"/>
      <c r="BM126" s="117"/>
    </row>
    <row r="127" spans="1:65" ht="16.5" customHeight="1">
      <c r="A127" s="18"/>
      <c r="B127" s="19"/>
      <c r="C127" s="129" t="s">
        <v>126</v>
      </c>
      <c r="D127" s="129" t="s">
        <v>130</v>
      </c>
      <c r="E127" s="130" t="s">
        <v>150</v>
      </c>
      <c r="F127" s="131" t="s">
        <v>149</v>
      </c>
      <c r="G127" s="132" t="s">
        <v>133</v>
      </c>
      <c r="H127" s="133">
        <v>1</v>
      </c>
      <c r="I127" s="134"/>
      <c r="J127" s="135">
        <f>ROUND(I127*H127,2)</f>
        <v>0</v>
      </c>
      <c r="K127" s="131" t="s">
        <v>134</v>
      </c>
      <c r="L127" s="19"/>
      <c r="M127" s="142" t="s">
        <v>1</v>
      </c>
      <c r="N127" s="143" t="s">
        <v>41</v>
      </c>
      <c r="O127" s="144"/>
      <c r="P127" s="145">
        <f>O127*H127</f>
        <v>0</v>
      </c>
      <c r="Q127" s="145">
        <v>0</v>
      </c>
      <c r="R127" s="145">
        <f>Q127*H127</f>
        <v>0</v>
      </c>
      <c r="S127" s="145">
        <v>0</v>
      </c>
      <c r="T127" s="146">
        <f>S127*H127</f>
        <v>0</v>
      </c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40" t="s">
        <v>135</v>
      </c>
      <c r="AS127" s="18"/>
      <c r="AT127" s="140" t="s">
        <v>130</v>
      </c>
      <c r="AU127" s="140" t="s">
        <v>86</v>
      </c>
      <c r="AV127" s="18"/>
      <c r="AW127" s="18"/>
      <c r="AX127" s="18"/>
      <c r="AY127" s="3" t="s">
        <v>127</v>
      </c>
      <c r="AZ127" s="18"/>
      <c r="BA127" s="18"/>
      <c r="BB127" s="18"/>
      <c r="BC127" s="18"/>
      <c r="BD127" s="18"/>
      <c r="BE127" s="141">
        <f>IF(N127="základní",J127,0)</f>
        <v>0</v>
      </c>
      <c r="BF127" s="141">
        <f>IF(N127="snížená",J127,0)</f>
        <v>0</v>
      </c>
      <c r="BG127" s="141">
        <f>IF(N127="zákl. přenesená",J127,0)</f>
        <v>0</v>
      </c>
      <c r="BH127" s="141">
        <f>IF(N127="sníž. přenesená",J127,0)</f>
        <v>0</v>
      </c>
      <c r="BI127" s="141">
        <f>IF(N127="nulová",J127,0)</f>
        <v>0</v>
      </c>
      <c r="BJ127" s="3" t="s">
        <v>84</v>
      </c>
      <c r="BK127" s="141">
        <f>ROUND(I127*H127,2)</f>
        <v>0</v>
      </c>
      <c r="BL127" s="3" t="s">
        <v>135</v>
      </c>
      <c r="BM127" s="140" t="s">
        <v>151</v>
      </c>
    </row>
    <row r="128" spans="1:65" ht="6.75" customHeight="1">
      <c r="A128" s="18"/>
      <c r="B128" s="32"/>
      <c r="C128" s="33"/>
      <c r="D128" s="33"/>
      <c r="E128" s="33"/>
      <c r="F128" s="33"/>
      <c r="G128" s="33"/>
      <c r="H128" s="33"/>
      <c r="I128" s="33"/>
      <c r="J128" s="33"/>
      <c r="K128" s="33"/>
      <c r="L128" s="19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</row>
    <row r="129" spans="1:65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</row>
    <row r="130" spans="1:65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</row>
    <row r="131" spans="1:65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</row>
    <row r="132" spans="1:65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</row>
    <row r="133" spans="1:65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</row>
    <row r="134" spans="1:65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</row>
    <row r="135" spans="1:6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</row>
    <row r="136" spans="1:65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</row>
    <row r="137" spans="1:65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</row>
    <row r="138" spans="1:65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</row>
    <row r="139" spans="1:65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</row>
    <row r="140" spans="1:65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</row>
    <row r="141" spans="1:65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</row>
    <row r="142" spans="1:65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</row>
    <row r="143" spans="1:65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</row>
    <row r="144" spans="1:65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</row>
    <row r="145" spans="1:6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</row>
    <row r="146" spans="1:65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</row>
    <row r="147" spans="1:65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</row>
    <row r="148" spans="1:65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</row>
    <row r="149" spans="1:65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</row>
    <row r="150" spans="1:65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</row>
    <row r="151" spans="1:65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</row>
    <row r="152" spans="1:65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</row>
    <row r="153" spans="1:65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</row>
    <row r="154" spans="1:65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</row>
    <row r="155" spans="1:6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</row>
    <row r="156" spans="1:65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</row>
    <row r="157" spans="1:65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</row>
    <row r="158" spans="1:65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</row>
    <row r="159" spans="1:65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</row>
    <row r="160" spans="1:65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</row>
    <row r="161" spans="1:65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</row>
    <row r="162" spans="1:65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</row>
    <row r="163" spans="1:65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</row>
    <row r="164" spans="1:65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</row>
    <row r="165" spans="1: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</row>
    <row r="166" spans="1:65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</row>
    <row r="167" spans="1:65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</row>
    <row r="168" spans="1:65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</row>
    <row r="169" spans="1:65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</row>
    <row r="170" spans="1:65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</row>
    <row r="171" spans="1:65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</row>
    <row r="172" spans="1:65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</row>
    <row r="173" spans="1:65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</row>
    <row r="174" spans="1:65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</row>
    <row r="175" spans="1:6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</row>
    <row r="176" spans="1:65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</row>
    <row r="177" spans="1:65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</row>
    <row r="178" spans="1:65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</row>
    <row r="179" spans="1:65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</row>
    <row r="180" spans="1:65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</row>
    <row r="181" spans="1:65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</row>
    <row r="182" spans="1:65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</row>
    <row r="183" spans="1:65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</row>
    <row r="184" spans="1:65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</row>
    <row r="185" spans="1:6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</row>
    <row r="186" spans="1:65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</row>
    <row r="187" spans="1:65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</row>
    <row r="188" spans="1:65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</row>
    <row r="189" spans="1:65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</row>
    <row r="190" spans="1:65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</row>
    <row r="191" spans="1:65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</row>
    <row r="192" spans="1:65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</row>
    <row r="193" spans="1:65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</row>
    <row r="194" spans="1:65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</row>
    <row r="195" spans="1:6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</row>
    <row r="196" spans="1:65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</row>
    <row r="197" spans="1:65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</row>
    <row r="198" spans="1:65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</row>
    <row r="199" spans="1:65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</row>
    <row r="200" spans="1:65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</row>
    <row r="201" spans="1:65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</row>
    <row r="202" spans="1:65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</row>
    <row r="203" spans="1:65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</row>
    <row r="204" spans="1:65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</row>
    <row r="205" spans="1:6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1:65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</row>
    <row r="207" spans="1:65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</row>
    <row r="208" spans="1:65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</row>
    <row r="209" spans="1:65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</row>
    <row r="210" spans="1:65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</row>
    <row r="211" spans="1:65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</row>
    <row r="212" spans="1:65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</row>
    <row r="213" spans="1:65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</row>
    <row r="214" spans="1:65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</row>
    <row r="215" spans="1:6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</row>
    <row r="216" spans="1:65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</row>
    <row r="217" spans="1:65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</row>
    <row r="218" spans="1:65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spans="1:6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spans="1:6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spans="1:6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spans="1:6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spans="1:6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spans="1:6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spans="1:6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spans="1:6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spans="1:6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spans="1:6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spans="1:6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spans="1:6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spans="1:6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spans="1:6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spans="1:6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spans="1:6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spans="1:6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spans="1:6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spans="1:6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spans="1:6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spans="1:6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spans="1:6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spans="1:6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spans="1:6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spans="1:6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spans="1:6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spans="1:6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spans="1:6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spans="1:6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spans="1:6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spans="1:6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spans="1:6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spans="1:6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spans="1:6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spans="1:6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spans="1:6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spans="1:6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spans="1:6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spans="1:6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spans="1:6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spans="1:6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spans="1:6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spans="1:6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spans="1:6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spans="1:6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spans="1:6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spans="1:6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spans="1:6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spans="1:6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spans="1:6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spans="1:6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spans="1:6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spans="1:6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spans="1:6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spans="1:6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spans="1:6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spans="1:6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spans="1:6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spans="1:6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spans="1:6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spans="1:6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spans="1:6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spans="1:6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spans="1:6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spans="1:6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spans="1:6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spans="1:6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spans="1:6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spans="1:6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spans="1:6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spans="1:6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spans="1:6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spans="1:6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spans="1:6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spans="1:6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spans="1: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spans="1:6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spans="1:6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spans="1:6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spans="1:6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spans="1:6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spans="1:6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spans="1:6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spans="1:6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spans="1:6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spans="1:6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spans="1:6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spans="1:6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spans="1:6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spans="1:6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spans="1:6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spans="1:6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spans="1:6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spans="1:6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spans="1:6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spans="1:6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spans="1:6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spans="1:6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spans="1:6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spans="1:6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spans="1:6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spans="1:6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spans="1:6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spans="1:6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spans="1:6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spans="1:6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spans="1:6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spans="1:6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spans="1:6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spans="1:6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spans="1:6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spans="1:6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spans="1:6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spans="1:6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spans="1:6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spans="1:6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spans="1:6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spans="1:6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spans="1:6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spans="1:6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spans="1:6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spans="1:6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spans="1:6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spans="1:6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spans="1:6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spans="1:6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spans="1:6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spans="1:6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spans="1:6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spans="1:6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spans="1:6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spans="1:6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spans="1:6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spans="1:6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spans="1:6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spans="1:6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spans="1:6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spans="1:6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spans="1:6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spans="1:6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spans="1:6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spans="1:6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spans="1:6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spans="1:6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spans="1:6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spans="1:6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spans="1:6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spans="1:6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spans="1:6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spans="1:6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spans="1:6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spans="1:6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spans="1:6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spans="1:6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spans="1:6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spans="1:6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spans="1:6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spans="1:6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spans="1:6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spans="1:6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spans="1:6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spans="1:6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spans="1:6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spans="1:6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spans="1:6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spans="1:6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spans="1:6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spans="1:6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spans="1:6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spans="1:6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spans="1:6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spans="1:6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spans="1:6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spans="1:6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spans="1:6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spans="1: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spans="1:6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spans="1:6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spans="1:6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spans="1:6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spans="1:6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spans="1:6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spans="1:6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spans="1:6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spans="1:6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spans="1:6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spans="1:6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spans="1:6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spans="1:6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spans="1:6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spans="1:6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spans="1:6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spans="1:6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spans="1:6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spans="1:6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spans="1:6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spans="1:6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spans="1:6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spans="1:6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spans="1:6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spans="1:6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spans="1:6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spans="1:6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spans="1:6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spans="1:6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spans="1:6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spans="1:6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spans="1:6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spans="1:6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spans="1:6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spans="1:6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spans="1:6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spans="1:6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spans="1:6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spans="1:6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spans="1:6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spans="1:6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spans="1:6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spans="1:6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spans="1:6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spans="1:6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spans="1:6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spans="1:6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spans="1:6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spans="1:6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spans="1:6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spans="1:6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spans="1:6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spans="1:6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spans="1:6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spans="1:6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spans="1:6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spans="1:6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spans="1:6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spans="1:6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spans="1:6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spans="1:6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spans="1:6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spans="1:6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spans="1:6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spans="1:6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spans="1:6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spans="1:6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spans="1:6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spans="1:6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spans="1:6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spans="1:6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spans="1:6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spans="1:6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spans="1:6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spans="1:6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spans="1:6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spans="1:6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spans="1:6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spans="1:6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spans="1:6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spans="1:6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spans="1:6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spans="1:6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spans="1:6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spans="1:6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spans="1:6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spans="1:6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spans="1:6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spans="1:6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spans="1:6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spans="1:6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spans="1:6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spans="1:6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spans="1:6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spans="1:6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spans="1:6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spans="1:6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spans="1:6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spans="1:6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spans="1: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spans="1:6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spans="1:6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spans="1:6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spans="1:6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spans="1:6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spans="1:6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spans="1:6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spans="1:6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spans="1:6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spans="1:6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spans="1:6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spans="1:6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spans="1:6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spans="1:6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spans="1:6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spans="1:6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spans="1:6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spans="1:6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spans="1:6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spans="1:6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spans="1:6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spans="1:6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spans="1:6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spans="1:6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spans="1:6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spans="1:6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spans="1:6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spans="1:6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spans="1:6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spans="1:6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spans="1:6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spans="1:6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spans="1:6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spans="1:6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spans="1:6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spans="1:6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spans="1:6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spans="1:6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spans="1:6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spans="1:6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spans="1:6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spans="1:6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spans="1:6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spans="1:6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spans="1:6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spans="1:6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spans="1:6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spans="1:6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spans="1:6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spans="1:6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spans="1:6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spans="1:6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spans="1:6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spans="1:6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spans="1:6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spans="1:6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spans="1:6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spans="1:6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spans="1:6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spans="1:6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spans="1:6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spans="1:6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spans="1:6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spans="1:6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spans="1:6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spans="1:6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spans="1:6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spans="1:6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spans="1:6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spans="1:6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spans="1:6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spans="1:6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spans="1:6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spans="1:6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spans="1:6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spans="1:6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spans="1:6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spans="1:6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spans="1:6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spans="1:6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spans="1:6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spans="1:6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spans="1:6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spans="1:6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spans="1:6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spans="1:6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spans="1:6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spans="1:6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spans="1:6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spans="1:6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spans="1:6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spans="1:6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spans="1:6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spans="1:6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spans="1:6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spans="1:6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spans="1:6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spans="1:6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spans="1:6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spans="1: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spans="1:6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spans="1:6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spans="1:6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spans="1:6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spans="1:6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spans="1:6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spans="1:6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spans="1:6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spans="1:6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spans="1:6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spans="1:6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spans="1:6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spans="1:6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spans="1:6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spans="1:6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spans="1:6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spans="1:6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spans="1:6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spans="1:6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spans="1:6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spans="1:6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spans="1:6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spans="1:6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spans="1:6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spans="1:6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spans="1:6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spans="1:6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spans="1:6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spans="1:6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spans="1:6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spans="1:6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spans="1:6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spans="1:6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spans="1:6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spans="1:6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spans="1:6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spans="1:6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spans="1:6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spans="1:6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spans="1:6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spans="1:6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spans="1:6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spans="1:6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spans="1:6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spans="1:6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spans="1:6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spans="1:6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spans="1:6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spans="1:6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spans="1:6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spans="1:6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spans="1:6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spans="1:6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spans="1:6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spans="1:6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spans="1:6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spans="1:6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spans="1:6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spans="1:6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spans="1:6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spans="1:6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spans="1:6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spans="1:6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spans="1:6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spans="1:6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spans="1:6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spans="1:6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spans="1:6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spans="1:6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spans="1:6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spans="1:6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spans="1:6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spans="1:6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spans="1:6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spans="1:6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spans="1:6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spans="1:6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spans="1:6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spans="1:6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spans="1:6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spans="1:6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spans="1:6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spans="1:6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spans="1:6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spans="1:6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spans="1: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spans="1:6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spans="1:6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spans="1:6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spans="1:6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spans="1:6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spans="1:6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spans="1:6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spans="1:6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spans="1:6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spans="1:6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spans="1:6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spans="1:6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spans="1:6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spans="1:6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spans="1:6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spans="1:6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spans="1:6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spans="1:6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spans="1:6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spans="1:6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spans="1:6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spans="1:6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spans="1:6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spans="1:6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spans="1:6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spans="1:6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spans="1:6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spans="1:6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spans="1:6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spans="1:6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spans="1:6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spans="1:6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spans="1:6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spans="1:6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spans="1:6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C118:K127" xr:uid="{00000000-0009-0000-0000-000001000000}"/>
  <mergeCells count="9">
    <mergeCell ref="E109:H109"/>
    <mergeCell ref="E111:H111"/>
    <mergeCell ref="L2:V2"/>
    <mergeCell ref="E7:H7"/>
    <mergeCell ref="E9:H9"/>
    <mergeCell ref="E18:H18"/>
    <mergeCell ref="E27:H27"/>
    <mergeCell ref="E85:H85"/>
    <mergeCell ref="E87:H87"/>
  </mergeCells>
  <pageMargins left="0.39370078740157483" right="0.39370078740157483" top="0.39370078740157483" bottom="0.39370078740157483" header="0" footer="0"/>
  <pageSetup paperSize="9" scale="65" orientation="portrait" r:id="rId1"/>
  <headerFooter>
    <oddFooter>&amp;CStrana &amp;P z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582"/>
  <sheetViews>
    <sheetView showGridLines="0" workbookViewId="0"/>
  </sheetViews>
  <sheetFormatPr defaultColWidth="16.83203125" defaultRowHeight="15" customHeight="1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 customWidth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 customWidth="1"/>
  </cols>
  <sheetData>
    <row r="1" spans="1:65" ht="11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2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90</v>
      </c>
      <c r="AU2" s="2"/>
      <c r="AV2" s="2"/>
      <c r="AW2" s="2"/>
      <c r="AX2" s="2"/>
      <c r="AY2" s="2"/>
      <c r="AZ2" s="147" t="s">
        <v>152</v>
      </c>
      <c r="BA2" s="147" t="s">
        <v>1</v>
      </c>
      <c r="BB2" s="147" t="s">
        <v>1</v>
      </c>
      <c r="BC2" s="147" t="s">
        <v>153</v>
      </c>
      <c r="BD2" s="147" t="s">
        <v>86</v>
      </c>
      <c r="BE2" s="2"/>
      <c r="BF2" s="2"/>
      <c r="BG2" s="2"/>
      <c r="BH2" s="2"/>
      <c r="BI2" s="2"/>
      <c r="BJ2" s="2"/>
      <c r="BK2" s="2"/>
      <c r="BL2" s="2"/>
      <c r="BM2" s="2"/>
    </row>
    <row r="3" spans="1:65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86</v>
      </c>
      <c r="AU3" s="2"/>
      <c r="AV3" s="2"/>
      <c r="AW3" s="2"/>
      <c r="AX3" s="2"/>
      <c r="AY3" s="2"/>
      <c r="AZ3" s="147" t="s">
        <v>154</v>
      </c>
      <c r="BA3" s="147" t="s">
        <v>1</v>
      </c>
      <c r="BB3" s="147" t="s">
        <v>1</v>
      </c>
      <c r="BC3" s="147" t="s">
        <v>155</v>
      </c>
      <c r="BD3" s="147" t="s">
        <v>86</v>
      </c>
      <c r="BE3" s="2"/>
      <c r="BF3" s="2"/>
      <c r="BG3" s="2"/>
      <c r="BH3" s="2"/>
      <c r="BI3" s="2"/>
      <c r="BJ3" s="2"/>
      <c r="BK3" s="2"/>
      <c r="BL3" s="2"/>
      <c r="BM3" s="2"/>
    </row>
    <row r="4" spans="1:65" ht="24.75" customHeight="1">
      <c r="A4" s="2"/>
      <c r="B4" s="6"/>
      <c r="C4" s="2"/>
      <c r="D4" s="7" t="s">
        <v>100</v>
      </c>
      <c r="E4" s="2"/>
      <c r="F4" s="2"/>
      <c r="G4" s="2"/>
      <c r="H4" s="2"/>
      <c r="I4" s="2"/>
      <c r="J4" s="2"/>
      <c r="K4" s="2"/>
      <c r="L4" s="6"/>
      <c r="M4" s="79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147" t="s">
        <v>156</v>
      </c>
      <c r="BA4" s="147" t="s">
        <v>1</v>
      </c>
      <c r="BB4" s="147" t="s">
        <v>1</v>
      </c>
      <c r="BC4" s="147" t="s">
        <v>157</v>
      </c>
      <c r="BD4" s="147" t="s">
        <v>86</v>
      </c>
      <c r="BE4" s="2"/>
      <c r="BF4" s="2"/>
      <c r="BG4" s="2"/>
      <c r="BH4" s="2"/>
      <c r="BI4" s="2"/>
      <c r="BJ4" s="2"/>
      <c r="BK4" s="2"/>
      <c r="BL4" s="2"/>
      <c r="BM4" s="2"/>
    </row>
    <row r="5" spans="1:6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147" t="s">
        <v>158</v>
      </c>
      <c r="BA5" s="147" t="s">
        <v>1</v>
      </c>
      <c r="BB5" s="147" t="s">
        <v>1</v>
      </c>
      <c r="BC5" s="147" t="s">
        <v>159</v>
      </c>
      <c r="BD5" s="147" t="s">
        <v>86</v>
      </c>
      <c r="BE5" s="2"/>
      <c r="BF5" s="2"/>
      <c r="BG5" s="2"/>
      <c r="BH5" s="2"/>
      <c r="BI5" s="2"/>
      <c r="BJ5" s="2"/>
      <c r="BK5" s="2"/>
      <c r="BL5" s="2"/>
      <c r="BM5" s="2"/>
    </row>
    <row r="6" spans="1:65" ht="12" customHeight="1">
      <c r="A6" s="2"/>
      <c r="B6" s="6"/>
      <c r="C6" s="2"/>
      <c r="D6" s="13" t="s">
        <v>16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147" t="s">
        <v>160</v>
      </c>
      <c r="BA6" s="147" t="s">
        <v>1</v>
      </c>
      <c r="BB6" s="147" t="s">
        <v>1</v>
      </c>
      <c r="BC6" s="147" t="s">
        <v>161</v>
      </c>
      <c r="BD6" s="147" t="s">
        <v>86</v>
      </c>
      <c r="BE6" s="2"/>
      <c r="BF6" s="2"/>
      <c r="BG6" s="2"/>
      <c r="BH6" s="2"/>
      <c r="BI6" s="2"/>
      <c r="BJ6" s="2"/>
      <c r="BK6" s="2"/>
      <c r="BL6" s="2"/>
      <c r="BM6" s="2"/>
    </row>
    <row r="7" spans="1:65" ht="26.25" customHeight="1">
      <c r="A7" s="2"/>
      <c r="B7" s="6"/>
      <c r="C7" s="2"/>
      <c r="D7" s="2"/>
      <c r="E7" s="228" t="str">
        <f>'Rekapitulace stavby'!K6</f>
        <v>Stavební úpravy části 1.NP pro změnu užívání knihovny na lékařskou ordinaci-aktualizace 04/2026</v>
      </c>
      <c r="F7" s="200"/>
      <c r="G7" s="200"/>
      <c r="H7" s="200"/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147" t="s">
        <v>162</v>
      </c>
      <c r="BA7" s="147" t="s">
        <v>1</v>
      </c>
      <c r="BB7" s="147" t="s">
        <v>1</v>
      </c>
      <c r="BC7" s="147" t="s">
        <v>163</v>
      </c>
      <c r="BD7" s="147" t="s">
        <v>86</v>
      </c>
      <c r="BE7" s="2"/>
      <c r="BF7" s="2"/>
      <c r="BG7" s="2"/>
      <c r="BH7" s="2"/>
      <c r="BI7" s="2"/>
      <c r="BJ7" s="2"/>
      <c r="BK7" s="2"/>
      <c r="BL7" s="2"/>
      <c r="BM7" s="2"/>
    </row>
    <row r="8" spans="1:65" ht="12" customHeight="1">
      <c r="A8" s="18"/>
      <c r="B8" s="19"/>
      <c r="C8" s="18"/>
      <c r="D8" s="13" t="s">
        <v>101</v>
      </c>
      <c r="E8" s="18"/>
      <c r="F8" s="18"/>
      <c r="G8" s="18"/>
      <c r="H8" s="18"/>
      <c r="I8" s="18"/>
      <c r="J8" s="18"/>
      <c r="K8" s="18"/>
      <c r="L8" s="19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47" t="s">
        <v>164</v>
      </c>
      <c r="BA8" s="147" t="s">
        <v>1</v>
      </c>
      <c r="BB8" s="147" t="s">
        <v>1</v>
      </c>
      <c r="BC8" s="147" t="s">
        <v>165</v>
      </c>
      <c r="BD8" s="147" t="s">
        <v>86</v>
      </c>
      <c r="BE8" s="18"/>
      <c r="BF8" s="18"/>
      <c r="BG8" s="18"/>
      <c r="BH8" s="18"/>
      <c r="BI8" s="18"/>
      <c r="BJ8" s="18"/>
      <c r="BK8" s="18"/>
      <c r="BL8" s="18"/>
      <c r="BM8" s="18"/>
    </row>
    <row r="9" spans="1:65" ht="16.5" customHeight="1">
      <c r="A9" s="18"/>
      <c r="B9" s="19"/>
      <c r="C9" s="18"/>
      <c r="D9" s="18"/>
      <c r="E9" s="208" t="s">
        <v>166</v>
      </c>
      <c r="F9" s="200"/>
      <c r="G9" s="200"/>
      <c r="H9" s="200"/>
      <c r="I9" s="18"/>
      <c r="J9" s="18"/>
      <c r="K9" s="18"/>
      <c r="L9" s="19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47" t="s">
        <v>167</v>
      </c>
      <c r="BA9" s="147" t="s">
        <v>1</v>
      </c>
      <c r="BB9" s="147" t="s">
        <v>1</v>
      </c>
      <c r="BC9" s="147" t="s">
        <v>168</v>
      </c>
      <c r="BD9" s="147" t="s">
        <v>86</v>
      </c>
      <c r="BE9" s="18"/>
      <c r="BF9" s="18"/>
      <c r="BG9" s="18"/>
      <c r="BH9" s="18"/>
      <c r="BI9" s="18"/>
      <c r="BJ9" s="18"/>
      <c r="BK9" s="18"/>
      <c r="BL9" s="18"/>
      <c r="BM9" s="18"/>
    </row>
    <row r="10" spans="1:65" ht="11.25">
      <c r="A10" s="18"/>
      <c r="B10" s="19"/>
      <c r="C10" s="18"/>
      <c r="D10" s="18"/>
      <c r="E10" s="18"/>
      <c r="F10" s="18"/>
      <c r="G10" s="18"/>
      <c r="H10" s="18"/>
      <c r="I10" s="18"/>
      <c r="J10" s="18"/>
      <c r="K10" s="18"/>
      <c r="L10" s="19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47" t="s">
        <v>169</v>
      </c>
      <c r="BA10" s="147" t="s">
        <v>1</v>
      </c>
      <c r="BB10" s="147" t="s">
        <v>1</v>
      </c>
      <c r="BC10" s="147" t="s">
        <v>170</v>
      </c>
      <c r="BD10" s="147" t="s">
        <v>86</v>
      </c>
      <c r="BE10" s="18"/>
      <c r="BF10" s="18"/>
      <c r="BG10" s="18"/>
      <c r="BH10" s="18"/>
      <c r="BI10" s="18"/>
      <c r="BJ10" s="18"/>
      <c r="BK10" s="18"/>
      <c r="BL10" s="18"/>
      <c r="BM10" s="18"/>
    </row>
    <row r="11" spans="1:65" ht="12" customHeight="1">
      <c r="A11" s="18"/>
      <c r="B11" s="19"/>
      <c r="C11" s="18"/>
      <c r="D11" s="13" t="s">
        <v>18</v>
      </c>
      <c r="E11" s="18"/>
      <c r="F11" s="11" t="s">
        <v>1</v>
      </c>
      <c r="G11" s="18"/>
      <c r="H11" s="18"/>
      <c r="I11" s="13" t="s">
        <v>19</v>
      </c>
      <c r="J11" s="11" t="s">
        <v>1</v>
      </c>
      <c r="K11" s="18"/>
      <c r="L11" s="19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47" t="s">
        <v>171</v>
      </c>
      <c r="BA11" s="147" t="s">
        <v>1</v>
      </c>
      <c r="BB11" s="147" t="s">
        <v>1</v>
      </c>
      <c r="BC11" s="147" t="s">
        <v>172</v>
      </c>
      <c r="BD11" s="147" t="s">
        <v>86</v>
      </c>
      <c r="BE11" s="18"/>
      <c r="BF11" s="18"/>
      <c r="BG11" s="18"/>
      <c r="BH11" s="18"/>
      <c r="BI11" s="18"/>
      <c r="BJ11" s="18"/>
      <c r="BK11" s="18"/>
      <c r="BL11" s="18"/>
      <c r="BM11" s="18"/>
    </row>
    <row r="12" spans="1:65" ht="12" customHeight="1">
      <c r="A12" s="18"/>
      <c r="B12" s="19"/>
      <c r="C12" s="18"/>
      <c r="D12" s="13" t="s">
        <v>20</v>
      </c>
      <c r="E12" s="18"/>
      <c r="F12" s="11" t="s">
        <v>21</v>
      </c>
      <c r="G12" s="18"/>
      <c r="H12" s="18"/>
      <c r="I12" s="13" t="s">
        <v>22</v>
      </c>
      <c r="J12" s="42" t="str">
        <f>'Rekapitulace stavby'!AN8</f>
        <v>1. 4. 2026</v>
      </c>
      <c r="K12" s="18"/>
      <c r="L12" s="19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</row>
    <row r="13" spans="1:65" ht="10.5" customHeight="1">
      <c r="A13" s="18"/>
      <c r="B13" s="19"/>
      <c r="C13" s="18"/>
      <c r="D13" s="18"/>
      <c r="E13" s="18"/>
      <c r="F13" s="18"/>
      <c r="G13" s="18"/>
      <c r="H13" s="18"/>
      <c r="I13" s="18"/>
      <c r="J13" s="18"/>
      <c r="K13" s="18"/>
      <c r="L13" s="19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</row>
    <row r="14" spans="1:65" ht="12" customHeight="1">
      <c r="A14" s="18"/>
      <c r="B14" s="19"/>
      <c r="C14" s="18"/>
      <c r="D14" s="13" t="s">
        <v>24</v>
      </c>
      <c r="E14" s="18"/>
      <c r="F14" s="18"/>
      <c r="G14" s="18"/>
      <c r="H14" s="18"/>
      <c r="I14" s="13" t="s">
        <v>25</v>
      </c>
      <c r="J14" s="11" t="s">
        <v>1</v>
      </c>
      <c r="K14" s="18"/>
      <c r="L14" s="19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</row>
    <row r="15" spans="1:65" ht="18" customHeight="1">
      <c r="A15" s="18"/>
      <c r="B15" s="19"/>
      <c r="C15" s="18"/>
      <c r="D15" s="18"/>
      <c r="E15" s="11" t="s">
        <v>26</v>
      </c>
      <c r="F15" s="18"/>
      <c r="G15" s="18"/>
      <c r="H15" s="18"/>
      <c r="I15" s="13" t="s">
        <v>27</v>
      </c>
      <c r="J15" s="11" t="s">
        <v>1</v>
      </c>
      <c r="K15" s="18"/>
      <c r="L15" s="19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</row>
    <row r="16" spans="1:65" ht="6.75" customHeight="1">
      <c r="A16" s="18"/>
      <c r="B16" s="19"/>
      <c r="C16" s="18"/>
      <c r="D16" s="18"/>
      <c r="E16" s="18"/>
      <c r="F16" s="18"/>
      <c r="G16" s="18"/>
      <c r="H16" s="18"/>
      <c r="I16" s="18"/>
      <c r="J16" s="18"/>
      <c r="K16" s="18"/>
      <c r="L16" s="19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</row>
    <row r="17" spans="1:65" ht="12" customHeight="1">
      <c r="A17" s="18"/>
      <c r="B17" s="19"/>
      <c r="C17" s="18"/>
      <c r="D17" s="13" t="s">
        <v>28</v>
      </c>
      <c r="E17" s="18"/>
      <c r="F17" s="18"/>
      <c r="G17" s="18"/>
      <c r="H17" s="18"/>
      <c r="I17" s="13" t="s">
        <v>25</v>
      </c>
      <c r="J17" s="15" t="str">
        <f>'Rekapitulace stavby'!AN13</f>
        <v>Vyplň údaj</v>
      </c>
      <c r="K17" s="18"/>
      <c r="L17" s="19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</row>
    <row r="18" spans="1:65" ht="18" customHeight="1">
      <c r="A18" s="18"/>
      <c r="B18" s="19"/>
      <c r="C18" s="18"/>
      <c r="D18" s="18"/>
      <c r="E18" s="224" t="str">
        <f>'Rekapitulace stavby'!E14</f>
        <v>Vyplň údaj</v>
      </c>
      <c r="F18" s="200"/>
      <c r="G18" s="200"/>
      <c r="H18" s="200"/>
      <c r="I18" s="13" t="s">
        <v>27</v>
      </c>
      <c r="J18" s="15" t="str">
        <f>'Rekapitulace stavby'!AN14</f>
        <v>Vyplň údaj</v>
      </c>
      <c r="K18" s="18"/>
      <c r="L18" s="19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</row>
    <row r="19" spans="1:65" ht="6.75" customHeight="1">
      <c r="A19" s="18"/>
      <c r="B19" s="19"/>
      <c r="C19" s="18"/>
      <c r="D19" s="18"/>
      <c r="E19" s="18"/>
      <c r="F19" s="18"/>
      <c r="G19" s="18"/>
      <c r="H19" s="18"/>
      <c r="I19" s="18"/>
      <c r="J19" s="18"/>
      <c r="K19" s="18"/>
      <c r="L19" s="19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</row>
    <row r="20" spans="1:65" ht="12" customHeight="1">
      <c r="A20" s="18"/>
      <c r="B20" s="19"/>
      <c r="C20" s="18"/>
      <c r="D20" s="13" t="s">
        <v>30</v>
      </c>
      <c r="E20" s="18"/>
      <c r="F20" s="18"/>
      <c r="G20" s="18"/>
      <c r="H20" s="18"/>
      <c r="I20" s="13" t="s">
        <v>25</v>
      </c>
      <c r="J20" s="11" t="s">
        <v>1</v>
      </c>
      <c r="K20" s="18"/>
      <c r="L20" s="19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</row>
    <row r="21" spans="1:65" ht="18" customHeight="1">
      <c r="A21" s="18"/>
      <c r="B21" s="19"/>
      <c r="C21" s="18"/>
      <c r="D21" s="18"/>
      <c r="E21" s="11" t="s">
        <v>31</v>
      </c>
      <c r="F21" s="18"/>
      <c r="G21" s="18"/>
      <c r="H21" s="18"/>
      <c r="I21" s="13" t="s">
        <v>27</v>
      </c>
      <c r="J21" s="11" t="s">
        <v>1</v>
      </c>
      <c r="K21" s="18"/>
      <c r="L21" s="19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</row>
    <row r="22" spans="1:65" ht="6.75" customHeight="1">
      <c r="A22" s="18"/>
      <c r="B22" s="19"/>
      <c r="C22" s="18"/>
      <c r="D22" s="18"/>
      <c r="E22" s="18"/>
      <c r="F22" s="18"/>
      <c r="G22" s="18"/>
      <c r="H22" s="18"/>
      <c r="I22" s="18"/>
      <c r="J22" s="18"/>
      <c r="K22" s="18"/>
      <c r="L22" s="19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</row>
    <row r="23" spans="1:65" ht="12" customHeight="1">
      <c r="A23" s="18"/>
      <c r="B23" s="19"/>
      <c r="C23" s="18"/>
      <c r="D23" s="13" t="s">
        <v>33</v>
      </c>
      <c r="E23" s="18"/>
      <c r="F23" s="18"/>
      <c r="G23" s="18"/>
      <c r="H23" s="18"/>
      <c r="I23" s="13" t="s">
        <v>25</v>
      </c>
      <c r="J23" s="11" t="s">
        <v>1</v>
      </c>
      <c r="K23" s="18"/>
      <c r="L23" s="19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</row>
    <row r="24" spans="1:65" ht="18" customHeight="1">
      <c r="A24" s="18"/>
      <c r="B24" s="19"/>
      <c r="C24" s="18"/>
      <c r="D24" s="18"/>
      <c r="E24" s="11" t="s">
        <v>34</v>
      </c>
      <c r="F24" s="18"/>
      <c r="G24" s="18"/>
      <c r="H24" s="18"/>
      <c r="I24" s="13" t="s">
        <v>27</v>
      </c>
      <c r="J24" s="11" t="s">
        <v>1</v>
      </c>
      <c r="K24" s="18"/>
      <c r="L24" s="19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</row>
    <row r="25" spans="1:65" ht="6.75" customHeight="1">
      <c r="A25" s="18"/>
      <c r="B25" s="19"/>
      <c r="C25" s="18"/>
      <c r="D25" s="18"/>
      <c r="E25" s="18"/>
      <c r="F25" s="18"/>
      <c r="G25" s="18"/>
      <c r="H25" s="18"/>
      <c r="I25" s="18"/>
      <c r="J25" s="18"/>
      <c r="K25" s="18"/>
      <c r="L25" s="19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</row>
    <row r="26" spans="1:65" ht="12" customHeight="1">
      <c r="A26" s="18"/>
      <c r="B26" s="19"/>
      <c r="C26" s="18"/>
      <c r="D26" s="13" t="s">
        <v>35</v>
      </c>
      <c r="E26" s="18"/>
      <c r="F26" s="18"/>
      <c r="G26" s="18"/>
      <c r="H26" s="18"/>
      <c r="I26" s="18"/>
      <c r="J26" s="18"/>
      <c r="K26" s="18"/>
      <c r="L26" s="19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</row>
    <row r="27" spans="1:65" ht="16.5" customHeight="1">
      <c r="A27" s="80"/>
      <c r="B27" s="81"/>
      <c r="C27" s="80"/>
      <c r="D27" s="80"/>
      <c r="E27" s="225" t="s">
        <v>1</v>
      </c>
      <c r="F27" s="200"/>
      <c r="G27" s="200"/>
      <c r="H27" s="200"/>
      <c r="I27" s="80"/>
      <c r="J27" s="80"/>
      <c r="K27" s="80"/>
      <c r="L27" s="81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</row>
    <row r="28" spans="1:65" ht="6.75" customHeight="1">
      <c r="A28" s="18"/>
      <c r="B28" s="19"/>
      <c r="C28" s="18"/>
      <c r="D28" s="18"/>
      <c r="E28" s="18"/>
      <c r="F28" s="18"/>
      <c r="G28" s="18"/>
      <c r="H28" s="18"/>
      <c r="I28" s="18"/>
      <c r="J28" s="18"/>
      <c r="K28" s="18"/>
      <c r="L28" s="19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</row>
    <row r="29" spans="1:65" ht="6.75" customHeight="1">
      <c r="A29" s="18"/>
      <c r="B29" s="19"/>
      <c r="C29" s="18"/>
      <c r="D29" s="43"/>
      <c r="E29" s="43"/>
      <c r="F29" s="43"/>
      <c r="G29" s="43"/>
      <c r="H29" s="43"/>
      <c r="I29" s="43"/>
      <c r="J29" s="43"/>
      <c r="K29" s="43"/>
      <c r="L29" s="19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</row>
    <row r="30" spans="1:65" ht="24.75" customHeight="1">
      <c r="A30" s="18"/>
      <c r="B30" s="19"/>
      <c r="C30" s="18"/>
      <c r="D30" s="82" t="s">
        <v>36</v>
      </c>
      <c r="E30" s="18"/>
      <c r="F30" s="18"/>
      <c r="G30" s="18"/>
      <c r="H30" s="18"/>
      <c r="I30" s="18"/>
      <c r="J30" s="56">
        <f>ROUND(J135, 2)</f>
        <v>0</v>
      </c>
      <c r="K30" s="18"/>
      <c r="L30" s="19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</row>
    <row r="31" spans="1:65" ht="6.75" customHeight="1">
      <c r="A31" s="18"/>
      <c r="B31" s="19"/>
      <c r="C31" s="18"/>
      <c r="D31" s="43"/>
      <c r="E31" s="43"/>
      <c r="F31" s="43"/>
      <c r="G31" s="43"/>
      <c r="H31" s="43"/>
      <c r="I31" s="43"/>
      <c r="J31" s="43"/>
      <c r="K31" s="43"/>
      <c r="L31" s="19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65" ht="14.25" customHeight="1">
      <c r="A32" s="18"/>
      <c r="B32" s="19"/>
      <c r="C32" s="18"/>
      <c r="D32" s="18"/>
      <c r="E32" s="18"/>
      <c r="F32" s="22" t="s">
        <v>38</v>
      </c>
      <c r="G32" s="18"/>
      <c r="H32" s="18"/>
      <c r="I32" s="22" t="s">
        <v>37</v>
      </c>
      <c r="J32" s="22" t="s">
        <v>39</v>
      </c>
      <c r="K32" s="18"/>
      <c r="L32" s="19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1:65" ht="14.25" customHeight="1">
      <c r="A33" s="18"/>
      <c r="B33" s="19"/>
      <c r="C33" s="18"/>
      <c r="D33" s="83" t="s">
        <v>40</v>
      </c>
      <c r="E33" s="13" t="s">
        <v>41</v>
      </c>
      <c r="F33" s="84">
        <f>ROUND((SUM(BE135:BE581)),  2)</f>
        <v>0</v>
      </c>
      <c r="G33" s="18"/>
      <c r="H33" s="18"/>
      <c r="I33" s="85">
        <v>0.21</v>
      </c>
      <c r="J33" s="84">
        <f>ROUND(((SUM(BE135:BE581))*I33),  2)</f>
        <v>0</v>
      </c>
      <c r="K33" s="18"/>
      <c r="L33" s="19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1:65" ht="14.25" customHeight="1">
      <c r="A34" s="18"/>
      <c r="B34" s="19"/>
      <c r="C34" s="18"/>
      <c r="D34" s="18"/>
      <c r="E34" s="13" t="s">
        <v>42</v>
      </c>
      <c r="F34" s="84">
        <f>ROUND((SUM(BF135:BF581)),  2)</f>
        <v>0</v>
      </c>
      <c r="G34" s="18"/>
      <c r="H34" s="18"/>
      <c r="I34" s="85">
        <v>0.12</v>
      </c>
      <c r="J34" s="84">
        <f>ROUND(((SUM(BF135:BF581))*I34),  2)</f>
        <v>0</v>
      </c>
      <c r="K34" s="18"/>
      <c r="L34" s="19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1:65" ht="14.25" hidden="1" customHeight="1">
      <c r="A35" s="18"/>
      <c r="B35" s="19"/>
      <c r="C35" s="18"/>
      <c r="D35" s="18"/>
      <c r="E35" s="13" t="s">
        <v>43</v>
      </c>
      <c r="F35" s="84">
        <f>ROUND((SUM(BG135:BG581)),  2)</f>
        <v>0</v>
      </c>
      <c r="G35" s="18"/>
      <c r="H35" s="18"/>
      <c r="I35" s="85">
        <v>0.21</v>
      </c>
      <c r="J35" s="84">
        <f t="shared" ref="J35:J37" si="0">0</f>
        <v>0</v>
      </c>
      <c r="K35" s="18"/>
      <c r="L35" s="19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65" ht="14.25" hidden="1" customHeight="1">
      <c r="A36" s="18"/>
      <c r="B36" s="19"/>
      <c r="C36" s="18"/>
      <c r="D36" s="18"/>
      <c r="E36" s="13" t="s">
        <v>44</v>
      </c>
      <c r="F36" s="84">
        <f>ROUND((SUM(BH135:BH581)),  2)</f>
        <v>0</v>
      </c>
      <c r="G36" s="18"/>
      <c r="H36" s="18"/>
      <c r="I36" s="85">
        <v>0.12</v>
      </c>
      <c r="J36" s="84">
        <f t="shared" si="0"/>
        <v>0</v>
      </c>
      <c r="K36" s="18"/>
      <c r="L36" s="19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1:65" ht="14.25" hidden="1" customHeight="1">
      <c r="A37" s="18"/>
      <c r="B37" s="19"/>
      <c r="C37" s="18"/>
      <c r="D37" s="18"/>
      <c r="E37" s="13" t="s">
        <v>45</v>
      </c>
      <c r="F37" s="84">
        <f>ROUND((SUM(BI135:BI581)),  2)</f>
        <v>0</v>
      </c>
      <c r="G37" s="18"/>
      <c r="H37" s="18"/>
      <c r="I37" s="85">
        <v>0</v>
      </c>
      <c r="J37" s="84">
        <f t="shared" si="0"/>
        <v>0</v>
      </c>
      <c r="K37" s="18"/>
      <c r="L37" s="19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1:65" ht="6.75" customHeight="1">
      <c r="A38" s="18"/>
      <c r="B38" s="19"/>
      <c r="C38" s="18"/>
      <c r="D38" s="18"/>
      <c r="E38" s="18"/>
      <c r="F38" s="18"/>
      <c r="G38" s="18"/>
      <c r="H38" s="18"/>
      <c r="I38" s="18"/>
      <c r="J38" s="18"/>
      <c r="K38" s="18"/>
      <c r="L38" s="19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1:65" ht="24.75" customHeight="1">
      <c r="A39" s="18"/>
      <c r="B39" s="19"/>
      <c r="C39" s="86"/>
      <c r="D39" s="87" t="s">
        <v>46</v>
      </c>
      <c r="E39" s="46"/>
      <c r="F39" s="46"/>
      <c r="G39" s="88" t="s">
        <v>47</v>
      </c>
      <c r="H39" s="89" t="s">
        <v>48</v>
      </c>
      <c r="I39" s="46"/>
      <c r="J39" s="90">
        <f>SUM(J30:J37)</f>
        <v>0</v>
      </c>
      <c r="K39" s="91"/>
      <c r="L39" s="19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0" spans="1:65" ht="14.25" customHeight="1">
      <c r="A40" s="18"/>
      <c r="B40" s="19"/>
      <c r="C40" s="18"/>
      <c r="D40" s="18"/>
      <c r="E40" s="18"/>
      <c r="F40" s="18"/>
      <c r="G40" s="18"/>
      <c r="H40" s="18"/>
      <c r="I40" s="18"/>
      <c r="J40" s="18"/>
      <c r="K40" s="18"/>
      <c r="L40" s="19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</row>
    <row r="41" spans="1:65" ht="14.25" customHeight="1">
      <c r="A41" s="2"/>
      <c r="B41" s="6"/>
      <c r="C41" s="2"/>
      <c r="D41" s="2"/>
      <c r="E41" s="2"/>
      <c r="F41" s="2"/>
      <c r="G41" s="2"/>
      <c r="H41" s="2"/>
      <c r="I41" s="2"/>
      <c r="J41" s="2"/>
      <c r="K41" s="2"/>
      <c r="L41" s="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</row>
    <row r="42" spans="1:65" ht="14.25" customHeight="1">
      <c r="A42" s="2"/>
      <c r="B42" s="6"/>
      <c r="C42" s="2"/>
      <c r="D42" s="2"/>
      <c r="E42" s="2"/>
      <c r="F42" s="2"/>
      <c r="G42" s="2"/>
      <c r="H42" s="2"/>
      <c r="I42" s="2"/>
      <c r="J42" s="2"/>
      <c r="K42" s="2"/>
      <c r="L42" s="6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</row>
    <row r="43" spans="1:65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4.25" customHeight="1">
      <c r="A50" s="18"/>
      <c r="B50" s="19"/>
      <c r="C50" s="18"/>
      <c r="D50" s="29" t="s">
        <v>49</v>
      </c>
      <c r="E50" s="30"/>
      <c r="F50" s="30"/>
      <c r="G50" s="29" t="s">
        <v>50</v>
      </c>
      <c r="H50" s="30"/>
      <c r="I50" s="30"/>
      <c r="J50" s="30"/>
      <c r="K50" s="30"/>
      <c r="L50" s="19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</row>
    <row r="51" spans="1:65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5.75" customHeight="1">
      <c r="A61" s="18"/>
      <c r="B61" s="19"/>
      <c r="C61" s="18"/>
      <c r="D61" s="31" t="s">
        <v>51</v>
      </c>
      <c r="E61" s="21"/>
      <c r="F61" s="92" t="s">
        <v>52</v>
      </c>
      <c r="G61" s="31" t="s">
        <v>51</v>
      </c>
      <c r="H61" s="21"/>
      <c r="I61" s="21"/>
      <c r="J61" s="93" t="s">
        <v>52</v>
      </c>
      <c r="K61" s="21"/>
      <c r="L61" s="19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</row>
    <row r="62" spans="1:65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ht="15.75" customHeight="1">
      <c r="A65" s="18"/>
      <c r="B65" s="19"/>
      <c r="C65" s="18"/>
      <c r="D65" s="29" t="s">
        <v>53</v>
      </c>
      <c r="E65" s="30"/>
      <c r="F65" s="30"/>
      <c r="G65" s="29" t="s">
        <v>54</v>
      </c>
      <c r="H65" s="30"/>
      <c r="I65" s="30"/>
      <c r="J65" s="30"/>
      <c r="K65" s="30"/>
      <c r="L65" s="19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</row>
    <row r="66" spans="1:65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5.75" customHeight="1">
      <c r="A76" s="18"/>
      <c r="B76" s="19"/>
      <c r="C76" s="18"/>
      <c r="D76" s="31" t="s">
        <v>51</v>
      </c>
      <c r="E76" s="21"/>
      <c r="F76" s="92" t="s">
        <v>52</v>
      </c>
      <c r="G76" s="31" t="s">
        <v>51</v>
      </c>
      <c r="H76" s="21"/>
      <c r="I76" s="21"/>
      <c r="J76" s="93" t="s">
        <v>52</v>
      </c>
      <c r="K76" s="21"/>
      <c r="L76" s="19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</row>
    <row r="77" spans="1:65" ht="14.25" customHeight="1">
      <c r="A77" s="18"/>
      <c r="B77" s="32"/>
      <c r="C77" s="33"/>
      <c r="D77" s="33"/>
      <c r="E77" s="33"/>
      <c r="F77" s="33"/>
      <c r="G77" s="33"/>
      <c r="H77" s="33"/>
      <c r="I77" s="33"/>
      <c r="J77" s="33"/>
      <c r="K77" s="33"/>
      <c r="L77" s="19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</row>
    <row r="78" spans="1:6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6.75" customHeight="1">
      <c r="A81" s="18"/>
      <c r="B81" s="34"/>
      <c r="C81" s="35"/>
      <c r="D81" s="35"/>
      <c r="E81" s="35"/>
      <c r="F81" s="35"/>
      <c r="G81" s="35"/>
      <c r="H81" s="35"/>
      <c r="I81" s="35"/>
      <c r="J81" s="35"/>
      <c r="K81" s="35"/>
      <c r="L81" s="19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</row>
    <row r="82" spans="1:65" ht="24.75" customHeight="1">
      <c r="A82" s="18"/>
      <c r="B82" s="19"/>
      <c r="C82" s="7" t="s">
        <v>103</v>
      </c>
      <c r="D82" s="18"/>
      <c r="E82" s="18"/>
      <c r="F82" s="18"/>
      <c r="G82" s="18"/>
      <c r="H82" s="18"/>
      <c r="I82" s="18"/>
      <c r="J82" s="18"/>
      <c r="K82" s="18"/>
      <c r="L82" s="19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</row>
    <row r="83" spans="1:65" ht="6.75" customHeight="1">
      <c r="A83" s="18"/>
      <c r="B83" s="19"/>
      <c r="C83" s="18"/>
      <c r="D83" s="18"/>
      <c r="E83" s="18"/>
      <c r="F83" s="18"/>
      <c r="G83" s="18"/>
      <c r="H83" s="18"/>
      <c r="I83" s="18"/>
      <c r="J83" s="18"/>
      <c r="K83" s="18"/>
      <c r="L83" s="19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</row>
    <row r="84" spans="1:65" ht="12" customHeight="1">
      <c r="A84" s="18"/>
      <c r="B84" s="19"/>
      <c r="C84" s="13" t="s">
        <v>16</v>
      </c>
      <c r="D84" s="18"/>
      <c r="E84" s="18"/>
      <c r="F84" s="18"/>
      <c r="G84" s="18"/>
      <c r="H84" s="18"/>
      <c r="I84" s="18"/>
      <c r="J84" s="18"/>
      <c r="K84" s="18"/>
      <c r="L84" s="19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</row>
    <row r="85" spans="1:65" ht="26.25" customHeight="1">
      <c r="A85" s="18"/>
      <c r="B85" s="19"/>
      <c r="C85" s="18"/>
      <c r="D85" s="18"/>
      <c r="E85" s="228" t="str">
        <f>E7</f>
        <v>Stavební úpravy části 1.NP pro změnu užívání knihovny na lékařskou ordinaci-aktualizace 04/2026</v>
      </c>
      <c r="F85" s="200"/>
      <c r="G85" s="200"/>
      <c r="H85" s="200"/>
      <c r="I85" s="18"/>
      <c r="J85" s="18"/>
      <c r="K85" s="18"/>
      <c r="L85" s="19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</row>
    <row r="86" spans="1:65" ht="12" customHeight="1">
      <c r="A86" s="18"/>
      <c r="B86" s="19"/>
      <c r="C86" s="13" t="s">
        <v>101</v>
      </c>
      <c r="D86" s="18"/>
      <c r="E86" s="18"/>
      <c r="F86" s="18"/>
      <c r="G86" s="18"/>
      <c r="H86" s="18"/>
      <c r="I86" s="18"/>
      <c r="J86" s="18"/>
      <c r="K86" s="18"/>
      <c r="L86" s="19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</row>
    <row r="87" spans="1:65" ht="16.5" customHeight="1">
      <c r="A87" s="18"/>
      <c r="B87" s="19"/>
      <c r="C87" s="18"/>
      <c r="D87" s="18"/>
      <c r="E87" s="208" t="str">
        <f>E9</f>
        <v>001 - Stavební část</v>
      </c>
      <c r="F87" s="200"/>
      <c r="G87" s="200"/>
      <c r="H87" s="200"/>
      <c r="I87" s="18"/>
      <c r="J87" s="18"/>
      <c r="K87" s="18"/>
      <c r="L87" s="19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</row>
    <row r="88" spans="1:65" ht="6.75" customHeight="1">
      <c r="A88" s="18"/>
      <c r="B88" s="19"/>
      <c r="C88" s="18"/>
      <c r="D88" s="18"/>
      <c r="E88" s="18"/>
      <c r="F88" s="18"/>
      <c r="G88" s="18"/>
      <c r="H88" s="18"/>
      <c r="I88" s="18"/>
      <c r="J88" s="18"/>
      <c r="K88" s="18"/>
      <c r="L88" s="19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</row>
    <row r="89" spans="1:65" ht="12" customHeight="1">
      <c r="A89" s="18"/>
      <c r="B89" s="19"/>
      <c r="C89" s="13" t="s">
        <v>20</v>
      </c>
      <c r="D89" s="18"/>
      <c r="E89" s="18"/>
      <c r="F89" s="11" t="str">
        <f>F12</f>
        <v>Trutnov Poříčí</v>
      </c>
      <c r="G89" s="18"/>
      <c r="H89" s="18"/>
      <c r="I89" s="13" t="s">
        <v>22</v>
      </c>
      <c r="J89" s="42" t="str">
        <f>IF(J12="","",J12)</f>
        <v>1. 4. 2026</v>
      </c>
      <c r="K89" s="18"/>
      <c r="L89" s="19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</row>
    <row r="90" spans="1:65" ht="6.75" customHeight="1">
      <c r="A90" s="18"/>
      <c r="B90" s="19"/>
      <c r="C90" s="18"/>
      <c r="D90" s="18"/>
      <c r="E90" s="18"/>
      <c r="F90" s="18"/>
      <c r="G90" s="18"/>
      <c r="H90" s="18"/>
      <c r="I90" s="18"/>
      <c r="J90" s="18"/>
      <c r="K90" s="18"/>
      <c r="L90" s="19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</row>
    <row r="91" spans="1:65" ht="15" customHeight="1">
      <c r="A91" s="18"/>
      <c r="B91" s="19"/>
      <c r="C91" s="13" t="s">
        <v>24</v>
      </c>
      <c r="D91" s="18"/>
      <c r="E91" s="18"/>
      <c r="F91" s="11" t="str">
        <f>E15</f>
        <v>Město Trutnov</v>
      </c>
      <c r="G91" s="18"/>
      <c r="H91" s="18"/>
      <c r="I91" s="13" t="s">
        <v>30</v>
      </c>
      <c r="J91" s="16" t="str">
        <f>E21</f>
        <v>Jiřina Fikarová</v>
      </c>
      <c r="K91" s="18"/>
      <c r="L91" s="19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</row>
    <row r="92" spans="1:65" ht="15" customHeight="1">
      <c r="A92" s="18"/>
      <c r="B92" s="19"/>
      <c r="C92" s="13" t="s">
        <v>28</v>
      </c>
      <c r="D92" s="18"/>
      <c r="E92" s="18"/>
      <c r="F92" s="94" t="str">
        <f>IF(E18="","",E18)</f>
        <v>Vyplň údaj</v>
      </c>
      <c r="G92" s="18"/>
      <c r="H92" s="18"/>
      <c r="I92" s="13" t="s">
        <v>33</v>
      </c>
      <c r="J92" s="16" t="str">
        <f>E24</f>
        <v>Ing. Lenka Kasperová</v>
      </c>
      <c r="K92" s="18"/>
      <c r="L92" s="19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</row>
    <row r="93" spans="1:65" ht="9.75" customHeight="1">
      <c r="A93" s="18"/>
      <c r="B93" s="19"/>
      <c r="C93" s="18"/>
      <c r="D93" s="18"/>
      <c r="E93" s="18"/>
      <c r="F93" s="18"/>
      <c r="G93" s="18"/>
      <c r="H93" s="18"/>
      <c r="I93" s="18"/>
      <c r="J93" s="18"/>
      <c r="K93" s="18"/>
      <c r="L93" s="19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</row>
    <row r="94" spans="1:65" ht="29.25" customHeight="1">
      <c r="A94" s="18"/>
      <c r="B94" s="19"/>
      <c r="C94" s="95" t="s">
        <v>104</v>
      </c>
      <c r="D94" s="86"/>
      <c r="E94" s="86"/>
      <c r="F94" s="86"/>
      <c r="G94" s="86"/>
      <c r="H94" s="86"/>
      <c r="I94" s="86"/>
      <c r="J94" s="96" t="s">
        <v>105</v>
      </c>
      <c r="K94" s="86"/>
      <c r="L94" s="19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</row>
    <row r="95" spans="1:65" ht="9.75" customHeight="1">
      <c r="A95" s="18"/>
      <c r="B95" s="19"/>
      <c r="C95" s="18"/>
      <c r="D95" s="18"/>
      <c r="E95" s="18"/>
      <c r="F95" s="18"/>
      <c r="G95" s="18"/>
      <c r="H95" s="18"/>
      <c r="I95" s="18"/>
      <c r="J95" s="18"/>
      <c r="K95" s="18"/>
      <c r="L95" s="19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</row>
    <row r="96" spans="1:65" ht="22.5" customHeight="1">
      <c r="A96" s="18"/>
      <c r="B96" s="19"/>
      <c r="C96" s="97" t="s">
        <v>106</v>
      </c>
      <c r="D96" s="18"/>
      <c r="E96" s="18"/>
      <c r="F96" s="18"/>
      <c r="G96" s="18"/>
      <c r="H96" s="18"/>
      <c r="I96" s="18"/>
      <c r="J96" s="56">
        <f t="shared" ref="J96:J98" si="1">J135</f>
        <v>0</v>
      </c>
      <c r="K96" s="18"/>
      <c r="L96" s="19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3" t="s">
        <v>107</v>
      </c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</row>
    <row r="97" spans="1:65" ht="24.75" customHeight="1">
      <c r="A97" s="98"/>
      <c r="B97" s="99"/>
      <c r="C97" s="98"/>
      <c r="D97" s="100" t="s">
        <v>173</v>
      </c>
      <c r="E97" s="101"/>
      <c r="F97" s="101"/>
      <c r="G97" s="101"/>
      <c r="H97" s="101"/>
      <c r="I97" s="101"/>
      <c r="J97" s="102">
        <f t="shared" si="1"/>
        <v>0</v>
      </c>
      <c r="K97" s="98"/>
      <c r="L97" s="99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98"/>
      <c r="BE97" s="98"/>
      <c r="BF97" s="98"/>
      <c r="BG97" s="98"/>
      <c r="BH97" s="98"/>
      <c r="BI97" s="98"/>
      <c r="BJ97" s="98"/>
      <c r="BK97" s="98"/>
      <c r="BL97" s="98"/>
      <c r="BM97" s="98"/>
    </row>
    <row r="98" spans="1:65" ht="19.5" customHeight="1">
      <c r="A98" s="103"/>
      <c r="B98" s="104"/>
      <c r="C98" s="103"/>
      <c r="D98" s="105" t="s">
        <v>174</v>
      </c>
      <c r="E98" s="106"/>
      <c r="F98" s="106"/>
      <c r="G98" s="106"/>
      <c r="H98" s="106"/>
      <c r="I98" s="106"/>
      <c r="J98" s="107">
        <f t="shared" si="1"/>
        <v>0</v>
      </c>
      <c r="K98" s="103"/>
      <c r="L98" s="104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</row>
    <row r="99" spans="1:65" ht="19.5" customHeight="1">
      <c r="A99" s="103"/>
      <c r="B99" s="104"/>
      <c r="C99" s="103"/>
      <c r="D99" s="105" t="s">
        <v>175</v>
      </c>
      <c r="E99" s="106"/>
      <c r="F99" s="106"/>
      <c r="G99" s="106"/>
      <c r="H99" s="106"/>
      <c r="I99" s="106"/>
      <c r="J99" s="107">
        <f>J173</f>
        <v>0</v>
      </c>
      <c r="K99" s="103"/>
      <c r="L99" s="104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</row>
    <row r="100" spans="1:65" ht="19.5" customHeight="1">
      <c r="A100" s="103"/>
      <c r="B100" s="104"/>
      <c r="C100" s="103"/>
      <c r="D100" s="105" t="s">
        <v>176</v>
      </c>
      <c r="E100" s="106"/>
      <c r="F100" s="106"/>
      <c r="G100" s="106"/>
      <c r="H100" s="106"/>
      <c r="I100" s="106"/>
      <c r="J100" s="107">
        <f>J190</f>
        <v>0</v>
      </c>
      <c r="K100" s="103"/>
      <c r="L100" s="104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  <c r="BM100" s="103"/>
    </row>
    <row r="101" spans="1:65" ht="19.5" customHeight="1">
      <c r="A101" s="103"/>
      <c r="B101" s="104"/>
      <c r="C101" s="103"/>
      <c r="D101" s="105" t="s">
        <v>177</v>
      </c>
      <c r="E101" s="106"/>
      <c r="F101" s="106"/>
      <c r="G101" s="106"/>
      <c r="H101" s="106"/>
      <c r="I101" s="106"/>
      <c r="J101" s="107">
        <f>J219</f>
        <v>0</v>
      </c>
      <c r="K101" s="103"/>
      <c r="L101" s="104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</row>
    <row r="102" spans="1:65" ht="19.5" customHeight="1">
      <c r="A102" s="103"/>
      <c r="B102" s="104"/>
      <c r="C102" s="103"/>
      <c r="D102" s="105" t="s">
        <v>178</v>
      </c>
      <c r="E102" s="106"/>
      <c r="F102" s="106"/>
      <c r="G102" s="106"/>
      <c r="H102" s="106"/>
      <c r="I102" s="106"/>
      <c r="J102" s="107">
        <f>J226</f>
        <v>0</v>
      </c>
      <c r="K102" s="103"/>
      <c r="L102" s="104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  <c r="BM102" s="103"/>
    </row>
    <row r="103" spans="1:65" ht="19.5" customHeight="1">
      <c r="A103" s="103"/>
      <c r="B103" s="104"/>
      <c r="C103" s="103"/>
      <c r="D103" s="105" t="s">
        <v>179</v>
      </c>
      <c r="E103" s="106"/>
      <c r="F103" s="106"/>
      <c r="G103" s="106"/>
      <c r="H103" s="106"/>
      <c r="I103" s="106"/>
      <c r="J103" s="107">
        <f>J272</f>
        <v>0</v>
      </c>
      <c r="K103" s="103"/>
      <c r="L103" s="104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  <c r="BM103" s="103"/>
    </row>
    <row r="104" spans="1:65" ht="19.5" customHeight="1">
      <c r="A104" s="103"/>
      <c r="B104" s="104"/>
      <c r="C104" s="103"/>
      <c r="D104" s="105" t="s">
        <v>180</v>
      </c>
      <c r="E104" s="106"/>
      <c r="F104" s="106"/>
      <c r="G104" s="106"/>
      <c r="H104" s="106"/>
      <c r="I104" s="106"/>
      <c r="J104" s="107">
        <f>J364</f>
        <v>0</v>
      </c>
      <c r="K104" s="103"/>
      <c r="L104" s="104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  <c r="BM104" s="103"/>
    </row>
    <row r="105" spans="1:65" ht="19.5" customHeight="1">
      <c r="A105" s="103"/>
      <c r="B105" s="104"/>
      <c r="C105" s="103"/>
      <c r="D105" s="105" t="s">
        <v>181</v>
      </c>
      <c r="E105" s="106"/>
      <c r="F105" s="106"/>
      <c r="G105" s="106"/>
      <c r="H105" s="106"/>
      <c r="I105" s="106"/>
      <c r="J105" s="107">
        <f>J370</f>
        <v>0</v>
      </c>
      <c r="K105" s="103"/>
      <c r="L105" s="104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  <c r="BM105" s="103"/>
    </row>
    <row r="106" spans="1:65" ht="24.75" customHeight="1">
      <c r="A106" s="98"/>
      <c r="B106" s="99"/>
      <c r="C106" s="98"/>
      <c r="D106" s="100" t="s">
        <v>182</v>
      </c>
      <c r="E106" s="101"/>
      <c r="F106" s="101"/>
      <c r="G106" s="101"/>
      <c r="H106" s="101"/>
      <c r="I106" s="101"/>
      <c r="J106" s="102">
        <f t="shared" ref="J106:J107" si="2">J372</f>
        <v>0</v>
      </c>
      <c r="K106" s="98"/>
      <c r="L106" s="99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  <c r="BG106" s="98"/>
      <c r="BH106" s="98"/>
      <c r="BI106" s="98"/>
      <c r="BJ106" s="98"/>
      <c r="BK106" s="98"/>
      <c r="BL106" s="98"/>
      <c r="BM106" s="98"/>
    </row>
    <row r="107" spans="1:65" ht="19.5" customHeight="1">
      <c r="A107" s="103"/>
      <c r="B107" s="104"/>
      <c r="C107" s="103"/>
      <c r="D107" s="105" t="s">
        <v>183</v>
      </c>
      <c r="E107" s="106"/>
      <c r="F107" s="106"/>
      <c r="G107" s="106"/>
      <c r="H107" s="106"/>
      <c r="I107" s="106"/>
      <c r="J107" s="107">
        <f t="shared" si="2"/>
        <v>0</v>
      </c>
      <c r="K107" s="103"/>
      <c r="L107" s="104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  <c r="BM107" s="103"/>
    </row>
    <row r="108" spans="1:65" ht="19.5" customHeight="1">
      <c r="A108" s="103"/>
      <c r="B108" s="104"/>
      <c r="C108" s="103"/>
      <c r="D108" s="105" t="s">
        <v>184</v>
      </c>
      <c r="E108" s="106"/>
      <c r="F108" s="106"/>
      <c r="G108" s="106"/>
      <c r="H108" s="106"/>
      <c r="I108" s="106"/>
      <c r="J108" s="107">
        <f>J425</f>
        <v>0</v>
      </c>
      <c r="K108" s="103"/>
      <c r="L108" s="104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  <c r="BM108" s="103"/>
    </row>
    <row r="109" spans="1:65" ht="19.5" customHeight="1">
      <c r="A109" s="103"/>
      <c r="B109" s="104"/>
      <c r="C109" s="103"/>
      <c r="D109" s="105" t="s">
        <v>185</v>
      </c>
      <c r="E109" s="106"/>
      <c r="F109" s="106"/>
      <c r="G109" s="106"/>
      <c r="H109" s="106"/>
      <c r="I109" s="106"/>
      <c r="J109" s="107">
        <f>J454</f>
        <v>0</v>
      </c>
      <c r="K109" s="103"/>
      <c r="L109" s="104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</row>
    <row r="110" spans="1:65" ht="19.5" customHeight="1">
      <c r="A110" s="103"/>
      <c r="B110" s="104"/>
      <c r="C110" s="103"/>
      <c r="D110" s="105" t="s">
        <v>186</v>
      </c>
      <c r="E110" s="106"/>
      <c r="F110" s="106"/>
      <c r="G110" s="106"/>
      <c r="H110" s="106"/>
      <c r="I110" s="106"/>
      <c r="J110" s="107">
        <f>J458</f>
        <v>0</v>
      </c>
      <c r="K110" s="103"/>
      <c r="L110" s="104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  <c r="BM110" s="103"/>
    </row>
    <row r="111" spans="1:65" ht="19.5" customHeight="1">
      <c r="A111" s="103"/>
      <c r="B111" s="104"/>
      <c r="C111" s="103"/>
      <c r="D111" s="105" t="s">
        <v>187</v>
      </c>
      <c r="E111" s="106"/>
      <c r="F111" s="106"/>
      <c r="G111" s="106"/>
      <c r="H111" s="106"/>
      <c r="I111" s="106"/>
      <c r="J111" s="107">
        <f>J505</f>
        <v>0</v>
      </c>
      <c r="K111" s="103"/>
      <c r="L111" s="104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  <c r="BM111" s="103"/>
    </row>
    <row r="112" spans="1:65" ht="19.5" customHeight="1">
      <c r="A112" s="103"/>
      <c r="B112" s="104"/>
      <c r="C112" s="103"/>
      <c r="D112" s="105" t="s">
        <v>188</v>
      </c>
      <c r="E112" s="106"/>
      <c r="F112" s="106"/>
      <c r="G112" s="106"/>
      <c r="H112" s="106"/>
      <c r="I112" s="106"/>
      <c r="J112" s="107">
        <f>J511</f>
        <v>0</v>
      </c>
      <c r="K112" s="103"/>
      <c r="L112" s="104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</row>
    <row r="113" spans="1:65" ht="19.5" customHeight="1">
      <c r="A113" s="103"/>
      <c r="B113" s="104"/>
      <c r="C113" s="103"/>
      <c r="D113" s="105" t="s">
        <v>189</v>
      </c>
      <c r="E113" s="106"/>
      <c r="F113" s="106"/>
      <c r="G113" s="106"/>
      <c r="H113" s="106"/>
      <c r="I113" s="106"/>
      <c r="J113" s="107">
        <f>J540</f>
        <v>0</v>
      </c>
      <c r="K113" s="103"/>
      <c r="L113" s="104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</row>
    <row r="114" spans="1:65" ht="19.5" customHeight="1">
      <c r="A114" s="103"/>
      <c r="B114" s="104"/>
      <c r="C114" s="103"/>
      <c r="D114" s="105" t="s">
        <v>190</v>
      </c>
      <c r="E114" s="106"/>
      <c r="F114" s="106"/>
      <c r="G114" s="106"/>
      <c r="H114" s="106"/>
      <c r="I114" s="106"/>
      <c r="J114" s="107">
        <f>J564</f>
        <v>0</v>
      </c>
      <c r="K114" s="103"/>
      <c r="L114" s="104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</row>
    <row r="115" spans="1:65" ht="24.75" customHeight="1">
      <c r="A115" s="98"/>
      <c r="B115" s="99"/>
      <c r="C115" s="98"/>
      <c r="D115" s="100" t="s">
        <v>191</v>
      </c>
      <c r="E115" s="101"/>
      <c r="F115" s="101"/>
      <c r="G115" s="101"/>
      <c r="H115" s="101"/>
      <c r="I115" s="101"/>
      <c r="J115" s="102">
        <f>J580</f>
        <v>0</v>
      </c>
      <c r="K115" s="98"/>
      <c r="L115" s="99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  <c r="AS115" s="98"/>
      <c r="AT115" s="98"/>
      <c r="AU115" s="98"/>
      <c r="AV115" s="98"/>
      <c r="AW115" s="98"/>
      <c r="AX115" s="98"/>
      <c r="AY115" s="98"/>
      <c r="AZ115" s="98"/>
      <c r="BA115" s="98"/>
      <c r="BB115" s="98"/>
      <c r="BC115" s="98"/>
      <c r="BD115" s="98"/>
      <c r="BE115" s="98"/>
      <c r="BF115" s="98"/>
      <c r="BG115" s="98"/>
      <c r="BH115" s="98"/>
      <c r="BI115" s="98"/>
      <c r="BJ115" s="98"/>
      <c r="BK115" s="98"/>
      <c r="BL115" s="98"/>
      <c r="BM115" s="98"/>
    </row>
    <row r="116" spans="1:65" ht="21.75" customHeight="1">
      <c r="A116" s="18"/>
      <c r="B116" s="19"/>
      <c r="C116" s="18"/>
      <c r="D116" s="18"/>
      <c r="E116" s="18"/>
      <c r="F116" s="18"/>
      <c r="G116" s="18"/>
      <c r="H116" s="18"/>
      <c r="I116" s="18"/>
      <c r="J116" s="18"/>
      <c r="K116" s="18"/>
      <c r="L116" s="19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</row>
    <row r="117" spans="1:65" ht="6.75" customHeight="1">
      <c r="A117" s="18"/>
      <c r="B117" s="32"/>
      <c r="C117" s="33"/>
      <c r="D117" s="33"/>
      <c r="E117" s="33"/>
      <c r="F117" s="33"/>
      <c r="G117" s="33"/>
      <c r="H117" s="33"/>
      <c r="I117" s="33"/>
      <c r="J117" s="33"/>
      <c r="K117" s="33"/>
      <c r="L117" s="19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</row>
    <row r="118" spans="1:65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</row>
    <row r="119" spans="1:65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</row>
    <row r="120" spans="1:65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</row>
    <row r="121" spans="1:65" ht="6.75" customHeight="1">
      <c r="A121" s="18"/>
      <c r="B121" s="34"/>
      <c r="C121" s="35"/>
      <c r="D121" s="35"/>
      <c r="E121" s="35"/>
      <c r="F121" s="35"/>
      <c r="G121" s="35"/>
      <c r="H121" s="35"/>
      <c r="I121" s="35"/>
      <c r="J121" s="35"/>
      <c r="K121" s="35"/>
      <c r="L121" s="19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</row>
    <row r="122" spans="1:65" ht="24.75" customHeight="1">
      <c r="A122" s="18"/>
      <c r="B122" s="19"/>
      <c r="C122" s="7" t="s">
        <v>111</v>
      </c>
      <c r="D122" s="18"/>
      <c r="E122" s="18"/>
      <c r="F122" s="18"/>
      <c r="G122" s="18"/>
      <c r="H122" s="18"/>
      <c r="I122" s="18"/>
      <c r="J122" s="18"/>
      <c r="K122" s="18"/>
      <c r="L122" s="19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</row>
    <row r="123" spans="1:65" ht="6.75" customHeight="1">
      <c r="A123" s="18"/>
      <c r="B123" s="19"/>
      <c r="C123" s="18"/>
      <c r="D123" s="18"/>
      <c r="E123" s="18"/>
      <c r="F123" s="18"/>
      <c r="G123" s="18"/>
      <c r="H123" s="18"/>
      <c r="I123" s="18"/>
      <c r="J123" s="18"/>
      <c r="K123" s="18"/>
      <c r="L123" s="19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</row>
    <row r="124" spans="1:65" ht="12" customHeight="1">
      <c r="A124" s="18"/>
      <c r="B124" s="19"/>
      <c r="C124" s="13" t="s">
        <v>16</v>
      </c>
      <c r="D124" s="18"/>
      <c r="E124" s="18"/>
      <c r="F124" s="18"/>
      <c r="G124" s="18"/>
      <c r="H124" s="18"/>
      <c r="I124" s="18"/>
      <c r="J124" s="18"/>
      <c r="K124" s="18"/>
      <c r="L124" s="19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</row>
    <row r="125" spans="1:65" ht="26.25" customHeight="1">
      <c r="A125" s="18"/>
      <c r="B125" s="19"/>
      <c r="C125" s="18"/>
      <c r="D125" s="18"/>
      <c r="E125" s="228" t="str">
        <f>E7</f>
        <v>Stavební úpravy části 1.NP pro změnu užívání knihovny na lékařskou ordinaci-aktualizace 04/2026</v>
      </c>
      <c r="F125" s="200"/>
      <c r="G125" s="200"/>
      <c r="H125" s="200"/>
      <c r="I125" s="18"/>
      <c r="J125" s="18"/>
      <c r="K125" s="18"/>
      <c r="L125" s="19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</row>
    <row r="126" spans="1:65" ht="12" customHeight="1">
      <c r="A126" s="18"/>
      <c r="B126" s="19"/>
      <c r="C126" s="13" t="s">
        <v>101</v>
      </c>
      <c r="D126" s="18"/>
      <c r="E126" s="18"/>
      <c r="F126" s="18"/>
      <c r="G126" s="18"/>
      <c r="H126" s="18"/>
      <c r="I126" s="18"/>
      <c r="J126" s="18"/>
      <c r="K126" s="18"/>
      <c r="L126" s="19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</row>
    <row r="127" spans="1:65" ht="16.5" customHeight="1">
      <c r="A127" s="18"/>
      <c r="B127" s="19"/>
      <c r="C127" s="18"/>
      <c r="D127" s="18"/>
      <c r="E127" s="208" t="str">
        <f>E9</f>
        <v>001 - Stavební část</v>
      </c>
      <c r="F127" s="200"/>
      <c r="G127" s="200"/>
      <c r="H127" s="200"/>
      <c r="I127" s="18"/>
      <c r="J127" s="18"/>
      <c r="K127" s="18"/>
      <c r="L127" s="19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</row>
    <row r="128" spans="1:65" ht="6.75" customHeight="1">
      <c r="A128" s="18"/>
      <c r="B128" s="19"/>
      <c r="C128" s="18"/>
      <c r="D128" s="18"/>
      <c r="E128" s="18"/>
      <c r="F128" s="18"/>
      <c r="G128" s="18"/>
      <c r="H128" s="18"/>
      <c r="I128" s="18"/>
      <c r="J128" s="18"/>
      <c r="K128" s="18"/>
      <c r="L128" s="19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</row>
    <row r="129" spans="1:65" ht="12" customHeight="1">
      <c r="A129" s="18"/>
      <c r="B129" s="19"/>
      <c r="C129" s="13" t="s">
        <v>20</v>
      </c>
      <c r="D129" s="18"/>
      <c r="E129" s="18"/>
      <c r="F129" s="11" t="str">
        <f>F12</f>
        <v>Trutnov Poříčí</v>
      </c>
      <c r="G129" s="18"/>
      <c r="H129" s="18"/>
      <c r="I129" s="13" t="s">
        <v>22</v>
      </c>
      <c r="J129" s="42" t="str">
        <f>IF(J12="","",J12)</f>
        <v>1. 4. 2026</v>
      </c>
      <c r="K129" s="18"/>
      <c r="L129" s="19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</row>
    <row r="130" spans="1:65" ht="6.75" customHeight="1">
      <c r="A130" s="18"/>
      <c r="B130" s="19"/>
      <c r="C130" s="18"/>
      <c r="D130" s="18"/>
      <c r="E130" s="18"/>
      <c r="F130" s="18"/>
      <c r="G130" s="18"/>
      <c r="H130" s="18"/>
      <c r="I130" s="18"/>
      <c r="J130" s="18"/>
      <c r="K130" s="18"/>
      <c r="L130" s="19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</row>
    <row r="131" spans="1:65" ht="15" customHeight="1">
      <c r="A131" s="18"/>
      <c r="B131" s="19"/>
      <c r="C131" s="13" t="s">
        <v>24</v>
      </c>
      <c r="D131" s="18"/>
      <c r="E131" s="18"/>
      <c r="F131" s="11" t="str">
        <f>E15</f>
        <v>Město Trutnov</v>
      </c>
      <c r="G131" s="18"/>
      <c r="H131" s="18"/>
      <c r="I131" s="13" t="s">
        <v>30</v>
      </c>
      <c r="J131" s="16" t="str">
        <f>E21</f>
        <v>Jiřina Fikarová</v>
      </c>
      <c r="K131" s="18"/>
      <c r="L131" s="19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</row>
    <row r="132" spans="1:65" ht="15" customHeight="1">
      <c r="A132" s="18"/>
      <c r="B132" s="19"/>
      <c r="C132" s="13" t="s">
        <v>28</v>
      </c>
      <c r="D132" s="18"/>
      <c r="E132" s="18"/>
      <c r="F132" s="94" t="str">
        <f>IF(E18="","",E18)</f>
        <v>Vyplň údaj</v>
      </c>
      <c r="G132" s="18"/>
      <c r="H132" s="18"/>
      <c r="I132" s="13" t="s">
        <v>33</v>
      </c>
      <c r="J132" s="16" t="str">
        <f>E24</f>
        <v>Ing. Lenka Kasperová</v>
      </c>
      <c r="K132" s="18"/>
      <c r="L132" s="19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</row>
    <row r="133" spans="1:65" ht="9.75" customHeight="1">
      <c r="A133" s="18"/>
      <c r="B133" s="19"/>
      <c r="C133" s="18"/>
      <c r="D133" s="18"/>
      <c r="E133" s="18"/>
      <c r="F133" s="18"/>
      <c r="G133" s="18"/>
      <c r="H133" s="18"/>
      <c r="I133" s="18"/>
      <c r="J133" s="18"/>
      <c r="K133" s="18"/>
      <c r="L133" s="19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</row>
    <row r="134" spans="1:65" ht="29.25" customHeight="1">
      <c r="A134" s="108"/>
      <c r="B134" s="109"/>
      <c r="C134" s="110" t="s">
        <v>112</v>
      </c>
      <c r="D134" s="111" t="s">
        <v>61</v>
      </c>
      <c r="E134" s="111" t="s">
        <v>57</v>
      </c>
      <c r="F134" s="111" t="s">
        <v>58</v>
      </c>
      <c r="G134" s="111" t="s">
        <v>113</v>
      </c>
      <c r="H134" s="111" t="s">
        <v>114</v>
      </c>
      <c r="I134" s="111" t="s">
        <v>115</v>
      </c>
      <c r="J134" s="111" t="s">
        <v>105</v>
      </c>
      <c r="K134" s="112" t="s">
        <v>116</v>
      </c>
      <c r="L134" s="109"/>
      <c r="M134" s="48" t="s">
        <v>1</v>
      </c>
      <c r="N134" s="49" t="s">
        <v>40</v>
      </c>
      <c r="O134" s="49" t="s">
        <v>117</v>
      </c>
      <c r="P134" s="49" t="s">
        <v>118</v>
      </c>
      <c r="Q134" s="49" t="s">
        <v>119</v>
      </c>
      <c r="R134" s="49" t="s">
        <v>120</v>
      </c>
      <c r="S134" s="49" t="s">
        <v>121</v>
      </c>
      <c r="T134" s="50" t="s">
        <v>122</v>
      </c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</row>
    <row r="135" spans="1:65" ht="22.5" customHeight="1">
      <c r="A135" s="18"/>
      <c r="B135" s="19"/>
      <c r="C135" s="54" t="s">
        <v>123</v>
      </c>
      <c r="D135" s="18"/>
      <c r="E135" s="18"/>
      <c r="F135" s="18"/>
      <c r="G135" s="18"/>
      <c r="H135" s="18"/>
      <c r="I135" s="18"/>
      <c r="J135" s="113">
        <f t="shared" ref="J135:J137" si="3">BK135</f>
        <v>0</v>
      </c>
      <c r="K135" s="18"/>
      <c r="L135" s="19"/>
      <c r="M135" s="51"/>
      <c r="N135" s="43"/>
      <c r="O135" s="43"/>
      <c r="P135" s="114">
        <f>P136+P372+P580</f>
        <v>0</v>
      </c>
      <c r="Q135" s="43"/>
      <c r="R135" s="114">
        <f>R136+R372+R580</f>
        <v>54.490861003479999</v>
      </c>
      <c r="S135" s="43"/>
      <c r="T135" s="115">
        <f>T136+T372+T580</f>
        <v>58.687035000000009</v>
      </c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3" t="s">
        <v>75</v>
      </c>
      <c r="AU135" s="3" t="s">
        <v>107</v>
      </c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16">
        <f>BK136+BK372+BK580</f>
        <v>0</v>
      </c>
      <c r="BL135" s="18"/>
      <c r="BM135" s="18"/>
    </row>
    <row r="136" spans="1:65" ht="25.5" customHeight="1">
      <c r="A136" s="117"/>
      <c r="B136" s="118"/>
      <c r="C136" s="117"/>
      <c r="D136" s="119" t="s">
        <v>75</v>
      </c>
      <c r="E136" s="120" t="s">
        <v>192</v>
      </c>
      <c r="F136" s="120" t="s">
        <v>193</v>
      </c>
      <c r="G136" s="117"/>
      <c r="H136" s="117"/>
      <c r="I136" s="117"/>
      <c r="J136" s="121">
        <f t="shared" si="3"/>
        <v>0</v>
      </c>
      <c r="K136" s="117"/>
      <c r="L136" s="118"/>
      <c r="M136" s="122"/>
      <c r="N136" s="117"/>
      <c r="O136" s="117"/>
      <c r="P136" s="123">
        <f>P137+P173+P190+P219+P226+P272+P364+P370</f>
        <v>0</v>
      </c>
      <c r="Q136" s="117"/>
      <c r="R136" s="123">
        <f>R137+R173+R190+R219+R226+R272+R364+R370</f>
        <v>44.456843250079999</v>
      </c>
      <c r="S136" s="117"/>
      <c r="T136" s="124">
        <f>T137+T173+T190+T219+T226+T272+T364+T370</f>
        <v>58.544060000000009</v>
      </c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9" t="s">
        <v>84</v>
      </c>
      <c r="AS136" s="117"/>
      <c r="AT136" s="125" t="s">
        <v>75</v>
      </c>
      <c r="AU136" s="125" t="s">
        <v>76</v>
      </c>
      <c r="AV136" s="117"/>
      <c r="AW136" s="117"/>
      <c r="AX136" s="117"/>
      <c r="AY136" s="119" t="s">
        <v>127</v>
      </c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26">
        <f>BK137+BK173+BK190+BK219+BK226+BK272+BK364+BK370</f>
        <v>0</v>
      </c>
      <c r="BL136" s="117"/>
      <c r="BM136" s="117"/>
    </row>
    <row r="137" spans="1:65" ht="22.5" customHeight="1">
      <c r="A137" s="117"/>
      <c r="B137" s="118"/>
      <c r="C137" s="117"/>
      <c r="D137" s="119" t="s">
        <v>75</v>
      </c>
      <c r="E137" s="127" t="s">
        <v>84</v>
      </c>
      <c r="F137" s="127" t="s">
        <v>194</v>
      </c>
      <c r="G137" s="117"/>
      <c r="H137" s="117"/>
      <c r="I137" s="117"/>
      <c r="J137" s="128">
        <f t="shared" si="3"/>
        <v>0</v>
      </c>
      <c r="K137" s="117"/>
      <c r="L137" s="118"/>
      <c r="M137" s="122"/>
      <c r="N137" s="117"/>
      <c r="O137" s="117"/>
      <c r="P137" s="123">
        <f>SUM(P138:P172)</f>
        <v>0</v>
      </c>
      <c r="Q137" s="117"/>
      <c r="R137" s="123">
        <f>SUM(R138:R172)</f>
        <v>0</v>
      </c>
      <c r="S137" s="117"/>
      <c r="T137" s="124">
        <f>SUM(T138:T172)</f>
        <v>9.3515999999999995</v>
      </c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9" t="s">
        <v>84</v>
      </c>
      <c r="AS137" s="117"/>
      <c r="AT137" s="125" t="s">
        <v>75</v>
      </c>
      <c r="AU137" s="125" t="s">
        <v>84</v>
      </c>
      <c r="AV137" s="117"/>
      <c r="AW137" s="117"/>
      <c r="AX137" s="117"/>
      <c r="AY137" s="119" t="s">
        <v>127</v>
      </c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26">
        <f>SUM(BK138:BK172)</f>
        <v>0</v>
      </c>
      <c r="BL137" s="117"/>
      <c r="BM137" s="117"/>
    </row>
    <row r="138" spans="1:65" ht="21.75" customHeight="1">
      <c r="A138" s="18"/>
      <c r="B138" s="19"/>
      <c r="C138" s="129" t="s">
        <v>84</v>
      </c>
      <c r="D138" s="129" t="s">
        <v>130</v>
      </c>
      <c r="E138" s="130" t="s">
        <v>195</v>
      </c>
      <c r="F138" s="131" t="s">
        <v>196</v>
      </c>
      <c r="G138" s="132" t="s">
        <v>197</v>
      </c>
      <c r="H138" s="133">
        <v>3.6</v>
      </c>
      <c r="I138" s="134"/>
      <c r="J138" s="135">
        <f>ROUND(I138*H138,2)</f>
        <v>0</v>
      </c>
      <c r="K138" s="131" t="s">
        <v>134</v>
      </c>
      <c r="L138" s="19"/>
      <c r="M138" s="136" t="s">
        <v>1</v>
      </c>
      <c r="N138" s="137" t="s">
        <v>41</v>
      </c>
      <c r="O138" s="18"/>
      <c r="P138" s="138">
        <f>O138*H138</f>
        <v>0</v>
      </c>
      <c r="Q138" s="138">
        <v>0</v>
      </c>
      <c r="R138" s="138">
        <f>Q138*H138</f>
        <v>0</v>
      </c>
      <c r="S138" s="138">
        <v>0.28100000000000003</v>
      </c>
      <c r="T138" s="139">
        <f>S138*H138</f>
        <v>1.0116000000000001</v>
      </c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40" t="s">
        <v>144</v>
      </c>
      <c r="AS138" s="18"/>
      <c r="AT138" s="140" t="s">
        <v>130</v>
      </c>
      <c r="AU138" s="140" t="s">
        <v>86</v>
      </c>
      <c r="AV138" s="18"/>
      <c r="AW138" s="18"/>
      <c r="AX138" s="18"/>
      <c r="AY138" s="3" t="s">
        <v>127</v>
      </c>
      <c r="AZ138" s="18"/>
      <c r="BA138" s="18"/>
      <c r="BB138" s="18"/>
      <c r="BC138" s="18"/>
      <c r="BD138" s="18"/>
      <c r="BE138" s="141">
        <f>IF(N138="základní",J138,0)</f>
        <v>0</v>
      </c>
      <c r="BF138" s="141">
        <f>IF(N138="snížená",J138,0)</f>
        <v>0</v>
      </c>
      <c r="BG138" s="141">
        <f>IF(N138="zákl. přenesená",J138,0)</f>
        <v>0</v>
      </c>
      <c r="BH138" s="141">
        <f>IF(N138="sníž. přenesená",J138,0)</f>
        <v>0</v>
      </c>
      <c r="BI138" s="141">
        <f>IF(N138="nulová",J138,0)</f>
        <v>0</v>
      </c>
      <c r="BJ138" s="3" t="s">
        <v>84</v>
      </c>
      <c r="BK138" s="141">
        <f>ROUND(I138*H138,2)</f>
        <v>0</v>
      </c>
      <c r="BL138" s="3" t="s">
        <v>144</v>
      </c>
      <c r="BM138" s="140" t="s">
        <v>198</v>
      </c>
    </row>
    <row r="139" spans="1:65" ht="15.75" customHeight="1">
      <c r="A139" s="148"/>
      <c r="B139" s="149"/>
      <c r="C139" s="148"/>
      <c r="D139" s="150" t="s">
        <v>199</v>
      </c>
      <c r="E139" s="151" t="s">
        <v>1</v>
      </c>
      <c r="F139" s="152" t="s">
        <v>200</v>
      </c>
      <c r="G139" s="148"/>
      <c r="H139" s="151" t="s">
        <v>1</v>
      </c>
      <c r="I139" s="148"/>
      <c r="J139" s="148"/>
      <c r="K139" s="148"/>
      <c r="L139" s="149"/>
      <c r="M139" s="153"/>
      <c r="N139" s="148"/>
      <c r="O139" s="148"/>
      <c r="P139" s="148"/>
      <c r="Q139" s="148"/>
      <c r="R139" s="148"/>
      <c r="S139" s="148"/>
      <c r="T139" s="154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51" t="s">
        <v>199</v>
      </c>
      <c r="AU139" s="151" t="s">
        <v>86</v>
      </c>
      <c r="AV139" s="148" t="s">
        <v>84</v>
      </c>
      <c r="AW139" s="148" t="s">
        <v>32</v>
      </c>
      <c r="AX139" s="148" t="s">
        <v>76</v>
      </c>
      <c r="AY139" s="151" t="s">
        <v>127</v>
      </c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148"/>
    </row>
    <row r="140" spans="1:65" ht="15.75" customHeight="1">
      <c r="A140" s="155"/>
      <c r="B140" s="156"/>
      <c r="C140" s="155"/>
      <c r="D140" s="150" t="s">
        <v>199</v>
      </c>
      <c r="E140" s="157" t="s">
        <v>1</v>
      </c>
      <c r="F140" s="158" t="s">
        <v>201</v>
      </c>
      <c r="G140" s="155"/>
      <c r="H140" s="159">
        <v>3.6</v>
      </c>
      <c r="I140" s="155"/>
      <c r="J140" s="155"/>
      <c r="K140" s="155"/>
      <c r="L140" s="156"/>
      <c r="M140" s="160"/>
      <c r="N140" s="155"/>
      <c r="O140" s="155"/>
      <c r="P140" s="155"/>
      <c r="Q140" s="155"/>
      <c r="R140" s="155"/>
      <c r="S140" s="155"/>
      <c r="T140" s="161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5"/>
      <c r="AT140" s="157" t="s">
        <v>199</v>
      </c>
      <c r="AU140" s="157" t="s">
        <v>86</v>
      </c>
      <c r="AV140" s="155" t="s">
        <v>86</v>
      </c>
      <c r="AW140" s="155" t="s">
        <v>32</v>
      </c>
      <c r="AX140" s="155" t="s">
        <v>84</v>
      </c>
      <c r="AY140" s="157" t="s">
        <v>127</v>
      </c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5"/>
    </row>
    <row r="141" spans="1:65" ht="24" customHeight="1">
      <c r="A141" s="18"/>
      <c r="B141" s="19"/>
      <c r="C141" s="129" t="s">
        <v>86</v>
      </c>
      <c r="D141" s="129" t="s">
        <v>130</v>
      </c>
      <c r="E141" s="130" t="s">
        <v>202</v>
      </c>
      <c r="F141" s="131" t="s">
        <v>203</v>
      </c>
      <c r="G141" s="132" t="s">
        <v>197</v>
      </c>
      <c r="H141" s="133">
        <v>10</v>
      </c>
      <c r="I141" s="134"/>
      <c r="J141" s="135">
        <f>ROUND(I141*H141,2)</f>
        <v>0</v>
      </c>
      <c r="K141" s="131" t="s">
        <v>134</v>
      </c>
      <c r="L141" s="19"/>
      <c r="M141" s="136" t="s">
        <v>1</v>
      </c>
      <c r="N141" s="137" t="s">
        <v>41</v>
      </c>
      <c r="O141" s="18"/>
      <c r="P141" s="138">
        <f>O141*H141</f>
        <v>0</v>
      </c>
      <c r="Q141" s="138">
        <v>0</v>
      </c>
      <c r="R141" s="138">
        <f>Q141*H141</f>
        <v>0</v>
      </c>
      <c r="S141" s="138">
        <v>0.26</v>
      </c>
      <c r="T141" s="139">
        <f>S141*H141</f>
        <v>2.6</v>
      </c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40" t="s">
        <v>144</v>
      </c>
      <c r="AS141" s="18"/>
      <c r="AT141" s="140" t="s">
        <v>130</v>
      </c>
      <c r="AU141" s="140" t="s">
        <v>86</v>
      </c>
      <c r="AV141" s="18"/>
      <c r="AW141" s="18"/>
      <c r="AX141" s="18"/>
      <c r="AY141" s="3" t="s">
        <v>127</v>
      </c>
      <c r="AZ141" s="18"/>
      <c r="BA141" s="18"/>
      <c r="BB141" s="18"/>
      <c r="BC141" s="18"/>
      <c r="BD141" s="18"/>
      <c r="BE141" s="141">
        <f>IF(N141="základní",J141,0)</f>
        <v>0</v>
      </c>
      <c r="BF141" s="141">
        <f>IF(N141="snížená",J141,0)</f>
        <v>0</v>
      </c>
      <c r="BG141" s="141">
        <f>IF(N141="zákl. přenesená",J141,0)</f>
        <v>0</v>
      </c>
      <c r="BH141" s="141">
        <f>IF(N141="sníž. přenesená",J141,0)</f>
        <v>0</v>
      </c>
      <c r="BI141" s="141">
        <f>IF(N141="nulová",J141,0)</f>
        <v>0</v>
      </c>
      <c r="BJ141" s="3" t="s">
        <v>84</v>
      </c>
      <c r="BK141" s="141">
        <f>ROUND(I141*H141,2)</f>
        <v>0</v>
      </c>
      <c r="BL141" s="3" t="s">
        <v>144</v>
      </c>
      <c r="BM141" s="140" t="s">
        <v>204</v>
      </c>
    </row>
    <row r="142" spans="1:65" ht="15.75" customHeight="1">
      <c r="A142" s="148"/>
      <c r="B142" s="149"/>
      <c r="C142" s="148"/>
      <c r="D142" s="150" t="s">
        <v>199</v>
      </c>
      <c r="E142" s="151" t="s">
        <v>1</v>
      </c>
      <c r="F142" s="152" t="s">
        <v>205</v>
      </c>
      <c r="G142" s="148"/>
      <c r="H142" s="151" t="s">
        <v>1</v>
      </c>
      <c r="I142" s="148"/>
      <c r="J142" s="148"/>
      <c r="K142" s="148"/>
      <c r="L142" s="149"/>
      <c r="M142" s="153"/>
      <c r="N142" s="148"/>
      <c r="O142" s="148"/>
      <c r="P142" s="148"/>
      <c r="Q142" s="148"/>
      <c r="R142" s="148"/>
      <c r="S142" s="148"/>
      <c r="T142" s="154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51" t="s">
        <v>199</v>
      </c>
      <c r="AU142" s="151" t="s">
        <v>86</v>
      </c>
      <c r="AV142" s="148" t="s">
        <v>84</v>
      </c>
      <c r="AW142" s="148" t="s">
        <v>32</v>
      </c>
      <c r="AX142" s="148" t="s">
        <v>76</v>
      </c>
      <c r="AY142" s="151" t="s">
        <v>127</v>
      </c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  <c r="BM142" s="148"/>
    </row>
    <row r="143" spans="1:65" ht="15.75" customHeight="1">
      <c r="A143" s="155"/>
      <c r="B143" s="156"/>
      <c r="C143" s="155"/>
      <c r="D143" s="150" t="s">
        <v>199</v>
      </c>
      <c r="E143" s="157" t="s">
        <v>1</v>
      </c>
      <c r="F143" s="158" t="s">
        <v>206</v>
      </c>
      <c r="G143" s="155"/>
      <c r="H143" s="159">
        <v>10</v>
      </c>
      <c r="I143" s="155"/>
      <c r="J143" s="155"/>
      <c r="K143" s="155"/>
      <c r="L143" s="156"/>
      <c r="M143" s="160"/>
      <c r="N143" s="155"/>
      <c r="O143" s="155"/>
      <c r="P143" s="155"/>
      <c r="Q143" s="155"/>
      <c r="R143" s="155"/>
      <c r="S143" s="155"/>
      <c r="T143" s="161"/>
      <c r="U143" s="155"/>
      <c r="V143" s="155"/>
      <c r="W143" s="155"/>
      <c r="X143" s="155"/>
      <c r="Y143" s="155"/>
      <c r="Z143" s="155"/>
      <c r="AA143" s="155"/>
      <c r="AB143" s="155"/>
      <c r="AC143" s="155"/>
      <c r="AD143" s="155"/>
      <c r="AE143" s="155"/>
      <c r="AF143" s="155"/>
      <c r="AG143" s="155"/>
      <c r="AH143" s="155"/>
      <c r="AI143" s="155"/>
      <c r="AJ143" s="155"/>
      <c r="AK143" s="155"/>
      <c r="AL143" s="155"/>
      <c r="AM143" s="155"/>
      <c r="AN143" s="155"/>
      <c r="AO143" s="155"/>
      <c r="AP143" s="155"/>
      <c r="AQ143" s="155"/>
      <c r="AR143" s="155"/>
      <c r="AS143" s="155"/>
      <c r="AT143" s="157" t="s">
        <v>199</v>
      </c>
      <c r="AU143" s="157" t="s">
        <v>86</v>
      </c>
      <c r="AV143" s="155" t="s">
        <v>86</v>
      </c>
      <c r="AW143" s="155" t="s">
        <v>32</v>
      </c>
      <c r="AX143" s="155" t="s">
        <v>84</v>
      </c>
      <c r="AY143" s="157" t="s">
        <v>127</v>
      </c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</row>
    <row r="144" spans="1:65" ht="16.5" customHeight="1">
      <c r="A144" s="18"/>
      <c r="B144" s="19"/>
      <c r="C144" s="129" t="s">
        <v>140</v>
      </c>
      <c r="D144" s="129" t="s">
        <v>130</v>
      </c>
      <c r="E144" s="130" t="s">
        <v>207</v>
      </c>
      <c r="F144" s="131" t="s">
        <v>208</v>
      </c>
      <c r="G144" s="132" t="s">
        <v>209</v>
      </c>
      <c r="H144" s="133">
        <v>28</v>
      </c>
      <c r="I144" s="134"/>
      <c r="J144" s="135">
        <f>ROUND(I144*H144,2)</f>
        <v>0</v>
      </c>
      <c r="K144" s="131" t="s">
        <v>134</v>
      </c>
      <c r="L144" s="19"/>
      <c r="M144" s="136" t="s">
        <v>1</v>
      </c>
      <c r="N144" s="137" t="s">
        <v>41</v>
      </c>
      <c r="O144" s="18"/>
      <c r="P144" s="138">
        <f>O144*H144</f>
        <v>0</v>
      </c>
      <c r="Q144" s="138">
        <v>0</v>
      </c>
      <c r="R144" s="138">
        <f>Q144*H144</f>
        <v>0</v>
      </c>
      <c r="S144" s="138">
        <v>0.20499999999999999</v>
      </c>
      <c r="T144" s="139">
        <f>S144*H144</f>
        <v>5.7399999999999993</v>
      </c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40" t="s">
        <v>144</v>
      </c>
      <c r="AS144" s="18"/>
      <c r="AT144" s="140" t="s">
        <v>130</v>
      </c>
      <c r="AU144" s="140" t="s">
        <v>86</v>
      </c>
      <c r="AV144" s="18"/>
      <c r="AW144" s="18"/>
      <c r="AX144" s="18"/>
      <c r="AY144" s="3" t="s">
        <v>127</v>
      </c>
      <c r="AZ144" s="18"/>
      <c r="BA144" s="18"/>
      <c r="BB144" s="18"/>
      <c r="BC144" s="18"/>
      <c r="BD144" s="18"/>
      <c r="BE144" s="141">
        <f>IF(N144="základní",J144,0)</f>
        <v>0</v>
      </c>
      <c r="BF144" s="141">
        <f>IF(N144="snížená",J144,0)</f>
        <v>0</v>
      </c>
      <c r="BG144" s="141">
        <f>IF(N144="zákl. přenesená",J144,0)</f>
        <v>0</v>
      </c>
      <c r="BH144" s="141">
        <f>IF(N144="sníž. přenesená",J144,0)</f>
        <v>0</v>
      </c>
      <c r="BI144" s="141">
        <f>IF(N144="nulová",J144,0)</f>
        <v>0</v>
      </c>
      <c r="BJ144" s="3" t="s">
        <v>84</v>
      </c>
      <c r="BK144" s="141">
        <f>ROUND(I144*H144,2)</f>
        <v>0</v>
      </c>
      <c r="BL144" s="3" t="s">
        <v>144</v>
      </c>
      <c r="BM144" s="140" t="s">
        <v>210</v>
      </c>
    </row>
    <row r="145" spans="1:65" ht="15.75" customHeight="1">
      <c r="A145" s="148"/>
      <c r="B145" s="149"/>
      <c r="C145" s="148"/>
      <c r="D145" s="150" t="s">
        <v>199</v>
      </c>
      <c r="E145" s="151" t="s">
        <v>1</v>
      </c>
      <c r="F145" s="152" t="s">
        <v>211</v>
      </c>
      <c r="G145" s="148"/>
      <c r="H145" s="151" t="s">
        <v>1</v>
      </c>
      <c r="I145" s="148"/>
      <c r="J145" s="148"/>
      <c r="K145" s="148"/>
      <c r="L145" s="149"/>
      <c r="M145" s="153"/>
      <c r="N145" s="148"/>
      <c r="O145" s="148"/>
      <c r="P145" s="148"/>
      <c r="Q145" s="148"/>
      <c r="R145" s="148"/>
      <c r="S145" s="148"/>
      <c r="T145" s="154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51" t="s">
        <v>199</v>
      </c>
      <c r="AU145" s="151" t="s">
        <v>86</v>
      </c>
      <c r="AV145" s="148" t="s">
        <v>84</v>
      </c>
      <c r="AW145" s="148" t="s">
        <v>32</v>
      </c>
      <c r="AX145" s="148" t="s">
        <v>76</v>
      </c>
      <c r="AY145" s="151" t="s">
        <v>127</v>
      </c>
      <c r="AZ145" s="148"/>
      <c r="BA145" s="148"/>
      <c r="BB145" s="148"/>
      <c r="BC145" s="148"/>
      <c r="BD145" s="148"/>
      <c r="BE145" s="148"/>
      <c r="BF145" s="148"/>
      <c r="BG145" s="148"/>
      <c r="BH145" s="148"/>
      <c r="BI145" s="148"/>
      <c r="BJ145" s="148"/>
      <c r="BK145" s="148"/>
      <c r="BL145" s="148"/>
      <c r="BM145" s="148"/>
    </row>
    <row r="146" spans="1:65" ht="15.75" customHeight="1">
      <c r="A146" s="155"/>
      <c r="B146" s="156"/>
      <c r="C146" s="155"/>
      <c r="D146" s="150" t="s">
        <v>199</v>
      </c>
      <c r="E146" s="157" t="s">
        <v>1</v>
      </c>
      <c r="F146" s="158" t="s">
        <v>212</v>
      </c>
      <c r="G146" s="155"/>
      <c r="H146" s="159">
        <v>28</v>
      </c>
      <c r="I146" s="155"/>
      <c r="J146" s="155"/>
      <c r="K146" s="155"/>
      <c r="L146" s="156"/>
      <c r="M146" s="160"/>
      <c r="N146" s="155"/>
      <c r="O146" s="155"/>
      <c r="P146" s="155"/>
      <c r="Q146" s="155"/>
      <c r="R146" s="155"/>
      <c r="S146" s="155"/>
      <c r="T146" s="161"/>
      <c r="U146" s="155"/>
      <c r="V146" s="155"/>
      <c r="W146" s="155"/>
      <c r="X146" s="155"/>
      <c r="Y146" s="155"/>
      <c r="Z146" s="155"/>
      <c r="AA146" s="155"/>
      <c r="AB146" s="155"/>
      <c r="AC146" s="155"/>
      <c r="AD146" s="155"/>
      <c r="AE146" s="155"/>
      <c r="AF146" s="155"/>
      <c r="AG146" s="155"/>
      <c r="AH146" s="155"/>
      <c r="AI146" s="155"/>
      <c r="AJ146" s="155"/>
      <c r="AK146" s="155"/>
      <c r="AL146" s="155"/>
      <c r="AM146" s="155"/>
      <c r="AN146" s="155"/>
      <c r="AO146" s="155"/>
      <c r="AP146" s="155"/>
      <c r="AQ146" s="155"/>
      <c r="AR146" s="155"/>
      <c r="AS146" s="155"/>
      <c r="AT146" s="157" t="s">
        <v>199</v>
      </c>
      <c r="AU146" s="157" t="s">
        <v>86</v>
      </c>
      <c r="AV146" s="155" t="s">
        <v>86</v>
      </c>
      <c r="AW146" s="155" t="s">
        <v>32</v>
      </c>
      <c r="AX146" s="155" t="s">
        <v>84</v>
      </c>
      <c r="AY146" s="157" t="s">
        <v>127</v>
      </c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  <c r="BK146" s="155"/>
      <c r="BL146" s="155"/>
      <c r="BM146" s="155"/>
    </row>
    <row r="147" spans="1:65" ht="33" customHeight="1">
      <c r="A147" s="18"/>
      <c r="B147" s="19"/>
      <c r="C147" s="129" t="s">
        <v>144</v>
      </c>
      <c r="D147" s="129" t="s">
        <v>130</v>
      </c>
      <c r="E147" s="130" t="s">
        <v>213</v>
      </c>
      <c r="F147" s="131" t="s">
        <v>214</v>
      </c>
      <c r="G147" s="132" t="s">
        <v>215</v>
      </c>
      <c r="H147" s="133">
        <v>52.183</v>
      </c>
      <c r="I147" s="134"/>
      <c r="J147" s="135">
        <f>ROUND(I147*H147,2)</f>
        <v>0</v>
      </c>
      <c r="K147" s="131" t="s">
        <v>134</v>
      </c>
      <c r="L147" s="19"/>
      <c r="M147" s="136" t="s">
        <v>1</v>
      </c>
      <c r="N147" s="137" t="s">
        <v>41</v>
      </c>
      <c r="O147" s="18"/>
      <c r="P147" s="138">
        <f>O147*H147</f>
        <v>0</v>
      </c>
      <c r="Q147" s="138">
        <v>0</v>
      </c>
      <c r="R147" s="138">
        <f>Q147*H147</f>
        <v>0</v>
      </c>
      <c r="S147" s="138">
        <v>0</v>
      </c>
      <c r="T147" s="139">
        <f>S147*H147</f>
        <v>0</v>
      </c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40" t="s">
        <v>144</v>
      </c>
      <c r="AS147" s="18"/>
      <c r="AT147" s="140" t="s">
        <v>130</v>
      </c>
      <c r="AU147" s="140" t="s">
        <v>86</v>
      </c>
      <c r="AV147" s="18"/>
      <c r="AW147" s="18"/>
      <c r="AX147" s="18"/>
      <c r="AY147" s="3" t="s">
        <v>127</v>
      </c>
      <c r="AZ147" s="18"/>
      <c r="BA147" s="18"/>
      <c r="BB147" s="18"/>
      <c r="BC147" s="18"/>
      <c r="BD147" s="18"/>
      <c r="BE147" s="141">
        <f>IF(N147="základní",J147,0)</f>
        <v>0</v>
      </c>
      <c r="BF147" s="141">
        <f>IF(N147="snížená",J147,0)</f>
        <v>0</v>
      </c>
      <c r="BG147" s="141">
        <f>IF(N147="zákl. přenesená",J147,0)</f>
        <v>0</v>
      </c>
      <c r="BH147" s="141">
        <f>IF(N147="sníž. přenesená",J147,0)</f>
        <v>0</v>
      </c>
      <c r="BI147" s="141">
        <f>IF(N147="nulová",J147,0)</f>
        <v>0</v>
      </c>
      <c r="BJ147" s="3" t="s">
        <v>84</v>
      </c>
      <c r="BK147" s="141">
        <f>ROUND(I147*H147,2)</f>
        <v>0</v>
      </c>
      <c r="BL147" s="3" t="s">
        <v>144</v>
      </c>
      <c r="BM147" s="140" t="s">
        <v>216</v>
      </c>
    </row>
    <row r="148" spans="1:65" ht="15.75" customHeight="1">
      <c r="A148" s="155"/>
      <c r="B148" s="156"/>
      <c r="C148" s="155"/>
      <c r="D148" s="150" t="s">
        <v>199</v>
      </c>
      <c r="E148" s="157" t="s">
        <v>1</v>
      </c>
      <c r="F148" s="158" t="s">
        <v>217</v>
      </c>
      <c r="G148" s="155"/>
      <c r="H148" s="159">
        <v>52.183</v>
      </c>
      <c r="I148" s="155"/>
      <c r="J148" s="155"/>
      <c r="K148" s="155"/>
      <c r="L148" s="156"/>
      <c r="M148" s="160"/>
      <c r="N148" s="155"/>
      <c r="O148" s="155"/>
      <c r="P148" s="155"/>
      <c r="Q148" s="155"/>
      <c r="R148" s="155"/>
      <c r="S148" s="155"/>
      <c r="T148" s="161"/>
      <c r="U148" s="155"/>
      <c r="V148" s="155"/>
      <c r="W148" s="155"/>
      <c r="X148" s="155"/>
      <c r="Y148" s="155"/>
      <c r="Z148" s="155"/>
      <c r="AA148" s="155"/>
      <c r="AB148" s="155"/>
      <c r="AC148" s="155"/>
      <c r="AD148" s="155"/>
      <c r="AE148" s="155"/>
      <c r="AF148" s="155"/>
      <c r="AG148" s="155"/>
      <c r="AH148" s="155"/>
      <c r="AI148" s="155"/>
      <c r="AJ148" s="155"/>
      <c r="AK148" s="155"/>
      <c r="AL148" s="155"/>
      <c r="AM148" s="155"/>
      <c r="AN148" s="155"/>
      <c r="AO148" s="155"/>
      <c r="AP148" s="155"/>
      <c r="AQ148" s="155"/>
      <c r="AR148" s="155"/>
      <c r="AS148" s="155"/>
      <c r="AT148" s="157" t="s">
        <v>199</v>
      </c>
      <c r="AU148" s="157" t="s">
        <v>86</v>
      </c>
      <c r="AV148" s="155" t="s">
        <v>86</v>
      </c>
      <c r="AW148" s="155" t="s">
        <v>32</v>
      </c>
      <c r="AX148" s="155" t="s">
        <v>76</v>
      </c>
      <c r="AY148" s="157" t="s">
        <v>127</v>
      </c>
      <c r="AZ148" s="155"/>
      <c r="BA148" s="155"/>
      <c r="BB148" s="155"/>
      <c r="BC148" s="155"/>
      <c r="BD148" s="155"/>
      <c r="BE148" s="155"/>
      <c r="BF148" s="155"/>
      <c r="BG148" s="155"/>
      <c r="BH148" s="155"/>
      <c r="BI148" s="155"/>
      <c r="BJ148" s="155"/>
      <c r="BK148" s="155"/>
      <c r="BL148" s="155"/>
      <c r="BM148" s="155"/>
    </row>
    <row r="149" spans="1:65" ht="15.75" customHeight="1">
      <c r="A149" s="162"/>
      <c r="B149" s="163"/>
      <c r="C149" s="162"/>
      <c r="D149" s="150" t="s">
        <v>199</v>
      </c>
      <c r="E149" s="164" t="s">
        <v>171</v>
      </c>
      <c r="F149" s="165" t="s">
        <v>218</v>
      </c>
      <c r="G149" s="162"/>
      <c r="H149" s="166">
        <v>52.183</v>
      </c>
      <c r="I149" s="162"/>
      <c r="J149" s="162"/>
      <c r="K149" s="162"/>
      <c r="L149" s="163"/>
      <c r="M149" s="167"/>
      <c r="N149" s="162"/>
      <c r="O149" s="162"/>
      <c r="P149" s="162"/>
      <c r="Q149" s="162"/>
      <c r="R149" s="162"/>
      <c r="S149" s="162"/>
      <c r="T149" s="168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4" t="s">
        <v>199</v>
      </c>
      <c r="AU149" s="164" t="s">
        <v>86</v>
      </c>
      <c r="AV149" s="162" t="s">
        <v>144</v>
      </c>
      <c r="AW149" s="162" t="s">
        <v>32</v>
      </c>
      <c r="AX149" s="162" t="s">
        <v>84</v>
      </c>
      <c r="AY149" s="164" t="s">
        <v>127</v>
      </c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</row>
    <row r="150" spans="1:65" ht="24" customHeight="1">
      <c r="A150" s="18"/>
      <c r="B150" s="19"/>
      <c r="C150" s="129" t="s">
        <v>126</v>
      </c>
      <c r="D150" s="129" t="s">
        <v>130</v>
      </c>
      <c r="E150" s="130" t="s">
        <v>219</v>
      </c>
      <c r="F150" s="131" t="s">
        <v>220</v>
      </c>
      <c r="G150" s="132" t="s">
        <v>209</v>
      </c>
      <c r="H150" s="133">
        <v>5.6</v>
      </c>
      <c r="I150" s="134"/>
      <c r="J150" s="135">
        <f>ROUND(I150*H150,2)</f>
        <v>0</v>
      </c>
      <c r="K150" s="131" t="s">
        <v>134</v>
      </c>
      <c r="L150" s="19"/>
      <c r="M150" s="136" t="s">
        <v>1</v>
      </c>
      <c r="N150" s="137" t="s">
        <v>41</v>
      </c>
      <c r="O150" s="18"/>
      <c r="P150" s="138">
        <f>O150*H150</f>
        <v>0</v>
      </c>
      <c r="Q150" s="138">
        <v>0</v>
      </c>
      <c r="R150" s="138">
        <f>Q150*H150</f>
        <v>0</v>
      </c>
      <c r="S150" s="138">
        <v>0</v>
      </c>
      <c r="T150" s="139">
        <f>S150*H150</f>
        <v>0</v>
      </c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40" t="s">
        <v>144</v>
      </c>
      <c r="AS150" s="18"/>
      <c r="AT150" s="140" t="s">
        <v>130</v>
      </c>
      <c r="AU150" s="140" t="s">
        <v>86</v>
      </c>
      <c r="AV150" s="18"/>
      <c r="AW150" s="18"/>
      <c r="AX150" s="18"/>
      <c r="AY150" s="3" t="s">
        <v>127</v>
      </c>
      <c r="AZ150" s="18"/>
      <c r="BA150" s="18"/>
      <c r="BB150" s="18"/>
      <c r="BC150" s="18"/>
      <c r="BD150" s="18"/>
      <c r="BE150" s="141">
        <f>IF(N150="základní",J150,0)</f>
        <v>0</v>
      </c>
      <c r="BF150" s="141">
        <f>IF(N150="snížená",J150,0)</f>
        <v>0</v>
      </c>
      <c r="BG150" s="141">
        <f>IF(N150="zákl. přenesená",J150,0)</f>
        <v>0</v>
      </c>
      <c r="BH150" s="141">
        <f>IF(N150="sníž. přenesená",J150,0)</f>
        <v>0</v>
      </c>
      <c r="BI150" s="141">
        <f>IF(N150="nulová",J150,0)</f>
        <v>0</v>
      </c>
      <c r="BJ150" s="3" t="s">
        <v>84</v>
      </c>
      <c r="BK150" s="141">
        <f>ROUND(I150*H150,2)</f>
        <v>0</v>
      </c>
      <c r="BL150" s="3" t="s">
        <v>144</v>
      </c>
      <c r="BM150" s="140" t="s">
        <v>221</v>
      </c>
    </row>
    <row r="151" spans="1:65" ht="15.75" customHeight="1">
      <c r="A151" s="148"/>
      <c r="B151" s="149"/>
      <c r="C151" s="148"/>
      <c r="D151" s="150" t="s">
        <v>199</v>
      </c>
      <c r="E151" s="151" t="s">
        <v>1</v>
      </c>
      <c r="F151" s="152" t="s">
        <v>222</v>
      </c>
      <c r="G151" s="148"/>
      <c r="H151" s="151" t="s">
        <v>1</v>
      </c>
      <c r="I151" s="148"/>
      <c r="J151" s="148"/>
      <c r="K151" s="148"/>
      <c r="L151" s="149"/>
      <c r="M151" s="153"/>
      <c r="N151" s="148"/>
      <c r="O151" s="148"/>
      <c r="P151" s="148"/>
      <c r="Q151" s="148"/>
      <c r="R151" s="148"/>
      <c r="S151" s="148"/>
      <c r="T151" s="154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51" t="s">
        <v>199</v>
      </c>
      <c r="AU151" s="151" t="s">
        <v>86</v>
      </c>
      <c r="AV151" s="148" t="s">
        <v>84</v>
      </c>
      <c r="AW151" s="148" t="s">
        <v>32</v>
      </c>
      <c r="AX151" s="148" t="s">
        <v>76</v>
      </c>
      <c r="AY151" s="151" t="s">
        <v>127</v>
      </c>
      <c r="AZ151" s="148"/>
      <c r="BA151" s="148"/>
      <c r="BB151" s="148"/>
      <c r="BC151" s="148"/>
      <c r="BD151" s="148"/>
      <c r="BE151" s="148"/>
      <c r="BF151" s="148"/>
      <c r="BG151" s="148"/>
      <c r="BH151" s="148"/>
      <c r="BI151" s="148"/>
      <c r="BJ151" s="148"/>
      <c r="BK151" s="148"/>
      <c r="BL151" s="148"/>
      <c r="BM151" s="148"/>
    </row>
    <row r="152" spans="1:65" ht="15.75" customHeight="1">
      <c r="A152" s="155"/>
      <c r="B152" s="156"/>
      <c r="C152" s="155"/>
      <c r="D152" s="150" t="s">
        <v>199</v>
      </c>
      <c r="E152" s="157" t="s">
        <v>1</v>
      </c>
      <c r="F152" s="158" t="s">
        <v>223</v>
      </c>
      <c r="G152" s="155"/>
      <c r="H152" s="159">
        <v>5.6</v>
      </c>
      <c r="I152" s="155"/>
      <c r="J152" s="155"/>
      <c r="K152" s="155"/>
      <c r="L152" s="156"/>
      <c r="M152" s="160"/>
      <c r="N152" s="155"/>
      <c r="O152" s="155"/>
      <c r="P152" s="155"/>
      <c r="Q152" s="155"/>
      <c r="R152" s="155"/>
      <c r="S152" s="155"/>
      <c r="T152" s="161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7" t="s">
        <v>199</v>
      </c>
      <c r="AU152" s="157" t="s">
        <v>86</v>
      </c>
      <c r="AV152" s="155" t="s">
        <v>86</v>
      </c>
      <c r="AW152" s="155" t="s">
        <v>32</v>
      </c>
      <c r="AX152" s="155" t="s">
        <v>84</v>
      </c>
      <c r="AY152" s="157" t="s">
        <v>127</v>
      </c>
      <c r="AZ152" s="155"/>
      <c r="BA152" s="155"/>
      <c r="BB152" s="155"/>
      <c r="BC152" s="155"/>
      <c r="BD152" s="155"/>
      <c r="BE152" s="155"/>
      <c r="BF152" s="155"/>
      <c r="BG152" s="155"/>
      <c r="BH152" s="155"/>
      <c r="BI152" s="155"/>
      <c r="BJ152" s="155"/>
      <c r="BK152" s="155"/>
      <c r="BL152" s="155"/>
      <c r="BM152" s="155"/>
    </row>
    <row r="153" spans="1:65" ht="33" customHeight="1">
      <c r="A153" s="18"/>
      <c r="B153" s="19"/>
      <c r="C153" s="129" t="s">
        <v>224</v>
      </c>
      <c r="D153" s="129" t="s">
        <v>130</v>
      </c>
      <c r="E153" s="130" t="s">
        <v>225</v>
      </c>
      <c r="F153" s="131" t="s">
        <v>226</v>
      </c>
      <c r="G153" s="132" t="s">
        <v>215</v>
      </c>
      <c r="H153" s="133">
        <v>4.32</v>
      </c>
      <c r="I153" s="134"/>
      <c r="J153" s="135">
        <f>ROUND(I153*H153,2)</f>
        <v>0</v>
      </c>
      <c r="K153" s="131" t="s">
        <v>134</v>
      </c>
      <c r="L153" s="19"/>
      <c r="M153" s="136" t="s">
        <v>1</v>
      </c>
      <c r="N153" s="137" t="s">
        <v>41</v>
      </c>
      <c r="O153" s="18"/>
      <c r="P153" s="138">
        <f>O153*H153</f>
        <v>0</v>
      </c>
      <c r="Q153" s="138">
        <v>0</v>
      </c>
      <c r="R153" s="138">
        <f>Q153*H153</f>
        <v>0</v>
      </c>
      <c r="S153" s="138">
        <v>0</v>
      </c>
      <c r="T153" s="139">
        <f>S153*H153</f>
        <v>0</v>
      </c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40" t="s">
        <v>144</v>
      </c>
      <c r="AS153" s="18"/>
      <c r="AT153" s="140" t="s">
        <v>130</v>
      </c>
      <c r="AU153" s="140" t="s">
        <v>86</v>
      </c>
      <c r="AV153" s="18"/>
      <c r="AW153" s="18"/>
      <c r="AX153" s="18"/>
      <c r="AY153" s="3" t="s">
        <v>127</v>
      </c>
      <c r="AZ153" s="18"/>
      <c r="BA153" s="18"/>
      <c r="BB153" s="18"/>
      <c r="BC153" s="18"/>
      <c r="BD153" s="18"/>
      <c r="BE153" s="141">
        <f>IF(N153="základní",J153,0)</f>
        <v>0</v>
      </c>
      <c r="BF153" s="141">
        <f>IF(N153="snížená",J153,0)</f>
        <v>0</v>
      </c>
      <c r="BG153" s="141">
        <f>IF(N153="zákl. přenesená",J153,0)</f>
        <v>0</v>
      </c>
      <c r="BH153" s="141">
        <f>IF(N153="sníž. přenesená",J153,0)</f>
        <v>0</v>
      </c>
      <c r="BI153" s="141">
        <f>IF(N153="nulová",J153,0)</f>
        <v>0</v>
      </c>
      <c r="BJ153" s="3" t="s">
        <v>84</v>
      </c>
      <c r="BK153" s="141">
        <f>ROUND(I153*H153,2)</f>
        <v>0</v>
      </c>
      <c r="BL153" s="3" t="s">
        <v>144</v>
      </c>
      <c r="BM153" s="140" t="s">
        <v>227</v>
      </c>
    </row>
    <row r="154" spans="1:65" ht="15.75" customHeight="1">
      <c r="A154" s="148"/>
      <c r="B154" s="149"/>
      <c r="C154" s="148"/>
      <c r="D154" s="150" t="s">
        <v>199</v>
      </c>
      <c r="E154" s="151" t="s">
        <v>1</v>
      </c>
      <c r="F154" s="152" t="s">
        <v>200</v>
      </c>
      <c r="G154" s="148"/>
      <c r="H154" s="151" t="s">
        <v>1</v>
      </c>
      <c r="I154" s="148"/>
      <c r="J154" s="148"/>
      <c r="K154" s="148"/>
      <c r="L154" s="149"/>
      <c r="M154" s="153"/>
      <c r="N154" s="148"/>
      <c r="O154" s="148"/>
      <c r="P154" s="148"/>
      <c r="Q154" s="148"/>
      <c r="R154" s="148"/>
      <c r="S154" s="148"/>
      <c r="T154" s="154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51" t="s">
        <v>199</v>
      </c>
      <c r="AU154" s="151" t="s">
        <v>86</v>
      </c>
      <c r="AV154" s="148" t="s">
        <v>84</v>
      </c>
      <c r="AW154" s="148" t="s">
        <v>32</v>
      </c>
      <c r="AX154" s="148" t="s">
        <v>76</v>
      </c>
      <c r="AY154" s="151" t="s">
        <v>127</v>
      </c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8"/>
    </row>
    <row r="155" spans="1:65" ht="15.75" customHeight="1">
      <c r="A155" s="155"/>
      <c r="B155" s="156"/>
      <c r="C155" s="155"/>
      <c r="D155" s="150" t="s">
        <v>199</v>
      </c>
      <c r="E155" s="157" t="s">
        <v>1</v>
      </c>
      <c r="F155" s="158" t="s">
        <v>228</v>
      </c>
      <c r="G155" s="155"/>
      <c r="H155" s="159">
        <v>2.88</v>
      </c>
      <c r="I155" s="155"/>
      <c r="J155" s="155"/>
      <c r="K155" s="155"/>
      <c r="L155" s="156"/>
      <c r="M155" s="160"/>
      <c r="N155" s="155"/>
      <c r="O155" s="155"/>
      <c r="P155" s="155"/>
      <c r="Q155" s="155"/>
      <c r="R155" s="155"/>
      <c r="S155" s="155"/>
      <c r="T155" s="161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7" t="s">
        <v>199</v>
      </c>
      <c r="AU155" s="157" t="s">
        <v>86</v>
      </c>
      <c r="AV155" s="155" t="s">
        <v>86</v>
      </c>
      <c r="AW155" s="155" t="s">
        <v>32</v>
      </c>
      <c r="AX155" s="155" t="s">
        <v>76</v>
      </c>
      <c r="AY155" s="157" t="s">
        <v>127</v>
      </c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55"/>
    </row>
    <row r="156" spans="1:65" ht="15.75" customHeight="1">
      <c r="A156" s="155"/>
      <c r="B156" s="156"/>
      <c r="C156" s="155"/>
      <c r="D156" s="150" t="s">
        <v>199</v>
      </c>
      <c r="E156" s="157" t="s">
        <v>1</v>
      </c>
      <c r="F156" s="158" t="s">
        <v>229</v>
      </c>
      <c r="G156" s="155"/>
      <c r="H156" s="159">
        <v>0.72</v>
      </c>
      <c r="I156" s="155"/>
      <c r="J156" s="155"/>
      <c r="K156" s="155"/>
      <c r="L156" s="156"/>
      <c r="M156" s="160"/>
      <c r="N156" s="155"/>
      <c r="O156" s="155"/>
      <c r="P156" s="155"/>
      <c r="Q156" s="155"/>
      <c r="R156" s="155"/>
      <c r="S156" s="155"/>
      <c r="T156" s="161"/>
      <c r="U156" s="155"/>
      <c r="V156" s="155"/>
      <c r="W156" s="155"/>
      <c r="X156" s="155"/>
      <c r="Y156" s="155"/>
      <c r="Z156" s="155"/>
      <c r="AA156" s="155"/>
      <c r="AB156" s="155"/>
      <c r="AC156" s="155"/>
      <c r="AD156" s="155"/>
      <c r="AE156" s="155"/>
      <c r="AF156" s="155"/>
      <c r="AG156" s="155"/>
      <c r="AH156" s="155"/>
      <c r="AI156" s="155"/>
      <c r="AJ156" s="155"/>
      <c r="AK156" s="155"/>
      <c r="AL156" s="155"/>
      <c r="AM156" s="155"/>
      <c r="AN156" s="155"/>
      <c r="AO156" s="155"/>
      <c r="AP156" s="155"/>
      <c r="AQ156" s="155"/>
      <c r="AR156" s="155"/>
      <c r="AS156" s="155"/>
      <c r="AT156" s="157" t="s">
        <v>199</v>
      </c>
      <c r="AU156" s="157" t="s">
        <v>86</v>
      </c>
      <c r="AV156" s="155" t="s">
        <v>86</v>
      </c>
      <c r="AW156" s="155" t="s">
        <v>32</v>
      </c>
      <c r="AX156" s="155" t="s">
        <v>76</v>
      </c>
      <c r="AY156" s="157" t="s">
        <v>127</v>
      </c>
      <c r="AZ156" s="155"/>
      <c r="BA156" s="155"/>
      <c r="BB156" s="155"/>
      <c r="BC156" s="155"/>
      <c r="BD156" s="155"/>
      <c r="BE156" s="155"/>
      <c r="BF156" s="155"/>
      <c r="BG156" s="155"/>
      <c r="BH156" s="155"/>
      <c r="BI156" s="155"/>
      <c r="BJ156" s="155"/>
      <c r="BK156" s="155"/>
      <c r="BL156" s="155"/>
      <c r="BM156" s="155"/>
    </row>
    <row r="157" spans="1:65" ht="15.75" customHeight="1">
      <c r="A157" s="155"/>
      <c r="B157" s="156"/>
      <c r="C157" s="155"/>
      <c r="D157" s="150" t="s">
        <v>199</v>
      </c>
      <c r="E157" s="157" t="s">
        <v>1</v>
      </c>
      <c r="F157" s="158" t="s">
        <v>230</v>
      </c>
      <c r="G157" s="155"/>
      <c r="H157" s="159">
        <v>0.48</v>
      </c>
      <c r="I157" s="155"/>
      <c r="J157" s="155"/>
      <c r="K157" s="155"/>
      <c r="L157" s="156"/>
      <c r="M157" s="160"/>
      <c r="N157" s="155"/>
      <c r="O157" s="155"/>
      <c r="P157" s="155"/>
      <c r="Q157" s="155"/>
      <c r="R157" s="155"/>
      <c r="S157" s="155"/>
      <c r="T157" s="161"/>
      <c r="U157" s="155"/>
      <c r="V157" s="155"/>
      <c r="W157" s="155"/>
      <c r="X157" s="155"/>
      <c r="Y157" s="155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55"/>
      <c r="AJ157" s="155"/>
      <c r="AK157" s="155"/>
      <c r="AL157" s="155"/>
      <c r="AM157" s="155"/>
      <c r="AN157" s="155"/>
      <c r="AO157" s="155"/>
      <c r="AP157" s="155"/>
      <c r="AQ157" s="155"/>
      <c r="AR157" s="155"/>
      <c r="AS157" s="155"/>
      <c r="AT157" s="157" t="s">
        <v>199</v>
      </c>
      <c r="AU157" s="157" t="s">
        <v>86</v>
      </c>
      <c r="AV157" s="155" t="s">
        <v>86</v>
      </c>
      <c r="AW157" s="155" t="s">
        <v>32</v>
      </c>
      <c r="AX157" s="155" t="s">
        <v>76</v>
      </c>
      <c r="AY157" s="157" t="s">
        <v>127</v>
      </c>
      <c r="AZ157" s="155"/>
      <c r="BA157" s="155"/>
      <c r="BB157" s="155"/>
      <c r="BC157" s="155"/>
      <c r="BD157" s="155"/>
      <c r="BE157" s="155"/>
      <c r="BF157" s="155"/>
      <c r="BG157" s="155"/>
      <c r="BH157" s="155"/>
      <c r="BI157" s="155"/>
      <c r="BJ157" s="155"/>
      <c r="BK157" s="155"/>
      <c r="BL157" s="155"/>
      <c r="BM157" s="155"/>
    </row>
    <row r="158" spans="1:65" ht="15.75" customHeight="1">
      <c r="A158" s="155"/>
      <c r="B158" s="156"/>
      <c r="C158" s="155"/>
      <c r="D158" s="150" t="s">
        <v>199</v>
      </c>
      <c r="E158" s="157" t="s">
        <v>1</v>
      </c>
      <c r="F158" s="158" t="s">
        <v>231</v>
      </c>
      <c r="G158" s="155"/>
      <c r="H158" s="159">
        <v>0.24</v>
      </c>
      <c r="I158" s="155"/>
      <c r="J158" s="155"/>
      <c r="K158" s="155"/>
      <c r="L158" s="156"/>
      <c r="M158" s="160"/>
      <c r="N158" s="155"/>
      <c r="O158" s="155"/>
      <c r="P158" s="155"/>
      <c r="Q158" s="155"/>
      <c r="R158" s="155"/>
      <c r="S158" s="155"/>
      <c r="T158" s="161"/>
      <c r="U158" s="155"/>
      <c r="V158" s="155"/>
      <c r="W158" s="155"/>
      <c r="X158" s="155"/>
      <c r="Y158" s="155"/>
      <c r="Z158" s="155"/>
      <c r="AA158" s="155"/>
      <c r="AB158" s="155"/>
      <c r="AC158" s="155"/>
      <c r="AD158" s="155"/>
      <c r="AE158" s="155"/>
      <c r="AF158" s="155"/>
      <c r="AG158" s="155"/>
      <c r="AH158" s="155"/>
      <c r="AI158" s="155"/>
      <c r="AJ158" s="155"/>
      <c r="AK158" s="155"/>
      <c r="AL158" s="155"/>
      <c r="AM158" s="155"/>
      <c r="AN158" s="155"/>
      <c r="AO158" s="155"/>
      <c r="AP158" s="155"/>
      <c r="AQ158" s="155"/>
      <c r="AR158" s="155"/>
      <c r="AS158" s="155"/>
      <c r="AT158" s="157" t="s">
        <v>199</v>
      </c>
      <c r="AU158" s="157" t="s">
        <v>86</v>
      </c>
      <c r="AV158" s="155" t="s">
        <v>86</v>
      </c>
      <c r="AW158" s="155" t="s">
        <v>32</v>
      </c>
      <c r="AX158" s="155" t="s">
        <v>76</v>
      </c>
      <c r="AY158" s="157" t="s">
        <v>127</v>
      </c>
      <c r="AZ158" s="155"/>
      <c r="BA158" s="155"/>
      <c r="BB158" s="155"/>
      <c r="BC158" s="155"/>
      <c r="BD158" s="155"/>
      <c r="BE158" s="155"/>
      <c r="BF158" s="155"/>
      <c r="BG158" s="155"/>
      <c r="BH158" s="155"/>
      <c r="BI158" s="155"/>
      <c r="BJ158" s="155"/>
      <c r="BK158" s="155"/>
      <c r="BL158" s="155"/>
      <c r="BM158" s="155"/>
    </row>
    <row r="159" spans="1:65" ht="15.75" customHeight="1">
      <c r="A159" s="162"/>
      <c r="B159" s="163"/>
      <c r="C159" s="162"/>
      <c r="D159" s="150" t="s">
        <v>199</v>
      </c>
      <c r="E159" s="164" t="s">
        <v>160</v>
      </c>
      <c r="F159" s="165" t="s">
        <v>218</v>
      </c>
      <c r="G159" s="162"/>
      <c r="H159" s="166">
        <v>4.32</v>
      </c>
      <c r="I159" s="162"/>
      <c r="J159" s="162"/>
      <c r="K159" s="162"/>
      <c r="L159" s="163"/>
      <c r="M159" s="167"/>
      <c r="N159" s="162"/>
      <c r="O159" s="162"/>
      <c r="P159" s="162"/>
      <c r="Q159" s="162"/>
      <c r="R159" s="162"/>
      <c r="S159" s="162"/>
      <c r="T159" s="168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4" t="s">
        <v>199</v>
      </c>
      <c r="AU159" s="164" t="s">
        <v>86</v>
      </c>
      <c r="AV159" s="162" t="s">
        <v>144</v>
      </c>
      <c r="AW159" s="162" t="s">
        <v>32</v>
      </c>
      <c r="AX159" s="162" t="s">
        <v>84</v>
      </c>
      <c r="AY159" s="164" t="s">
        <v>127</v>
      </c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</row>
    <row r="160" spans="1:65" ht="24" customHeight="1">
      <c r="A160" s="18"/>
      <c r="B160" s="19"/>
      <c r="C160" s="129" t="s">
        <v>232</v>
      </c>
      <c r="D160" s="129" t="s">
        <v>130</v>
      </c>
      <c r="E160" s="130" t="s">
        <v>233</v>
      </c>
      <c r="F160" s="131" t="s">
        <v>234</v>
      </c>
      <c r="G160" s="132" t="s">
        <v>215</v>
      </c>
      <c r="H160" s="133">
        <v>0.6</v>
      </c>
      <c r="I160" s="134"/>
      <c r="J160" s="135">
        <f>ROUND(I160*H160,2)</f>
        <v>0</v>
      </c>
      <c r="K160" s="131" t="s">
        <v>134</v>
      </c>
      <c r="L160" s="19"/>
      <c r="M160" s="136" t="s">
        <v>1</v>
      </c>
      <c r="N160" s="137" t="s">
        <v>41</v>
      </c>
      <c r="O160" s="18"/>
      <c r="P160" s="138">
        <f>O160*H160</f>
        <v>0</v>
      </c>
      <c r="Q160" s="138">
        <v>0</v>
      </c>
      <c r="R160" s="138">
        <f>Q160*H160</f>
        <v>0</v>
      </c>
      <c r="S160" s="138">
        <v>0</v>
      </c>
      <c r="T160" s="139">
        <f>S160*H160</f>
        <v>0</v>
      </c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40" t="s">
        <v>144</v>
      </c>
      <c r="AS160" s="18"/>
      <c r="AT160" s="140" t="s">
        <v>130</v>
      </c>
      <c r="AU160" s="140" t="s">
        <v>86</v>
      </c>
      <c r="AV160" s="18"/>
      <c r="AW160" s="18"/>
      <c r="AX160" s="18"/>
      <c r="AY160" s="3" t="s">
        <v>127</v>
      </c>
      <c r="AZ160" s="18"/>
      <c r="BA160" s="18"/>
      <c r="BB160" s="18"/>
      <c r="BC160" s="18"/>
      <c r="BD160" s="18"/>
      <c r="BE160" s="141">
        <f>IF(N160="základní",J160,0)</f>
        <v>0</v>
      </c>
      <c r="BF160" s="141">
        <f>IF(N160="snížená",J160,0)</f>
        <v>0</v>
      </c>
      <c r="BG160" s="141">
        <f>IF(N160="zákl. přenesená",J160,0)</f>
        <v>0</v>
      </c>
      <c r="BH160" s="141">
        <f>IF(N160="sníž. přenesená",J160,0)</f>
        <v>0</v>
      </c>
      <c r="BI160" s="141">
        <f>IF(N160="nulová",J160,0)</f>
        <v>0</v>
      </c>
      <c r="BJ160" s="3" t="s">
        <v>84</v>
      </c>
      <c r="BK160" s="141">
        <f>ROUND(I160*H160,2)</f>
        <v>0</v>
      </c>
      <c r="BL160" s="3" t="s">
        <v>144</v>
      </c>
      <c r="BM160" s="140" t="s">
        <v>235</v>
      </c>
    </row>
    <row r="161" spans="1:65" ht="15.75" customHeight="1">
      <c r="A161" s="148"/>
      <c r="B161" s="149"/>
      <c r="C161" s="148"/>
      <c r="D161" s="150" t="s">
        <v>199</v>
      </c>
      <c r="E161" s="151" t="s">
        <v>1</v>
      </c>
      <c r="F161" s="152" t="s">
        <v>222</v>
      </c>
      <c r="G161" s="148"/>
      <c r="H161" s="151" t="s">
        <v>1</v>
      </c>
      <c r="I161" s="148"/>
      <c r="J161" s="148"/>
      <c r="K161" s="148"/>
      <c r="L161" s="149"/>
      <c r="M161" s="153"/>
      <c r="N161" s="148"/>
      <c r="O161" s="148"/>
      <c r="P161" s="148"/>
      <c r="Q161" s="148"/>
      <c r="R161" s="148"/>
      <c r="S161" s="148"/>
      <c r="T161" s="154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51" t="s">
        <v>199</v>
      </c>
      <c r="AU161" s="151" t="s">
        <v>86</v>
      </c>
      <c r="AV161" s="148" t="s">
        <v>84</v>
      </c>
      <c r="AW161" s="148" t="s">
        <v>32</v>
      </c>
      <c r="AX161" s="148" t="s">
        <v>76</v>
      </c>
      <c r="AY161" s="151" t="s">
        <v>127</v>
      </c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48"/>
      <c r="BJ161" s="148"/>
      <c r="BK161" s="148"/>
      <c r="BL161" s="148"/>
      <c r="BM161" s="148"/>
    </row>
    <row r="162" spans="1:65" ht="15.75" customHeight="1">
      <c r="A162" s="155"/>
      <c r="B162" s="156"/>
      <c r="C162" s="155"/>
      <c r="D162" s="150" t="s">
        <v>199</v>
      </c>
      <c r="E162" s="157" t="s">
        <v>1</v>
      </c>
      <c r="F162" s="158" t="s">
        <v>236</v>
      </c>
      <c r="G162" s="155"/>
      <c r="H162" s="159">
        <v>0.6</v>
      </c>
      <c r="I162" s="155"/>
      <c r="J162" s="155"/>
      <c r="K162" s="155"/>
      <c r="L162" s="156"/>
      <c r="M162" s="160"/>
      <c r="N162" s="155"/>
      <c r="O162" s="155"/>
      <c r="P162" s="155"/>
      <c r="Q162" s="155"/>
      <c r="R162" s="155"/>
      <c r="S162" s="155"/>
      <c r="T162" s="161"/>
      <c r="U162" s="155"/>
      <c r="V162" s="155"/>
      <c r="W162" s="155"/>
      <c r="X162" s="155"/>
      <c r="Y162" s="155"/>
      <c r="Z162" s="155"/>
      <c r="AA162" s="155"/>
      <c r="AB162" s="155"/>
      <c r="AC162" s="155"/>
      <c r="AD162" s="155"/>
      <c r="AE162" s="155"/>
      <c r="AF162" s="155"/>
      <c r="AG162" s="155"/>
      <c r="AH162" s="155"/>
      <c r="AI162" s="155"/>
      <c r="AJ162" s="155"/>
      <c r="AK162" s="155"/>
      <c r="AL162" s="155"/>
      <c r="AM162" s="155"/>
      <c r="AN162" s="155"/>
      <c r="AO162" s="155"/>
      <c r="AP162" s="155"/>
      <c r="AQ162" s="155"/>
      <c r="AR162" s="155"/>
      <c r="AS162" s="155"/>
      <c r="AT162" s="157" t="s">
        <v>199</v>
      </c>
      <c r="AU162" s="157" t="s">
        <v>86</v>
      </c>
      <c r="AV162" s="155" t="s">
        <v>86</v>
      </c>
      <c r="AW162" s="155" t="s">
        <v>32</v>
      </c>
      <c r="AX162" s="155" t="s">
        <v>76</v>
      </c>
      <c r="AY162" s="157" t="s">
        <v>127</v>
      </c>
      <c r="AZ162" s="155"/>
      <c r="BA162" s="155"/>
      <c r="BB162" s="155"/>
      <c r="BC162" s="155"/>
      <c r="BD162" s="155"/>
      <c r="BE162" s="155"/>
      <c r="BF162" s="155"/>
      <c r="BG162" s="155"/>
      <c r="BH162" s="155"/>
      <c r="BI162" s="155"/>
      <c r="BJ162" s="155"/>
      <c r="BK162" s="155"/>
      <c r="BL162" s="155"/>
      <c r="BM162" s="155"/>
    </row>
    <row r="163" spans="1:65" ht="15.75" customHeight="1">
      <c r="A163" s="162"/>
      <c r="B163" s="163"/>
      <c r="C163" s="162"/>
      <c r="D163" s="150" t="s">
        <v>199</v>
      </c>
      <c r="E163" s="164" t="s">
        <v>167</v>
      </c>
      <c r="F163" s="165" t="s">
        <v>218</v>
      </c>
      <c r="G163" s="162"/>
      <c r="H163" s="166">
        <v>0.6</v>
      </c>
      <c r="I163" s="162"/>
      <c r="J163" s="162"/>
      <c r="K163" s="162"/>
      <c r="L163" s="163"/>
      <c r="M163" s="167"/>
      <c r="N163" s="162"/>
      <c r="O163" s="162"/>
      <c r="P163" s="162"/>
      <c r="Q163" s="162"/>
      <c r="R163" s="162"/>
      <c r="S163" s="162"/>
      <c r="T163" s="168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4" t="s">
        <v>199</v>
      </c>
      <c r="AU163" s="164" t="s">
        <v>86</v>
      </c>
      <c r="AV163" s="162" t="s">
        <v>144</v>
      </c>
      <c r="AW163" s="162" t="s">
        <v>32</v>
      </c>
      <c r="AX163" s="162" t="s">
        <v>84</v>
      </c>
      <c r="AY163" s="164" t="s">
        <v>127</v>
      </c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</row>
    <row r="164" spans="1:65" ht="37.5" customHeight="1">
      <c r="A164" s="18"/>
      <c r="B164" s="19"/>
      <c r="C164" s="129" t="s">
        <v>237</v>
      </c>
      <c r="D164" s="129" t="s">
        <v>130</v>
      </c>
      <c r="E164" s="130" t="s">
        <v>238</v>
      </c>
      <c r="F164" s="131" t="s">
        <v>239</v>
      </c>
      <c r="G164" s="132" t="s">
        <v>215</v>
      </c>
      <c r="H164" s="133">
        <v>57.103000000000002</v>
      </c>
      <c r="I164" s="134"/>
      <c r="J164" s="135">
        <f>ROUND(I164*H164,2)</f>
        <v>0</v>
      </c>
      <c r="K164" s="131" t="s">
        <v>134</v>
      </c>
      <c r="L164" s="19"/>
      <c r="M164" s="136" t="s">
        <v>1</v>
      </c>
      <c r="N164" s="137" t="s">
        <v>41</v>
      </c>
      <c r="O164" s="18"/>
      <c r="P164" s="138">
        <f>O164*H164</f>
        <v>0</v>
      </c>
      <c r="Q164" s="138">
        <v>0</v>
      </c>
      <c r="R164" s="138">
        <f>Q164*H164</f>
        <v>0</v>
      </c>
      <c r="S164" s="138">
        <v>0</v>
      </c>
      <c r="T164" s="139">
        <f>S164*H164</f>
        <v>0</v>
      </c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40" t="s">
        <v>144</v>
      </c>
      <c r="AS164" s="18"/>
      <c r="AT164" s="140" t="s">
        <v>130</v>
      </c>
      <c r="AU164" s="140" t="s">
        <v>86</v>
      </c>
      <c r="AV164" s="18"/>
      <c r="AW164" s="18"/>
      <c r="AX164" s="18"/>
      <c r="AY164" s="3" t="s">
        <v>127</v>
      </c>
      <c r="AZ164" s="18"/>
      <c r="BA164" s="18"/>
      <c r="BB164" s="18"/>
      <c r="BC164" s="18"/>
      <c r="BD164" s="18"/>
      <c r="BE164" s="141">
        <f>IF(N164="základní",J164,0)</f>
        <v>0</v>
      </c>
      <c r="BF164" s="141">
        <f>IF(N164="snížená",J164,0)</f>
        <v>0</v>
      </c>
      <c r="BG164" s="141">
        <f>IF(N164="zákl. přenesená",J164,0)</f>
        <v>0</v>
      </c>
      <c r="BH164" s="141">
        <f>IF(N164="sníž. přenesená",J164,0)</f>
        <v>0</v>
      </c>
      <c r="BI164" s="141">
        <f>IF(N164="nulová",J164,0)</f>
        <v>0</v>
      </c>
      <c r="BJ164" s="3" t="s">
        <v>84</v>
      </c>
      <c r="BK164" s="141">
        <f>ROUND(I164*H164,2)</f>
        <v>0</v>
      </c>
      <c r="BL164" s="3" t="s">
        <v>144</v>
      </c>
      <c r="BM164" s="140" t="s">
        <v>240</v>
      </c>
    </row>
    <row r="165" spans="1:65" ht="15.75" customHeight="1">
      <c r="A165" s="155"/>
      <c r="B165" s="156"/>
      <c r="C165" s="155"/>
      <c r="D165" s="150" t="s">
        <v>199</v>
      </c>
      <c r="E165" s="157" t="s">
        <v>1</v>
      </c>
      <c r="F165" s="158" t="s">
        <v>241</v>
      </c>
      <c r="G165" s="155"/>
      <c r="H165" s="159">
        <v>57.103000000000002</v>
      </c>
      <c r="I165" s="155"/>
      <c r="J165" s="155"/>
      <c r="K165" s="155"/>
      <c r="L165" s="156"/>
      <c r="M165" s="160"/>
      <c r="N165" s="155"/>
      <c r="O165" s="155"/>
      <c r="P165" s="155"/>
      <c r="Q165" s="155"/>
      <c r="R165" s="155"/>
      <c r="S165" s="155"/>
      <c r="T165" s="161"/>
      <c r="U165" s="155"/>
      <c r="V165" s="155"/>
      <c r="W165" s="155"/>
      <c r="X165" s="155"/>
      <c r="Y165" s="155"/>
      <c r="Z165" s="155"/>
      <c r="AA165" s="155"/>
      <c r="AB165" s="155"/>
      <c r="AC165" s="155"/>
      <c r="AD165" s="155"/>
      <c r="AE165" s="155"/>
      <c r="AF165" s="155"/>
      <c r="AG165" s="155"/>
      <c r="AH165" s="155"/>
      <c r="AI165" s="155"/>
      <c r="AJ165" s="155"/>
      <c r="AK165" s="155"/>
      <c r="AL165" s="155"/>
      <c r="AM165" s="155"/>
      <c r="AN165" s="155"/>
      <c r="AO165" s="155"/>
      <c r="AP165" s="155"/>
      <c r="AQ165" s="155"/>
      <c r="AR165" s="155"/>
      <c r="AS165" s="155"/>
      <c r="AT165" s="157" t="s">
        <v>199</v>
      </c>
      <c r="AU165" s="157" t="s">
        <v>86</v>
      </c>
      <c r="AV165" s="155" t="s">
        <v>86</v>
      </c>
      <c r="AW165" s="155" t="s">
        <v>32</v>
      </c>
      <c r="AX165" s="155" t="s">
        <v>76</v>
      </c>
      <c r="AY165" s="157" t="s">
        <v>127</v>
      </c>
      <c r="AZ165" s="155"/>
      <c r="BA165" s="155"/>
      <c r="BB165" s="155"/>
      <c r="BC165" s="155"/>
      <c r="BD165" s="155"/>
      <c r="BE165" s="155"/>
      <c r="BF165" s="155"/>
      <c r="BG165" s="155"/>
      <c r="BH165" s="155"/>
      <c r="BI165" s="155"/>
      <c r="BJ165" s="155"/>
      <c r="BK165" s="155"/>
      <c r="BL165" s="155"/>
      <c r="BM165" s="155"/>
    </row>
    <row r="166" spans="1:65" ht="15.75" customHeight="1">
      <c r="A166" s="162"/>
      <c r="B166" s="163"/>
      <c r="C166" s="162"/>
      <c r="D166" s="150" t="s">
        <v>199</v>
      </c>
      <c r="E166" s="164" t="s">
        <v>156</v>
      </c>
      <c r="F166" s="165" t="s">
        <v>218</v>
      </c>
      <c r="G166" s="162"/>
      <c r="H166" s="166">
        <v>57.103000000000002</v>
      </c>
      <c r="I166" s="162"/>
      <c r="J166" s="162"/>
      <c r="K166" s="162"/>
      <c r="L166" s="163"/>
      <c r="M166" s="167"/>
      <c r="N166" s="162"/>
      <c r="O166" s="162"/>
      <c r="P166" s="162"/>
      <c r="Q166" s="162"/>
      <c r="R166" s="162"/>
      <c r="S166" s="162"/>
      <c r="T166" s="168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4" t="s">
        <v>199</v>
      </c>
      <c r="AU166" s="164" t="s">
        <v>86</v>
      </c>
      <c r="AV166" s="162" t="s">
        <v>144</v>
      </c>
      <c r="AW166" s="162" t="s">
        <v>32</v>
      </c>
      <c r="AX166" s="162" t="s">
        <v>84</v>
      </c>
      <c r="AY166" s="164" t="s">
        <v>127</v>
      </c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</row>
    <row r="167" spans="1:65" ht="33" customHeight="1">
      <c r="A167" s="18"/>
      <c r="B167" s="19"/>
      <c r="C167" s="129" t="s">
        <v>242</v>
      </c>
      <c r="D167" s="129" t="s">
        <v>130</v>
      </c>
      <c r="E167" s="130" t="s">
        <v>243</v>
      </c>
      <c r="F167" s="131" t="s">
        <v>244</v>
      </c>
      <c r="G167" s="132" t="s">
        <v>245</v>
      </c>
      <c r="H167" s="133">
        <v>102.785</v>
      </c>
      <c r="I167" s="134"/>
      <c r="J167" s="135">
        <f>ROUND(I167*H167,2)</f>
        <v>0</v>
      </c>
      <c r="K167" s="131" t="s">
        <v>134</v>
      </c>
      <c r="L167" s="19"/>
      <c r="M167" s="136" t="s">
        <v>1</v>
      </c>
      <c r="N167" s="137" t="s">
        <v>41</v>
      </c>
      <c r="O167" s="18"/>
      <c r="P167" s="138">
        <f>O167*H167</f>
        <v>0</v>
      </c>
      <c r="Q167" s="138">
        <v>0</v>
      </c>
      <c r="R167" s="138">
        <f>Q167*H167</f>
        <v>0</v>
      </c>
      <c r="S167" s="138">
        <v>0</v>
      </c>
      <c r="T167" s="139">
        <f>S167*H167</f>
        <v>0</v>
      </c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40" t="s">
        <v>144</v>
      </c>
      <c r="AS167" s="18"/>
      <c r="AT167" s="140" t="s">
        <v>130</v>
      </c>
      <c r="AU167" s="140" t="s">
        <v>86</v>
      </c>
      <c r="AV167" s="18"/>
      <c r="AW167" s="18"/>
      <c r="AX167" s="18"/>
      <c r="AY167" s="3" t="s">
        <v>127</v>
      </c>
      <c r="AZ167" s="18"/>
      <c r="BA167" s="18"/>
      <c r="BB167" s="18"/>
      <c r="BC167" s="18"/>
      <c r="BD167" s="18"/>
      <c r="BE167" s="141">
        <f>IF(N167="základní",J167,0)</f>
        <v>0</v>
      </c>
      <c r="BF167" s="141">
        <f>IF(N167="snížená",J167,0)</f>
        <v>0</v>
      </c>
      <c r="BG167" s="141">
        <f>IF(N167="zákl. přenesená",J167,0)</f>
        <v>0</v>
      </c>
      <c r="BH167" s="141">
        <f>IF(N167="sníž. přenesená",J167,0)</f>
        <v>0</v>
      </c>
      <c r="BI167" s="141">
        <f>IF(N167="nulová",J167,0)</f>
        <v>0</v>
      </c>
      <c r="BJ167" s="3" t="s">
        <v>84</v>
      </c>
      <c r="BK167" s="141">
        <f>ROUND(I167*H167,2)</f>
        <v>0</v>
      </c>
      <c r="BL167" s="3" t="s">
        <v>144</v>
      </c>
      <c r="BM167" s="140" t="s">
        <v>246</v>
      </c>
    </row>
    <row r="168" spans="1:65" ht="15.75" customHeight="1">
      <c r="A168" s="155"/>
      <c r="B168" s="156"/>
      <c r="C168" s="155"/>
      <c r="D168" s="150" t="s">
        <v>199</v>
      </c>
      <c r="E168" s="157" t="s">
        <v>1</v>
      </c>
      <c r="F168" s="158" t="s">
        <v>247</v>
      </c>
      <c r="G168" s="155"/>
      <c r="H168" s="159">
        <v>102.785</v>
      </c>
      <c r="I168" s="155"/>
      <c r="J168" s="155"/>
      <c r="K168" s="155"/>
      <c r="L168" s="156"/>
      <c r="M168" s="160"/>
      <c r="N168" s="155"/>
      <c r="O168" s="155"/>
      <c r="P168" s="155"/>
      <c r="Q168" s="155"/>
      <c r="R168" s="155"/>
      <c r="S168" s="155"/>
      <c r="T168" s="161"/>
      <c r="U168" s="155"/>
      <c r="V168" s="155"/>
      <c r="W168" s="155"/>
      <c r="X168" s="155"/>
      <c r="Y168" s="155"/>
      <c r="Z168" s="155"/>
      <c r="AA168" s="155"/>
      <c r="AB168" s="155"/>
      <c r="AC168" s="155"/>
      <c r="AD168" s="155"/>
      <c r="AE168" s="155"/>
      <c r="AF168" s="155"/>
      <c r="AG168" s="155"/>
      <c r="AH168" s="155"/>
      <c r="AI168" s="155"/>
      <c r="AJ168" s="155"/>
      <c r="AK168" s="155"/>
      <c r="AL168" s="155"/>
      <c r="AM168" s="155"/>
      <c r="AN168" s="155"/>
      <c r="AO168" s="155"/>
      <c r="AP168" s="155"/>
      <c r="AQ168" s="155"/>
      <c r="AR168" s="155"/>
      <c r="AS168" s="155"/>
      <c r="AT168" s="157" t="s">
        <v>199</v>
      </c>
      <c r="AU168" s="157" t="s">
        <v>86</v>
      </c>
      <c r="AV168" s="155" t="s">
        <v>86</v>
      </c>
      <c r="AW168" s="155" t="s">
        <v>32</v>
      </c>
      <c r="AX168" s="155" t="s">
        <v>84</v>
      </c>
      <c r="AY168" s="157" t="s">
        <v>127</v>
      </c>
      <c r="AZ168" s="155"/>
      <c r="BA168" s="155"/>
      <c r="BB168" s="155"/>
      <c r="BC168" s="155"/>
      <c r="BD168" s="155"/>
      <c r="BE168" s="155"/>
      <c r="BF168" s="155"/>
      <c r="BG168" s="155"/>
      <c r="BH168" s="155"/>
      <c r="BI168" s="155"/>
      <c r="BJ168" s="155"/>
      <c r="BK168" s="155"/>
      <c r="BL168" s="155"/>
      <c r="BM168" s="155"/>
    </row>
    <row r="169" spans="1:65" ht="16.5" customHeight="1">
      <c r="A169" s="18"/>
      <c r="B169" s="19"/>
      <c r="C169" s="129" t="s">
        <v>248</v>
      </c>
      <c r="D169" s="129" t="s">
        <v>130</v>
      </c>
      <c r="E169" s="130" t="s">
        <v>249</v>
      </c>
      <c r="F169" s="131" t="s">
        <v>250</v>
      </c>
      <c r="G169" s="132" t="s">
        <v>215</v>
      </c>
      <c r="H169" s="133">
        <v>57.103000000000002</v>
      </c>
      <c r="I169" s="134"/>
      <c r="J169" s="135">
        <f>ROUND(I169*H169,2)</f>
        <v>0</v>
      </c>
      <c r="K169" s="131" t="s">
        <v>134</v>
      </c>
      <c r="L169" s="19"/>
      <c r="M169" s="136" t="s">
        <v>1</v>
      </c>
      <c r="N169" s="137" t="s">
        <v>41</v>
      </c>
      <c r="O169" s="18"/>
      <c r="P169" s="138">
        <f>O169*H169</f>
        <v>0</v>
      </c>
      <c r="Q169" s="138">
        <v>0</v>
      </c>
      <c r="R169" s="138">
        <f>Q169*H169</f>
        <v>0</v>
      </c>
      <c r="S169" s="138">
        <v>0</v>
      </c>
      <c r="T169" s="139">
        <f>S169*H169</f>
        <v>0</v>
      </c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40" t="s">
        <v>144</v>
      </c>
      <c r="AS169" s="18"/>
      <c r="AT169" s="140" t="s">
        <v>130</v>
      </c>
      <c r="AU169" s="140" t="s">
        <v>86</v>
      </c>
      <c r="AV169" s="18"/>
      <c r="AW169" s="18"/>
      <c r="AX169" s="18"/>
      <c r="AY169" s="3" t="s">
        <v>127</v>
      </c>
      <c r="AZ169" s="18"/>
      <c r="BA169" s="18"/>
      <c r="BB169" s="18"/>
      <c r="BC169" s="18"/>
      <c r="BD169" s="18"/>
      <c r="BE169" s="141">
        <f>IF(N169="základní",J169,0)</f>
        <v>0</v>
      </c>
      <c r="BF169" s="141">
        <f>IF(N169="snížená",J169,0)</f>
        <v>0</v>
      </c>
      <c r="BG169" s="141">
        <f>IF(N169="zákl. přenesená",J169,0)</f>
        <v>0</v>
      </c>
      <c r="BH169" s="141">
        <f>IF(N169="sníž. přenesená",J169,0)</f>
        <v>0</v>
      </c>
      <c r="BI169" s="141">
        <f>IF(N169="nulová",J169,0)</f>
        <v>0</v>
      </c>
      <c r="BJ169" s="3" t="s">
        <v>84</v>
      </c>
      <c r="BK169" s="141">
        <f>ROUND(I169*H169,2)</f>
        <v>0</v>
      </c>
      <c r="BL169" s="3" t="s">
        <v>144</v>
      </c>
      <c r="BM169" s="140" t="s">
        <v>251</v>
      </c>
    </row>
    <row r="170" spans="1:65" ht="15.75" customHeight="1">
      <c r="A170" s="155"/>
      <c r="B170" s="156"/>
      <c r="C170" s="155"/>
      <c r="D170" s="150" t="s">
        <v>199</v>
      </c>
      <c r="E170" s="157" t="s">
        <v>1</v>
      </c>
      <c r="F170" s="158" t="s">
        <v>156</v>
      </c>
      <c r="G170" s="155"/>
      <c r="H170" s="159">
        <v>57.103000000000002</v>
      </c>
      <c r="I170" s="155"/>
      <c r="J170" s="155"/>
      <c r="K170" s="155"/>
      <c r="L170" s="156"/>
      <c r="M170" s="160"/>
      <c r="N170" s="155"/>
      <c r="O170" s="155"/>
      <c r="P170" s="155"/>
      <c r="Q170" s="155"/>
      <c r="R170" s="155"/>
      <c r="S170" s="155"/>
      <c r="T170" s="161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  <c r="AF170" s="155"/>
      <c r="AG170" s="155"/>
      <c r="AH170" s="155"/>
      <c r="AI170" s="155"/>
      <c r="AJ170" s="155"/>
      <c r="AK170" s="155"/>
      <c r="AL170" s="155"/>
      <c r="AM170" s="155"/>
      <c r="AN170" s="155"/>
      <c r="AO170" s="155"/>
      <c r="AP170" s="155"/>
      <c r="AQ170" s="155"/>
      <c r="AR170" s="155"/>
      <c r="AS170" s="155"/>
      <c r="AT170" s="157" t="s">
        <v>199</v>
      </c>
      <c r="AU170" s="157" t="s">
        <v>86</v>
      </c>
      <c r="AV170" s="155" t="s">
        <v>86</v>
      </c>
      <c r="AW170" s="155" t="s">
        <v>32</v>
      </c>
      <c r="AX170" s="155" t="s">
        <v>84</v>
      </c>
      <c r="AY170" s="157" t="s">
        <v>127</v>
      </c>
      <c r="AZ170" s="155"/>
      <c r="BA170" s="155"/>
      <c r="BB170" s="155"/>
      <c r="BC170" s="155"/>
      <c r="BD170" s="155"/>
      <c r="BE170" s="155"/>
      <c r="BF170" s="155"/>
      <c r="BG170" s="155"/>
      <c r="BH170" s="155"/>
      <c r="BI170" s="155"/>
      <c r="BJ170" s="155"/>
      <c r="BK170" s="155"/>
      <c r="BL170" s="155"/>
      <c r="BM170" s="155"/>
    </row>
    <row r="171" spans="1:65" ht="24" customHeight="1">
      <c r="A171" s="18"/>
      <c r="B171" s="19"/>
      <c r="C171" s="129" t="s">
        <v>252</v>
      </c>
      <c r="D171" s="129" t="s">
        <v>130</v>
      </c>
      <c r="E171" s="130" t="s">
        <v>253</v>
      </c>
      <c r="F171" s="131" t="s">
        <v>254</v>
      </c>
      <c r="G171" s="132" t="s">
        <v>197</v>
      </c>
      <c r="H171" s="133">
        <v>158.13</v>
      </c>
      <c r="I171" s="134"/>
      <c r="J171" s="135">
        <f>ROUND(I171*H171,2)</f>
        <v>0</v>
      </c>
      <c r="K171" s="131" t="s">
        <v>134</v>
      </c>
      <c r="L171" s="19"/>
      <c r="M171" s="136" t="s">
        <v>1</v>
      </c>
      <c r="N171" s="137" t="s">
        <v>41</v>
      </c>
      <c r="O171" s="18"/>
      <c r="P171" s="138">
        <f>O171*H171</f>
        <v>0</v>
      </c>
      <c r="Q171" s="138">
        <v>0</v>
      </c>
      <c r="R171" s="138">
        <f>Q171*H171</f>
        <v>0</v>
      </c>
      <c r="S171" s="138">
        <v>0</v>
      </c>
      <c r="T171" s="139">
        <f>S171*H171</f>
        <v>0</v>
      </c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40" t="s">
        <v>144</v>
      </c>
      <c r="AS171" s="18"/>
      <c r="AT171" s="140" t="s">
        <v>130</v>
      </c>
      <c r="AU171" s="140" t="s">
        <v>86</v>
      </c>
      <c r="AV171" s="18"/>
      <c r="AW171" s="18"/>
      <c r="AX171" s="18"/>
      <c r="AY171" s="3" t="s">
        <v>127</v>
      </c>
      <c r="AZ171" s="18"/>
      <c r="BA171" s="18"/>
      <c r="BB171" s="18"/>
      <c r="BC171" s="18"/>
      <c r="BD171" s="18"/>
      <c r="BE171" s="141">
        <f>IF(N171="základní",J171,0)</f>
        <v>0</v>
      </c>
      <c r="BF171" s="141">
        <f>IF(N171="snížená",J171,0)</f>
        <v>0</v>
      </c>
      <c r="BG171" s="141">
        <f>IF(N171="zákl. přenesená",J171,0)</f>
        <v>0</v>
      </c>
      <c r="BH171" s="141">
        <f>IF(N171="sníž. přenesená",J171,0)</f>
        <v>0</v>
      </c>
      <c r="BI171" s="141">
        <f>IF(N171="nulová",J171,0)</f>
        <v>0</v>
      </c>
      <c r="BJ171" s="3" t="s">
        <v>84</v>
      </c>
      <c r="BK171" s="141">
        <f>ROUND(I171*H171,2)</f>
        <v>0</v>
      </c>
      <c r="BL171" s="3" t="s">
        <v>144</v>
      </c>
      <c r="BM171" s="140" t="s">
        <v>255</v>
      </c>
    </row>
    <row r="172" spans="1:65" ht="15.75" customHeight="1">
      <c r="A172" s="155"/>
      <c r="B172" s="156"/>
      <c r="C172" s="155"/>
      <c r="D172" s="150" t="s">
        <v>199</v>
      </c>
      <c r="E172" s="157" t="s">
        <v>1</v>
      </c>
      <c r="F172" s="158" t="s">
        <v>169</v>
      </c>
      <c r="G172" s="155"/>
      <c r="H172" s="159">
        <v>158.13</v>
      </c>
      <c r="I172" s="155"/>
      <c r="J172" s="155"/>
      <c r="K172" s="155"/>
      <c r="L172" s="156"/>
      <c r="M172" s="160"/>
      <c r="N172" s="155"/>
      <c r="O172" s="155"/>
      <c r="P172" s="155"/>
      <c r="Q172" s="155"/>
      <c r="R172" s="155"/>
      <c r="S172" s="155"/>
      <c r="T172" s="161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7" t="s">
        <v>199</v>
      </c>
      <c r="AU172" s="157" t="s">
        <v>86</v>
      </c>
      <c r="AV172" s="155" t="s">
        <v>86</v>
      </c>
      <c r="AW172" s="155" t="s">
        <v>32</v>
      </c>
      <c r="AX172" s="155" t="s">
        <v>84</v>
      </c>
      <c r="AY172" s="157" t="s">
        <v>127</v>
      </c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5"/>
    </row>
    <row r="173" spans="1:65" ht="22.5" customHeight="1">
      <c r="A173" s="117"/>
      <c r="B173" s="118"/>
      <c r="C173" s="117"/>
      <c r="D173" s="119" t="s">
        <v>75</v>
      </c>
      <c r="E173" s="127" t="s">
        <v>86</v>
      </c>
      <c r="F173" s="127" t="s">
        <v>256</v>
      </c>
      <c r="G173" s="117"/>
      <c r="H173" s="117"/>
      <c r="I173" s="117"/>
      <c r="J173" s="128">
        <f>BK173</f>
        <v>0</v>
      </c>
      <c r="K173" s="117"/>
      <c r="L173" s="118"/>
      <c r="M173" s="122"/>
      <c r="N173" s="117"/>
      <c r="O173" s="117"/>
      <c r="P173" s="123">
        <f>SUM(P174:P189)</f>
        <v>0</v>
      </c>
      <c r="Q173" s="117"/>
      <c r="R173" s="123">
        <f>SUM(R174:R189)</f>
        <v>13.487231451680001</v>
      </c>
      <c r="S173" s="117"/>
      <c r="T173" s="124">
        <f>SUM(T174:T189)</f>
        <v>0</v>
      </c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9" t="s">
        <v>84</v>
      </c>
      <c r="AS173" s="117"/>
      <c r="AT173" s="125" t="s">
        <v>75</v>
      </c>
      <c r="AU173" s="125" t="s">
        <v>84</v>
      </c>
      <c r="AV173" s="117"/>
      <c r="AW173" s="117"/>
      <c r="AX173" s="117"/>
      <c r="AY173" s="119" t="s">
        <v>127</v>
      </c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26">
        <f>SUM(BK174:BK189)</f>
        <v>0</v>
      </c>
      <c r="BL173" s="117"/>
      <c r="BM173" s="117"/>
    </row>
    <row r="174" spans="1:65" ht="16.5" customHeight="1">
      <c r="A174" s="18"/>
      <c r="B174" s="19"/>
      <c r="C174" s="129" t="s">
        <v>8</v>
      </c>
      <c r="D174" s="129" t="s">
        <v>130</v>
      </c>
      <c r="E174" s="130" t="s">
        <v>257</v>
      </c>
      <c r="F174" s="131" t="s">
        <v>258</v>
      </c>
      <c r="G174" s="132" t="s">
        <v>215</v>
      </c>
      <c r="H174" s="133">
        <v>4.32</v>
      </c>
      <c r="I174" s="134"/>
      <c r="J174" s="135">
        <f>ROUND(I174*H174,2)</f>
        <v>0</v>
      </c>
      <c r="K174" s="131" t="s">
        <v>134</v>
      </c>
      <c r="L174" s="19"/>
      <c r="M174" s="136" t="s">
        <v>1</v>
      </c>
      <c r="N174" s="137" t="s">
        <v>41</v>
      </c>
      <c r="O174" s="18"/>
      <c r="P174" s="138">
        <f>O174*H174</f>
        <v>0</v>
      </c>
      <c r="Q174" s="138">
        <v>2.5018722040000001</v>
      </c>
      <c r="R174" s="138">
        <f>Q174*H174</f>
        <v>10.80808792128</v>
      </c>
      <c r="S174" s="138">
        <v>0</v>
      </c>
      <c r="T174" s="139">
        <f>S174*H174</f>
        <v>0</v>
      </c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40" t="s">
        <v>144</v>
      </c>
      <c r="AS174" s="18"/>
      <c r="AT174" s="140" t="s">
        <v>130</v>
      </c>
      <c r="AU174" s="140" t="s">
        <v>86</v>
      </c>
      <c r="AV174" s="18"/>
      <c r="AW174" s="18"/>
      <c r="AX174" s="18"/>
      <c r="AY174" s="3" t="s">
        <v>127</v>
      </c>
      <c r="AZ174" s="18"/>
      <c r="BA174" s="18"/>
      <c r="BB174" s="18"/>
      <c r="BC174" s="18"/>
      <c r="BD174" s="18"/>
      <c r="BE174" s="141">
        <f>IF(N174="základní",J174,0)</f>
        <v>0</v>
      </c>
      <c r="BF174" s="141">
        <f>IF(N174="snížená",J174,0)</f>
        <v>0</v>
      </c>
      <c r="BG174" s="141">
        <f>IF(N174="zákl. přenesená",J174,0)</f>
        <v>0</v>
      </c>
      <c r="BH174" s="141">
        <f>IF(N174="sníž. přenesená",J174,0)</f>
        <v>0</v>
      </c>
      <c r="BI174" s="141">
        <f>IF(N174="nulová",J174,0)</f>
        <v>0</v>
      </c>
      <c r="BJ174" s="3" t="s">
        <v>84</v>
      </c>
      <c r="BK174" s="141">
        <f>ROUND(I174*H174,2)</f>
        <v>0</v>
      </c>
      <c r="BL174" s="3" t="s">
        <v>144</v>
      </c>
      <c r="BM174" s="140" t="s">
        <v>259</v>
      </c>
    </row>
    <row r="175" spans="1:65" ht="15.75" customHeight="1">
      <c r="A175" s="148"/>
      <c r="B175" s="149"/>
      <c r="C175" s="148"/>
      <c r="D175" s="150" t="s">
        <v>199</v>
      </c>
      <c r="E175" s="151" t="s">
        <v>1</v>
      </c>
      <c r="F175" s="152" t="s">
        <v>260</v>
      </c>
      <c r="G175" s="148"/>
      <c r="H175" s="151" t="s">
        <v>1</v>
      </c>
      <c r="I175" s="148"/>
      <c r="J175" s="148"/>
      <c r="K175" s="148"/>
      <c r="L175" s="149"/>
      <c r="M175" s="153"/>
      <c r="N175" s="148"/>
      <c r="O175" s="148"/>
      <c r="P175" s="148"/>
      <c r="Q175" s="148"/>
      <c r="R175" s="148"/>
      <c r="S175" s="148"/>
      <c r="T175" s="154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51" t="s">
        <v>199</v>
      </c>
      <c r="AU175" s="151" t="s">
        <v>86</v>
      </c>
      <c r="AV175" s="148" t="s">
        <v>84</v>
      </c>
      <c r="AW175" s="148" t="s">
        <v>32</v>
      </c>
      <c r="AX175" s="148" t="s">
        <v>76</v>
      </c>
      <c r="AY175" s="151" t="s">
        <v>127</v>
      </c>
      <c r="AZ175" s="148"/>
      <c r="BA175" s="148"/>
      <c r="BB175" s="148"/>
      <c r="BC175" s="148"/>
      <c r="BD175" s="148"/>
      <c r="BE175" s="148"/>
      <c r="BF175" s="148"/>
      <c r="BG175" s="148"/>
      <c r="BH175" s="148"/>
      <c r="BI175" s="148"/>
      <c r="BJ175" s="148"/>
      <c r="BK175" s="148"/>
      <c r="BL175" s="148"/>
      <c r="BM175" s="148"/>
    </row>
    <row r="176" spans="1:65" ht="15.75" customHeight="1">
      <c r="A176" s="155"/>
      <c r="B176" s="156"/>
      <c r="C176" s="155"/>
      <c r="D176" s="150" t="s">
        <v>199</v>
      </c>
      <c r="E176" s="157" t="s">
        <v>1</v>
      </c>
      <c r="F176" s="158" t="s">
        <v>228</v>
      </c>
      <c r="G176" s="155"/>
      <c r="H176" s="159">
        <v>2.88</v>
      </c>
      <c r="I176" s="155"/>
      <c r="J176" s="155"/>
      <c r="K176" s="155"/>
      <c r="L176" s="156"/>
      <c r="M176" s="160"/>
      <c r="N176" s="155"/>
      <c r="O176" s="155"/>
      <c r="P176" s="155"/>
      <c r="Q176" s="155"/>
      <c r="R176" s="155"/>
      <c r="S176" s="155"/>
      <c r="T176" s="161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7" t="s">
        <v>199</v>
      </c>
      <c r="AU176" s="157" t="s">
        <v>86</v>
      </c>
      <c r="AV176" s="155" t="s">
        <v>86</v>
      </c>
      <c r="AW176" s="155" t="s">
        <v>32</v>
      </c>
      <c r="AX176" s="155" t="s">
        <v>76</v>
      </c>
      <c r="AY176" s="157" t="s">
        <v>127</v>
      </c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  <c r="BM176" s="155"/>
    </row>
    <row r="177" spans="1:65" ht="15.75" customHeight="1">
      <c r="A177" s="155"/>
      <c r="B177" s="156"/>
      <c r="C177" s="155"/>
      <c r="D177" s="150" t="s">
        <v>199</v>
      </c>
      <c r="E177" s="157" t="s">
        <v>1</v>
      </c>
      <c r="F177" s="158" t="s">
        <v>229</v>
      </c>
      <c r="G177" s="155"/>
      <c r="H177" s="159">
        <v>0.72</v>
      </c>
      <c r="I177" s="155"/>
      <c r="J177" s="155"/>
      <c r="K177" s="155"/>
      <c r="L177" s="156"/>
      <c r="M177" s="160"/>
      <c r="N177" s="155"/>
      <c r="O177" s="155"/>
      <c r="P177" s="155"/>
      <c r="Q177" s="155"/>
      <c r="R177" s="155"/>
      <c r="S177" s="155"/>
      <c r="T177" s="161"/>
      <c r="U177" s="155"/>
      <c r="V177" s="155"/>
      <c r="W177" s="155"/>
      <c r="X177" s="155"/>
      <c r="Y177" s="155"/>
      <c r="Z177" s="155"/>
      <c r="AA177" s="155"/>
      <c r="AB177" s="155"/>
      <c r="AC177" s="155"/>
      <c r="AD177" s="155"/>
      <c r="AE177" s="155"/>
      <c r="AF177" s="155"/>
      <c r="AG177" s="155"/>
      <c r="AH177" s="155"/>
      <c r="AI177" s="155"/>
      <c r="AJ177" s="155"/>
      <c r="AK177" s="155"/>
      <c r="AL177" s="155"/>
      <c r="AM177" s="155"/>
      <c r="AN177" s="155"/>
      <c r="AO177" s="155"/>
      <c r="AP177" s="155"/>
      <c r="AQ177" s="155"/>
      <c r="AR177" s="155"/>
      <c r="AS177" s="155"/>
      <c r="AT177" s="157" t="s">
        <v>199</v>
      </c>
      <c r="AU177" s="157" t="s">
        <v>86</v>
      </c>
      <c r="AV177" s="155" t="s">
        <v>86</v>
      </c>
      <c r="AW177" s="155" t="s">
        <v>32</v>
      </c>
      <c r="AX177" s="155" t="s">
        <v>76</v>
      </c>
      <c r="AY177" s="157" t="s">
        <v>127</v>
      </c>
      <c r="AZ177" s="155"/>
      <c r="BA177" s="155"/>
      <c r="BB177" s="155"/>
      <c r="BC177" s="155"/>
      <c r="BD177" s="155"/>
      <c r="BE177" s="155"/>
      <c r="BF177" s="155"/>
      <c r="BG177" s="155"/>
      <c r="BH177" s="155"/>
      <c r="BI177" s="155"/>
      <c r="BJ177" s="155"/>
      <c r="BK177" s="155"/>
      <c r="BL177" s="155"/>
      <c r="BM177" s="155"/>
    </row>
    <row r="178" spans="1:65" ht="15.75" customHeight="1">
      <c r="A178" s="155"/>
      <c r="B178" s="156"/>
      <c r="C178" s="155"/>
      <c r="D178" s="150" t="s">
        <v>199</v>
      </c>
      <c r="E178" s="157" t="s">
        <v>1</v>
      </c>
      <c r="F178" s="158" t="s">
        <v>230</v>
      </c>
      <c r="G178" s="155"/>
      <c r="H178" s="159">
        <v>0.48</v>
      </c>
      <c r="I178" s="155"/>
      <c r="J178" s="155"/>
      <c r="K178" s="155"/>
      <c r="L178" s="156"/>
      <c r="M178" s="160"/>
      <c r="N178" s="155"/>
      <c r="O178" s="155"/>
      <c r="P178" s="155"/>
      <c r="Q178" s="155"/>
      <c r="R178" s="155"/>
      <c r="S178" s="155"/>
      <c r="T178" s="161"/>
      <c r="U178" s="155"/>
      <c r="V178" s="155"/>
      <c r="W178" s="155"/>
      <c r="X178" s="155"/>
      <c r="Y178" s="155"/>
      <c r="Z178" s="155"/>
      <c r="AA178" s="155"/>
      <c r="AB178" s="155"/>
      <c r="AC178" s="155"/>
      <c r="AD178" s="155"/>
      <c r="AE178" s="155"/>
      <c r="AF178" s="155"/>
      <c r="AG178" s="155"/>
      <c r="AH178" s="155"/>
      <c r="AI178" s="155"/>
      <c r="AJ178" s="155"/>
      <c r="AK178" s="155"/>
      <c r="AL178" s="155"/>
      <c r="AM178" s="155"/>
      <c r="AN178" s="155"/>
      <c r="AO178" s="155"/>
      <c r="AP178" s="155"/>
      <c r="AQ178" s="155"/>
      <c r="AR178" s="155"/>
      <c r="AS178" s="155"/>
      <c r="AT178" s="157" t="s">
        <v>199</v>
      </c>
      <c r="AU178" s="157" t="s">
        <v>86</v>
      </c>
      <c r="AV178" s="155" t="s">
        <v>86</v>
      </c>
      <c r="AW178" s="155" t="s">
        <v>32</v>
      </c>
      <c r="AX178" s="155" t="s">
        <v>76</v>
      </c>
      <c r="AY178" s="157" t="s">
        <v>127</v>
      </c>
      <c r="AZ178" s="155"/>
      <c r="BA178" s="155"/>
      <c r="BB178" s="155"/>
      <c r="BC178" s="155"/>
      <c r="BD178" s="155"/>
      <c r="BE178" s="155"/>
      <c r="BF178" s="155"/>
      <c r="BG178" s="155"/>
      <c r="BH178" s="155"/>
      <c r="BI178" s="155"/>
      <c r="BJ178" s="155"/>
      <c r="BK178" s="155"/>
      <c r="BL178" s="155"/>
      <c r="BM178" s="155"/>
    </row>
    <row r="179" spans="1:65" ht="15.75" customHeight="1">
      <c r="A179" s="155"/>
      <c r="B179" s="156"/>
      <c r="C179" s="155"/>
      <c r="D179" s="150" t="s">
        <v>199</v>
      </c>
      <c r="E179" s="157" t="s">
        <v>1</v>
      </c>
      <c r="F179" s="158" t="s">
        <v>231</v>
      </c>
      <c r="G179" s="155"/>
      <c r="H179" s="159">
        <v>0.24</v>
      </c>
      <c r="I179" s="155"/>
      <c r="J179" s="155"/>
      <c r="K179" s="155"/>
      <c r="L179" s="156"/>
      <c r="M179" s="160"/>
      <c r="N179" s="155"/>
      <c r="O179" s="155"/>
      <c r="P179" s="155"/>
      <c r="Q179" s="155"/>
      <c r="R179" s="155"/>
      <c r="S179" s="155"/>
      <c r="T179" s="161"/>
      <c r="U179" s="155"/>
      <c r="V179" s="155"/>
      <c r="W179" s="155"/>
      <c r="X179" s="155"/>
      <c r="Y179" s="155"/>
      <c r="Z179" s="155"/>
      <c r="AA179" s="155"/>
      <c r="AB179" s="155"/>
      <c r="AC179" s="155"/>
      <c r="AD179" s="155"/>
      <c r="AE179" s="155"/>
      <c r="AF179" s="155"/>
      <c r="AG179" s="155"/>
      <c r="AH179" s="155"/>
      <c r="AI179" s="155"/>
      <c r="AJ179" s="155"/>
      <c r="AK179" s="155"/>
      <c r="AL179" s="155"/>
      <c r="AM179" s="155"/>
      <c r="AN179" s="155"/>
      <c r="AO179" s="155"/>
      <c r="AP179" s="155"/>
      <c r="AQ179" s="155"/>
      <c r="AR179" s="155"/>
      <c r="AS179" s="155"/>
      <c r="AT179" s="157" t="s">
        <v>199</v>
      </c>
      <c r="AU179" s="157" t="s">
        <v>86</v>
      </c>
      <c r="AV179" s="155" t="s">
        <v>86</v>
      </c>
      <c r="AW179" s="155" t="s">
        <v>32</v>
      </c>
      <c r="AX179" s="155" t="s">
        <v>76</v>
      </c>
      <c r="AY179" s="157" t="s">
        <v>127</v>
      </c>
      <c r="AZ179" s="155"/>
      <c r="BA179" s="155"/>
      <c r="BB179" s="155"/>
      <c r="BC179" s="155"/>
      <c r="BD179" s="155"/>
      <c r="BE179" s="155"/>
      <c r="BF179" s="155"/>
      <c r="BG179" s="155"/>
      <c r="BH179" s="155"/>
      <c r="BI179" s="155"/>
      <c r="BJ179" s="155"/>
      <c r="BK179" s="155"/>
      <c r="BL179" s="155"/>
      <c r="BM179" s="155"/>
    </row>
    <row r="180" spans="1:65" ht="15.75" customHeight="1">
      <c r="A180" s="162"/>
      <c r="B180" s="163"/>
      <c r="C180" s="162"/>
      <c r="D180" s="150" t="s">
        <v>199</v>
      </c>
      <c r="E180" s="164" t="s">
        <v>1</v>
      </c>
      <c r="F180" s="165" t="s">
        <v>218</v>
      </c>
      <c r="G180" s="162"/>
      <c r="H180" s="166">
        <v>4.32</v>
      </c>
      <c r="I180" s="162"/>
      <c r="J180" s="162"/>
      <c r="K180" s="162"/>
      <c r="L180" s="163"/>
      <c r="M180" s="167"/>
      <c r="N180" s="162"/>
      <c r="O180" s="162"/>
      <c r="P180" s="162"/>
      <c r="Q180" s="162"/>
      <c r="R180" s="162"/>
      <c r="S180" s="162"/>
      <c r="T180" s="168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4" t="s">
        <v>199</v>
      </c>
      <c r="AU180" s="164" t="s">
        <v>86</v>
      </c>
      <c r="AV180" s="162" t="s">
        <v>144</v>
      </c>
      <c r="AW180" s="162" t="s">
        <v>32</v>
      </c>
      <c r="AX180" s="162" t="s">
        <v>84</v>
      </c>
      <c r="AY180" s="164" t="s">
        <v>127</v>
      </c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</row>
    <row r="181" spans="1:65" ht="16.5" customHeight="1">
      <c r="A181" s="18"/>
      <c r="B181" s="19"/>
      <c r="C181" s="129" t="s">
        <v>261</v>
      </c>
      <c r="D181" s="129" t="s">
        <v>130</v>
      </c>
      <c r="E181" s="130" t="s">
        <v>262</v>
      </c>
      <c r="F181" s="131" t="s">
        <v>263</v>
      </c>
      <c r="G181" s="132" t="s">
        <v>215</v>
      </c>
      <c r="H181" s="133">
        <v>0.6</v>
      </c>
      <c r="I181" s="134"/>
      <c r="J181" s="135">
        <f>ROUND(I181*H181,2)</f>
        <v>0</v>
      </c>
      <c r="K181" s="131" t="s">
        <v>134</v>
      </c>
      <c r="L181" s="19"/>
      <c r="M181" s="136" t="s">
        <v>1</v>
      </c>
      <c r="N181" s="137" t="s">
        <v>41</v>
      </c>
      <c r="O181" s="18"/>
      <c r="P181" s="138">
        <f>O181*H181</f>
        <v>0</v>
      </c>
      <c r="Q181" s="138">
        <v>2.5018699999999998</v>
      </c>
      <c r="R181" s="138">
        <f>Q181*H181</f>
        <v>1.5011219999999998</v>
      </c>
      <c r="S181" s="138">
        <v>0</v>
      </c>
      <c r="T181" s="139">
        <f>S181*H181</f>
        <v>0</v>
      </c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40" t="s">
        <v>144</v>
      </c>
      <c r="AS181" s="18"/>
      <c r="AT181" s="140" t="s">
        <v>130</v>
      </c>
      <c r="AU181" s="140" t="s">
        <v>86</v>
      </c>
      <c r="AV181" s="18"/>
      <c r="AW181" s="18"/>
      <c r="AX181" s="18"/>
      <c r="AY181" s="3" t="s">
        <v>127</v>
      </c>
      <c r="AZ181" s="18"/>
      <c r="BA181" s="18"/>
      <c r="BB181" s="18"/>
      <c r="BC181" s="18"/>
      <c r="BD181" s="18"/>
      <c r="BE181" s="141">
        <f>IF(N181="základní",J181,0)</f>
        <v>0</v>
      </c>
      <c r="BF181" s="141">
        <f>IF(N181="snížená",J181,0)</f>
        <v>0</v>
      </c>
      <c r="BG181" s="141">
        <f>IF(N181="zákl. přenesená",J181,0)</f>
        <v>0</v>
      </c>
      <c r="BH181" s="141">
        <f>IF(N181="sníž. přenesená",J181,0)</f>
        <v>0</v>
      </c>
      <c r="BI181" s="141">
        <f>IF(N181="nulová",J181,0)</f>
        <v>0</v>
      </c>
      <c r="BJ181" s="3" t="s">
        <v>84</v>
      </c>
      <c r="BK181" s="141">
        <f>ROUND(I181*H181,2)</f>
        <v>0</v>
      </c>
      <c r="BL181" s="3" t="s">
        <v>144</v>
      </c>
      <c r="BM181" s="140" t="s">
        <v>264</v>
      </c>
    </row>
    <row r="182" spans="1:65" ht="15.75" customHeight="1">
      <c r="A182" s="148"/>
      <c r="B182" s="149"/>
      <c r="C182" s="148"/>
      <c r="D182" s="150" t="s">
        <v>199</v>
      </c>
      <c r="E182" s="151" t="s">
        <v>1</v>
      </c>
      <c r="F182" s="152" t="s">
        <v>222</v>
      </c>
      <c r="G182" s="148"/>
      <c r="H182" s="151" t="s">
        <v>1</v>
      </c>
      <c r="I182" s="148"/>
      <c r="J182" s="148"/>
      <c r="K182" s="148"/>
      <c r="L182" s="149"/>
      <c r="M182" s="153"/>
      <c r="N182" s="148"/>
      <c r="O182" s="148"/>
      <c r="P182" s="148"/>
      <c r="Q182" s="148"/>
      <c r="R182" s="148"/>
      <c r="S182" s="148"/>
      <c r="T182" s="154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51" t="s">
        <v>199</v>
      </c>
      <c r="AU182" s="151" t="s">
        <v>86</v>
      </c>
      <c r="AV182" s="148" t="s">
        <v>84</v>
      </c>
      <c r="AW182" s="148" t="s">
        <v>32</v>
      </c>
      <c r="AX182" s="148" t="s">
        <v>76</v>
      </c>
      <c r="AY182" s="151" t="s">
        <v>127</v>
      </c>
      <c r="AZ182" s="148"/>
      <c r="BA182" s="148"/>
      <c r="BB182" s="148"/>
      <c r="BC182" s="148"/>
      <c r="BD182" s="148"/>
      <c r="BE182" s="148"/>
      <c r="BF182" s="148"/>
      <c r="BG182" s="148"/>
      <c r="BH182" s="148"/>
      <c r="BI182" s="148"/>
      <c r="BJ182" s="148"/>
      <c r="BK182" s="148"/>
      <c r="BL182" s="148"/>
      <c r="BM182" s="148"/>
    </row>
    <row r="183" spans="1:65" ht="15.75" customHeight="1">
      <c r="A183" s="155"/>
      <c r="B183" s="156"/>
      <c r="C183" s="155"/>
      <c r="D183" s="150" t="s">
        <v>199</v>
      </c>
      <c r="E183" s="157" t="s">
        <v>1</v>
      </c>
      <c r="F183" s="158" t="s">
        <v>236</v>
      </c>
      <c r="G183" s="155"/>
      <c r="H183" s="159">
        <v>0.6</v>
      </c>
      <c r="I183" s="155"/>
      <c r="J183" s="155"/>
      <c r="K183" s="155"/>
      <c r="L183" s="156"/>
      <c r="M183" s="160"/>
      <c r="N183" s="155"/>
      <c r="O183" s="155"/>
      <c r="P183" s="155"/>
      <c r="Q183" s="155"/>
      <c r="R183" s="155"/>
      <c r="S183" s="155"/>
      <c r="T183" s="161"/>
      <c r="U183" s="155"/>
      <c r="V183" s="155"/>
      <c r="W183" s="155"/>
      <c r="X183" s="155"/>
      <c r="Y183" s="155"/>
      <c r="Z183" s="155"/>
      <c r="AA183" s="155"/>
      <c r="AB183" s="155"/>
      <c r="AC183" s="155"/>
      <c r="AD183" s="155"/>
      <c r="AE183" s="155"/>
      <c r="AF183" s="155"/>
      <c r="AG183" s="155"/>
      <c r="AH183" s="155"/>
      <c r="AI183" s="155"/>
      <c r="AJ183" s="155"/>
      <c r="AK183" s="155"/>
      <c r="AL183" s="155"/>
      <c r="AM183" s="155"/>
      <c r="AN183" s="155"/>
      <c r="AO183" s="155"/>
      <c r="AP183" s="155"/>
      <c r="AQ183" s="155"/>
      <c r="AR183" s="155"/>
      <c r="AS183" s="155"/>
      <c r="AT183" s="157" t="s">
        <v>199</v>
      </c>
      <c r="AU183" s="157" t="s">
        <v>86</v>
      </c>
      <c r="AV183" s="155" t="s">
        <v>86</v>
      </c>
      <c r="AW183" s="155" t="s">
        <v>32</v>
      </c>
      <c r="AX183" s="155" t="s">
        <v>84</v>
      </c>
      <c r="AY183" s="157" t="s">
        <v>127</v>
      </c>
      <c r="AZ183" s="155"/>
      <c r="BA183" s="155"/>
      <c r="BB183" s="155"/>
      <c r="BC183" s="155"/>
      <c r="BD183" s="155"/>
      <c r="BE183" s="155"/>
      <c r="BF183" s="155"/>
      <c r="BG183" s="155"/>
      <c r="BH183" s="155"/>
      <c r="BI183" s="155"/>
      <c r="BJ183" s="155"/>
      <c r="BK183" s="155"/>
      <c r="BL183" s="155"/>
      <c r="BM183" s="155"/>
    </row>
    <row r="184" spans="1:65" ht="33" customHeight="1">
      <c r="A184" s="18"/>
      <c r="B184" s="19"/>
      <c r="C184" s="129" t="s">
        <v>265</v>
      </c>
      <c r="D184" s="129" t="s">
        <v>130</v>
      </c>
      <c r="E184" s="130" t="s">
        <v>266</v>
      </c>
      <c r="F184" s="131" t="s">
        <v>267</v>
      </c>
      <c r="G184" s="132" t="s">
        <v>197</v>
      </c>
      <c r="H184" s="133">
        <v>1.89</v>
      </c>
      <c r="I184" s="134"/>
      <c r="J184" s="135">
        <f>ROUND(I184*H184,2)</f>
        <v>0</v>
      </c>
      <c r="K184" s="131" t="s">
        <v>134</v>
      </c>
      <c r="L184" s="19"/>
      <c r="M184" s="136" t="s">
        <v>1</v>
      </c>
      <c r="N184" s="137" t="s">
        <v>41</v>
      </c>
      <c r="O184" s="18"/>
      <c r="P184" s="138">
        <f>O184*H184</f>
        <v>0</v>
      </c>
      <c r="Q184" s="138">
        <v>0.61208119999999999</v>
      </c>
      <c r="R184" s="138">
        <f>Q184*H184</f>
        <v>1.1568334679999999</v>
      </c>
      <c r="S184" s="138">
        <v>0</v>
      </c>
      <c r="T184" s="139">
        <f>S184*H184</f>
        <v>0</v>
      </c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40" t="s">
        <v>144</v>
      </c>
      <c r="AS184" s="18"/>
      <c r="AT184" s="140" t="s">
        <v>130</v>
      </c>
      <c r="AU184" s="140" t="s">
        <v>86</v>
      </c>
      <c r="AV184" s="18"/>
      <c r="AW184" s="18"/>
      <c r="AX184" s="18"/>
      <c r="AY184" s="3" t="s">
        <v>127</v>
      </c>
      <c r="AZ184" s="18"/>
      <c r="BA184" s="18"/>
      <c r="BB184" s="18"/>
      <c r="BC184" s="18"/>
      <c r="BD184" s="18"/>
      <c r="BE184" s="141">
        <f>IF(N184="základní",J184,0)</f>
        <v>0</v>
      </c>
      <c r="BF184" s="141">
        <f>IF(N184="snížená",J184,0)</f>
        <v>0</v>
      </c>
      <c r="BG184" s="141">
        <f>IF(N184="zákl. přenesená",J184,0)</f>
        <v>0</v>
      </c>
      <c r="BH184" s="141">
        <f>IF(N184="sníž. přenesená",J184,0)</f>
        <v>0</v>
      </c>
      <c r="BI184" s="141">
        <f>IF(N184="nulová",J184,0)</f>
        <v>0</v>
      </c>
      <c r="BJ184" s="3" t="s">
        <v>84</v>
      </c>
      <c r="BK184" s="141">
        <f>ROUND(I184*H184,2)</f>
        <v>0</v>
      </c>
      <c r="BL184" s="3" t="s">
        <v>144</v>
      </c>
      <c r="BM184" s="140" t="s">
        <v>268</v>
      </c>
    </row>
    <row r="185" spans="1:65" ht="15.75" customHeight="1">
      <c r="A185" s="155"/>
      <c r="B185" s="156"/>
      <c r="C185" s="155"/>
      <c r="D185" s="150" t="s">
        <v>199</v>
      </c>
      <c r="E185" s="157" t="s">
        <v>1</v>
      </c>
      <c r="F185" s="158" t="s">
        <v>269</v>
      </c>
      <c r="G185" s="155"/>
      <c r="H185" s="159">
        <v>0.45</v>
      </c>
      <c r="I185" s="155"/>
      <c r="J185" s="155"/>
      <c r="K185" s="155"/>
      <c r="L185" s="156"/>
      <c r="M185" s="160"/>
      <c r="N185" s="155"/>
      <c r="O185" s="155"/>
      <c r="P185" s="155"/>
      <c r="Q185" s="155"/>
      <c r="R185" s="155"/>
      <c r="S185" s="155"/>
      <c r="T185" s="161"/>
      <c r="U185" s="155"/>
      <c r="V185" s="155"/>
      <c r="W185" s="155"/>
      <c r="X185" s="155"/>
      <c r="Y185" s="155"/>
      <c r="Z185" s="155"/>
      <c r="AA185" s="155"/>
      <c r="AB185" s="155"/>
      <c r="AC185" s="155"/>
      <c r="AD185" s="155"/>
      <c r="AE185" s="155"/>
      <c r="AF185" s="155"/>
      <c r="AG185" s="155"/>
      <c r="AH185" s="155"/>
      <c r="AI185" s="155"/>
      <c r="AJ185" s="155"/>
      <c r="AK185" s="155"/>
      <c r="AL185" s="155"/>
      <c r="AM185" s="155"/>
      <c r="AN185" s="155"/>
      <c r="AO185" s="155"/>
      <c r="AP185" s="155"/>
      <c r="AQ185" s="155"/>
      <c r="AR185" s="155"/>
      <c r="AS185" s="155"/>
      <c r="AT185" s="157" t="s">
        <v>199</v>
      </c>
      <c r="AU185" s="157" t="s">
        <v>86</v>
      </c>
      <c r="AV185" s="155" t="s">
        <v>86</v>
      </c>
      <c r="AW185" s="155" t="s">
        <v>32</v>
      </c>
      <c r="AX185" s="155" t="s">
        <v>76</v>
      </c>
      <c r="AY185" s="157" t="s">
        <v>127</v>
      </c>
      <c r="AZ185" s="155"/>
      <c r="BA185" s="155"/>
      <c r="BB185" s="155"/>
      <c r="BC185" s="155"/>
      <c r="BD185" s="155"/>
      <c r="BE185" s="155"/>
      <c r="BF185" s="155"/>
      <c r="BG185" s="155"/>
      <c r="BH185" s="155"/>
      <c r="BI185" s="155"/>
      <c r="BJ185" s="155"/>
      <c r="BK185" s="155"/>
      <c r="BL185" s="155"/>
      <c r="BM185" s="155"/>
    </row>
    <row r="186" spans="1:65" ht="15.75" customHeight="1">
      <c r="A186" s="155"/>
      <c r="B186" s="156"/>
      <c r="C186" s="155"/>
      <c r="D186" s="150" t="s">
        <v>199</v>
      </c>
      <c r="E186" s="157" t="s">
        <v>1</v>
      </c>
      <c r="F186" s="158" t="s">
        <v>270</v>
      </c>
      <c r="G186" s="155"/>
      <c r="H186" s="159">
        <v>0.54</v>
      </c>
      <c r="I186" s="155"/>
      <c r="J186" s="155"/>
      <c r="K186" s="155"/>
      <c r="L186" s="156"/>
      <c r="M186" s="160"/>
      <c r="N186" s="155"/>
      <c r="O186" s="155"/>
      <c r="P186" s="155"/>
      <c r="Q186" s="155"/>
      <c r="R186" s="155"/>
      <c r="S186" s="155"/>
      <c r="T186" s="161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5"/>
      <c r="AF186" s="155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  <c r="AS186" s="155"/>
      <c r="AT186" s="157" t="s">
        <v>199</v>
      </c>
      <c r="AU186" s="157" t="s">
        <v>86</v>
      </c>
      <c r="AV186" s="155" t="s">
        <v>86</v>
      </c>
      <c r="AW186" s="155" t="s">
        <v>32</v>
      </c>
      <c r="AX186" s="155" t="s">
        <v>76</v>
      </c>
      <c r="AY186" s="157" t="s">
        <v>127</v>
      </c>
      <c r="AZ186" s="155"/>
      <c r="BA186" s="155"/>
      <c r="BB186" s="155"/>
      <c r="BC186" s="155"/>
      <c r="BD186" s="155"/>
      <c r="BE186" s="155"/>
      <c r="BF186" s="155"/>
      <c r="BG186" s="155"/>
      <c r="BH186" s="155"/>
      <c r="BI186" s="155"/>
      <c r="BJ186" s="155"/>
      <c r="BK186" s="155"/>
      <c r="BL186" s="155"/>
      <c r="BM186" s="155"/>
    </row>
    <row r="187" spans="1:65" ht="15.75" customHeight="1">
      <c r="A187" s="155"/>
      <c r="B187" s="156"/>
      <c r="C187" s="155"/>
      <c r="D187" s="150" t="s">
        <v>199</v>
      </c>
      <c r="E187" s="157" t="s">
        <v>1</v>
      </c>
      <c r="F187" s="158" t="s">
        <v>271</v>
      </c>
      <c r="G187" s="155"/>
      <c r="H187" s="159">
        <v>0.9</v>
      </c>
      <c r="I187" s="155"/>
      <c r="J187" s="155"/>
      <c r="K187" s="155"/>
      <c r="L187" s="156"/>
      <c r="M187" s="160"/>
      <c r="N187" s="155"/>
      <c r="O187" s="155"/>
      <c r="P187" s="155"/>
      <c r="Q187" s="155"/>
      <c r="R187" s="155"/>
      <c r="S187" s="155"/>
      <c r="T187" s="161"/>
      <c r="U187" s="155"/>
      <c r="V187" s="155"/>
      <c r="W187" s="155"/>
      <c r="X187" s="155"/>
      <c r="Y187" s="155"/>
      <c r="Z187" s="155"/>
      <c r="AA187" s="155"/>
      <c r="AB187" s="155"/>
      <c r="AC187" s="155"/>
      <c r="AD187" s="155"/>
      <c r="AE187" s="155"/>
      <c r="AF187" s="155"/>
      <c r="AG187" s="155"/>
      <c r="AH187" s="155"/>
      <c r="AI187" s="155"/>
      <c r="AJ187" s="155"/>
      <c r="AK187" s="155"/>
      <c r="AL187" s="155"/>
      <c r="AM187" s="155"/>
      <c r="AN187" s="155"/>
      <c r="AO187" s="155"/>
      <c r="AP187" s="155"/>
      <c r="AQ187" s="155"/>
      <c r="AR187" s="155"/>
      <c r="AS187" s="155"/>
      <c r="AT187" s="157" t="s">
        <v>199</v>
      </c>
      <c r="AU187" s="157" t="s">
        <v>86</v>
      </c>
      <c r="AV187" s="155" t="s">
        <v>86</v>
      </c>
      <c r="AW187" s="155" t="s">
        <v>32</v>
      </c>
      <c r="AX187" s="155" t="s">
        <v>76</v>
      </c>
      <c r="AY187" s="157" t="s">
        <v>127</v>
      </c>
      <c r="AZ187" s="155"/>
      <c r="BA187" s="155"/>
      <c r="BB187" s="155"/>
      <c r="BC187" s="155"/>
      <c r="BD187" s="155"/>
      <c r="BE187" s="155"/>
      <c r="BF187" s="155"/>
      <c r="BG187" s="155"/>
      <c r="BH187" s="155"/>
      <c r="BI187" s="155"/>
      <c r="BJ187" s="155"/>
      <c r="BK187" s="155"/>
      <c r="BL187" s="155"/>
      <c r="BM187" s="155"/>
    </row>
    <row r="188" spans="1:65" ht="15.75" customHeight="1">
      <c r="A188" s="162"/>
      <c r="B188" s="163"/>
      <c r="C188" s="162"/>
      <c r="D188" s="150" t="s">
        <v>199</v>
      </c>
      <c r="E188" s="164" t="s">
        <v>1</v>
      </c>
      <c r="F188" s="165" t="s">
        <v>218</v>
      </c>
      <c r="G188" s="162"/>
      <c r="H188" s="166">
        <v>1.89</v>
      </c>
      <c r="I188" s="162"/>
      <c r="J188" s="162"/>
      <c r="K188" s="162"/>
      <c r="L188" s="163"/>
      <c r="M188" s="167"/>
      <c r="N188" s="162"/>
      <c r="O188" s="162"/>
      <c r="P188" s="162"/>
      <c r="Q188" s="162"/>
      <c r="R188" s="162"/>
      <c r="S188" s="162"/>
      <c r="T188" s="168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4" t="s">
        <v>199</v>
      </c>
      <c r="AU188" s="164" t="s">
        <v>86</v>
      </c>
      <c r="AV188" s="162" t="s">
        <v>144</v>
      </c>
      <c r="AW188" s="162" t="s">
        <v>32</v>
      </c>
      <c r="AX188" s="162" t="s">
        <v>84</v>
      </c>
      <c r="AY188" s="164" t="s">
        <v>127</v>
      </c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</row>
    <row r="189" spans="1:65" ht="24" customHeight="1">
      <c r="A189" s="18"/>
      <c r="B189" s="19"/>
      <c r="C189" s="129" t="s">
        <v>272</v>
      </c>
      <c r="D189" s="129" t="s">
        <v>130</v>
      </c>
      <c r="E189" s="130" t="s">
        <v>273</v>
      </c>
      <c r="F189" s="131" t="s">
        <v>274</v>
      </c>
      <c r="G189" s="132" t="s">
        <v>245</v>
      </c>
      <c r="H189" s="133">
        <v>0.02</v>
      </c>
      <c r="I189" s="134"/>
      <c r="J189" s="135">
        <f>ROUND(I189*H189,2)</f>
        <v>0</v>
      </c>
      <c r="K189" s="131" t="s">
        <v>134</v>
      </c>
      <c r="L189" s="19"/>
      <c r="M189" s="136" t="s">
        <v>1</v>
      </c>
      <c r="N189" s="137" t="s">
        <v>41</v>
      </c>
      <c r="O189" s="18"/>
      <c r="P189" s="138">
        <f>O189*H189</f>
        <v>0</v>
      </c>
      <c r="Q189" s="138">
        <v>1.05940312</v>
      </c>
      <c r="R189" s="138">
        <f>Q189*H189</f>
        <v>2.1188062400000002E-2</v>
      </c>
      <c r="S189" s="138">
        <v>0</v>
      </c>
      <c r="T189" s="139">
        <f>S189*H189</f>
        <v>0</v>
      </c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40" t="s">
        <v>144</v>
      </c>
      <c r="AS189" s="18"/>
      <c r="AT189" s="140" t="s">
        <v>130</v>
      </c>
      <c r="AU189" s="140" t="s">
        <v>86</v>
      </c>
      <c r="AV189" s="18"/>
      <c r="AW189" s="18"/>
      <c r="AX189" s="18"/>
      <c r="AY189" s="3" t="s">
        <v>127</v>
      </c>
      <c r="AZ189" s="18"/>
      <c r="BA189" s="18"/>
      <c r="BB189" s="18"/>
      <c r="BC189" s="18"/>
      <c r="BD189" s="18"/>
      <c r="BE189" s="141">
        <f>IF(N189="základní",J189,0)</f>
        <v>0</v>
      </c>
      <c r="BF189" s="141">
        <f>IF(N189="snížená",J189,0)</f>
        <v>0</v>
      </c>
      <c r="BG189" s="141">
        <f>IF(N189="zákl. přenesená",J189,0)</f>
        <v>0</v>
      </c>
      <c r="BH189" s="141">
        <f>IF(N189="sníž. přenesená",J189,0)</f>
        <v>0</v>
      </c>
      <c r="BI189" s="141">
        <f>IF(N189="nulová",J189,0)</f>
        <v>0</v>
      </c>
      <c r="BJ189" s="3" t="s">
        <v>84</v>
      </c>
      <c r="BK189" s="141">
        <f>ROUND(I189*H189,2)</f>
        <v>0</v>
      </c>
      <c r="BL189" s="3" t="s">
        <v>144</v>
      </c>
      <c r="BM189" s="140" t="s">
        <v>275</v>
      </c>
    </row>
    <row r="190" spans="1:65" ht="22.5" customHeight="1">
      <c r="A190" s="117"/>
      <c r="B190" s="118"/>
      <c r="C190" s="117"/>
      <c r="D190" s="119" t="s">
        <v>75</v>
      </c>
      <c r="E190" s="127" t="s">
        <v>140</v>
      </c>
      <c r="F190" s="127" t="s">
        <v>276</v>
      </c>
      <c r="G190" s="117"/>
      <c r="H190" s="117"/>
      <c r="I190" s="117"/>
      <c r="J190" s="128">
        <f>BK190</f>
        <v>0</v>
      </c>
      <c r="K190" s="117"/>
      <c r="L190" s="118"/>
      <c r="M190" s="122"/>
      <c r="N190" s="117"/>
      <c r="O190" s="117"/>
      <c r="P190" s="123">
        <f>SUM(P191:P218)</f>
        <v>0</v>
      </c>
      <c r="Q190" s="117"/>
      <c r="R190" s="123">
        <f>SUM(R191:R218)</f>
        <v>5.7845498984000008</v>
      </c>
      <c r="S190" s="117"/>
      <c r="T190" s="124">
        <f>SUM(T191:T218)</f>
        <v>0</v>
      </c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9" t="s">
        <v>84</v>
      </c>
      <c r="AS190" s="117"/>
      <c r="AT190" s="125" t="s">
        <v>75</v>
      </c>
      <c r="AU190" s="125" t="s">
        <v>84</v>
      </c>
      <c r="AV190" s="117"/>
      <c r="AW190" s="117"/>
      <c r="AX190" s="117"/>
      <c r="AY190" s="119" t="s">
        <v>127</v>
      </c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26">
        <f>SUM(BK191:BK218)</f>
        <v>0</v>
      </c>
      <c r="BL190" s="117"/>
      <c r="BM190" s="117"/>
    </row>
    <row r="191" spans="1:65" ht="37.5" customHeight="1">
      <c r="A191" s="18"/>
      <c r="B191" s="19"/>
      <c r="C191" s="129" t="s">
        <v>277</v>
      </c>
      <c r="D191" s="129" t="s">
        <v>130</v>
      </c>
      <c r="E191" s="130" t="s">
        <v>278</v>
      </c>
      <c r="F191" s="131" t="s">
        <v>279</v>
      </c>
      <c r="G191" s="132" t="s">
        <v>280</v>
      </c>
      <c r="H191" s="133">
        <v>1</v>
      </c>
      <c r="I191" s="134"/>
      <c r="J191" s="135">
        <f t="shared" ref="J191:J192" si="4">ROUND(I191*H191,2)</f>
        <v>0</v>
      </c>
      <c r="K191" s="131" t="s">
        <v>134</v>
      </c>
      <c r="L191" s="19"/>
      <c r="M191" s="136" t="s">
        <v>1</v>
      </c>
      <c r="N191" s="137" t="s">
        <v>41</v>
      </c>
      <c r="O191" s="18"/>
      <c r="P191" s="138">
        <f t="shared" ref="P191:P192" si="5">O191*H191</f>
        <v>0</v>
      </c>
      <c r="Q191" s="138">
        <v>0.24041999999999999</v>
      </c>
      <c r="R191" s="138">
        <f t="shared" ref="R191:R192" si="6">Q191*H191</f>
        <v>0.24041999999999999</v>
      </c>
      <c r="S191" s="138">
        <v>0</v>
      </c>
      <c r="T191" s="139">
        <f t="shared" ref="T191:T192" si="7">S191*H191</f>
        <v>0</v>
      </c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40" t="s">
        <v>144</v>
      </c>
      <c r="AS191" s="18"/>
      <c r="AT191" s="140" t="s">
        <v>130</v>
      </c>
      <c r="AU191" s="140" t="s">
        <v>86</v>
      </c>
      <c r="AV191" s="18"/>
      <c r="AW191" s="18"/>
      <c r="AX191" s="18"/>
      <c r="AY191" s="3" t="s">
        <v>127</v>
      </c>
      <c r="AZ191" s="18"/>
      <c r="BA191" s="18"/>
      <c r="BB191" s="18"/>
      <c r="BC191" s="18"/>
      <c r="BD191" s="18"/>
      <c r="BE191" s="141">
        <f t="shared" ref="BE191:BE192" si="8">IF(N191="základní",J191,0)</f>
        <v>0</v>
      </c>
      <c r="BF191" s="141">
        <f t="shared" ref="BF191:BF192" si="9">IF(N191="snížená",J191,0)</f>
        <v>0</v>
      </c>
      <c r="BG191" s="141">
        <f t="shared" ref="BG191:BG192" si="10">IF(N191="zákl. přenesená",J191,0)</f>
        <v>0</v>
      </c>
      <c r="BH191" s="141">
        <f t="shared" ref="BH191:BH192" si="11">IF(N191="sníž. přenesená",J191,0)</f>
        <v>0</v>
      </c>
      <c r="BI191" s="141">
        <f t="shared" ref="BI191:BI192" si="12">IF(N191="nulová",J191,0)</f>
        <v>0</v>
      </c>
      <c r="BJ191" s="3" t="s">
        <v>84</v>
      </c>
      <c r="BK191" s="141">
        <f t="shared" ref="BK191:BK192" si="13">ROUND(I191*H191,2)</f>
        <v>0</v>
      </c>
      <c r="BL191" s="3" t="s">
        <v>144</v>
      </c>
      <c r="BM191" s="140" t="s">
        <v>281</v>
      </c>
    </row>
    <row r="192" spans="1:65" ht="24" customHeight="1">
      <c r="A192" s="18"/>
      <c r="B192" s="19"/>
      <c r="C192" s="129" t="s">
        <v>282</v>
      </c>
      <c r="D192" s="129" t="s">
        <v>130</v>
      </c>
      <c r="E192" s="130" t="s">
        <v>283</v>
      </c>
      <c r="F192" s="131" t="s">
        <v>284</v>
      </c>
      <c r="G192" s="132" t="s">
        <v>215</v>
      </c>
      <c r="H192" s="133">
        <v>0.872</v>
      </c>
      <c r="I192" s="134"/>
      <c r="J192" s="135">
        <f t="shared" si="4"/>
        <v>0</v>
      </c>
      <c r="K192" s="131" t="s">
        <v>134</v>
      </c>
      <c r="L192" s="19"/>
      <c r="M192" s="136" t="s">
        <v>1</v>
      </c>
      <c r="N192" s="137" t="s">
        <v>41</v>
      </c>
      <c r="O192" s="18"/>
      <c r="P192" s="138">
        <f t="shared" si="5"/>
        <v>0</v>
      </c>
      <c r="Q192" s="138">
        <v>1.8774999999999999</v>
      </c>
      <c r="R192" s="138">
        <f t="shared" si="6"/>
        <v>1.6371799999999999</v>
      </c>
      <c r="S192" s="138">
        <v>0</v>
      </c>
      <c r="T192" s="139">
        <f t="shared" si="7"/>
        <v>0</v>
      </c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40" t="s">
        <v>144</v>
      </c>
      <c r="AS192" s="18"/>
      <c r="AT192" s="140" t="s">
        <v>130</v>
      </c>
      <c r="AU192" s="140" t="s">
        <v>86</v>
      </c>
      <c r="AV192" s="18"/>
      <c r="AW192" s="18"/>
      <c r="AX192" s="18"/>
      <c r="AY192" s="3" t="s">
        <v>127</v>
      </c>
      <c r="AZ192" s="18"/>
      <c r="BA192" s="18"/>
      <c r="BB192" s="18"/>
      <c r="BC192" s="18"/>
      <c r="BD192" s="18"/>
      <c r="BE192" s="141">
        <f t="shared" si="8"/>
        <v>0</v>
      </c>
      <c r="BF192" s="141">
        <f t="shared" si="9"/>
        <v>0</v>
      </c>
      <c r="BG192" s="141">
        <f t="shared" si="10"/>
        <v>0</v>
      </c>
      <c r="BH192" s="141">
        <f t="shared" si="11"/>
        <v>0</v>
      </c>
      <c r="BI192" s="141">
        <f t="shared" si="12"/>
        <v>0</v>
      </c>
      <c r="BJ192" s="3" t="s">
        <v>84</v>
      </c>
      <c r="BK192" s="141">
        <f t="shared" si="13"/>
        <v>0</v>
      </c>
      <c r="BL192" s="3" t="s">
        <v>144</v>
      </c>
      <c r="BM192" s="140" t="s">
        <v>285</v>
      </c>
    </row>
    <row r="193" spans="1:65" ht="15.75" customHeight="1">
      <c r="A193" s="155"/>
      <c r="B193" s="156"/>
      <c r="C193" s="155"/>
      <c r="D193" s="150" t="s">
        <v>199</v>
      </c>
      <c r="E193" s="157" t="s">
        <v>1</v>
      </c>
      <c r="F193" s="158" t="s">
        <v>286</v>
      </c>
      <c r="G193" s="155"/>
      <c r="H193" s="159">
        <v>0.67200000000000004</v>
      </c>
      <c r="I193" s="155"/>
      <c r="J193" s="155"/>
      <c r="K193" s="155"/>
      <c r="L193" s="156"/>
      <c r="M193" s="160"/>
      <c r="N193" s="155"/>
      <c r="O193" s="155"/>
      <c r="P193" s="155"/>
      <c r="Q193" s="155"/>
      <c r="R193" s="155"/>
      <c r="S193" s="155"/>
      <c r="T193" s="161"/>
      <c r="U193" s="155"/>
      <c r="V193" s="155"/>
      <c r="W193" s="155"/>
      <c r="X193" s="155"/>
      <c r="Y193" s="155"/>
      <c r="Z193" s="155"/>
      <c r="AA193" s="155"/>
      <c r="AB193" s="155"/>
      <c r="AC193" s="155"/>
      <c r="AD193" s="155"/>
      <c r="AE193" s="155"/>
      <c r="AF193" s="155"/>
      <c r="AG193" s="155"/>
      <c r="AH193" s="155"/>
      <c r="AI193" s="155"/>
      <c r="AJ193" s="155"/>
      <c r="AK193" s="155"/>
      <c r="AL193" s="155"/>
      <c r="AM193" s="155"/>
      <c r="AN193" s="155"/>
      <c r="AO193" s="155"/>
      <c r="AP193" s="155"/>
      <c r="AQ193" s="155"/>
      <c r="AR193" s="155"/>
      <c r="AS193" s="155"/>
      <c r="AT193" s="157" t="s">
        <v>199</v>
      </c>
      <c r="AU193" s="157" t="s">
        <v>86</v>
      </c>
      <c r="AV193" s="155" t="s">
        <v>86</v>
      </c>
      <c r="AW193" s="155" t="s">
        <v>32</v>
      </c>
      <c r="AX193" s="155" t="s">
        <v>76</v>
      </c>
      <c r="AY193" s="157" t="s">
        <v>127</v>
      </c>
      <c r="AZ193" s="155"/>
      <c r="BA193" s="155"/>
      <c r="BB193" s="155"/>
      <c r="BC193" s="155"/>
      <c r="BD193" s="155"/>
      <c r="BE193" s="155"/>
      <c r="BF193" s="155"/>
      <c r="BG193" s="155"/>
      <c r="BH193" s="155"/>
      <c r="BI193" s="155"/>
      <c r="BJ193" s="155"/>
      <c r="BK193" s="155"/>
      <c r="BL193" s="155"/>
      <c r="BM193" s="155"/>
    </row>
    <row r="194" spans="1:65" ht="15.75" customHeight="1">
      <c r="A194" s="155"/>
      <c r="B194" s="156"/>
      <c r="C194" s="155"/>
      <c r="D194" s="150" t="s">
        <v>199</v>
      </c>
      <c r="E194" s="157" t="s">
        <v>1</v>
      </c>
      <c r="F194" s="158" t="s">
        <v>287</v>
      </c>
      <c r="G194" s="155"/>
      <c r="H194" s="159">
        <v>0.2</v>
      </c>
      <c r="I194" s="155"/>
      <c r="J194" s="155"/>
      <c r="K194" s="155"/>
      <c r="L194" s="156"/>
      <c r="M194" s="160"/>
      <c r="N194" s="155"/>
      <c r="O194" s="155"/>
      <c r="P194" s="155"/>
      <c r="Q194" s="155"/>
      <c r="R194" s="155"/>
      <c r="S194" s="155"/>
      <c r="T194" s="161"/>
      <c r="U194" s="155"/>
      <c r="V194" s="155"/>
      <c r="W194" s="155"/>
      <c r="X194" s="155"/>
      <c r="Y194" s="155"/>
      <c r="Z194" s="155"/>
      <c r="AA194" s="155"/>
      <c r="AB194" s="155"/>
      <c r="AC194" s="155"/>
      <c r="AD194" s="155"/>
      <c r="AE194" s="155"/>
      <c r="AF194" s="155"/>
      <c r="AG194" s="155"/>
      <c r="AH194" s="155"/>
      <c r="AI194" s="155"/>
      <c r="AJ194" s="155"/>
      <c r="AK194" s="155"/>
      <c r="AL194" s="155"/>
      <c r="AM194" s="155"/>
      <c r="AN194" s="155"/>
      <c r="AO194" s="155"/>
      <c r="AP194" s="155"/>
      <c r="AQ194" s="155"/>
      <c r="AR194" s="155"/>
      <c r="AS194" s="155"/>
      <c r="AT194" s="157" t="s">
        <v>199</v>
      </c>
      <c r="AU194" s="157" t="s">
        <v>86</v>
      </c>
      <c r="AV194" s="155" t="s">
        <v>86</v>
      </c>
      <c r="AW194" s="155" t="s">
        <v>32</v>
      </c>
      <c r="AX194" s="155" t="s">
        <v>76</v>
      </c>
      <c r="AY194" s="157" t="s">
        <v>127</v>
      </c>
      <c r="AZ194" s="155"/>
      <c r="BA194" s="155"/>
      <c r="BB194" s="155"/>
      <c r="BC194" s="155"/>
      <c r="BD194" s="155"/>
      <c r="BE194" s="155"/>
      <c r="BF194" s="155"/>
      <c r="BG194" s="155"/>
      <c r="BH194" s="155"/>
      <c r="BI194" s="155"/>
      <c r="BJ194" s="155"/>
      <c r="BK194" s="155"/>
      <c r="BL194" s="155"/>
      <c r="BM194" s="155"/>
    </row>
    <row r="195" spans="1:65" ht="15.75" customHeight="1">
      <c r="A195" s="162"/>
      <c r="B195" s="163"/>
      <c r="C195" s="162"/>
      <c r="D195" s="150" t="s">
        <v>199</v>
      </c>
      <c r="E195" s="164" t="s">
        <v>1</v>
      </c>
      <c r="F195" s="165" t="s">
        <v>218</v>
      </c>
      <c r="G195" s="162"/>
      <c r="H195" s="166">
        <v>0.872</v>
      </c>
      <c r="I195" s="162"/>
      <c r="J195" s="162"/>
      <c r="K195" s="162"/>
      <c r="L195" s="163"/>
      <c r="M195" s="167"/>
      <c r="N195" s="162"/>
      <c r="O195" s="162"/>
      <c r="P195" s="162"/>
      <c r="Q195" s="162"/>
      <c r="R195" s="162"/>
      <c r="S195" s="162"/>
      <c r="T195" s="168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4" t="s">
        <v>199</v>
      </c>
      <c r="AU195" s="164" t="s">
        <v>86</v>
      </c>
      <c r="AV195" s="162" t="s">
        <v>144</v>
      </c>
      <c r="AW195" s="162" t="s">
        <v>32</v>
      </c>
      <c r="AX195" s="162" t="s">
        <v>84</v>
      </c>
      <c r="AY195" s="164" t="s">
        <v>127</v>
      </c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</row>
    <row r="196" spans="1:65" ht="16.5" customHeight="1">
      <c r="A196" s="18"/>
      <c r="B196" s="19"/>
      <c r="C196" s="129" t="s">
        <v>288</v>
      </c>
      <c r="D196" s="129" t="s">
        <v>130</v>
      </c>
      <c r="E196" s="130" t="s">
        <v>289</v>
      </c>
      <c r="F196" s="131" t="s">
        <v>290</v>
      </c>
      <c r="G196" s="132" t="s">
        <v>215</v>
      </c>
      <c r="H196" s="133">
        <v>0.25</v>
      </c>
      <c r="I196" s="134"/>
      <c r="J196" s="135">
        <f>ROUND(I196*H196,2)</f>
        <v>0</v>
      </c>
      <c r="K196" s="131" t="s">
        <v>134</v>
      </c>
      <c r="L196" s="19"/>
      <c r="M196" s="136" t="s">
        <v>1</v>
      </c>
      <c r="N196" s="137" t="s">
        <v>41</v>
      </c>
      <c r="O196" s="18"/>
      <c r="P196" s="138">
        <f>O196*H196</f>
        <v>0</v>
      </c>
      <c r="Q196" s="138">
        <v>1.94302</v>
      </c>
      <c r="R196" s="138">
        <f>Q196*H196</f>
        <v>0.48575499999999999</v>
      </c>
      <c r="S196" s="138">
        <v>0</v>
      </c>
      <c r="T196" s="139">
        <f>S196*H196</f>
        <v>0</v>
      </c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40" t="s">
        <v>144</v>
      </c>
      <c r="AS196" s="18"/>
      <c r="AT196" s="140" t="s">
        <v>130</v>
      </c>
      <c r="AU196" s="140" t="s">
        <v>86</v>
      </c>
      <c r="AV196" s="18"/>
      <c r="AW196" s="18"/>
      <c r="AX196" s="18"/>
      <c r="AY196" s="3" t="s">
        <v>127</v>
      </c>
      <c r="AZ196" s="18"/>
      <c r="BA196" s="18"/>
      <c r="BB196" s="18"/>
      <c r="BC196" s="18"/>
      <c r="BD196" s="18"/>
      <c r="BE196" s="141">
        <f>IF(N196="základní",J196,0)</f>
        <v>0</v>
      </c>
      <c r="BF196" s="141">
        <f>IF(N196="snížená",J196,0)</f>
        <v>0</v>
      </c>
      <c r="BG196" s="141">
        <f>IF(N196="zákl. přenesená",J196,0)</f>
        <v>0</v>
      </c>
      <c r="BH196" s="141">
        <f>IF(N196="sníž. přenesená",J196,0)</f>
        <v>0</v>
      </c>
      <c r="BI196" s="141">
        <f>IF(N196="nulová",J196,0)</f>
        <v>0</v>
      </c>
      <c r="BJ196" s="3" t="s">
        <v>84</v>
      </c>
      <c r="BK196" s="141">
        <f>ROUND(I196*H196,2)</f>
        <v>0</v>
      </c>
      <c r="BL196" s="3" t="s">
        <v>144</v>
      </c>
      <c r="BM196" s="140" t="s">
        <v>291</v>
      </c>
    </row>
    <row r="197" spans="1:65" ht="15.75" customHeight="1">
      <c r="A197" s="155"/>
      <c r="B197" s="156"/>
      <c r="C197" s="155"/>
      <c r="D197" s="150" t="s">
        <v>199</v>
      </c>
      <c r="E197" s="157" t="s">
        <v>1</v>
      </c>
      <c r="F197" s="158" t="s">
        <v>292</v>
      </c>
      <c r="G197" s="155"/>
      <c r="H197" s="159">
        <v>0.25</v>
      </c>
      <c r="I197" s="155"/>
      <c r="J197" s="155"/>
      <c r="K197" s="155"/>
      <c r="L197" s="156"/>
      <c r="M197" s="160"/>
      <c r="N197" s="155"/>
      <c r="O197" s="155"/>
      <c r="P197" s="155"/>
      <c r="Q197" s="155"/>
      <c r="R197" s="155"/>
      <c r="S197" s="155"/>
      <c r="T197" s="161"/>
      <c r="U197" s="155"/>
      <c r="V197" s="155"/>
      <c r="W197" s="155"/>
      <c r="X197" s="155"/>
      <c r="Y197" s="155"/>
      <c r="Z197" s="155"/>
      <c r="AA197" s="155"/>
      <c r="AB197" s="155"/>
      <c r="AC197" s="155"/>
      <c r="AD197" s="155"/>
      <c r="AE197" s="155"/>
      <c r="AF197" s="155"/>
      <c r="AG197" s="155"/>
      <c r="AH197" s="155"/>
      <c r="AI197" s="155"/>
      <c r="AJ197" s="155"/>
      <c r="AK197" s="155"/>
      <c r="AL197" s="155"/>
      <c r="AM197" s="155"/>
      <c r="AN197" s="155"/>
      <c r="AO197" s="155"/>
      <c r="AP197" s="155"/>
      <c r="AQ197" s="155"/>
      <c r="AR197" s="155"/>
      <c r="AS197" s="155"/>
      <c r="AT197" s="157" t="s">
        <v>199</v>
      </c>
      <c r="AU197" s="157" t="s">
        <v>86</v>
      </c>
      <c r="AV197" s="155" t="s">
        <v>86</v>
      </c>
      <c r="AW197" s="155" t="s">
        <v>32</v>
      </c>
      <c r="AX197" s="155" t="s">
        <v>84</v>
      </c>
      <c r="AY197" s="157" t="s">
        <v>127</v>
      </c>
      <c r="AZ197" s="155"/>
      <c r="BA197" s="155"/>
      <c r="BB197" s="155"/>
      <c r="BC197" s="155"/>
      <c r="BD197" s="155"/>
      <c r="BE197" s="155"/>
      <c r="BF197" s="155"/>
      <c r="BG197" s="155"/>
      <c r="BH197" s="155"/>
      <c r="BI197" s="155"/>
      <c r="BJ197" s="155"/>
      <c r="BK197" s="155"/>
      <c r="BL197" s="155"/>
      <c r="BM197" s="155"/>
    </row>
    <row r="198" spans="1:65" ht="24" customHeight="1">
      <c r="A198" s="18"/>
      <c r="B198" s="19"/>
      <c r="C198" s="129" t="s">
        <v>293</v>
      </c>
      <c r="D198" s="129" t="s">
        <v>130</v>
      </c>
      <c r="E198" s="130" t="s">
        <v>294</v>
      </c>
      <c r="F198" s="131" t="s">
        <v>295</v>
      </c>
      <c r="G198" s="132" t="s">
        <v>245</v>
      </c>
      <c r="H198" s="133">
        <v>9.4E-2</v>
      </c>
      <c r="I198" s="134"/>
      <c r="J198" s="135">
        <f>ROUND(I198*H198,2)</f>
        <v>0</v>
      </c>
      <c r="K198" s="131" t="s">
        <v>134</v>
      </c>
      <c r="L198" s="19"/>
      <c r="M198" s="136" t="s">
        <v>1</v>
      </c>
      <c r="N198" s="137" t="s">
        <v>41</v>
      </c>
      <c r="O198" s="18"/>
      <c r="P198" s="138">
        <f>O198*H198</f>
        <v>0</v>
      </c>
      <c r="Q198" s="138">
        <v>1.3239436</v>
      </c>
      <c r="R198" s="138">
        <f>Q198*H198</f>
        <v>0.1244506984</v>
      </c>
      <c r="S198" s="138">
        <v>0</v>
      </c>
      <c r="T198" s="139">
        <f>S198*H198</f>
        <v>0</v>
      </c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40" t="s">
        <v>144</v>
      </c>
      <c r="AS198" s="18"/>
      <c r="AT198" s="140" t="s">
        <v>130</v>
      </c>
      <c r="AU198" s="140" t="s">
        <v>86</v>
      </c>
      <c r="AV198" s="18"/>
      <c r="AW198" s="18"/>
      <c r="AX198" s="18"/>
      <c r="AY198" s="3" t="s">
        <v>127</v>
      </c>
      <c r="AZ198" s="18"/>
      <c r="BA198" s="18"/>
      <c r="BB198" s="18"/>
      <c r="BC198" s="18"/>
      <c r="BD198" s="18"/>
      <c r="BE198" s="141">
        <f>IF(N198="základní",J198,0)</f>
        <v>0</v>
      </c>
      <c r="BF198" s="141">
        <f>IF(N198="snížená",J198,0)</f>
        <v>0</v>
      </c>
      <c r="BG198" s="141">
        <f>IF(N198="zákl. přenesená",J198,0)</f>
        <v>0</v>
      </c>
      <c r="BH198" s="141">
        <f>IF(N198="sníž. přenesená",J198,0)</f>
        <v>0</v>
      </c>
      <c r="BI198" s="141">
        <f>IF(N198="nulová",J198,0)</f>
        <v>0</v>
      </c>
      <c r="BJ198" s="3" t="s">
        <v>84</v>
      </c>
      <c r="BK198" s="141">
        <f>ROUND(I198*H198,2)</f>
        <v>0</v>
      </c>
      <c r="BL198" s="3" t="s">
        <v>144</v>
      </c>
      <c r="BM198" s="140" t="s">
        <v>296</v>
      </c>
    </row>
    <row r="199" spans="1:65" ht="15.75" customHeight="1">
      <c r="A199" s="155"/>
      <c r="B199" s="156"/>
      <c r="C199" s="155"/>
      <c r="D199" s="150" t="s">
        <v>199</v>
      </c>
      <c r="E199" s="157" t="s">
        <v>1</v>
      </c>
      <c r="F199" s="158" t="s">
        <v>297</v>
      </c>
      <c r="G199" s="155"/>
      <c r="H199" s="159">
        <v>9.4E-2</v>
      </c>
      <c r="I199" s="155"/>
      <c r="J199" s="155"/>
      <c r="K199" s="155"/>
      <c r="L199" s="156"/>
      <c r="M199" s="160"/>
      <c r="N199" s="155"/>
      <c r="O199" s="155"/>
      <c r="P199" s="155"/>
      <c r="Q199" s="155"/>
      <c r="R199" s="155"/>
      <c r="S199" s="155"/>
      <c r="T199" s="161"/>
      <c r="U199" s="155"/>
      <c r="V199" s="155"/>
      <c r="W199" s="155"/>
      <c r="X199" s="155"/>
      <c r="Y199" s="155"/>
      <c r="Z199" s="155"/>
      <c r="AA199" s="155"/>
      <c r="AB199" s="155"/>
      <c r="AC199" s="155"/>
      <c r="AD199" s="155"/>
      <c r="AE199" s="155"/>
      <c r="AF199" s="155"/>
      <c r="AG199" s="155"/>
      <c r="AH199" s="155"/>
      <c r="AI199" s="155"/>
      <c r="AJ199" s="155"/>
      <c r="AK199" s="155"/>
      <c r="AL199" s="155"/>
      <c r="AM199" s="155"/>
      <c r="AN199" s="155"/>
      <c r="AO199" s="155"/>
      <c r="AP199" s="155"/>
      <c r="AQ199" s="155"/>
      <c r="AR199" s="155"/>
      <c r="AS199" s="155"/>
      <c r="AT199" s="157" t="s">
        <v>199</v>
      </c>
      <c r="AU199" s="157" t="s">
        <v>86</v>
      </c>
      <c r="AV199" s="155" t="s">
        <v>86</v>
      </c>
      <c r="AW199" s="155" t="s">
        <v>32</v>
      </c>
      <c r="AX199" s="155" t="s">
        <v>84</v>
      </c>
      <c r="AY199" s="157" t="s">
        <v>127</v>
      </c>
      <c r="AZ199" s="155"/>
      <c r="BA199" s="155"/>
      <c r="BB199" s="155"/>
      <c r="BC199" s="155"/>
      <c r="BD199" s="155"/>
      <c r="BE199" s="155"/>
      <c r="BF199" s="155"/>
      <c r="BG199" s="155"/>
      <c r="BH199" s="155"/>
      <c r="BI199" s="155"/>
      <c r="BJ199" s="155"/>
      <c r="BK199" s="155"/>
      <c r="BL199" s="155"/>
      <c r="BM199" s="155"/>
    </row>
    <row r="200" spans="1:65" ht="24" customHeight="1">
      <c r="A200" s="18"/>
      <c r="B200" s="19"/>
      <c r="C200" s="129" t="s">
        <v>298</v>
      </c>
      <c r="D200" s="129" t="s">
        <v>130</v>
      </c>
      <c r="E200" s="130" t="s">
        <v>299</v>
      </c>
      <c r="F200" s="131" t="s">
        <v>300</v>
      </c>
      <c r="G200" s="132" t="s">
        <v>280</v>
      </c>
      <c r="H200" s="133">
        <v>7</v>
      </c>
      <c r="I200" s="134"/>
      <c r="J200" s="135">
        <f t="shared" ref="J200:J202" si="14">ROUND(I200*H200,2)</f>
        <v>0</v>
      </c>
      <c r="K200" s="131" t="s">
        <v>134</v>
      </c>
      <c r="L200" s="19"/>
      <c r="M200" s="136" t="s">
        <v>1</v>
      </c>
      <c r="N200" s="137" t="s">
        <v>41</v>
      </c>
      <c r="O200" s="18"/>
      <c r="P200" s="138">
        <f t="shared" ref="P200:P202" si="15">O200*H200</f>
        <v>0</v>
      </c>
      <c r="Q200" s="138">
        <v>0.17488999999999999</v>
      </c>
      <c r="R200" s="138">
        <f t="shared" ref="R200:R202" si="16">Q200*H200</f>
        <v>1.2242299999999999</v>
      </c>
      <c r="S200" s="138">
        <v>0</v>
      </c>
      <c r="T200" s="139">
        <f t="shared" ref="T200:T202" si="17">S200*H200</f>
        <v>0</v>
      </c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40" t="s">
        <v>144</v>
      </c>
      <c r="AS200" s="18"/>
      <c r="AT200" s="140" t="s">
        <v>130</v>
      </c>
      <c r="AU200" s="140" t="s">
        <v>86</v>
      </c>
      <c r="AV200" s="18"/>
      <c r="AW200" s="18"/>
      <c r="AX200" s="18"/>
      <c r="AY200" s="3" t="s">
        <v>127</v>
      </c>
      <c r="AZ200" s="18"/>
      <c r="BA200" s="18"/>
      <c r="BB200" s="18"/>
      <c r="BC200" s="18"/>
      <c r="BD200" s="18"/>
      <c r="BE200" s="141">
        <f t="shared" ref="BE200:BE202" si="18">IF(N200="základní",J200,0)</f>
        <v>0</v>
      </c>
      <c r="BF200" s="141">
        <f t="shared" ref="BF200:BF202" si="19">IF(N200="snížená",J200,0)</f>
        <v>0</v>
      </c>
      <c r="BG200" s="141">
        <f t="shared" ref="BG200:BG202" si="20">IF(N200="zákl. přenesená",J200,0)</f>
        <v>0</v>
      </c>
      <c r="BH200" s="141">
        <f t="shared" ref="BH200:BH202" si="21">IF(N200="sníž. přenesená",J200,0)</f>
        <v>0</v>
      </c>
      <c r="BI200" s="141">
        <f t="shared" ref="BI200:BI202" si="22">IF(N200="nulová",J200,0)</f>
        <v>0</v>
      </c>
      <c r="BJ200" s="3" t="s">
        <v>84</v>
      </c>
      <c r="BK200" s="141">
        <f t="shared" ref="BK200:BK202" si="23">ROUND(I200*H200,2)</f>
        <v>0</v>
      </c>
      <c r="BL200" s="3" t="s">
        <v>144</v>
      </c>
      <c r="BM200" s="140" t="s">
        <v>301</v>
      </c>
    </row>
    <row r="201" spans="1:65" ht="24" customHeight="1">
      <c r="A201" s="18"/>
      <c r="B201" s="19"/>
      <c r="C201" s="169" t="s">
        <v>7</v>
      </c>
      <c r="D201" s="169" t="s">
        <v>302</v>
      </c>
      <c r="E201" s="170" t="s">
        <v>303</v>
      </c>
      <c r="F201" s="171" t="s">
        <v>304</v>
      </c>
      <c r="G201" s="172" t="s">
        <v>280</v>
      </c>
      <c r="H201" s="173">
        <v>7</v>
      </c>
      <c r="I201" s="174"/>
      <c r="J201" s="175">
        <f t="shared" si="14"/>
        <v>0</v>
      </c>
      <c r="K201" s="171" t="s">
        <v>134</v>
      </c>
      <c r="L201" s="176"/>
      <c r="M201" s="177" t="s">
        <v>1</v>
      </c>
      <c r="N201" s="178" t="s">
        <v>41</v>
      </c>
      <c r="O201" s="18"/>
      <c r="P201" s="138">
        <f t="shared" si="15"/>
        <v>0</v>
      </c>
      <c r="Q201" s="138">
        <v>3.2000000000000002E-3</v>
      </c>
      <c r="R201" s="138">
        <f t="shared" si="16"/>
        <v>2.24E-2</v>
      </c>
      <c r="S201" s="138">
        <v>0</v>
      </c>
      <c r="T201" s="139">
        <f t="shared" si="17"/>
        <v>0</v>
      </c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40" t="s">
        <v>237</v>
      </c>
      <c r="AS201" s="18"/>
      <c r="AT201" s="140" t="s">
        <v>302</v>
      </c>
      <c r="AU201" s="140" t="s">
        <v>86</v>
      </c>
      <c r="AV201" s="18"/>
      <c r="AW201" s="18"/>
      <c r="AX201" s="18"/>
      <c r="AY201" s="3" t="s">
        <v>127</v>
      </c>
      <c r="AZ201" s="18"/>
      <c r="BA201" s="18"/>
      <c r="BB201" s="18"/>
      <c r="BC201" s="18"/>
      <c r="BD201" s="18"/>
      <c r="BE201" s="141">
        <f t="shared" si="18"/>
        <v>0</v>
      </c>
      <c r="BF201" s="141">
        <f t="shared" si="19"/>
        <v>0</v>
      </c>
      <c r="BG201" s="141">
        <f t="shared" si="20"/>
        <v>0</v>
      </c>
      <c r="BH201" s="141">
        <f t="shared" si="21"/>
        <v>0</v>
      </c>
      <c r="BI201" s="141">
        <f t="shared" si="22"/>
        <v>0</v>
      </c>
      <c r="BJ201" s="3" t="s">
        <v>84</v>
      </c>
      <c r="BK201" s="141">
        <f t="shared" si="23"/>
        <v>0</v>
      </c>
      <c r="BL201" s="3" t="s">
        <v>144</v>
      </c>
      <c r="BM201" s="140" t="s">
        <v>305</v>
      </c>
    </row>
    <row r="202" spans="1:65" ht="24" customHeight="1">
      <c r="A202" s="18"/>
      <c r="B202" s="19"/>
      <c r="C202" s="129" t="s">
        <v>306</v>
      </c>
      <c r="D202" s="129" t="s">
        <v>130</v>
      </c>
      <c r="E202" s="130" t="s">
        <v>307</v>
      </c>
      <c r="F202" s="131" t="s">
        <v>308</v>
      </c>
      <c r="G202" s="132" t="s">
        <v>197</v>
      </c>
      <c r="H202" s="133">
        <v>1.6</v>
      </c>
      <c r="I202" s="134"/>
      <c r="J202" s="135">
        <f t="shared" si="14"/>
        <v>0</v>
      </c>
      <c r="K202" s="131" t="s">
        <v>134</v>
      </c>
      <c r="L202" s="19"/>
      <c r="M202" s="136" t="s">
        <v>1</v>
      </c>
      <c r="N202" s="137" t="s">
        <v>41</v>
      </c>
      <c r="O202" s="18"/>
      <c r="P202" s="138">
        <f t="shared" si="15"/>
        <v>0</v>
      </c>
      <c r="Q202" s="138">
        <v>0.13319</v>
      </c>
      <c r="R202" s="138">
        <f t="shared" si="16"/>
        <v>0.21310400000000002</v>
      </c>
      <c r="S202" s="138">
        <v>0</v>
      </c>
      <c r="T202" s="139">
        <f t="shared" si="17"/>
        <v>0</v>
      </c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40" t="s">
        <v>144</v>
      </c>
      <c r="AS202" s="18"/>
      <c r="AT202" s="140" t="s">
        <v>130</v>
      </c>
      <c r="AU202" s="140" t="s">
        <v>86</v>
      </c>
      <c r="AV202" s="18"/>
      <c r="AW202" s="18"/>
      <c r="AX202" s="18"/>
      <c r="AY202" s="3" t="s">
        <v>127</v>
      </c>
      <c r="AZ202" s="18"/>
      <c r="BA202" s="18"/>
      <c r="BB202" s="18"/>
      <c r="BC202" s="18"/>
      <c r="BD202" s="18"/>
      <c r="BE202" s="141">
        <f t="shared" si="18"/>
        <v>0</v>
      </c>
      <c r="BF202" s="141">
        <f t="shared" si="19"/>
        <v>0</v>
      </c>
      <c r="BG202" s="141">
        <f t="shared" si="20"/>
        <v>0</v>
      </c>
      <c r="BH202" s="141">
        <f t="shared" si="21"/>
        <v>0</v>
      </c>
      <c r="BI202" s="141">
        <f t="shared" si="22"/>
        <v>0</v>
      </c>
      <c r="BJ202" s="3" t="s">
        <v>84</v>
      </c>
      <c r="BK202" s="141">
        <f t="shared" si="23"/>
        <v>0</v>
      </c>
      <c r="BL202" s="3" t="s">
        <v>144</v>
      </c>
      <c r="BM202" s="140" t="s">
        <v>309</v>
      </c>
    </row>
    <row r="203" spans="1:65" ht="15.75" customHeight="1">
      <c r="A203" s="155"/>
      <c r="B203" s="156"/>
      <c r="C203" s="155"/>
      <c r="D203" s="150" t="s">
        <v>199</v>
      </c>
      <c r="E203" s="157" t="s">
        <v>1</v>
      </c>
      <c r="F203" s="158" t="s">
        <v>310</v>
      </c>
      <c r="G203" s="155"/>
      <c r="H203" s="159">
        <v>1.6</v>
      </c>
      <c r="I203" s="155"/>
      <c r="J203" s="155"/>
      <c r="K203" s="155"/>
      <c r="L203" s="156"/>
      <c r="M203" s="160"/>
      <c r="N203" s="155"/>
      <c r="O203" s="155"/>
      <c r="P203" s="155"/>
      <c r="Q203" s="155"/>
      <c r="R203" s="155"/>
      <c r="S203" s="155"/>
      <c r="T203" s="161"/>
      <c r="U203" s="155"/>
      <c r="V203" s="155"/>
      <c r="W203" s="155"/>
      <c r="X203" s="155"/>
      <c r="Y203" s="155"/>
      <c r="Z203" s="155"/>
      <c r="AA203" s="155"/>
      <c r="AB203" s="155"/>
      <c r="AC203" s="155"/>
      <c r="AD203" s="155"/>
      <c r="AE203" s="155"/>
      <c r="AF203" s="155"/>
      <c r="AG203" s="155"/>
      <c r="AH203" s="155"/>
      <c r="AI203" s="155"/>
      <c r="AJ203" s="155"/>
      <c r="AK203" s="155"/>
      <c r="AL203" s="155"/>
      <c r="AM203" s="155"/>
      <c r="AN203" s="155"/>
      <c r="AO203" s="155"/>
      <c r="AP203" s="155"/>
      <c r="AQ203" s="155"/>
      <c r="AR203" s="155"/>
      <c r="AS203" s="155"/>
      <c r="AT203" s="157" t="s">
        <v>199</v>
      </c>
      <c r="AU203" s="157" t="s">
        <v>86</v>
      </c>
      <c r="AV203" s="155" t="s">
        <v>86</v>
      </c>
      <c r="AW203" s="155" t="s">
        <v>32</v>
      </c>
      <c r="AX203" s="155" t="s">
        <v>84</v>
      </c>
      <c r="AY203" s="157" t="s">
        <v>127</v>
      </c>
      <c r="AZ203" s="155"/>
      <c r="BA203" s="155"/>
      <c r="BB203" s="155"/>
      <c r="BC203" s="155"/>
      <c r="BD203" s="155"/>
      <c r="BE203" s="155"/>
      <c r="BF203" s="155"/>
      <c r="BG203" s="155"/>
      <c r="BH203" s="155"/>
      <c r="BI203" s="155"/>
      <c r="BJ203" s="155"/>
      <c r="BK203" s="155"/>
      <c r="BL203" s="155"/>
      <c r="BM203" s="155"/>
    </row>
    <row r="204" spans="1:65" ht="24" customHeight="1">
      <c r="A204" s="18"/>
      <c r="B204" s="19"/>
      <c r="C204" s="129" t="s">
        <v>311</v>
      </c>
      <c r="D204" s="129" t="s">
        <v>130</v>
      </c>
      <c r="E204" s="130" t="s">
        <v>312</v>
      </c>
      <c r="F204" s="131" t="s">
        <v>313</v>
      </c>
      <c r="G204" s="132" t="s">
        <v>197</v>
      </c>
      <c r="H204" s="133">
        <v>2</v>
      </c>
      <c r="I204" s="134"/>
      <c r="J204" s="135">
        <f>ROUND(I204*H204,2)</f>
        <v>0</v>
      </c>
      <c r="K204" s="131" t="s">
        <v>134</v>
      </c>
      <c r="L204" s="19"/>
      <c r="M204" s="136" t="s">
        <v>1</v>
      </c>
      <c r="N204" s="137" t="s">
        <v>41</v>
      </c>
      <c r="O204" s="18"/>
      <c r="P204" s="138">
        <f>O204*H204</f>
        <v>0</v>
      </c>
      <c r="Q204" s="138">
        <v>0.27128000000000002</v>
      </c>
      <c r="R204" s="138">
        <f>Q204*H204</f>
        <v>0.54256000000000004</v>
      </c>
      <c r="S204" s="138">
        <v>0</v>
      </c>
      <c r="T204" s="139">
        <f>S204*H204</f>
        <v>0</v>
      </c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40" t="s">
        <v>144</v>
      </c>
      <c r="AS204" s="18"/>
      <c r="AT204" s="140" t="s">
        <v>130</v>
      </c>
      <c r="AU204" s="140" t="s">
        <v>86</v>
      </c>
      <c r="AV204" s="18"/>
      <c r="AW204" s="18"/>
      <c r="AX204" s="18"/>
      <c r="AY204" s="3" t="s">
        <v>127</v>
      </c>
      <c r="AZ204" s="18"/>
      <c r="BA204" s="18"/>
      <c r="BB204" s="18"/>
      <c r="BC204" s="18"/>
      <c r="BD204" s="18"/>
      <c r="BE204" s="141">
        <f>IF(N204="základní",J204,0)</f>
        <v>0</v>
      </c>
      <c r="BF204" s="141">
        <f>IF(N204="snížená",J204,0)</f>
        <v>0</v>
      </c>
      <c r="BG204" s="141">
        <f>IF(N204="zákl. přenesená",J204,0)</f>
        <v>0</v>
      </c>
      <c r="BH204" s="141">
        <f>IF(N204="sníž. přenesená",J204,0)</f>
        <v>0</v>
      </c>
      <c r="BI204" s="141">
        <f>IF(N204="nulová",J204,0)</f>
        <v>0</v>
      </c>
      <c r="BJ204" s="3" t="s">
        <v>84</v>
      </c>
      <c r="BK204" s="141">
        <f>ROUND(I204*H204,2)</f>
        <v>0</v>
      </c>
      <c r="BL204" s="3" t="s">
        <v>144</v>
      </c>
      <c r="BM204" s="140" t="s">
        <v>314</v>
      </c>
    </row>
    <row r="205" spans="1:65" ht="15.75" customHeight="1">
      <c r="A205" s="155"/>
      <c r="B205" s="156"/>
      <c r="C205" s="155"/>
      <c r="D205" s="150" t="s">
        <v>199</v>
      </c>
      <c r="E205" s="157" t="s">
        <v>1</v>
      </c>
      <c r="F205" s="158" t="s">
        <v>315</v>
      </c>
      <c r="G205" s="155"/>
      <c r="H205" s="159">
        <v>2</v>
      </c>
      <c r="I205" s="155"/>
      <c r="J205" s="155"/>
      <c r="K205" s="155"/>
      <c r="L205" s="156"/>
      <c r="M205" s="160"/>
      <c r="N205" s="155"/>
      <c r="O205" s="155"/>
      <c r="P205" s="155"/>
      <c r="Q205" s="155"/>
      <c r="R205" s="155"/>
      <c r="S205" s="155"/>
      <c r="T205" s="161"/>
      <c r="U205" s="155"/>
      <c r="V205" s="155"/>
      <c r="W205" s="155"/>
      <c r="X205" s="155"/>
      <c r="Y205" s="155"/>
      <c r="Z205" s="155"/>
      <c r="AA205" s="155"/>
      <c r="AB205" s="155"/>
      <c r="AC205" s="155"/>
      <c r="AD205" s="155"/>
      <c r="AE205" s="155"/>
      <c r="AF205" s="155"/>
      <c r="AG205" s="155"/>
      <c r="AH205" s="155"/>
      <c r="AI205" s="155"/>
      <c r="AJ205" s="155"/>
      <c r="AK205" s="155"/>
      <c r="AL205" s="155"/>
      <c r="AM205" s="155"/>
      <c r="AN205" s="155"/>
      <c r="AO205" s="155"/>
      <c r="AP205" s="155"/>
      <c r="AQ205" s="155"/>
      <c r="AR205" s="155"/>
      <c r="AS205" s="155"/>
      <c r="AT205" s="157" t="s">
        <v>199</v>
      </c>
      <c r="AU205" s="157" t="s">
        <v>86</v>
      </c>
      <c r="AV205" s="155" t="s">
        <v>86</v>
      </c>
      <c r="AW205" s="155" t="s">
        <v>32</v>
      </c>
      <c r="AX205" s="155" t="s">
        <v>84</v>
      </c>
      <c r="AY205" s="157" t="s">
        <v>127</v>
      </c>
      <c r="AZ205" s="155"/>
      <c r="BA205" s="155"/>
      <c r="BB205" s="155"/>
      <c r="BC205" s="155"/>
      <c r="BD205" s="155"/>
      <c r="BE205" s="155"/>
      <c r="BF205" s="155"/>
      <c r="BG205" s="155"/>
      <c r="BH205" s="155"/>
      <c r="BI205" s="155"/>
      <c r="BJ205" s="155"/>
      <c r="BK205" s="155"/>
      <c r="BL205" s="155"/>
      <c r="BM205" s="155"/>
    </row>
    <row r="206" spans="1:65" ht="24" customHeight="1">
      <c r="A206" s="18"/>
      <c r="B206" s="19"/>
      <c r="C206" s="129" t="s">
        <v>316</v>
      </c>
      <c r="D206" s="129" t="s">
        <v>130</v>
      </c>
      <c r="E206" s="130" t="s">
        <v>317</v>
      </c>
      <c r="F206" s="131" t="s">
        <v>318</v>
      </c>
      <c r="G206" s="132" t="s">
        <v>197</v>
      </c>
      <c r="H206" s="133">
        <v>1.4</v>
      </c>
      <c r="I206" s="134"/>
      <c r="J206" s="135">
        <f>ROUND(I206*H206,2)</f>
        <v>0</v>
      </c>
      <c r="K206" s="131" t="s">
        <v>134</v>
      </c>
      <c r="L206" s="19"/>
      <c r="M206" s="136" t="s">
        <v>1</v>
      </c>
      <c r="N206" s="137" t="s">
        <v>41</v>
      </c>
      <c r="O206" s="18"/>
      <c r="P206" s="138">
        <f>O206*H206</f>
        <v>0</v>
      </c>
      <c r="Q206" s="138">
        <v>0.17818400000000001</v>
      </c>
      <c r="R206" s="138">
        <f>Q206*H206</f>
        <v>0.2494576</v>
      </c>
      <c r="S206" s="138">
        <v>0</v>
      </c>
      <c r="T206" s="139">
        <f>S206*H206</f>
        <v>0</v>
      </c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40" t="s">
        <v>144</v>
      </c>
      <c r="AS206" s="18"/>
      <c r="AT206" s="140" t="s">
        <v>130</v>
      </c>
      <c r="AU206" s="140" t="s">
        <v>86</v>
      </c>
      <c r="AV206" s="18"/>
      <c r="AW206" s="18"/>
      <c r="AX206" s="18"/>
      <c r="AY206" s="3" t="s">
        <v>127</v>
      </c>
      <c r="AZ206" s="18"/>
      <c r="BA206" s="18"/>
      <c r="BB206" s="18"/>
      <c r="BC206" s="18"/>
      <c r="BD206" s="18"/>
      <c r="BE206" s="141">
        <f>IF(N206="základní",J206,0)</f>
        <v>0</v>
      </c>
      <c r="BF206" s="141">
        <f>IF(N206="snížená",J206,0)</f>
        <v>0</v>
      </c>
      <c r="BG206" s="141">
        <f>IF(N206="zákl. přenesená",J206,0)</f>
        <v>0</v>
      </c>
      <c r="BH206" s="141">
        <f>IF(N206="sníž. přenesená",J206,0)</f>
        <v>0</v>
      </c>
      <c r="BI206" s="141">
        <f>IF(N206="nulová",J206,0)</f>
        <v>0</v>
      </c>
      <c r="BJ206" s="3" t="s">
        <v>84</v>
      </c>
      <c r="BK206" s="141">
        <f>ROUND(I206*H206,2)</f>
        <v>0</v>
      </c>
      <c r="BL206" s="3" t="s">
        <v>144</v>
      </c>
      <c r="BM206" s="140" t="s">
        <v>319</v>
      </c>
    </row>
    <row r="207" spans="1:65" ht="15.75" customHeight="1">
      <c r="A207" s="155"/>
      <c r="B207" s="156"/>
      <c r="C207" s="155"/>
      <c r="D207" s="150" t="s">
        <v>199</v>
      </c>
      <c r="E207" s="157" t="s">
        <v>1</v>
      </c>
      <c r="F207" s="158" t="s">
        <v>320</v>
      </c>
      <c r="G207" s="155"/>
      <c r="H207" s="159">
        <v>1.4</v>
      </c>
      <c r="I207" s="155"/>
      <c r="J207" s="155"/>
      <c r="K207" s="155"/>
      <c r="L207" s="156"/>
      <c r="M207" s="160"/>
      <c r="N207" s="155"/>
      <c r="O207" s="155"/>
      <c r="P207" s="155"/>
      <c r="Q207" s="155"/>
      <c r="R207" s="155"/>
      <c r="S207" s="155"/>
      <c r="T207" s="161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7" t="s">
        <v>199</v>
      </c>
      <c r="AU207" s="157" t="s">
        <v>86</v>
      </c>
      <c r="AV207" s="155" t="s">
        <v>86</v>
      </c>
      <c r="AW207" s="155" t="s">
        <v>32</v>
      </c>
      <c r="AX207" s="155" t="s">
        <v>84</v>
      </c>
      <c r="AY207" s="157" t="s">
        <v>127</v>
      </c>
      <c r="AZ207" s="155"/>
      <c r="BA207" s="155"/>
      <c r="BB207" s="155"/>
      <c r="BC207" s="155"/>
      <c r="BD207" s="155"/>
      <c r="BE207" s="155"/>
      <c r="BF207" s="155"/>
      <c r="BG207" s="155"/>
      <c r="BH207" s="155"/>
      <c r="BI207" s="155"/>
      <c r="BJ207" s="155"/>
      <c r="BK207" s="155"/>
      <c r="BL207" s="155"/>
      <c r="BM207" s="155"/>
    </row>
    <row r="208" spans="1:65" ht="16.5" customHeight="1">
      <c r="A208" s="18"/>
      <c r="B208" s="19"/>
      <c r="C208" s="129" t="s">
        <v>321</v>
      </c>
      <c r="D208" s="129" t="s">
        <v>130</v>
      </c>
      <c r="E208" s="130" t="s">
        <v>322</v>
      </c>
      <c r="F208" s="131" t="s">
        <v>323</v>
      </c>
      <c r="G208" s="132" t="s">
        <v>280</v>
      </c>
      <c r="H208" s="133">
        <v>1</v>
      </c>
      <c r="I208" s="134"/>
      <c r="J208" s="135">
        <f>ROUND(I208*H208,2)</f>
        <v>0</v>
      </c>
      <c r="K208" s="131" t="s">
        <v>1</v>
      </c>
      <c r="L208" s="19"/>
      <c r="M208" s="136" t="s">
        <v>1</v>
      </c>
      <c r="N208" s="137" t="s">
        <v>41</v>
      </c>
      <c r="O208" s="18"/>
      <c r="P208" s="138">
        <f>O208*H208</f>
        <v>0</v>
      </c>
      <c r="Q208" s="138">
        <v>0</v>
      </c>
      <c r="R208" s="138">
        <f>Q208*H208</f>
        <v>0</v>
      </c>
      <c r="S208" s="138">
        <v>0</v>
      </c>
      <c r="T208" s="139">
        <f>S208*H208</f>
        <v>0</v>
      </c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40" t="s">
        <v>144</v>
      </c>
      <c r="AS208" s="18"/>
      <c r="AT208" s="140" t="s">
        <v>130</v>
      </c>
      <c r="AU208" s="140" t="s">
        <v>86</v>
      </c>
      <c r="AV208" s="18"/>
      <c r="AW208" s="18"/>
      <c r="AX208" s="18"/>
      <c r="AY208" s="3" t="s">
        <v>127</v>
      </c>
      <c r="AZ208" s="18"/>
      <c r="BA208" s="18"/>
      <c r="BB208" s="18"/>
      <c r="BC208" s="18"/>
      <c r="BD208" s="18"/>
      <c r="BE208" s="141">
        <f>IF(N208="základní",J208,0)</f>
        <v>0</v>
      </c>
      <c r="BF208" s="141">
        <f>IF(N208="snížená",J208,0)</f>
        <v>0</v>
      </c>
      <c r="BG208" s="141">
        <f>IF(N208="zákl. přenesená",J208,0)</f>
        <v>0</v>
      </c>
      <c r="BH208" s="141">
        <f>IF(N208="sníž. přenesená",J208,0)</f>
        <v>0</v>
      </c>
      <c r="BI208" s="141">
        <f>IF(N208="nulová",J208,0)</f>
        <v>0</v>
      </c>
      <c r="BJ208" s="3" t="s">
        <v>84</v>
      </c>
      <c r="BK208" s="141">
        <f>ROUND(I208*H208,2)</f>
        <v>0</v>
      </c>
      <c r="BL208" s="3" t="s">
        <v>144</v>
      </c>
      <c r="BM208" s="140" t="s">
        <v>324</v>
      </c>
    </row>
    <row r="209" spans="1:65" ht="15.75" customHeight="1">
      <c r="A209" s="18"/>
      <c r="B209" s="19"/>
      <c r="C209" s="18"/>
      <c r="D209" s="150" t="s">
        <v>325</v>
      </c>
      <c r="E209" s="18"/>
      <c r="F209" s="179" t="s">
        <v>326</v>
      </c>
      <c r="G209" s="18"/>
      <c r="H209" s="18"/>
      <c r="I209" s="18"/>
      <c r="J209" s="18"/>
      <c r="K209" s="18"/>
      <c r="L209" s="19"/>
      <c r="M209" s="180"/>
      <c r="N209" s="18"/>
      <c r="O209" s="18"/>
      <c r="P209" s="18"/>
      <c r="Q209" s="18"/>
      <c r="R209" s="18"/>
      <c r="S209" s="18"/>
      <c r="T209" s="45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3" t="s">
        <v>325</v>
      </c>
      <c r="AU209" s="3" t="s">
        <v>86</v>
      </c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</row>
    <row r="210" spans="1:65" ht="16.5" customHeight="1">
      <c r="A210" s="18"/>
      <c r="B210" s="19"/>
      <c r="C210" s="129" t="s">
        <v>327</v>
      </c>
      <c r="D210" s="129" t="s">
        <v>130</v>
      </c>
      <c r="E210" s="130" t="s">
        <v>328</v>
      </c>
      <c r="F210" s="131" t="s">
        <v>329</v>
      </c>
      <c r="G210" s="132" t="s">
        <v>280</v>
      </c>
      <c r="H210" s="133">
        <v>1</v>
      </c>
      <c r="I210" s="134"/>
      <c r="J210" s="135">
        <f>ROUND(I210*H210,2)</f>
        <v>0</v>
      </c>
      <c r="K210" s="131" t="s">
        <v>1</v>
      </c>
      <c r="L210" s="19"/>
      <c r="M210" s="136" t="s">
        <v>1</v>
      </c>
      <c r="N210" s="137" t="s">
        <v>41</v>
      </c>
      <c r="O210" s="18"/>
      <c r="P210" s="138">
        <f>O210*H210</f>
        <v>0</v>
      </c>
      <c r="Q210" s="138">
        <v>0</v>
      </c>
      <c r="R210" s="138">
        <f>Q210*H210</f>
        <v>0</v>
      </c>
      <c r="S210" s="138">
        <v>0</v>
      </c>
      <c r="T210" s="139">
        <f>S210*H210</f>
        <v>0</v>
      </c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40" t="s">
        <v>144</v>
      </c>
      <c r="AS210" s="18"/>
      <c r="AT210" s="140" t="s">
        <v>130</v>
      </c>
      <c r="AU210" s="140" t="s">
        <v>86</v>
      </c>
      <c r="AV210" s="18"/>
      <c r="AW210" s="18"/>
      <c r="AX210" s="18"/>
      <c r="AY210" s="3" t="s">
        <v>127</v>
      </c>
      <c r="AZ210" s="18"/>
      <c r="BA210" s="18"/>
      <c r="BB210" s="18"/>
      <c r="BC210" s="18"/>
      <c r="BD210" s="18"/>
      <c r="BE210" s="141">
        <f>IF(N210="základní",J210,0)</f>
        <v>0</v>
      </c>
      <c r="BF210" s="141">
        <f>IF(N210="snížená",J210,0)</f>
        <v>0</v>
      </c>
      <c r="BG210" s="141">
        <f>IF(N210="zákl. přenesená",J210,0)</f>
        <v>0</v>
      </c>
      <c r="BH210" s="141">
        <f>IF(N210="sníž. přenesená",J210,0)</f>
        <v>0</v>
      </c>
      <c r="BI210" s="141">
        <f>IF(N210="nulová",J210,0)</f>
        <v>0</v>
      </c>
      <c r="BJ210" s="3" t="s">
        <v>84</v>
      </c>
      <c r="BK210" s="141">
        <f>ROUND(I210*H210,2)</f>
        <v>0</v>
      </c>
      <c r="BL210" s="3" t="s">
        <v>144</v>
      </c>
      <c r="BM210" s="140" t="s">
        <v>330</v>
      </c>
    </row>
    <row r="211" spans="1:65" ht="15.75" customHeight="1">
      <c r="A211" s="18"/>
      <c r="B211" s="19"/>
      <c r="C211" s="18"/>
      <c r="D211" s="150" t="s">
        <v>325</v>
      </c>
      <c r="E211" s="18"/>
      <c r="F211" s="179" t="s">
        <v>331</v>
      </c>
      <c r="G211" s="18"/>
      <c r="H211" s="18"/>
      <c r="I211" s="18"/>
      <c r="J211" s="18"/>
      <c r="K211" s="18"/>
      <c r="L211" s="19"/>
      <c r="M211" s="180"/>
      <c r="N211" s="18"/>
      <c r="O211" s="18"/>
      <c r="P211" s="18"/>
      <c r="Q211" s="18"/>
      <c r="R211" s="18"/>
      <c r="S211" s="18"/>
      <c r="T211" s="45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3" t="s">
        <v>325</v>
      </c>
      <c r="AU211" s="3" t="s">
        <v>86</v>
      </c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</row>
    <row r="212" spans="1:65" ht="33" customHeight="1">
      <c r="A212" s="18"/>
      <c r="B212" s="19"/>
      <c r="C212" s="129" t="s">
        <v>332</v>
      </c>
      <c r="D212" s="129" t="s">
        <v>130</v>
      </c>
      <c r="E212" s="130" t="s">
        <v>333</v>
      </c>
      <c r="F212" s="131" t="s">
        <v>334</v>
      </c>
      <c r="G212" s="132" t="s">
        <v>209</v>
      </c>
      <c r="H212" s="133">
        <v>4.8</v>
      </c>
      <c r="I212" s="134"/>
      <c r="J212" s="135">
        <f>ROUND(I212*H212,2)</f>
        <v>0</v>
      </c>
      <c r="K212" s="131" t="s">
        <v>134</v>
      </c>
      <c r="L212" s="19"/>
      <c r="M212" s="136" t="s">
        <v>1</v>
      </c>
      <c r="N212" s="137" t="s">
        <v>41</v>
      </c>
      <c r="O212" s="18"/>
      <c r="P212" s="138">
        <f>O212*H212</f>
        <v>0</v>
      </c>
      <c r="Q212" s="138">
        <v>0.20258699999999999</v>
      </c>
      <c r="R212" s="138">
        <f>Q212*H212</f>
        <v>0.97241759999999988</v>
      </c>
      <c r="S212" s="138">
        <v>0</v>
      </c>
      <c r="T212" s="139">
        <f>S212*H212</f>
        <v>0</v>
      </c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40" t="s">
        <v>144</v>
      </c>
      <c r="AS212" s="18"/>
      <c r="AT212" s="140" t="s">
        <v>130</v>
      </c>
      <c r="AU212" s="140" t="s">
        <v>86</v>
      </c>
      <c r="AV212" s="18"/>
      <c r="AW212" s="18"/>
      <c r="AX212" s="18"/>
      <c r="AY212" s="3" t="s">
        <v>127</v>
      </c>
      <c r="AZ212" s="18"/>
      <c r="BA212" s="18"/>
      <c r="BB212" s="18"/>
      <c r="BC212" s="18"/>
      <c r="BD212" s="18"/>
      <c r="BE212" s="141">
        <f>IF(N212="základní",J212,0)</f>
        <v>0</v>
      </c>
      <c r="BF212" s="141">
        <f>IF(N212="snížená",J212,0)</f>
        <v>0</v>
      </c>
      <c r="BG212" s="141">
        <f>IF(N212="zákl. přenesená",J212,0)</f>
        <v>0</v>
      </c>
      <c r="BH212" s="141">
        <f>IF(N212="sníž. přenesená",J212,0)</f>
        <v>0</v>
      </c>
      <c r="BI212" s="141">
        <f>IF(N212="nulová",J212,0)</f>
        <v>0</v>
      </c>
      <c r="BJ212" s="3" t="s">
        <v>84</v>
      </c>
      <c r="BK212" s="141">
        <f>ROUND(I212*H212,2)</f>
        <v>0</v>
      </c>
      <c r="BL212" s="3" t="s">
        <v>144</v>
      </c>
      <c r="BM212" s="140" t="s">
        <v>335</v>
      </c>
    </row>
    <row r="213" spans="1:65" ht="15.75" customHeight="1">
      <c r="A213" s="155"/>
      <c r="B213" s="156"/>
      <c r="C213" s="155"/>
      <c r="D213" s="150" t="s">
        <v>199</v>
      </c>
      <c r="E213" s="157" t="s">
        <v>1</v>
      </c>
      <c r="F213" s="158" t="s">
        <v>336</v>
      </c>
      <c r="G213" s="155"/>
      <c r="H213" s="159">
        <v>4.8</v>
      </c>
      <c r="I213" s="155"/>
      <c r="J213" s="155"/>
      <c r="K213" s="155"/>
      <c r="L213" s="156"/>
      <c r="M213" s="160"/>
      <c r="N213" s="155"/>
      <c r="O213" s="155"/>
      <c r="P213" s="155"/>
      <c r="Q213" s="155"/>
      <c r="R213" s="155"/>
      <c r="S213" s="155"/>
      <c r="T213" s="161"/>
      <c r="U213" s="155"/>
      <c r="V213" s="155"/>
      <c r="W213" s="155"/>
      <c r="X213" s="155"/>
      <c r="Y213" s="155"/>
      <c r="Z213" s="155"/>
      <c r="AA213" s="155"/>
      <c r="AB213" s="155"/>
      <c r="AC213" s="155"/>
      <c r="AD213" s="155"/>
      <c r="AE213" s="155"/>
      <c r="AF213" s="155"/>
      <c r="AG213" s="155"/>
      <c r="AH213" s="155"/>
      <c r="AI213" s="155"/>
      <c r="AJ213" s="155"/>
      <c r="AK213" s="155"/>
      <c r="AL213" s="155"/>
      <c r="AM213" s="155"/>
      <c r="AN213" s="155"/>
      <c r="AO213" s="155"/>
      <c r="AP213" s="155"/>
      <c r="AQ213" s="155"/>
      <c r="AR213" s="155"/>
      <c r="AS213" s="155"/>
      <c r="AT213" s="157" t="s">
        <v>199</v>
      </c>
      <c r="AU213" s="157" t="s">
        <v>86</v>
      </c>
      <c r="AV213" s="155" t="s">
        <v>86</v>
      </c>
      <c r="AW213" s="155" t="s">
        <v>32</v>
      </c>
      <c r="AX213" s="155" t="s">
        <v>84</v>
      </c>
      <c r="AY213" s="157" t="s">
        <v>127</v>
      </c>
      <c r="AZ213" s="155"/>
      <c r="BA213" s="155"/>
      <c r="BB213" s="155"/>
      <c r="BC213" s="155"/>
      <c r="BD213" s="155"/>
      <c r="BE213" s="155"/>
      <c r="BF213" s="155"/>
      <c r="BG213" s="155"/>
      <c r="BH213" s="155"/>
      <c r="BI213" s="155"/>
      <c r="BJ213" s="155"/>
      <c r="BK213" s="155"/>
      <c r="BL213" s="155"/>
      <c r="BM213" s="155"/>
    </row>
    <row r="214" spans="1:65" ht="24" customHeight="1">
      <c r="A214" s="18"/>
      <c r="B214" s="19"/>
      <c r="C214" s="129" t="s">
        <v>212</v>
      </c>
      <c r="D214" s="129" t="s">
        <v>130</v>
      </c>
      <c r="E214" s="130" t="s">
        <v>337</v>
      </c>
      <c r="F214" s="131" t="s">
        <v>338</v>
      </c>
      <c r="G214" s="132" t="s">
        <v>280</v>
      </c>
      <c r="H214" s="133">
        <v>2</v>
      </c>
      <c r="I214" s="134"/>
      <c r="J214" s="135">
        <f t="shared" ref="J214:J216" si="24">ROUND(I214*H214,2)</f>
        <v>0</v>
      </c>
      <c r="K214" s="131" t="s">
        <v>134</v>
      </c>
      <c r="L214" s="19"/>
      <c r="M214" s="136" t="s">
        <v>1</v>
      </c>
      <c r="N214" s="137" t="s">
        <v>41</v>
      </c>
      <c r="O214" s="18"/>
      <c r="P214" s="138">
        <f t="shared" ref="P214:P216" si="25">O214*H214</f>
        <v>0</v>
      </c>
      <c r="Q214" s="138">
        <v>1.975E-2</v>
      </c>
      <c r="R214" s="138">
        <f t="shared" ref="R214:R216" si="26">Q214*H214</f>
        <v>3.95E-2</v>
      </c>
      <c r="S214" s="138">
        <v>0</v>
      </c>
      <c r="T214" s="139">
        <f t="shared" ref="T214:T216" si="27">S214*H214</f>
        <v>0</v>
      </c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40" t="s">
        <v>144</v>
      </c>
      <c r="AS214" s="18"/>
      <c r="AT214" s="140" t="s">
        <v>130</v>
      </c>
      <c r="AU214" s="140" t="s">
        <v>86</v>
      </c>
      <c r="AV214" s="18"/>
      <c r="AW214" s="18"/>
      <c r="AX214" s="18"/>
      <c r="AY214" s="3" t="s">
        <v>127</v>
      </c>
      <c r="AZ214" s="18"/>
      <c r="BA214" s="18"/>
      <c r="BB214" s="18"/>
      <c r="BC214" s="18"/>
      <c r="BD214" s="18"/>
      <c r="BE214" s="141">
        <f t="shared" ref="BE214:BE216" si="28">IF(N214="základní",J214,0)</f>
        <v>0</v>
      </c>
      <c r="BF214" s="141">
        <f t="shared" ref="BF214:BF216" si="29">IF(N214="snížená",J214,0)</f>
        <v>0</v>
      </c>
      <c r="BG214" s="141">
        <f t="shared" ref="BG214:BG216" si="30">IF(N214="zákl. přenesená",J214,0)</f>
        <v>0</v>
      </c>
      <c r="BH214" s="141">
        <f t="shared" ref="BH214:BH216" si="31">IF(N214="sníž. přenesená",J214,0)</f>
        <v>0</v>
      </c>
      <c r="BI214" s="141">
        <f t="shared" ref="BI214:BI216" si="32">IF(N214="nulová",J214,0)</f>
        <v>0</v>
      </c>
      <c r="BJ214" s="3" t="s">
        <v>84</v>
      </c>
      <c r="BK214" s="141">
        <f t="shared" ref="BK214:BK216" si="33">ROUND(I214*H214,2)</f>
        <v>0</v>
      </c>
      <c r="BL214" s="3" t="s">
        <v>144</v>
      </c>
      <c r="BM214" s="140" t="s">
        <v>339</v>
      </c>
    </row>
    <row r="215" spans="1:65" ht="24" customHeight="1">
      <c r="A215" s="18"/>
      <c r="B215" s="19"/>
      <c r="C215" s="129" t="s">
        <v>340</v>
      </c>
      <c r="D215" s="129" t="s">
        <v>130</v>
      </c>
      <c r="E215" s="130" t="s">
        <v>341</v>
      </c>
      <c r="F215" s="131" t="s">
        <v>342</v>
      </c>
      <c r="G215" s="132" t="s">
        <v>209</v>
      </c>
      <c r="H215" s="133">
        <v>21</v>
      </c>
      <c r="I215" s="134"/>
      <c r="J215" s="135">
        <f t="shared" si="24"/>
        <v>0</v>
      </c>
      <c r="K215" s="131" t="s">
        <v>134</v>
      </c>
      <c r="L215" s="19"/>
      <c r="M215" s="136" t="s">
        <v>1</v>
      </c>
      <c r="N215" s="137" t="s">
        <v>41</v>
      </c>
      <c r="O215" s="18"/>
      <c r="P215" s="138">
        <f t="shared" si="25"/>
        <v>0</v>
      </c>
      <c r="Q215" s="138">
        <v>0</v>
      </c>
      <c r="R215" s="138">
        <f t="shared" si="26"/>
        <v>0</v>
      </c>
      <c r="S215" s="138">
        <v>0</v>
      </c>
      <c r="T215" s="139">
        <f t="shared" si="27"/>
        <v>0</v>
      </c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40" t="s">
        <v>144</v>
      </c>
      <c r="AS215" s="18"/>
      <c r="AT215" s="140" t="s">
        <v>130</v>
      </c>
      <c r="AU215" s="140" t="s">
        <v>86</v>
      </c>
      <c r="AV215" s="18"/>
      <c r="AW215" s="18"/>
      <c r="AX215" s="18"/>
      <c r="AY215" s="3" t="s">
        <v>127</v>
      </c>
      <c r="AZ215" s="18"/>
      <c r="BA215" s="18"/>
      <c r="BB215" s="18"/>
      <c r="BC215" s="18"/>
      <c r="BD215" s="18"/>
      <c r="BE215" s="141">
        <f t="shared" si="28"/>
        <v>0</v>
      </c>
      <c r="BF215" s="141">
        <f t="shared" si="29"/>
        <v>0</v>
      </c>
      <c r="BG215" s="141">
        <f t="shared" si="30"/>
        <v>0</v>
      </c>
      <c r="BH215" s="141">
        <f t="shared" si="31"/>
        <v>0</v>
      </c>
      <c r="BI215" s="141">
        <f t="shared" si="32"/>
        <v>0</v>
      </c>
      <c r="BJ215" s="3" t="s">
        <v>84</v>
      </c>
      <c r="BK215" s="141">
        <f t="shared" si="33"/>
        <v>0</v>
      </c>
      <c r="BL215" s="3" t="s">
        <v>144</v>
      </c>
      <c r="BM215" s="140" t="s">
        <v>343</v>
      </c>
    </row>
    <row r="216" spans="1:65" ht="24" customHeight="1">
      <c r="A216" s="18"/>
      <c r="B216" s="19"/>
      <c r="C216" s="169" t="s">
        <v>344</v>
      </c>
      <c r="D216" s="169" t="s">
        <v>302</v>
      </c>
      <c r="E216" s="170" t="s">
        <v>345</v>
      </c>
      <c r="F216" s="171" t="s">
        <v>346</v>
      </c>
      <c r="G216" s="172" t="s">
        <v>209</v>
      </c>
      <c r="H216" s="173">
        <v>22.05</v>
      </c>
      <c r="I216" s="174"/>
      <c r="J216" s="175">
        <f t="shared" si="24"/>
        <v>0</v>
      </c>
      <c r="K216" s="171" t="s">
        <v>134</v>
      </c>
      <c r="L216" s="176"/>
      <c r="M216" s="177" t="s">
        <v>1</v>
      </c>
      <c r="N216" s="178" t="s">
        <v>41</v>
      </c>
      <c r="O216" s="18"/>
      <c r="P216" s="138">
        <f t="shared" si="25"/>
        <v>0</v>
      </c>
      <c r="Q216" s="138">
        <v>1.5E-3</v>
      </c>
      <c r="R216" s="138">
        <f t="shared" si="26"/>
        <v>3.3075E-2</v>
      </c>
      <c r="S216" s="138">
        <v>0</v>
      </c>
      <c r="T216" s="139">
        <f t="shared" si="27"/>
        <v>0</v>
      </c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40" t="s">
        <v>237</v>
      </c>
      <c r="AS216" s="18"/>
      <c r="AT216" s="140" t="s">
        <v>302</v>
      </c>
      <c r="AU216" s="140" t="s">
        <v>86</v>
      </c>
      <c r="AV216" s="18"/>
      <c r="AW216" s="18"/>
      <c r="AX216" s="18"/>
      <c r="AY216" s="3" t="s">
        <v>127</v>
      </c>
      <c r="AZ216" s="18"/>
      <c r="BA216" s="18"/>
      <c r="BB216" s="18"/>
      <c r="BC216" s="18"/>
      <c r="BD216" s="18"/>
      <c r="BE216" s="141">
        <f t="shared" si="28"/>
        <v>0</v>
      </c>
      <c r="BF216" s="141">
        <f t="shared" si="29"/>
        <v>0</v>
      </c>
      <c r="BG216" s="141">
        <f t="shared" si="30"/>
        <v>0</v>
      </c>
      <c r="BH216" s="141">
        <f t="shared" si="31"/>
        <v>0</v>
      </c>
      <c r="BI216" s="141">
        <f t="shared" si="32"/>
        <v>0</v>
      </c>
      <c r="BJ216" s="3" t="s">
        <v>84</v>
      </c>
      <c r="BK216" s="141">
        <f t="shared" si="33"/>
        <v>0</v>
      </c>
      <c r="BL216" s="3" t="s">
        <v>144</v>
      </c>
      <c r="BM216" s="140" t="s">
        <v>347</v>
      </c>
    </row>
    <row r="217" spans="1:65" ht="15.75" customHeight="1">
      <c r="A217" s="155"/>
      <c r="B217" s="156"/>
      <c r="C217" s="155"/>
      <c r="D217" s="150" t="s">
        <v>199</v>
      </c>
      <c r="E217" s="157" t="s">
        <v>1</v>
      </c>
      <c r="F217" s="158" t="s">
        <v>348</v>
      </c>
      <c r="G217" s="155"/>
      <c r="H217" s="159">
        <v>22.05</v>
      </c>
      <c r="I217" s="155"/>
      <c r="J217" s="155"/>
      <c r="K217" s="155"/>
      <c r="L217" s="156"/>
      <c r="M217" s="160"/>
      <c r="N217" s="155"/>
      <c r="O217" s="155"/>
      <c r="P217" s="155"/>
      <c r="Q217" s="155"/>
      <c r="R217" s="155"/>
      <c r="S217" s="155"/>
      <c r="T217" s="161"/>
      <c r="U217" s="155"/>
      <c r="V217" s="155"/>
      <c r="W217" s="155"/>
      <c r="X217" s="155"/>
      <c r="Y217" s="155"/>
      <c r="Z217" s="155"/>
      <c r="AA217" s="155"/>
      <c r="AB217" s="155"/>
      <c r="AC217" s="155"/>
      <c r="AD217" s="155"/>
      <c r="AE217" s="155"/>
      <c r="AF217" s="155"/>
      <c r="AG217" s="155"/>
      <c r="AH217" s="155"/>
      <c r="AI217" s="155"/>
      <c r="AJ217" s="155"/>
      <c r="AK217" s="155"/>
      <c r="AL217" s="155"/>
      <c r="AM217" s="155"/>
      <c r="AN217" s="155"/>
      <c r="AO217" s="155"/>
      <c r="AP217" s="155"/>
      <c r="AQ217" s="155"/>
      <c r="AR217" s="155"/>
      <c r="AS217" s="155"/>
      <c r="AT217" s="157" t="s">
        <v>199</v>
      </c>
      <c r="AU217" s="157" t="s">
        <v>86</v>
      </c>
      <c r="AV217" s="155" t="s">
        <v>86</v>
      </c>
      <c r="AW217" s="155" t="s">
        <v>32</v>
      </c>
      <c r="AX217" s="155" t="s">
        <v>84</v>
      </c>
      <c r="AY217" s="157" t="s">
        <v>127</v>
      </c>
      <c r="AZ217" s="155"/>
      <c r="BA217" s="155"/>
      <c r="BB217" s="155"/>
      <c r="BC217" s="155"/>
      <c r="BD217" s="155"/>
      <c r="BE217" s="155"/>
      <c r="BF217" s="155"/>
      <c r="BG217" s="155"/>
      <c r="BH217" s="155"/>
      <c r="BI217" s="155"/>
      <c r="BJ217" s="155"/>
      <c r="BK217" s="155"/>
      <c r="BL217" s="155"/>
      <c r="BM217" s="155"/>
    </row>
    <row r="218" spans="1:65" ht="16.5" customHeight="1">
      <c r="A218" s="18"/>
      <c r="B218" s="19"/>
      <c r="C218" s="169" t="s">
        <v>349</v>
      </c>
      <c r="D218" s="169" t="s">
        <v>302</v>
      </c>
      <c r="E218" s="170" t="s">
        <v>350</v>
      </c>
      <c r="F218" s="171" t="s">
        <v>351</v>
      </c>
      <c r="G218" s="172" t="s">
        <v>133</v>
      </c>
      <c r="H218" s="173">
        <v>1</v>
      </c>
      <c r="I218" s="174"/>
      <c r="J218" s="175">
        <f>ROUND(I218*H218,2)</f>
        <v>0</v>
      </c>
      <c r="K218" s="171" t="s">
        <v>1</v>
      </c>
      <c r="L218" s="176"/>
      <c r="M218" s="177" t="s">
        <v>1</v>
      </c>
      <c r="N218" s="178" t="s">
        <v>41</v>
      </c>
      <c r="O218" s="18"/>
      <c r="P218" s="138">
        <f>O218*H218</f>
        <v>0</v>
      </c>
      <c r="Q218" s="138">
        <v>0</v>
      </c>
      <c r="R218" s="138">
        <f>Q218*H218</f>
        <v>0</v>
      </c>
      <c r="S218" s="138">
        <v>0</v>
      </c>
      <c r="T218" s="139">
        <f>S218*H218</f>
        <v>0</v>
      </c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40" t="s">
        <v>237</v>
      </c>
      <c r="AS218" s="18"/>
      <c r="AT218" s="140" t="s">
        <v>302</v>
      </c>
      <c r="AU218" s="140" t="s">
        <v>86</v>
      </c>
      <c r="AV218" s="18"/>
      <c r="AW218" s="18"/>
      <c r="AX218" s="18"/>
      <c r="AY218" s="3" t="s">
        <v>127</v>
      </c>
      <c r="AZ218" s="18"/>
      <c r="BA218" s="18"/>
      <c r="BB218" s="18"/>
      <c r="BC218" s="18"/>
      <c r="BD218" s="18"/>
      <c r="BE218" s="141">
        <f>IF(N218="základní",J218,0)</f>
        <v>0</v>
      </c>
      <c r="BF218" s="141">
        <f>IF(N218="snížená",J218,0)</f>
        <v>0</v>
      </c>
      <c r="BG218" s="141">
        <f>IF(N218="zákl. přenesená",J218,0)</f>
        <v>0</v>
      </c>
      <c r="BH218" s="141">
        <f>IF(N218="sníž. přenesená",J218,0)</f>
        <v>0</v>
      </c>
      <c r="BI218" s="141">
        <f>IF(N218="nulová",J218,0)</f>
        <v>0</v>
      </c>
      <c r="BJ218" s="3" t="s">
        <v>84</v>
      </c>
      <c r="BK218" s="141">
        <f>ROUND(I218*H218,2)</f>
        <v>0</v>
      </c>
      <c r="BL218" s="3" t="s">
        <v>144</v>
      </c>
      <c r="BM218" s="140" t="s">
        <v>352</v>
      </c>
    </row>
    <row r="219" spans="1:65" ht="22.5" customHeight="1">
      <c r="A219" s="117"/>
      <c r="B219" s="118"/>
      <c r="C219" s="117"/>
      <c r="D219" s="119" t="s">
        <v>75</v>
      </c>
      <c r="E219" s="127" t="s">
        <v>126</v>
      </c>
      <c r="F219" s="127" t="s">
        <v>353</v>
      </c>
      <c r="G219" s="117"/>
      <c r="H219" s="117"/>
      <c r="I219" s="117"/>
      <c r="J219" s="128">
        <f>BK219</f>
        <v>0</v>
      </c>
      <c r="K219" s="117"/>
      <c r="L219" s="118"/>
      <c r="M219" s="122"/>
      <c r="N219" s="117"/>
      <c r="O219" s="117"/>
      <c r="P219" s="123">
        <f>SUM(P220:P225)</f>
        <v>0</v>
      </c>
      <c r="Q219" s="117"/>
      <c r="R219" s="123">
        <f>SUM(R220:R225)</f>
        <v>0</v>
      </c>
      <c r="S219" s="117"/>
      <c r="T219" s="124">
        <f>SUM(T220:T225)</f>
        <v>0</v>
      </c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9" t="s">
        <v>84</v>
      </c>
      <c r="AS219" s="117"/>
      <c r="AT219" s="125" t="s">
        <v>75</v>
      </c>
      <c r="AU219" s="125" t="s">
        <v>84</v>
      </c>
      <c r="AV219" s="117"/>
      <c r="AW219" s="117"/>
      <c r="AX219" s="117"/>
      <c r="AY219" s="119" t="s">
        <v>127</v>
      </c>
      <c r="AZ219" s="117"/>
      <c r="BA219" s="117"/>
      <c r="BB219" s="117"/>
      <c r="BC219" s="117"/>
      <c r="BD219" s="117"/>
      <c r="BE219" s="117"/>
      <c r="BF219" s="117"/>
      <c r="BG219" s="117"/>
      <c r="BH219" s="117"/>
      <c r="BI219" s="117"/>
      <c r="BJ219" s="117"/>
      <c r="BK219" s="126">
        <f>SUM(BK220:BK225)</f>
        <v>0</v>
      </c>
      <c r="BL219" s="117"/>
      <c r="BM219" s="117"/>
    </row>
    <row r="220" spans="1:65" ht="21.75" customHeight="1">
      <c r="A220" s="18"/>
      <c r="B220" s="19"/>
      <c r="C220" s="129" t="s">
        <v>354</v>
      </c>
      <c r="D220" s="129" t="s">
        <v>130</v>
      </c>
      <c r="E220" s="130" t="s">
        <v>355</v>
      </c>
      <c r="F220" s="131" t="s">
        <v>356</v>
      </c>
      <c r="G220" s="132" t="s">
        <v>197</v>
      </c>
      <c r="H220" s="133">
        <v>158.13</v>
      </c>
      <c r="I220" s="134"/>
      <c r="J220" s="135">
        <f>ROUND(I220*H220,2)</f>
        <v>0</v>
      </c>
      <c r="K220" s="131" t="s">
        <v>134</v>
      </c>
      <c r="L220" s="19"/>
      <c r="M220" s="136" t="s">
        <v>1</v>
      </c>
      <c r="N220" s="137" t="s">
        <v>41</v>
      </c>
      <c r="O220" s="18"/>
      <c r="P220" s="138">
        <f>O220*H220</f>
        <v>0</v>
      </c>
      <c r="Q220" s="138">
        <v>0</v>
      </c>
      <c r="R220" s="138">
        <f>Q220*H220</f>
        <v>0</v>
      </c>
      <c r="S220" s="138">
        <v>0</v>
      </c>
      <c r="T220" s="139">
        <f>S220*H220</f>
        <v>0</v>
      </c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40" t="s">
        <v>144</v>
      </c>
      <c r="AS220" s="18"/>
      <c r="AT220" s="140" t="s">
        <v>130</v>
      </c>
      <c r="AU220" s="140" t="s">
        <v>86</v>
      </c>
      <c r="AV220" s="18"/>
      <c r="AW220" s="18"/>
      <c r="AX220" s="18"/>
      <c r="AY220" s="3" t="s">
        <v>127</v>
      </c>
      <c r="AZ220" s="18"/>
      <c r="BA220" s="18"/>
      <c r="BB220" s="18"/>
      <c r="BC220" s="18"/>
      <c r="BD220" s="18"/>
      <c r="BE220" s="141">
        <f>IF(N220="základní",J220,0)</f>
        <v>0</v>
      </c>
      <c r="BF220" s="141">
        <f>IF(N220="snížená",J220,0)</f>
        <v>0</v>
      </c>
      <c r="BG220" s="141">
        <f>IF(N220="zákl. přenesená",J220,0)</f>
        <v>0</v>
      </c>
      <c r="BH220" s="141">
        <f>IF(N220="sníž. přenesená",J220,0)</f>
        <v>0</v>
      </c>
      <c r="BI220" s="141">
        <f>IF(N220="nulová",J220,0)</f>
        <v>0</v>
      </c>
      <c r="BJ220" s="3" t="s">
        <v>84</v>
      </c>
      <c r="BK220" s="141">
        <f>ROUND(I220*H220,2)</f>
        <v>0</v>
      </c>
      <c r="BL220" s="3" t="s">
        <v>144</v>
      </c>
      <c r="BM220" s="140" t="s">
        <v>357</v>
      </c>
    </row>
    <row r="221" spans="1:65" ht="15.75" customHeight="1">
      <c r="A221" s="155"/>
      <c r="B221" s="156"/>
      <c r="C221" s="155"/>
      <c r="D221" s="150" t="s">
        <v>199</v>
      </c>
      <c r="E221" s="157" t="s">
        <v>1</v>
      </c>
      <c r="F221" s="158" t="s">
        <v>169</v>
      </c>
      <c r="G221" s="155"/>
      <c r="H221" s="159">
        <v>158.13</v>
      </c>
      <c r="I221" s="155"/>
      <c r="J221" s="155"/>
      <c r="K221" s="155"/>
      <c r="L221" s="156"/>
      <c r="M221" s="160"/>
      <c r="N221" s="155"/>
      <c r="O221" s="155"/>
      <c r="P221" s="155"/>
      <c r="Q221" s="155"/>
      <c r="R221" s="155"/>
      <c r="S221" s="155"/>
      <c r="T221" s="161"/>
      <c r="U221" s="155"/>
      <c r="V221" s="155"/>
      <c r="W221" s="155"/>
      <c r="X221" s="155"/>
      <c r="Y221" s="155"/>
      <c r="Z221" s="155"/>
      <c r="AA221" s="155"/>
      <c r="AB221" s="155"/>
      <c r="AC221" s="155"/>
      <c r="AD221" s="155"/>
      <c r="AE221" s="155"/>
      <c r="AF221" s="155"/>
      <c r="AG221" s="155"/>
      <c r="AH221" s="155"/>
      <c r="AI221" s="155"/>
      <c r="AJ221" s="155"/>
      <c r="AK221" s="155"/>
      <c r="AL221" s="155"/>
      <c r="AM221" s="155"/>
      <c r="AN221" s="155"/>
      <c r="AO221" s="155"/>
      <c r="AP221" s="155"/>
      <c r="AQ221" s="155"/>
      <c r="AR221" s="155"/>
      <c r="AS221" s="155"/>
      <c r="AT221" s="157" t="s">
        <v>199</v>
      </c>
      <c r="AU221" s="157" t="s">
        <v>86</v>
      </c>
      <c r="AV221" s="155" t="s">
        <v>86</v>
      </c>
      <c r="AW221" s="155" t="s">
        <v>32</v>
      </c>
      <c r="AX221" s="155" t="s">
        <v>84</v>
      </c>
      <c r="AY221" s="157" t="s">
        <v>127</v>
      </c>
      <c r="AZ221" s="155"/>
      <c r="BA221" s="155"/>
      <c r="BB221" s="155"/>
      <c r="BC221" s="155"/>
      <c r="BD221" s="155"/>
      <c r="BE221" s="155"/>
      <c r="BF221" s="155"/>
      <c r="BG221" s="155"/>
      <c r="BH221" s="155"/>
      <c r="BI221" s="155"/>
      <c r="BJ221" s="155"/>
      <c r="BK221" s="155"/>
      <c r="BL221" s="155"/>
      <c r="BM221" s="155"/>
    </row>
    <row r="222" spans="1:65" ht="24" customHeight="1">
      <c r="A222" s="18"/>
      <c r="B222" s="19"/>
      <c r="C222" s="129" t="s">
        <v>358</v>
      </c>
      <c r="D222" s="129" t="s">
        <v>130</v>
      </c>
      <c r="E222" s="130" t="s">
        <v>359</v>
      </c>
      <c r="F222" s="131" t="s">
        <v>360</v>
      </c>
      <c r="G222" s="132" t="s">
        <v>197</v>
      </c>
      <c r="H222" s="133">
        <v>158.13</v>
      </c>
      <c r="I222" s="134"/>
      <c r="J222" s="135">
        <f>ROUND(I222*H222,2)</f>
        <v>0</v>
      </c>
      <c r="K222" s="131" t="s">
        <v>134</v>
      </c>
      <c r="L222" s="19"/>
      <c r="M222" s="136" t="s">
        <v>1</v>
      </c>
      <c r="N222" s="137" t="s">
        <v>41</v>
      </c>
      <c r="O222" s="18"/>
      <c r="P222" s="138">
        <f>O222*H222</f>
        <v>0</v>
      </c>
      <c r="Q222" s="138">
        <v>0</v>
      </c>
      <c r="R222" s="138">
        <f>Q222*H222</f>
        <v>0</v>
      </c>
      <c r="S222" s="138">
        <v>0</v>
      </c>
      <c r="T222" s="139">
        <f>S222*H222</f>
        <v>0</v>
      </c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40" t="s">
        <v>144</v>
      </c>
      <c r="AS222" s="18"/>
      <c r="AT222" s="140" t="s">
        <v>130</v>
      </c>
      <c r="AU222" s="140" t="s">
        <v>86</v>
      </c>
      <c r="AV222" s="18"/>
      <c r="AW222" s="18"/>
      <c r="AX222" s="18"/>
      <c r="AY222" s="3" t="s">
        <v>127</v>
      </c>
      <c r="AZ222" s="18"/>
      <c r="BA222" s="18"/>
      <c r="BB222" s="18"/>
      <c r="BC222" s="18"/>
      <c r="BD222" s="18"/>
      <c r="BE222" s="141">
        <f>IF(N222="základní",J222,0)</f>
        <v>0</v>
      </c>
      <c r="BF222" s="141">
        <f>IF(N222="snížená",J222,0)</f>
        <v>0</v>
      </c>
      <c r="BG222" s="141">
        <f>IF(N222="zákl. přenesená",J222,0)</f>
        <v>0</v>
      </c>
      <c r="BH222" s="141">
        <f>IF(N222="sníž. přenesená",J222,0)</f>
        <v>0</v>
      </c>
      <c r="BI222" s="141">
        <f>IF(N222="nulová",J222,0)</f>
        <v>0</v>
      </c>
      <c r="BJ222" s="3" t="s">
        <v>84</v>
      </c>
      <c r="BK222" s="141">
        <f>ROUND(I222*H222,2)</f>
        <v>0</v>
      </c>
      <c r="BL222" s="3" t="s">
        <v>144</v>
      </c>
      <c r="BM222" s="140" t="s">
        <v>361</v>
      </c>
    </row>
    <row r="223" spans="1:65" ht="15.75" customHeight="1">
      <c r="A223" s="148"/>
      <c r="B223" s="149"/>
      <c r="C223" s="148"/>
      <c r="D223" s="150" t="s">
        <v>199</v>
      </c>
      <c r="E223" s="151" t="s">
        <v>1</v>
      </c>
      <c r="F223" s="152" t="s">
        <v>362</v>
      </c>
      <c r="G223" s="148"/>
      <c r="H223" s="151" t="s">
        <v>1</v>
      </c>
      <c r="I223" s="148"/>
      <c r="J223" s="148"/>
      <c r="K223" s="148"/>
      <c r="L223" s="149"/>
      <c r="M223" s="153"/>
      <c r="N223" s="148"/>
      <c r="O223" s="148"/>
      <c r="P223" s="148"/>
      <c r="Q223" s="148"/>
      <c r="R223" s="148"/>
      <c r="S223" s="148"/>
      <c r="T223" s="154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51" t="s">
        <v>199</v>
      </c>
      <c r="AU223" s="151" t="s">
        <v>86</v>
      </c>
      <c r="AV223" s="148" t="s">
        <v>84</v>
      </c>
      <c r="AW223" s="148" t="s">
        <v>32</v>
      </c>
      <c r="AX223" s="148" t="s">
        <v>76</v>
      </c>
      <c r="AY223" s="151" t="s">
        <v>127</v>
      </c>
      <c r="AZ223" s="148"/>
      <c r="BA223" s="148"/>
      <c r="BB223" s="148"/>
      <c r="BC223" s="148"/>
      <c r="BD223" s="148"/>
      <c r="BE223" s="148"/>
      <c r="BF223" s="148"/>
      <c r="BG223" s="148"/>
      <c r="BH223" s="148"/>
      <c r="BI223" s="148"/>
      <c r="BJ223" s="148"/>
      <c r="BK223" s="148"/>
      <c r="BL223" s="148"/>
      <c r="BM223" s="148"/>
    </row>
    <row r="224" spans="1:65" ht="15.75" customHeight="1">
      <c r="A224" s="155"/>
      <c r="B224" s="156"/>
      <c r="C224" s="155"/>
      <c r="D224" s="150" t="s">
        <v>199</v>
      </c>
      <c r="E224" s="157" t="s">
        <v>1</v>
      </c>
      <c r="F224" s="158" t="s">
        <v>363</v>
      </c>
      <c r="G224" s="155"/>
      <c r="H224" s="159">
        <v>158.13</v>
      </c>
      <c r="I224" s="155"/>
      <c r="J224" s="155"/>
      <c r="K224" s="155"/>
      <c r="L224" s="156"/>
      <c r="M224" s="160"/>
      <c r="N224" s="155"/>
      <c r="O224" s="155"/>
      <c r="P224" s="155"/>
      <c r="Q224" s="155"/>
      <c r="R224" s="155"/>
      <c r="S224" s="155"/>
      <c r="T224" s="161"/>
      <c r="U224" s="155"/>
      <c r="V224" s="155"/>
      <c r="W224" s="155"/>
      <c r="X224" s="155"/>
      <c r="Y224" s="155"/>
      <c r="Z224" s="155"/>
      <c r="AA224" s="155"/>
      <c r="AB224" s="155"/>
      <c r="AC224" s="155"/>
      <c r="AD224" s="155"/>
      <c r="AE224" s="155"/>
      <c r="AF224" s="155"/>
      <c r="AG224" s="155"/>
      <c r="AH224" s="155"/>
      <c r="AI224" s="155"/>
      <c r="AJ224" s="155"/>
      <c r="AK224" s="155"/>
      <c r="AL224" s="155"/>
      <c r="AM224" s="155"/>
      <c r="AN224" s="155"/>
      <c r="AO224" s="155"/>
      <c r="AP224" s="155"/>
      <c r="AQ224" s="155"/>
      <c r="AR224" s="155"/>
      <c r="AS224" s="155"/>
      <c r="AT224" s="157" t="s">
        <v>199</v>
      </c>
      <c r="AU224" s="157" t="s">
        <v>86</v>
      </c>
      <c r="AV224" s="155" t="s">
        <v>86</v>
      </c>
      <c r="AW224" s="155" t="s">
        <v>32</v>
      </c>
      <c r="AX224" s="155" t="s">
        <v>76</v>
      </c>
      <c r="AY224" s="157" t="s">
        <v>127</v>
      </c>
      <c r="AZ224" s="155"/>
      <c r="BA224" s="155"/>
      <c r="BB224" s="155"/>
      <c r="BC224" s="155"/>
      <c r="BD224" s="155"/>
      <c r="BE224" s="155"/>
      <c r="BF224" s="155"/>
      <c r="BG224" s="155"/>
      <c r="BH224" s="155"/>
      <c r="BI224" s="155"/>
      <c r="BJ224" s="155"/>
      <c r="BK224" s="155"/>
      <c r="BL224" s="155"/>
      <c r="BM224" s="155"/>
    </row>
    <row r="225" spans="1:65" ht="15.75" customHeight="1">
      <c r="A225" s="162"/>
      <c r="B225" s="163"/>
      <c r="C225" s="162"/>
      <c r="D225" s="150" t="s">
        <v>199</v>
      </c>
      <c r="E225" s="164" t="s">
        <v>169</v>
      </c>
      <c r="F225" s="165" t="s">
        <v>218</v>
      </c>
      <c r="G225" s="162"/>
      <c r="H225" s="166">
        <v>158.13</v>
      </c>
      <c r="I225" s="162"/>
      <c r="J225" s="162"/>
      <c r="K225" s="162"/>
      <c r="L225" s="163"/>
      <c r="M225" s="167"/>
      <c r="N225" s="162"/>
      <c r="O225" s="162"/>
      <c r="P225" s="162"/>
      <c r="Q225" s="162"/>
      <c r="R225" s="162"/>
      <c r="S225" s="162"/>
      <c r="T225" s="168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4" t="s">
        <v>199</v>
      </c>
      <c r="AU225" s="164" t="s">
        <v>86</v>
      </c>
      <c r="AV225" s="162" t="s">
        <v>144</v>
      </c>
      <c r="AW225" s="162" t="s">
        <v>32</v>
      </c>
      <c r="AX225" s="162" t="s">
        <v>84</v>
      </c>
      <c r="AY225" s="164" t="s">
        <v>127</v>
      </c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</row>
    <row r="226" spans="1:65" ht="22.5" customHeight="1">
      <c r="A226" s="117"/>
      <c r="B226" s="118"/>
      <c r="C226" s="117"/>
      <c r="D226" s="119" t="s">
        <v>75</v>
      </c>
      <c r="E226" s="127" t="s">
        <v>224</v>
      </c>
      <c r="F226" s="127" t="s">
        <v>364</v>
      </c>
      <c r="G226" s="117"/>
      <c r="H226" s="117"/>
      <c r="I226" s="117"/>
      <c r="J226" s="128">
        <f>BK226</f>
        <v>0</v>
      </c>
      <c r="K226" s="117"/>
      <c r="L226" s="118"/>
      <c r="M226" s="122"/>
      <c r="N226" s="117"/>
      <c r="O226" s="117"/>
      <c r="P226" s="123">
        <f>SUM(P227:P271)</f>
        <v>0</v>
      </c>
      <c r="Q226" s="117"/>
      <c r="R226" s="123">
        <f>SUM(R227:R271)</f>
        <v>5.8644373999999999</v>
      </c>
      <c r="S226" s="117"/>
      <c r="T226" s="124">
        <f>SUM(T227:T271)</f>
        <v>0</v>
      </c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19" t="s">
        <v>84</v>
      </c>
      <c r="AS226" s="117"/>
      <c r="AT226" s="125" t="s">
        <v>75</v>
      </c>
      <c r="AU226" s="125" t="s">
        <v>84</v>
      </c>
      <c r="AV226" s="117"/>
      <c r="AW226" s="117"/>
      <c r="AX226" s="117"/>
      <c r="AY226" s="119" t="s">
        <v>127</v>
      </c>
      <c r="AZ226" s="117"/>
      <c r="BA226" s="117"/>
      <c r="BB226" s="117"/>
      <c r="BC226" s="117"/>
      <c r="BD226" s="117"/>
      <c r="BE226" s="117"/>
      <c r="BF226" s="117"/>
      <c r="BG226" s="117"/>
      <c r="BH226" s="117"/>
      <c r="BI226" s="117"/>
      <c r="BJ226" s="117"/>
      <c r="BK226" s="126">
        <f>SUM(BK227:BK271)</f>
        <v>0</v>
      </c>
      <c r="BL226" s="117"/>
      <c r="BM226" s="117"/>
    </row>
    <row r="227" spans="1:65" ht="37.5" customHeight="1">
      <c r="A227" s="18"/>
      <c r="B227" s="19"/>
      <c r="C227" s="129" t="s">
        <v>365</v>
      </c>
      <c r="D227" s="129" t="s">
        <v>130</v>
      </c>
      <c r="E227" s="130" t="s">
        <v>366</v>
      </c>
      <c r="F227" s="131" t="s">
        <v>367</v>
      </c>
      <c r="G227" s="132" t="s">
        <v>197</v>
      </c>
      <c r="H227" s="133">
        <v>6.5</v>
      </c>
      <c r="I227" s="134"/>
      <c r="J227" s="135">
        <f>ROUND(I227*H227,2)</f>
        <v>0</v>
      </c>
      <c r="K227" s="131" t="s">
        <v>134</v>
      </c>
      <c r="L227" s="19"/>
      <c r="M227" s="136" t="s">
        <v>1</v>
      </c>
      <c r="N227" s="137" t="s">
        <v>41</v>
      </c>
      <c r="O227" s="18"/>
      <c r="P227" s="138">
        <f>O227*H227</f>
        <v>0</v>
      </c>
      <c r="Q227" s="138">
        <v>5.7099999999999998E-3</v>
      </c>
      <c r="R227" s="138">
        <f>Q227*H227</f>
        <v>3.7114999999999995E-2</v>
      </c>
      <c r="S227" s="138">
        <v>0</v>
      </c>
      <c r="T227" s="139">
        <f>S227*H227</f>
        <v>0</v>
      </c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40" t="s">
        <v>144</v>
      </c>
      <c r="AS227" s="18"/>
      <c r="AT227" s="140" t="s">
        <v>130</v>
      </c>
      <c r="AU227" s="140" t="s">
        <v>86</v>
      </c>
      <c r="AV227" s="18"/>
      <c r="AW227" s="18"/>
      <c r="AX227" s="18"/>
      <c r="AY227" s="3" t="s">
        <v>127</v>
      </c>
      <c r="AZ227" s="18"/>
      <c r="BA227" s="18"/>
      <c r="BB227" s="18"/>
      <c r="BC227" s="18"/>
      <c r="BD227" s="18"/>
      <c r="BE227" s="141">
        <f>IF(N227="základní",J227,0)</f>
        <v>0</v>
      </c>
      <c r="BF227" s="141">
        <f>IF(N227="snížená",J227,0)</f>
        <v>0</v>
      </c>
      <c r="BG227" s="141">
        <f>IF(N227="zákl. přenesená",J227,0)</f>
        <v>0</v>
      </c>
      <c r="BH227" s="141">
        <f>IF(N227="sníž. přenesená",J227,0)</f>
        <v>0</v>
      </c>
      <c r="BI227" s="141">
        <f>IF(N227="nulová",J227,0)</f>
        <v>0</v>
      </c>
      <c r="BJ227" s="3" t="s">
        <v>84</v>
      </c>
      <c r="BK227" s="141">
        <f>ROUND(I227*H227,2)</f>
        <v>0</v>
      </c>
      <c r="BL227" s="3" t="s">
        <v>144</v>
      </c>
      <c r="BM227" s="140" t="s">
        <v>368</v>
      </c>
    </row>
    <row r="228" spans="1:65" ht="15.75" customHeight="1">
      <c r="A228" s="148"/>
      <c r="B228" s="149"/>
      <c r="C228" s="148"/>
      <c r="D228" s="150" t="s">
        <v>199</v>
      </c>
      <c r="E228" s="151" t="s">
        <v>1</v>
      </c>
      <c r="F228" s="152" t="s">
        <v>369</v>
      </c>
      <c r="G228" s="148"/>
      <c r="H228" s="151" t="s">
        <v>1</v>
      </c>
      <c r="I228" s="148"/>
      <c r="J228" s="148"/>
      <c r="K228" s="148"/>
      <c r="L228" s="149"/>
      <c r="M228" s="153"/>
      <c r="N228" s="148"/>
      <c r="O228" s="148"/>
      <c r="P228" s="148"/>
      <c r="Q228" s="148"/>
      <c r="R228" s="148"/>
      <c r="S228" s="148"/>
      <c r="T228" s="154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51" t="s">
        <v>199</v>
      </c>
      <c r="AU228" s="151" t="s">
        <v>86</v>
      </c>
      <c r="AV228" s="148" t="s">
        <v>84</v>
      </c>
      <c r="AW228" s="148" t="s">
        <v>32</v>
      </c>
      <c r="AX228" s="148" t="s">
        <v>76</v>
      </c>
      <c r="AY228" s="151" t="s">
        <v>127</v>
      </c>
      <c r="AZ228" s="148"/>
      <c r="BA228" s="148"/>
      <c r="BB228" s="148"/>
      <c r="BC228" s="148"/>
      <c r="BD228" s="148"/>
      <c r="BE228" s="148"/>
      <c r="BF228" s="148"/>
      <c r="BG228" s="148"/>
      <c r="BH228" s="148"/>
      <c r="BI228" s="148"/>
      <c r="BJ228" s="148"/>
      <c r="BK228" s="148"/>
      <c r="BL228" s="148"/>
      <c r="BM228" s="148"/>
    </row>
    <row r="229" spans="1:65" ht="15.75" customHeight="1">
      <c r="A229" s="155"/>
      <c r="B229" s="156"/>
      <c r="C229" s="155"/>
      <c r="D229" s="150" t="s">
        <v>199</v>
      </c>
      <c r="E229" s="157" t="s">
        <v>1</v>
      </c>
      <c r="F229" s="158" t="s">
        <v>370</v>
      </c>
      <c r="G229" s="155"/>
      <c r="H229" s="159">
        <v>1.9</v>
      </c>
      <c r="I229" s="155"/>
      <c r="J229" s="155"/>
      <c r="K229" s="155"/>
      <c r="L229" s="156"/>
      <c r="M229" s="160"/>
      <c r="N229" s="155"/>
      <c r="O229" s="155"/>
      <c r="P229" s="155"/>
      <c r="Q229" s="155"/>
      <c r="R229" s="155"/>
      <c r="S229" s="155"/>
      <c r="T229" s="161"/>
      <c r="U229" s="155"/>
      <c r="V229" s="155"/>
      <c r="W229" s="155"/>
      <c r="X229" s="155"/>
      <c r="Y229" s="155"/>
      <c r="Z229" s="155"/>
      <c r="AA229" s="155"/>
      <c r="AB229" s="155"/>
      <c r="AC229" s="155"/>
      <c r="AD229" s="155"/>
      <c r="AE229" s="155"/>
      <c r="AF229" s="155"/>
      <c r="AG229" s="155"/>
      <c r="AH229" s="155"/>
      <c r="AI229" s="155"/>
      <c r="AJ229" s="155"/>
      <c r="AK229" s="155"/>
      <c r="AL229" s="155"/>
      <c r="AM229" s="155"/>
      <c r="AN229" s="155"/>
      <c r="AO229" s="155"/>
      <c r="AP229" s="155"/>
      <c r="AQ229" s="155"/>
      <c r="AR229" s="155"/>
      <c r="AS229" s="155"/>
      <c r="AT229" s="157" t="s">
        <v>199</v>
      </c>
      <c r="AU229" s="157" t="s">
        <v>86</v>
      </c>
      <c r="AV229" s="155" t="s">
        <v>86</v>
      </c>
      <c r="AW229" s="155" t="s">
        <v>32</v>
      </c>
      <c r="AX229" s="155" t="s">
        <v>76</v>
      </c>
      <c r="AY229" s="157" t="s">
        <v>127</v>
      </c>
      <c r="AZ229" s="155"/>
      <c r="BA229" s="155"/>
      <c r="BB229" s="155"/>
      <c r="BC229" s="155"/>
      <c r="BD229" s="155"/>
      <c r="BE229" s="155"/>
      <c r="BF229" s="155"/>
      <c r="BG229" s="155"/>
      <c r="BH229" s="155"/>
      <c r="BI229" s="155"/>
      <c r="BJ229" s="155"/>
      <c r="BK229" s="155"/>
      <c r="BL229" s="155"/>
      <c r="BM229" s="155"/>
    </row>
    <row r="230" spans="1:65" ht="15.75" customHeight="1">
      <c r="A230" s="155"/>
      <c r="B230" s="156"/>
      <c r="C230" s="155"/>
      <c r="D230" s="150" t="s">
        <v>199</v>
      </c>
      <c r="E230" s="157" t="s">
        <v>1</v>
      </c>
      <c r="F230" s="158" t="s">
        <v>371</v>
      </c>
      <c r="G230" s="155"/>
      <c r="H230" s="159">
        <v>2.4</v>
      </c>
      <c r="I230" s="155"/>
      <c r="J230" s="155"/>
      <c r="K230" s="155"/>
      <c r="L230" s="156"/>
      <c r="M230" s="160"/>
      <c r="N230" s="155"/>
      <c r="O230" s="155"/>
      <c r="P230" s="155"/>
      <c r="Q230" s="155"/>
      <c r="R230" s="155"/>
      <c r="S230" s="155"/>
      <c r="T230" s="161"/>
      <c r="U230" s="155"/>
      <c r="V230" s="155"/>
      <c r="W230" s="155"/>
      <c r="X230" s="155"/>
      <c r="Y230" s="155"/>
      <c r="Z230" s="155"/>
      <c r="AA230" s="155"/>
      <c r="AB230" s="155"/>
      <c r="AC230" s="155"/>
      <c r="AD230" s="155"/>
      <c r="AE230" s="155"/>
      <c r="AF230" s="155"/>
      <c r="AG230" s="155"/>
      <c r="AH230" s="155"/>
      <c r="AI230" s="155"/>
      <c r="AJ230" s="155"/>
      <c r="AK230" s="155"/>
      <c r="AL230" s="155"/>
      <c r="AM230" s="155"/>
      <c r="AN230" s="155"/>
      <c r="AO230" s="155"/>
      <c r="AP230" s="155"/>
      <c r="AQ230" s="155"/>
      <c r="AR230" s="155"/>
      <c r="AS230" s="155"/>
      <c r="AT230" s="157" t="s">
        <v>199</v>
      </c>
      <c r="AU230" s="157" t="s">
        <v>86</v>
      </c>
      <c r="AV230" s="155" t="s">
        <v>86</v>
      </c>
      <c r="AW230" s="155" t="s">
        <v>32</v>
      </c>
      <c r="AX230" s="155" t="s">
        <v>76</v>
      </c>
      <c r="AY230" s="157" t="s">
        <v>127</v>
      </c>
      <c r="AZ230" s="155"/>
      <c r="BA230" s="155"/>
      <c r="BB230" s="155"/>
      <c r="BC230" s="155"/>
      <c r="BD230" s="155"/>
      <c r="BE230" s="155"/>
      <c r="BF230" s="155"/>
      <c r="BG230" s="155"/>
      <c r="BH230" s="155"/>
      <c r="BI230" s="155"/>
      <c r="BJ230" s="155"/>
      <c r="BK230" s="155"/>
      <c r="BL230" s="155"/>
      <c r="BM230" s="155"/>
    </row>
    <row r="231" spans="1:65" ht="15.75" customHeight="1">
      <c r="A231" s="155"/>
      <c r="B231" s="156"/>
      <c r="C231" s="155"/>
      <c r="D231" s="150" t="s">
        <v>199</v>
      </c>
      <c r="E231" s="157" t="s">
        <v>1</v>
      </c>
      <c r="F231" s="158" t="s">
        <v>372</v>
      </c>
      <c r="G231" s="155"/>
      <c r="H231" s="159">
        <v>2.2000000000000002</v>
      </c>
      <c r="I231" s="155"/>
      <c r="J231" s="155"/>
      <c r="K231" s="155"/>
      <c r="L231" s="156"/>
      <c r="M231" s="160"/>
      <c r="N231" s="155"/>
      <c r="O231" s="155"/>
      <c r="P231" s="155"/>
      <c r="Q231" s="155"/>
      <c r="R231" s="155"/>
      <c r="S231" s="155"/>
      <c r="T231" s="161"/>
      <c r="U231" s="155"/>
      <c r="V231" s="155"/>
      <c r="W231" s="155"/>
      <c r="X231" s="155"/>
      <c r="Y231" s="155"/>
      <c r="Z231" s="155"/>
      <c r="AA231" s="155"/>
      <c r="AB231" s="155"/>
      <c r="AC231" s="155"/>
      <c r="AD231" s="155"/>
      <c r="AE231" s="155"/>
      <c r="AF231" s="155"/>
      <c r="AG231" s="155"/>
      <c r="AH231" s="155"/>
      <c r="AI231" s="155"/>
      <c r="AJ231" s="155"/>
      <c r="AK231" s="155"/>
      <c r="AL231" s="155"/>
      <c r="AM231" s="155"/>
      <c r="AN231" s="155"/>
      <c r="AO231" s="155"/>
      <c r="AP231" s="155"/>
      <c r="AQ231" s="155"/>
      <c r="AR231" s="155"/>
      <c r="AS231" s="155"/>
      <c r="AT231" s="157" t="s">
        <v>199</v>
      </c>
      <c r="AU231" s="157" t="s">
        <v>86</v>
      </c>
      <c r="AV231" s="155" t="s">
        <v>86</v>
      </c>
      <c r="AW231" s="155" t="s">
        <v>32</v>
      </c>
      <c r="AX231" s="155" t="s">
        <v>76</v>
      </c>
      <c r="AY231" s="157" t="s">
        <v>127</v>
      </c>
      <c r="AZ231" s="155"/>
      <c r="BA231" s="155"/>
      <c r="BB231" s="155"/>
      <c r="BC231" s="155"/>
      <c r="BD231" s="155"/>
      <c r="BE231" s="155"/>
      <c r="BF231" s="155"/>
      <c r="BG231" s="155"/>
      <c r="BH231" s="155"/>
      <c r="BI231" s="155"/>
      <c r="BJ231" s="155"/>
      <c r="BK231" s="155"/>
      <c r="BL231" s="155"/>
      <c r="BM231" s="155"/>
    </row>
    <row r="232" spans="1:65" ht="15.75" customHeight="1">
      <c r="A232" s="162"/>
      <c r="B232" s="163"/>
      <c r="C232" s="162"/>
      <c r="D232" s="150" t="s">
        <v>199</v>
      </c>
      <c r="E232" s="164" t="s">
        <v>164</v>
      </c>
      <c r="F232" s="165" t="s">
        <v>218</v>
      </c>
      <c r="G232" s="162"/>
      <c r="H232" s="166">
        <v>6.5</v>
      </c>
      <c r="I232" s="162"/>
      <c r="J232" s="162"/>
      <c r="K232" s="162"/>
      <c r="L232" s="163"/>
      <c r="M232" s="167"/>
      <c r="N232" s="162"/>
      <c r="O232" s="162"/>
      <c r="P232" s="162"/>
      <c r="Q232" s="162"/>
      <c r="R232" s="162"/>
      <c r="S232" s="162"/>
      <c r="T232" s="168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4" t="s">
        <v>199</v>
      </c>
      <c r="AU232" s="164" t="s">
        <v>86</v>
      </c>
      <c r="AV232" s="162" t="s">
        <v>144</v>
      </c>
      <c r="AW232" s="162" t="s">
        <v>32</v>
      </c>
      <c r="AX232" s="162" t="s">
        <v>84</v>
      </c>
      <c r="AY232" s="164" t="s">
        <v>127</v>
      </c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</row>
    <row r="233" spans="1:65" ht="24" customHeight="1">
      <c r="A233" s="18"/>
      <c r="B233" s="19"/>
      <c r="C233" s="129" t="s">
        <v>373</v>
      </c>
      <c r="D233" s="129" t="s">
        <v>130</v>
      </c>
      <c r="E233" s="130" t="s">
        <v>374</v>
      </c>
      <c r="F233" s="131" t="s">
        <v>375</v>
      </c>
      <c r="G233" s="132" t="s">
        <v>197</v>
      </c>
      <c r="H233" s="133">
        <v>45.69</v>
      </c>
      <c r="I233" s="134"/>
      <c r="J233" s="135">
        <f>ROUND(I233*H233,2)</f>
        <v>0</v>
      </c>
      <c r="K233" s="131" t="s">
        <v>134</v>
      </c>
      <c r="L233" s="19"/>
      <c r="M233" s="136" t="s">
        <v>1</v>
      </c>
      <c r="N233" s="137" t="s">
        <v>41</v>
      </c>
      <c r="O233" s="18"/>
      <c r="P233" s="138">
        <f>O233*H233</f>
        <v>0</v>
      </c>
      <c r="Q233" s="138">
        <v>1.54E-2</v>
      </c>
      <c r="R233" s="138">
        <f>Q233*H233</f>
        <v>0.70362599999999997</v>
      </c>
      <c r="S233" s="138">
        <v>0</v>
      </c>
      <c r="T233" s="139">
        <f>S233*H233</f>
        <v>0</v>
      </c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40" t="s">
        <v>144</v>
      </c>
      <c r="AS233" s="18"/>
      <c r="AT233" s="140" t="s">
        <v>130</v>
      </c>
      <c r="AU233" s="140" t="s">
        <v>86</v>
      </c>
      <c r="AV233" s="18"/>
      <c r="AW233" s="18"/>
      <c r="AX233" s="18"/>
      <c r="AY233" s="3" t="s">
        <v>127</v>
      </c>
      <c r="AZ233" s="18"/>
      <c r="BA233" s="18"/>
      <c r="BB233" s="18"/>
      <c r="BC233" s="18"/>
      <c r="BD233" s="18"/>
      <c r="BE233" s="141">
        <f>IF(N233="základní",J233,0)</f>
        <v>0</v>
      </c>
      <c r="BF233" s="141">
        <f>IF(N233="snížená",J233,0)</f>
        <v>0</v>
      </c>
      <c r="BG233" s="141">
        <f>IF(N233="zákl. přenesená",J233,0)</f>
        <v>0</v>
      </c>
      <c r="BH233" s="141">
        <f>IF(N233="sníž. přenesená",J233,0)</f>
        <v>0</v>
      </c>
      <c r="BI233" s="141">
        <f>IF(N233="nulová",J233,0)</f>
        <v>0</v>
      </c>
      <c r="BJ233" s="3" t="s">
        <v>84</v>
      </c>
      <c r="BK233" s="141">
        <f>ROUND(I233*H233,2)</f>
        <v>0</v>
      </c>
      <c r="BL233" s="3" t="s">
        <v>144</v>
      </c>
      <c r="BM233" s="140" t="s">
        <v>376</v>
      </c>
    </row>
    <row r="234" spans="1:65" ht="15.75" customHeight="1">
      <c r="A234" s="155"/>
      <c r="B234" s="156"/>
      <c r="C234" s="155"/>
      <c r="D234" s="150" t="s">
        <v>199</v>
      </c>
      <c r="E234" s="157" t="s">
        <v>1</v>
      </c>
      <c r="F234" s="158" t="s">
        <v>377</v>
      </c>
      <c r="G234" s="155"/>
      <c r="H234" s="159">
        <v>45.69</v>
      </c>
      <c r="I234" s="155"/>
      <c r="J234" s="155"/>
      <c r="K234" s="155"/>
      <c r="L234" s="156"/>
      <c r="M234" s="160"/>
      <c r="N234" s="155"/>
      <c r="O234" s="155"/>
      <c r="P234" s="155"/>
      <c r="Q234" s="155"/>
      <c r="R234" s="155"/>
      <c r="S234" s="155"/>
      <c r="T234" s="161"/>
      <c r="U234" s="155"/>
      <c r="V234" s="155"/>
      <c r="W234" s="155"/>
      <c r="X234" s="155"/>
      <c r="Y234" s="155"/>
      <c r="Z234" s="155"/>
      <c r="AA234" s="155"/>
      <c r="AB234" s="155"/>
      <c r="AC234" s="155"/>
      <c r="AD234" s="155"/>
      <c r="AE234" s="155"/>
      <c r="AF234" s="155"/>
      <c r="AG234" s="155"/>
      <c r="AH234" s="155"/>
      <c r="AI234" s="155"/>
      <c r="AJ234" s="155"/>
      <c r="AK234" s="155"/>
      <c r="AL234" s="155"/>
      <c r="AM234" s="155"/>
      <c r="AN234" s="155"/>
      <c r="AO234" s="155"/>
      <c r="AP234" s="155"/>
      <c r="AQ234" s="155"/>
      <c r="AR234" s="155"/>
      <c r="AS234" s="155"/>
      <c r="AT234" s="157" t="s">
        <v>199</v>
      </c>
      <c r="AU234" s="157" t="s">
        <v>86</v>
      </c>
      <c r="AV234" s="155" t="s">
        <v>86</v>
      </c>
      <c r="AW234" s="155" t="s">
        <v>32</v>
      </c>
      <c r="AX234" s="155" t="s">
        <v>84</v>
      </c>
      <c r="AY234" s="157" t="s">
        <v>127</v>
      </c>
      <c r="AZ234" s="155"/>
      <c r="BA234" s="155"/>
      <c r="BB234" s="155"/>
      <c r="BC234" s="155"/>
      <c r="BD234" s="155"/>
      <c r="BE234" s="155"/>
      <c r="BF234" s="155"/>
      <c r="BG234" s="155"/>
      <c r="BH234" s="155"/>
      <c r="BI234" s="155"/>
      <c r="BJ234" s="155"/>
      <c r="BK234" s="155"/>
      <c r="BL234" s="155"/>
      <c r="BM234" s="155"/>
    </row>
    <row r="235" spans="1:65" ht="24" customHeight="1">
      <c r="A235" s="18"/>
      <c r="B235" s="19"/>
      <c r="C235" s="129" t="s">
        <v>378</v>
      </c>
      <c r="D235" s="129" t="s">
        <v>130</v>
      </c>
      <c r="E235" s="130" t="s">
        <v>379</v>
      </c>
      <c r="F235" s="131" t="s">
        <v>380</v>
      </c>
      <c r="G235" s="132" t="s">
        <v>280</v>
      </c>
      <c r="H235" s="133">
        <v>2</v>
      </c>
      <c r="I235" s="134"/>
      <c r="J235" s="135">
        <f t="shared" ref="J235:J237" si="34">ROUND(I235*H235,2)</f>
        <v>0</v>
      </c>
      <c r="K235" s="131" t="s">
        <v>134</v>
      </c>
      <c r="L235" s="19"/>
      <c r="M235" s="136" t="s">
        <v>1</v>
      </c>
      <c r="N235" s="137" t="s">
        <v>41</v>
      </c>
      <c r="O235" s="18"/>
      <c r="P235" s="138">
        <f t="shared" ref="P235:P237" si="35">O235*H235</f>
        <v>0</v>
      </c>
      <c r="Q235" s="138">
        <v>1.0699999999999999E-2</v>
      </c>
      <c r="R235" s="138">
        <f t="shared" ref="R235:R237" si="36">Q235*H235</f>
        <v>2.1399999999999999E-2</v>
      </c>
      <c r="S235" s="138">
        <v>0</v>
      </c>
      <c r="T235" s="139">
        <f t="shared" ref="T235:T237" si="37">S235*H235</f>
        <v>0</v>
      </c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40" t="s">
        <v>144</v>
      </c>
      <c r="AS235" s="18"/>
      <c r="AT235" s="140" t="s">
        <v>130</v>
      </c>
      <c r="AU235" s="140" t="s">
        <v>86</v>
      </c>
      <c r="AV235" s="18"/>
      <c r="AW235" s="18"/>
      <c r="AX235" s="18"/>
      <c r="AY235" s="3" t="s">
        <v>127</v>
      </c>
      <c r="AZ235" s="18"/>
      <c r="BA235" s="18"/>
      <c r="BB235" s="18"/>
      <c r="BC235" s="18"/>
      <c r="BD235" s="18"/>
      <c r="BE235" s="141">
        <f t="shared" ref="BE235:BE237" si="38">IF(N235="základní",J235,0)</f>
        <v>0</v>
      </c>
      <c r="BF235" s="141">
        <f t="shared" ref="BF235:BF237" si="39">IF(N235="snížená",J235,0)</f>
        <v>0</v>
      </c>
      <c r="BG235" s="141">
        <f t="shared" ref="BG235:BG237" si="40">IF(N235="zákl. přenesená",J235,0)</f>
        <v>0</v>
      </c>
      <c r="BH235" s="141">
        <f t="shared" ref="BH235:BH237" si="41">IF(N235="sníž. přenesená",J235,0)</f>
        <v>0</v>
      </c>
      <c r="BI235" s="141">
        <f t="shared" ref="BI235:BI237" si="42">IF(N235="nulová",J235,0)</f>
        <v>0</v>
      </c>
      <c r="BJ235" s="3" t="s">
        <v>84</v>
      </c>
      <c r="BK235" s="141">
        <f t="shared" ref="BK235:BK237" si="43">ROUND(I235*H235,2)</f>
        <v>0</v>
      </c>
      <c r="BL235" s="3" t="s">
        <v>144</v>
      </c>
      <c r="BM235" s="140" t="s">
        <v>381</v>
      </c>
    </row>
    <row r="236" spans="1:65" ht="24" customHeight="1">
      <c r="A236" s="18"/>
      <c r="B236" s="19"/>
      <c r="C236" s="129" t="s">
        <v>382</v>
      </c>
      <c r="D236" s="129" t="s">
        <v>130</v>
      </c>
      <c r="E236" s="130" t="s">
        <v>383</v>
      </c>
      <c r="F236" s="131" t="s">
        <v>384</v>
      </c>
      <c r="G236" s="132" t="s">
        <v>280</v>
      </c>
      <c r="H236" s="133">
        <v>2</v>
      </c>
      <c r="I236" s="134"/>
      <c r="J236" s="135">
        <f t="shared" si="34"/>
        <v>0</v>
      </c>
      <c r="K236" s="131" t="s">
        <v>134</v>
      </c>
      <c r="L236" s="19"/>
      <c r="M236" s="136" t="s">
        <v>1</v>
      </c>
      <c r="N236" s="137" t="s">
        <v>41</v>
      </c>
      <c r="O236" s="18"/>
      <c r="P236" s="138">
        <f t="shared" si="35"/>
        <v>0</v>
      </c>
      <c r="Q236" s="138">
        <v>4.3799999999999999E-2</v>
      </c>
      <c r="R236" s="138">
        <f t="shared" si="36"/>
        <v>8.7599999999999997E-2</v>
      </c>
      <c r="S236" s="138">
        <v>0</v>
      </c>
      <c r="T236" s="139">
        <f t="shared" si="37"/>
        <v>0</v>
      </c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40" t="s">
        <v>144</v>
      </c>
      <c r="AS236" s="18"/>
      <c r="AT236" s="140" t="s">
        <v>130</v>
      </c>
      <c r="AU236" s="140" t="s">
        <v>86</v>
      </c>
      <c r="AV236" s="18"/>
      <c r="AW236" s="18"/>
      <c r="AX236" s="18"/>
      <c r="AY236" s="3" t="s">
        <v>127</v>
      </c>
      <c r="AZ236" s="18"/>
      <c r="BA236" s="18"/>
      <c r="BB236" s="18"/>
      <c r="BC236" s="18"/>
      <c r="BD236" s="18"/>
      <c r="BE236" s="141">
        <f t="shared" si="38"/>
        <v>0</v>
      </c>
      <c r="BF236" s="141">
        <f t="shared" si="39"/>
        <v>0</v>
      </c>
      <c r="BG236" s="141">
        <f t="shared" si="40"/>
        <v>0</v>
      </c>
      <c r="BH236" s="141">
        <f t="shared" si="41"/>
        <v>0</v>
      </c>
      <c r="BI236" s="141">
        <f t="shared" si="42"/>
        <v>0</v>
      </c>
      <c r="BJ236" s="3" t="s">
        <v>84</v>
      </c>
      <c r="BK236" s="141">
        <f t="shared" si="43"/>
        <v>0</v>
      </c>
      <c r="BL236" s="3" t="s">
        <v>144</v>
      </c>
      <c r="BM236" s="140" t="s">
        <v>385</v>
      </c>
    </row>
    <row r="237" spans="1:65" ht="24" customHeight="1">
      <c r="A237" s="18"/>
      <c r="B237" s="19"/>
      <c r="C237" s="129" t="s">
        <v>386</v>
      </c>
      <c r="D237" s="129" t="s">
        <v>130</v>
      </c>
      <c r="E237" s="130" t="s">
        <v>387</v>
      </c>
      <c r="F237" s="131" t="s">
        <v>388</v>
      </c>
      <c r="G237" s="132" t="s">
        <v>280</v>
      </c>
      <c r="H237" s="133">
        <v>4</v>
      </c>
      <c r="I237" s="134"/>
      <c r="J237" s="135">
        <f t="shared" si="34"/>
        <v>0</v>
      </c>
      <c r="K237" s="131" t="s">
        <v>134</v>
      </c>
      <c r="L237" s="19"/>
      <c r="M237" s="136" t="s">
        <v>1</v>
      </c>
      <c r="N237" s="137" t="s">
        <v>41</v>
      </c>
      <c r="O237" s="18"/>
      <c r="P237" s="138">
        <f t="shared" si="35"/>
        <v>0</v>
      </c>
      <c r="Q237" s="138">
        <v>0.1658</v>
      </c>
      <c r="R237" s="138">
        <f t="shared" si="36"/>
        <v>0.66320000000000001</v>
      </c>
      <c r="S237" s="138">
        <v>0</v>
      </c>
      <c r="T237" s="139">
        <f t="shared" si="37"/>
        <v>0</v>
      </c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40" t="s">
        <v>144</v>
      </c>
      <c r="AS237" s="18"/>
      <c r="AT237" s="140" t="s">
        <v>130</v>
      </c>
      <c r="AU237" s="140" t="s">
        <v>86</v>
      </c>
      <c r="AV237" s="18"/>
      <c r="AW237" s="18"/>
      <c r="AX237" s="18"/>
      <c r="AY237" s="3" t="s">
        <v>127</v>
      </c>
      <c r="AZ237" s="18"/>
      <c r="BA237" s="18"/>
      <c r="BB237" s="18"/>
      <c r="BC237" s="18"/>
      <c r="BD237" s="18"/>
      <c r="BE237" s="141">
        <f t="shared" si="38"/>
        <v>0</v>
      </c>
      <c r="BF237" s="141">
        <f t="shared" si="39"/>
        <v>0</v>
      </c>
      <c r="BG237" s="141">
        <f t="shared" si="40"/>
        <v>0</v>
      </c>
      <c r="BH237" s="141">
        <f t="shared" si="41"/>
        <v>0</v>
      </c>
      <c r="BI237" s="141">
        <f t="shared" si="42"/>
        <v>0</v>
      </c>
      <c r="BJ237" s="3" t="s">
        <v>84</v>
      </c>
      <c r="BK237" s="141">
        <f t="shared" si="43"/>
        <v>0</v>
      </c>
      <c r="BL237" s="3" t="s">
        <v>144</v>
      </c>
      <c r="BM237" s="140" t="s">
        <v>389</v>
      </c>
    </row>
    <row r="238" spans="1:65" ht="15.75" customHeight="1">
      <c r="A238" s="148"/>
      <c r="B238" s="149"/>
      <c r="C238" s="148"/>
      <c r="D238" s="150" t="s">
        <v>199</v>
      </c>
      <c r="E238" s="151" t="s">
        <v>1</v>
      </c>
      <c r="F238" s="152" t="s">
        <v>390</v>
      </c>
      <c r="G238" s="148"/>
      <c r="H238" s="151" t="s">
        <v>1</v>
      </c>
      <c r="I238" s="148"/>
      <c r="J238" s="148"/>
      <c r="K238" s="148"/>
      <c r="L238" s="149"/>
      <c r="M238" s="153"/>
      <c r="N238" s="148"/>
      <c r="O238" s="148"/>
      <c r="P238" s="148"/>
      <c r="Q238" s="148"/>
      <c r="R238" s="148"/>
      <c r="S238" s="148"/>
      <c r="T238" s="154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51" t="s">
        <v>199</v>
      </c>
      <c r="AU238" s="151" t="s">
        <v>86</v>
      </c>
      <c r="AV238" s="148" t="s">
        <v>84</v>
      </c>
      <c r="AW238" s="148" t="s">
        <v>32</v>
      </c>
      <c r="AX238" s="148" t="s">
        <v>76</v>
      </c>
      <c r="AY238" s="151" t="s">
        <v>127</v>
      </c>
      <c r="AZ238" s="148"/>
      <c r="BA238" s="148"/>
      <c r="BB238" s="148"/>
      <c r="BC238" s="148"/>
      <c r="BD238" s="148"/>
      <c r="BE238" s="148"/>
      <c r="BF238" s="148"/>
      <c r="BG238" s="148"/>
      <c r="BH238" s="148"/>
      <c r="BI238" s="148"/>
      <c r="BJ238" s="148"/>
      <c r="BK238" s="148"/>
      <c r="BL238" s="148"/>
      <c r="BM238" s="148"/>
    </row>
    <row r="239" spans="1:65" ht="15.75" customHeight="1">
      <c r="A239" s="155"/>
      <c r="B239" s="156"/>
      <c r="C239" s="155"/>
      <c r="D239" s="150" t="s">
        <v>199</v>
      </c>
      <c r="E239" s="157" t="s">
        <v>1</v>
      </c>
      <c r="F239" s="158" t="s">
        <v>391</v>
      </c>
      <c r="G239" s="155"/>
      <c r="H239" s="159">
        <v>4</v>
      </c>
      <c r="I239" s="155"/>
      <c r="J239" s="155"/>
      <c r="K239" s="155"/>
      <c r="L239" s="156"/>
      <c r="M239" s="160"/>
      <c r="N239" s="155"/>
      <c r="O239" s="155"/>
      <c r="P239" s="155"/>
      <c r="Q239" s="155"/>
      <c r="R239" s="155"/>
      <c r="S239" s="155"/>
      <c r="T239" s="161"/>
      <c r="U239" s="155"/>
      <c r="V239" s="155"/>
      <c r="W239" s="155"/>
      <c r="X239" s="155"/>
      <c r="Y239" s="155"/>
      <c r="Z239" s="155"/>
      <c r="AA239" s="155"/>
      <c r="AB239" s="155"/>
      <c r="AC239" s="155"/>
      <c r="AD239" s="155"/>
      <c r="AE239" s="155"/>
      <c r="AF239" s="155"/>
      <c r="AG239" s="155"/>
      <c r="AH239" s="155"/>
      <c r="AI239" s="155"/>
      <c r="AJ239" s="155"/>
      <c r="AK239" s="155"/>
      <c r="AL239" s="155"/>
      <c r="AM239" s="155"/>
      <c r="AN239" s="155"/>
      <c r="AO239" s="155"/>
      <c r="AP239" s="155"/>
      <c r="AQ239" s="155"/>
      <c r="AR239" s="155"/>
      <c r="AS239" s="155"/>
      <c r="AT239" s="157" t="s">
        <v>199</v>
      </c>
      <c r="AU239" s="157" t="s">
        <v>86</v>
      </c>
      <c r="AV239" s="155" t="s">
        <v>86</v>
      </c>
      <c r="AW239" s="155" t="s">
        <v>32</v>
      </c>
      <c r="AX239" s="155" t="s">
        <v>84</v>
      </c>
      <c r="AY239" s="157" t="s">
        <v>127</v>
      </c>
      <c r="AZ239" s="155"/>
      <c r="BA239" s="155"/>
      <c r="BB239" s="155"/>
      <c r="BC239" s="155"/>
      <c r="BD239" s="155"/>
      <c r="BE239" s="155"/>
      <c r="BF239" s="155"/>
      <c r="BG239" s="155"/>
      <c r="BH239" s="155"/>
      <c r="BI239" s="155"/>
      <c r="BJ239" s="155"/>
      <c r="BK239" s="155"/>
      <c r="BL239" s="155"/>
      <c r="BM239" s="155"/>
    </row>
    <row r="240" spans="1:65" ht="37.5" customHeight="1">
      <c r="A240" s="18"/>
      <c r="B240" s="19"/>
      <c r="C240" s="129" t="s">
        <v>392</v>
      </c>
      <c r="D240" s="129" t="s">
        <v>130</v>
      </c>
      <c r="E240" s="130" t="s">
        <v>393</v>
      </c>
      <c r="F240" s="131" t="s">
        <v>394</v>
      </c>
      <c r="G240" s="132" t="s">
        <v>197</v>
      </c>
      <c r="H240" s="133">
        <v>246.63900000000001</v>
      </c>
      <c r="I240" s="134"/>
      <c r="J240" s="135">
        <f>ROUND(I240*H240,2)</f>
        <v>0</v>
      </c>
      <c r="K240" s="131" t="s">
        <v>134</v>
      </c>
      <c r="L240" s="19"/>
      <c r="M240" s="136" t="s">
        <v>1</v>
      </c>
      <c r="N240" s="137" t="s">
        <v>41</v>
      </c>
      <c r="O240" s="18"/>
      <c r="P240" s="138">
        <f>O240*H240</f>
        <v>0</v>
      </c>
      <c r="Q240" s="138">
        <v>1.7600000000000001E-2</v>
      </c>
      <c r="R240" s="138">
        <f>Q240*H240</f>
        <v>4.3408464000000002</v>
      </c>
      <c r="S240" s="138">
        <v>0</v>
      </c>
      <c r="T240" s="139">
        <f>S240*H240</f>
        <v>0</v>
      </c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40" t="s">
        <v>144</v>
      </c>
      <c r="AS240" s="18"/>
      <c r="AT240" s="140" t="s">
        <v>130</v>
      </c>
      <c r="AU240" s="140" t="s">
        <v>86</v>
      </c>
      <c r="AV240" s="18"/>
      <c r="AW240" s="18"/>
      <c r="AX240" s="18"/>
      <c r="AY240" s="3" t="s">
        <v>127</v>
      </c>
      <c r="AZ240" s="18"/>
      <c r="BA240" s="18"/>
      <c r="BB240" s="18"/>
      <c r="BC240" s="18"/>
      <c r="BD240" s="18"/>
      <c r="BE240" s="141">
        <f>IF(N240="základní",J240,0)</f>
        <v>0</v>
      </c>
      <c r="BF240" s="141">
        <f>IF(N240="snížená",J240,0)</f>
        <v>0</v>
      </c>
      <c r="BG240" s="141">
        <f>IF(N240="zákl. přenesená",J240,0)</f>
        <v>0</v>
      </c>
      <c r="BH240" s="141">
        <f>IF(N240="sníž. přenesená",J240,0)</f>
        <v>0</v>
      </c>
      <c r="BI240" s="141">
        <f>IF(N240="nulová",J240,0)</f>
        <v>0</v>
      </c>
      <c r="BJ240" s="3" t="s">
        <v>84</v>
      </c>
      <c r="BK240" s="141">
        <f>ROUND(I240*H240,2)</f>
        <v>0</v>
      </c>
      <c r="BL240" s="3" t="s">
        <v>144</v>
      </c>
      <c r="BM240" s="140" t="s">
        <v>395</v>
      </c>
    </row>
    <row r="241" spans="1:65" ht="15.75" customHeight="1">
      <c r="A241" s="148"/>
      <c r="B241" s="149"/>
      <c r="C241" s="148"/>
      <c r="D241" s="150" t="s">
        <v>199</v>
      </c>
      <c r="E241" s="151" t="s">
        <v>1</v>
      </c>
      <c r="F241" s="152" t="s">
        <v>396</v>
      </c>
      <c r="G241" s="148"/>
      <c r="H241" s="151" t="s">
        <v>1</v>
      </c>
      <c r="I241" s="148"/>
      <c r="J241" s="148"/>
      <c r="K241" s="148"/>
      <c r="L241" s="149"/>
      <c r="M241" s="153"/>
      <c r="N241" s="148"/>
      <c r="O241" s="148"/>
      <c r="P241" s="148"/>
      <c r="Q241" s="148"/>
      <c r="R241" s="148"/>
      <c r="S241" s="148"/>
      <c r="T241" s="154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51" t="s">
        <v>199</v>
      </c>
      <c r="AU241" s="151" t="s">
        <v>86</v>
      </c>
      <c r="AV241" s="148" t="s">
        <v>84</v>
      </c>
      <c r="AW241" s="148" t="s">
        <v>32</v>
      </c>
      <c r="AX241" s="148" t="s">
        <v>76</v>
      </c>
      <c r="AY241" s="151" t="s">
        <v>127</v>
      </c>
      <c r="AZ241" s="148"/>
      <c r="BA241" s="148"/>
      <c r="BB241" s="148"/>
      <c r="BC241" s="148"/>
      <c r="BD241" s="148"/>
      <c r="BE241" s="148"/>
      <c r="BF241" s="148"/>
      <c r="BG241" s="148"/>
      <c r="BH241" s="148"/>
      <c r="BI241" s="148"/>
      <c r="BJ241" s="148"/>
      <c r="BK241" s="148"/>
      <c r="BL241" s="148"/>
      <c r="BM241" s="148"/>
    </row>
    <row r="242" spans="1:65" ht="15.75" customHeight="1">
      <c r="A242" s="155"/>
      <c r="B242" s="156"/>
      <c r="C242" s="155"/>
      <c r="D242" s="150" t="s">
        <v>199</v>
      </c>
      <c r="E242" s="157" t="s">
        <v>1</v>
      </c>
      <c r="F242" s="158" t="s">
        <v>397</v>
      </c>
      <c r="G242" s="155"/>
      <c r="H242" s="159">
        <v>41.76</v>
      </c>
      <c r="I242" s="155"/>
      <c r="J242" s="155"/>
      <c r="K242" s="155"/>
      <c r="L242" s="156"/>
      <c r="M242" s="160"/>
      <c r="N242" s="155"/>
      <c r="O242" s="155"/>
      <c r="P242" s="155"/>
      <c r="Q242" s="155"/>
      <c r="R242" s="155"/>
      <c r="S242" s="155"/>
      <c r="T242" s="161"/>
      <c r="U242" s="155"/>
      <c r="V242" s="155"/>
      <c r="W242" s="155"/>
      <c r="X242" s="155"/>
      <c r="Y242" s="155"/>
      <c r="Z242" s="155"/>
      <c r="AA242" s="155"/>
      <c r="AB242" s="155"/>
      <c r="AC242" s="155"/>
      <c r="AD242" s="155"/>
      <c r="AE242" s="155"/>
      <c r="AF242" s="155"/>
      <c r="AG242" s="155"/>
      <c r="AH242" s="155"/>
      <c r="AI242" s="155"/>
      <c r="AJ242" s="155"/>
      <c r="AK242" s="155"/>
      <c r="AL242" s="155"/>
      <c r="AM242" s="155"/>
      <c r="AN242" s="155"/>
      <c r="AO242" s="155"/>
      <c r="AP242" s="155"/>
      <c r="AQ242" s="155"/>
      <c r="AR242" s="155"/>
      <c r="AS242" s="155"/>
      <c r="AT242" s="157" t="s">
        <v>199</v>
      </c>
      <c r="AU242" s="157" t="s">
        <v>86</v>
      </c>
      <c r="AV242" s="155" t="s">
        <v>86</v>
      </c>
      <c r="AW242" s="155" t="s">
        <v>32</v>
      </c>
      <c r="AX242" s="155" t="s">
        <v>76</v>
      </c>
      <c r="AY242" s="157" t="s">
        <v>127</v>
      </c>
      <c r="AZ242" s="155"/>
      <c r="BA242" s="155"/>
      <c r="BB242" s="155"/>
      <c r="BC242" s="155"/>
      <c r="BD242" s="155"/>
      <c r="BE242" s="155"/>
      <c r="BF242" s="155"/>
      <c r="BG242" s="155"/>
      <c r="BH242" s="155"/>
      <c r="BI242" s="155"/>
      <c r="BJ242" s="155"/>
      <c r="BK242" s="155"/>
      <c r="BL242" s="155"/>
      <c r="BM242" s="155"/>
    </row>
    <row r="243" spans="1:65" ht="15.75" customHeight="1">
      <c r="A243" s="155"/>
      <c r="B243" s="156"/>
      <c r="C243" s="155"/>
      <c r="D243" s="150" t="s">
        <v>199</v>
      </c>
      <c r="E243" s="157" t="s">
        <v>1</v>
      </c>
      <c r="F243" s="158" t="s">
        <v>398</v>
      </c>
      <c r="G243" s="155"/>
      <c r="H243" s="159">
        <v>-2.9550000000000001</v>
      </c>
      <c r="I243" s="155"/>
      <c r="J243" s="155"/>
      <c r="K243" s="155"/>
      <c r="L243" s="156"/>
      <c r="M243" s="160"/>
      <c r="N243" s="155"/>
      <c r="O243" s="155"/>
      <c r="P243" s="155"/>
      <c r="Q243" s="155"/>
      <c r="R243" s="155"/>
      <c r="S243" s="155"/>
      <c r="T243" s="161"/>
      <c r="U243" s="155"/>
      <c r="V243" s="155"/>
      <c r="W243" s="155"/>
      <c r="X243" s="155"/>
      <c r="Y243" s="155"/>
      <c r="Z243" s="155"/>
      <c r="AA243" s="155"/>
      <c r="AB243" s="155"/>
      <c r="AC243" s="155"/>
      <c r="AD243" s="155"/>
      <c r="AE243" s="155"/>
      <c r="AF243" s="155"/>
      <c r="AG243" s="155"/>
      <c r="AH243" s="155"/>
      <c r="AI243" s="155"/>
      <c r="AJ243" s="155"/>
      <c r="AK243" s="155"/>
      <c r="AL243" s="155"/>
      <c r="AM243" s="155"/>
      <c r="AN243" s="155"/>
      <c r="AO243" s="155"/>
      <c r="AP243" s="155"/>
      <c r="AQ243" s="155"/>
      <c r="AR243" s="155"/>
      <c r="AS243" s="155"/>
      <c r="AT243" s="157" t="s">
        <v>199</v>
      </c>
      <c r="AU243" s="157" t="s">
        <v>86</v>
      </c>
      <c r="AV243" s="155" t="s">
        <v>86</v>
      </c>
      <c r="AW243" s="155" t="s">
        <v>32</v>
      </c>
      <c r="AX243" s="155" t="s">
        <v>76</v>
      </c>
      <c r="AY243" s="157" t="s">
        <v>127</v>
      </c>
      <c r="AZ243" s="155"/>
      <c r="BA243" s="155"/>
      <c r="BB243" s="155"/>
      <c r="BC243" s="155"/>
      <c r="BD243" s="155"/>
      <c r="BE243" s="155"/>
      <c r="BF243" s="155"/>
      <c r="BG243" s="155"/>
      <c r="BH243" s="155"/>
      <c r="BI243" s="155"/>
      <c r="BJ243" s="155"/>
      <c r="BK243" s="155"/>
      <c r="BL243" s="155"/>
      <c r="BM243" s="155"/>
    </row>
    <row r="244" spans="1:65" ht="15.75" customHeight="1">
      <c r="A244" s="155"/>
      <c r="B244" s="156"/>
      <c r="C244" s="155"/>
      <c r="D244" s="150" t="s">
        <v>199</v>
      </c>
      <c r="E244" s="157" t="s">
        <v>1</v>
      </c>
      <c r="F244" s="158" t="s">
        <v>399</v>
      </c>
      <c r="G244" s="155"/>
      <c r="H244" s="159">
        <v>3.69</v>
      </c>
      <c r="I244" s="155"/>
      <c r="J244" s="155"/>
      <c r="K244" s="155"/>
      <c r="L244" s="156"/>
      <c r="M244" s="160"/>
      <c r="N244" s="155"/>
      <c r="O244" s="155"/>
      <c r="P244" s="155"/>
      <c r="Q244" s="155"/>
      <c r="R244" s="155"/>
      <c r="S244" s="155"/>
      <c r="T244" s="161"/>
      <c r="U244" s="155"/>
      <c r="V244" s="155"/>
      <c r="W244" s="155"/>
      <c r="X244" s="155"/>
      <c r="Y244" s="155"/>
      <c r="Z244" s="155"/>
      <c r="AA244" s="155"/>
      <c r="AB244" s="155"/>
      <c r="AC244" s="155"/>
      <c r="AD244" s="155"/>
      <c r="AE244" s="155"/>
      <c r="AF244" s="155"/>
      <c r="AG244" s="155"/>
      <c r="AH244" s="155"/>
      <c r="AI244" s="155"/>
      <c r="AJ244" s="155"/>
      <c r="AK244" s="155"/>
      <c r="AL244" s="155"/>
      <c r="AM244" s="155"/>
      <c r="AN244" s="155"/>
      <c r="AO244" s="155"/>
      <c r="AP244" s="155"/>
      <c r="AQ244" s="155"/>
      <c r="AR244" s="155"/>
      <c r="AS244" s="155"/>
      <c r="AT244" s="157" t="s">
        <v>199</v>
      </c>
      <c r="AU244" s="157" t="s">
        <v>86</v>
      </c>
      <c r="AV244" s="155" t="s">
        <v>86</v>
      </c>
      <c r="AW244" s="155" t="s">
        <v>32</v>
      </c>
      <c r="AX244" s="155" t="s">
        <v>76</v>
      </c>
      <c r="AY244" s="157" t="s">
        <v>127</v>
      </c>
      <c r="AZ244" s="155"/>
      <c r="BA244" s="155"/>
      <c r="BB244" s="155"/>
      <c r="BC244" s="155"/>
      <c r="BD244" s="155"/>
      <c r="BE244" s="155"/>
      <c r="BF244" s="155"/>
      <c r="BG244" s="155"/>
      <c r="BH244" s="155"/>
      <c r="BI244" s="155"/>
      <c r="BJ244" s="155"/>
      <c r="BK244" s="155"/>
      <c r="BL244" s="155"/>
      <c r="BM244" s="155"/>
    </row>
    <row r="245" spans="1:65" ht="15.75" customHeight="1">
      <c r="A245" s="155"/>
      <c r="B245" s="156"/>
      <c r="C245" s="155"/>
      <c r="D245" s="150" t="s">
        <v>199</v>
      </c>
      <c r="E245" s="157" t="s">
        <v>1</v>
      </c>
      <c r="F245" s="158" t="s">
        <v>400</v>
      </c>
      <c r="G245" s="155"/>
      <c r="H245" s="159">
        <v>31.9</v>
      </c>
      <c r="I245" s="155"/>
      <c r="J245" s="155"/>
      <c r="K245" s="155"/>
      <c r="L245" s="156"/>
      <c r="M245" s="160"/>
      <c r="N245" s="155"/>
      <c r="O245" s="155"/>
      <c r="P245" s="155"/>
      <c r="Q245" s="155"/>
      <c r="R245" s="155"/>
      <c r="S245" s="155"/>
      <c r="T245" s="161"/>
      <c r="U245" s="155"/>
      <c r="V245" s="155"/>
      <c r="W245" s="155"/>
      <c r="X245" s="155"/>
      <c r="Y245" s="155"/>
      <c r="Z245" s="155"/>
      <c r="AA245" s="155"/>
      <c r="AB245" s="155"/>
      <c r="AC245" s="155"/>
      <c r="AD245" s="155"/>
      <c r="AE245" s="155"/>
      <c r="AF245" s="155"/>
      <c r="AG245" s="155"/>
      <c r="AH245" s="155"/>
      <c r="AI245" s="155"/>
      <c r="AJ245" s="155"/>
      <c r="AK245" s="155"/>
      <c r="AL245" s="155"/>
      <c r="AM245" s="155"/>
      <c r="AN245" s="155"/>
      <c r="AO245" s="155"/>
      <c r="AP245" s="155"/>
      <c r="AQ245" s="155"/>
      <c r="AR245" s="155"/>
      <c r="AS245" s="155"/>
      <c r="AT245" s="157" t="s">
        <v>199</v>
      </c>
      <c r="AU245" s="157" t="s">
        <v>86</v>
      </c>
      <c r="AV245" s="155" t="s">
        <v>86</v>
      </c>
      <c r="AW245" s="155" t="s">
        <v>32</v>
      </c>
      <c r="AX245" s="155" t="s">
        <v>76</v>
      </c>
      <c r="AY245" s="157" t="s">
        <v>127</v>
      </c>
      <c r="AZ245" s="155"/>
      <c r="BA245" s="155"/>
      <c r="BB245" s="155"/>
      <c r="BC245" s="155"/>
      <c r="BD245" s="155"/>
      <c r="BE245" s="155"/>
      <c r="BF245" s="155"/>
      <c r="BG245" s="155"/>
      <c r="BH245" s="155"/>
      <c r="BI245" s="155"/>
      <c r="BJ245" s="155"/>
      <c r="BK245" s="155"/>
      <c r="BL245" s="155"/>
      <c r="BM245" s="155"/>
    </row>
    <row r="246" spans="1:65" ht="15.75" customHeight="1">
      <c r="A246" s="155"/>
      <c r="B246" s="156"/>
      <c r="C246" s="155"/>
      <c r="D246" s="150" t="s">
        <v>199</v>
      </c>
      <c r="E246" s="157" t="s">
        <v>1</v>
      </c>
      <c r="F246" s="158" t="s">
        <v>401</v>
      </c>
      <c r="G246" s="155"/>
      <c r="H246" s="159">
        <v>-7.56</v>
      </c>
      <c r="I246" s="155"/>
      <c r="J246" s="155"/>
      <c r="K246" s="155"/>
      <c r="L246" s="156"/>
      <c r="M246" s="160"/>
      <c r="N246" s="155"/>
      <c r="O246" s="155"/>
      <c r="P246" s="155"/>
      <c r="Q246" s="155"/>
      <c r="R246" s="155"/>
      <c r="S246" s="155"/>
      <c r="T246" s="161"/>
      <c r="U246" s="155"/>
      <c r="V246" s="155"/>
      <c r="W246" s="155"/>
      <c r="X246" s="155"/>
      <c r="Y246" s="155"/>
      <c r="Z246" s="155"/>
      <c r="AA246" s="155"/>
      <c r="AB246" s="155"/>
      <c r="AC246" s="155"/>
      <c r="AD246" s="155"/>
      <c r="AE246" s="155"/>
      <c r="AF246" s="155"/>
      <c r="AG246" s="155"/>
      <c r="AH246" s="155"/>
      <c r="AI246" s="155"/>
      <c r="AJ246" s="155"/>
      <c r="AK246" s="155"/>
      <c r="AL246" s="155"/>
      <c r="AM246" s="155"/>
      <c r="AN246" s="155"/>
      <c r="AO246" s="155"/>
      <c r="AP246" s="155"/>
      <c r="AQ246" s="155"/>
      <c r="AR246" s="155"/>
      <c r="AS246" s="155"/>
      <c r="AT246" s="157" t="s">
        <v>199</v>
      </c>
      <c r="AU246" s="157" t="s">
        <v>86</v>
      </c>
      <c r="AV246" s="155" t="s">
        <v>86</v>
      </c>
      <c r="AW246" s="155" t="s">
        <v>32</v>
      </c>
      <c r="AX246" s="155" t="s">
        <v>76</v>
      </c>
      <c r="AY246" s="157" t="s">
        <v>127</v>
      </c>
      <c r="AZ246" s="155"/>
      <c r="BA246" s="155"/>
      <c r="BB246" s="155"/>
      <c r="BC246" s="155"/>
      <c r="BD246" s="155"/>
      <c r="BE246" s="155"/>
      <c r="BF246" s="155"/>
      <c r="BG246" s="155"/>
      <c r="BH246" s="155"/>
      <c r="BI246" s="155"/>
      <c r="BJ246" s="155"/>
      <c r="BK246" s="155"/>
      <c r="BL246" s="155"/>
      <c r="BM246" s="155"/>
    </row>
    <row r="247" spans="1:65" ht="15.75" customHeight="1">
      <c r="A247" s="155"/>
      <c r="B247" s="156"/>
      <c r="C247" s="155"/>
      <c r="D247" s="150" t="s">
        <v>199</v>
      </c>
      <c r="E247" s="157" t="s">
        <v>1</v>
      </c>
      <c r="F247" s="158" t="s">
        <v>402</v>
      </c>
      <c r="G247" s="155"/>
      <c r="H247" s="159">
        <v>1.2629999999999999</v>
      </c>
      <c r="I247" s="155"/>
      <c r="J247" s="155"/>
      <c r="K247" s="155"/>
      <c r="L247" s="156"/>
      <c r="M247" s="160"/>
      <c r="N247" s="155"/>
      <c r="O247" s="155"/>
      <c r="P247" s="155"/>
      <c r="Q247" s="155"/>
      <c r="R247" s="155"/>
      <c r="S247" s="155"/>
      <c r="T247" s="161"/>
      <c r="U247" s="155"/>
      <c r="V247" s="155"/>
      <c r="W247" s="155"/>
      <c r="X247" s="155"/>
      <c r="Y247" s="155"/>
      <c r="Z247" s="155"/>
      <c r="AA247" s="155"/>
      <c r="AB247" s="155"/>
      <c r="AC247" s="155"/>
      <c r="AD247" s="155"/>
      <c r="AE247" s="155"/>
      <c r="AF247" s="155"/>
      <c r="AG247" s="155"/>
      <c r="AH247" s="155"/>
      <c r="AI247" s="155"/>
      <c r="AJ247" s="155"/>
      <c r="AK247" s="155"/>
      <c r="AL247" s="155"/>
      <c r="AM247" s="155"/>
      <c r="AN247" s="155"/>
      <c r="AO247" s="155"/>
      <c r="AP247" s="155"/>
      <c r="AQ247" s="155"/>
      <c r="AR247" s="155"/>
      <c r="AS247" s="155"/>
      <c r="AT247" s="157" t="s">
        <v>199</v>
      </c>
      <c r="AU247" s="157" t="s">
        <v>86</v>
      </c>
      <c r="AV247" s="155" t="s">
        <v>86</v>
      </c>
      <c r="AW247" s="155" t="s">
        <v>32</v>
      </c>
      <c r="AX247" s="155" t="s">
        <v>76</v>
      </c>
      <c r="AY247" s="157" t="s">
        <v>127</v>
      </c>
      <c r="AZ247" s="155"/>
      <c r="BA247" s="155"/>
      <c r="BB247" s="155"/>
      <c r="BC247" s="155"/>
      <c r="BD247" s="155"/>
      <c r="BE247" s="155"/>
      <c r="BF247" s="155"/>
      <c r="BG247" s="155"/>
      <c r="BH247" s="155"/>
      <c r="BI247" s="155"/>
      <c r="BJ247" s="155"/>
      <c r="BK247" s="155"/>
      <c r="BL247" s="155"/>
      <c r="BM247" s="155"/>
    </row>
    <row r="248" spans="1:65" ht="15.75" customHeight="1">
      <c r="A248" s="155"/>
      <c r="B248" s="156"/>
      <c r="C248" s="155"/>
      <c r="D248" s="150" t="s">
        <v>199</v>
      </c>
      <c r="E248" s="157" t="s">
        <v>1</v>
      </c>
      <c r="F248" s="158" t="s">
        <v>403</v>
      </c>
      <c r="G248" s="155"/>
      <c r="H248" s="159">
        <v>1.3879999999999999</v>
      </c>
      <c r="I248" s="155"/>
      <c r="J248" s="155"/>
      <c r="K248" s="155"/>
      <c r="L248" s="156"/>
      <c r="M248" s="160"/>
      <c r="N248" s="155"/>
      <c r="O248" s="155"/>
      <c r="P248" s="155"/>
      <c r="Q248" s="155"/>
      <c r="R248" s="155"/>
      <c r="S248" s="155"/>
      <c r="T248" s="161"/>
      <c r="U248" s="155"/>
      <c r="V248" s="155"/>
      <c r="W248" s="155"/>
      <c r="X248" s="155"/>
      <c r="Y248" s="155"/>
      <c r="Z248" s="155"/>
      <c r="AA248" s="155"/>
      <c r="AB248" s="155"/>
      <c r="AC248" s="155"/>
      <c r="AD248" s="155"/>
      <c r="AE248" s="155"/>
      <c r="AF248" s="155"/>
      <c r="AG248" s="155"/>
      <c r="AH248" s="155"/>
      <c r="AI248" s="155"/>
      <c r="AJ248" s="155"/>
      <c r="AK248" s="155"/>
      <c r="AL248" s="155"/>
      <c r="AM248" s="155"/>
      <c r="AN248" s="155"/>
      <c r="AO248" s="155"/>
      <c r="AP248" s="155"/>
      <c r="AQ248" s="155"/>
      <c r="AR248" s="155"/>
      <c r="AS248" s="155"/>
      <c r="AT248" s="157" t="s">
        <v>199</v>
      </c>
      <c r="AU248" s="157" t="s">
        <v>86</v>
      </c>
      <c r="AV248" s="155" t="s">
        <v>86</v>
      </c>
      <c r="AW248" s="155" t="s">
        <v>32</v>
      </c>
      <c r="AX248" s="155" t="s">
        <v>76</v>
      </c>
      <c r="AY248" s="157" t="s">
        <v>127</v>
      </c>
      <c r="AZ248" s="155"/>
      <c r="BA248" s="155"/>
      <c r="BB248" s="155"/>
      <c r="BC248" s="155"/>
      <c r="BD248" s="155"/>
      <c r="BE248" s="155"/>
      <c r="BF248" s="155"/>
      <c r="BG248" s="155"/>
      <c r="BH248" s="155"/>
      <c r="BI248" s="155"/>
      <c r="BJ248" s="155"/>
      <c r="BK248" s="155"/>
      <c r="BL248" s="155"/>
      <c r="BM248" s="155"/>
    </row>
    <row r="249" spans="1:65" ht="15.75" customHeight="1">
      <c r="A249" s="155"/>
      <c r="B249" s="156"/>
      <c r="C249" s="155"/>
      <c r="D249" s="150" t="s">
        <v>199</v>
      </c>
      <c r="E249" s="157" t="s">
        <v>1</v>
      </c>
      <c r="F249" s="158" t="s">
        <v>404</v>
      </c>
      <c r="G249" s="155"/>
      <c r="H249" s="159">
        <v>58.08</v>
      </c>
      <c r="I249" s="155"/>
      <c r="J249" s="155"/>
      <c r="K249" s="155"/>
      <c r="L249" s="156"/>
      <c r="M249" s="160"/>
      <c r="N249" s="155"/>
      <c r="O249" s="155"/>
      <c r="P249" s="155"/>
      <c r="Q249" s="155"/>
      <c r="R249" s="155"/>
      <c r="S249" s="155"/>
      <c r="T249" s="161"/>
      <c r="U249" s="155"/>
      <c r="V249" s="155"/>
      <c r="W249" s="155"/>
      <c r="X249" s="155"/>
      <c r="Y249" s="155"/>
      <c r="Z249" s="155"/>
      <c r="AA249" s="155"/>
      <c r="AB249" s="155"/>
      <c r="AC249" s="155"/>
      <c r="AD249" s="155"/>
      <c r="AE249" s="155"/>
      <c r="AF249" s="155"/>
      <c r="AG249" s="155"/>
      <c r="AH249" s="155"/>
      <c r="AI249" s="155"/>
      <c r="AJ249" s="155"/>
      <c r="AK249" s="155"/>
      <c r="AL249" s="155"/>
      <c r="AM249" s="155"/>
      <c r="AN249" s="155"/>
      <c r="AO249" s="155"/>
      <c r="AP249" s="155"/>
      <c r="AQ249" s="155"/>
      <c r="AR249" s="155"/>
      <c r="AS249" s="155"/>
      <c r="AT249" s="157" t="s">
        <v>199</v>
      </c>
      <c r="AU249" s="157" t="s">
        <v>86</v>
      </c>
      <c r="AV249" s="155" t="s">
        <v>86</v>
      </c>
      <c r="AW249" s="155" t="s">
        <v>32</v>
      </c>
      <c r="AX249" s="155" t="s">
        <v>76</v>
      </c>
      <c r="AY249" s="157" t="s">
        <v>127</v>
      </c>
      <c r="AZ249" s="155"/>
      <c r="BA249" s="155"/>
      <c r="BB249" s="155"/>
      <c r="BC249" s="155"/>
      <c r="BD249" s="155"/>
      <c r="BE249" s="155"/>
      <c r="BF249" s="155"/>
      <c r="BG249" s="155"/>
      <c r="BH249" s="155"/>
      <c r="BI249" s="155"/>
      <c r="BJ249" s="155"/>
      <c r="BK249" s="155"/>
      <c r="BL249" s="155"/>
      <c r="BM249" s="155"/>
    </row>
    <row r="250" spans="1:65" ht="15.75" customHeight="1">
      <c r="A250" s="155"/>
      <c r="B250" s="156"/>
      <c r="C250" s="155"/>
      <c r="D250" s="150" t="s">
        <v>199</v>
      </c>
      <c r="E250" s="157" t="s">
        <v>1</v>
      </c>
      <c r="F250" s="158" t="s">
        <v>405</v>
      </c>
      <c r="G250" s="155"/>
      <c r="H250" s="159">
        <v>-5.0999999999999996</v>
      </c>
      <c r="I250" s="155"/>
      <c r="J250" s="155"/>
      <c r="K250" s="155"/>
      <c r="L250" s="156"/>
      <c r="M250" s="160"/>
      <c r="N250" s="155"/>
      <c r="O250" s="155"/>
      <c r="P250" s="155"/>
      <c r="Q250" s="155"/>
      <c r="R250" s="155"/>
      <c r="S250" s="155"/>
      <c r="T250" s="161"/>
      <c r="U250" s="155"/>
      <c r="V250" s="155"/>
      <c r="W250" s="155"/>
      <c r="X250" s="155"/>
      <c r="Y250" s="155"/>
      <c r="Z250" s="155"/>
      <c r="AA250" s="155"/>
      <c r="AB250" s="155"/>
      <c r="AC250" s="155"/>
      <c r="AD250" s="155"/>
      <c r="AE250" s="155"/>
      <c r="AF250" s="155"/>
      <c r="AG250" s="155"/>
      <c r="AH250" s="155"/>
      <c r="AI250" s="155"/>
      <c r="AJ250" s="155"/>
      <c r="AK250" s="155"/>
      <c r="AL250" s="155"/>
      <c r="AM250" s="155"/>
      <c r="AN250" s="155"/>
      <c r="AO250" s="155"/>
      <c r="AP250" s="155"/>
      <c r="AQ250" s="155"/>
      <c r="AR250" s="155"/>
      <c r="AS250" s="155"/>
      <c r="AT250" s="157" t="s">
        <v>199</v>
      </c>
      <c r="AU250" s="157" t="s">
        <v>86</v>
      </c>
      <c r="AV250" s="155" t="s">
        <v>86</v>
      </c>
      <c r="AW250" s="155" t="s">
        <v>32</v>
      </c>
      <c r="AX250" s="155" t="s">
        <v>76</v>
      </c>
      <c r="AY250" s="157" t="s">
        <v>127</v>
      </c>
      <c r="AZ250" s="155"/>
      <c r="BA250" s="155"/>
      <c r="BB250" s="155"/>
      <c r="BC250" s="155"/>
      <c r="BD250" s="155"/>
      <c r="BE250" s="155"/>
      <c r="BF250" s="155"/>
      <c r="BG250" s="155"/>
      <c r="BH250" s="155"/>
      <c r="BI250" s="155"/>
      <c r="BJ250" s="155"/>
      <c r="BK250" s="155"/>
      <c r="BL250" s="155"/>
      <c r="BM250" s="155"/>
    </row>
    <row r="251" spans="1:65" ht="15.75" customHeight="1">
      <c r="A251" s="155"/>
      <c r="B251" s="156"/>
      <c r="C251" s="155"/>
      <c r="D251" s="150" t="s">
        <v>199</v>
      </c>
      <c r="E251" s="157" t="s">
        <v>1</v>
      </c>
      <c r="F251" s="158" t="s">
        <v>406</v>
      </c>
      <c r="G251" s="155"/>
      <c r="H251" s="159">
        <v>1.02</v>
      </c>
      <c r="I251" s="155"/>
      <c r="J251" s="155"/>
      <c r="K251" s="155"/>
      <c r="L251" s="156"/>
      <c r="M251" s="160"/>
      <c r="N251" s="155"/>
      <c r="O251" s="155"/>
      <c r="P251" s="155"/>
      <c r="Q251" s="155"/>
      <c r="R251" s="155"/>
      <c r="S251" s="155"/>
      <c r="T251" s="161"/>
      <c r="U251" s="155"/>
      <c r="V251" s="155"/>
      <c r="W251" s="155"/>
      <c r="X251" s="155"/>
      <c r="Y251" s="155"/>
      <c r="Z251" s="155"/>
      <c r="AA251" s="155"/>
      <c r="AB251" s="155"/>
      <c r="AC251" s="155"/>
      <c r="AD251" s="155"/>
      <c r="AE251" s="155"/>
      <c r="AF251" s="155"/>
      <c r="AG251" s="155"/>
      <c r="AH251" s="155"/>
      <c r="AI251" s="155"/>
      <c r="AJ251" s="155"/>
      <c r="AK251" s="155"/>
      <c r="AL251" s="155"/>
      <c r="AM251" s="155"/>
      <c r="AN251" s="155"/>
      <c r="AO251" s="155"/>
      <c r="AP251" s="155"/>
      <c r="AQ251" s="155"/>
      <c r="AR251" s="155"/>
      <c r="AS251" s="155"/>
      <c r="AT251" s="157" t="s">
        <v>199</v>
      </c>
      <c r="AU251" s="157" t="s">
        <v>86</v>
      </c>
      <c r="AV251" s="155" t="s">
        <v>86</v>
      </c>
      <c r="AW251" s="155" t="s">
        <v>32</v>
      </c>
      <c r="AX251" s="155" t="s">
        <v>76</v>
      </c>
      <c r="AY251" s="157" t="s">
        <v>127</v>
      </c>
      <c r="AZ251" s="155"/>
      <c r="BA251" s="155"/>
      <c r="BB251" s="155"/>
      <c r="BC251" s="155"/>
      <c r="BD251" s="155"/>
      <c r="BE251" s="155"/>
      <c r="BF251" s="155"/>
      <c r="BG251" s="155"/>
      <c r="BH251" s="155"/>
      <c r="BI251" s="155"/>
      <c r="BJ251" s="155"/>
      <c r="BK251" s="155"/>
      <c r="BL251" s="155"/>
      <c r="BM251" s="155"/>
    </row>
    <row r="252" spans="1:65" ht="15.75" customHeight="1">
      <c r="A252" s="155"/>
      <c r="B252" s="156"/>
      <c r="C252" s="155"/>
      <c r="D252" s="150" t="s">
        <v>199</v>
      </c>
      <c r="E252" s="157" t="s">
        <v>1</v>
      </c>
      <c r="F252" s="158" t="s">
        <v>407</v>
      </c>
      <c r="G252" s="155"/>
      <c r="H252" s="159">
        <v>1.25</v>
      </c>
      <c r="I252" s="155"/>
      <c r="J252" s="155"/>
      <c r="K252" s="155"/>
      <c r="L252" s="156"/>
      <c r="M252" s="160"/>
      <c r="N252" s="155"/>
      <c r="O252" s="155"/>
      <c r="P252" s="155"/>
      <c r="Q252" s="155"/>
      <c r="R252" s="155"/>
      <c r="S252" s="155"/>
      <c r="T252" s="161"/>
      <c r="U252" s="155"/>
      <c r="V252" s="155"/>
      <c r="W252" s="155"/>
      <c r="X252" s="155"/>
      <c r="Y252" s="155"/>
      <c r="Z252" s="155"/>
      <c r="AA252" s="155"/>
      <c r="AB252" s="155"/>
      <c r="AC252" s="155"/>
      <c r="AD252" s="155"/>
      <c r="AE252" s="155"/>
      <c r="AF252" s="155"/>
      <c r="AG252" s="155"/>
      <c r="AH252" s="155"/>
      <c r="AI252" s="155"/>
      <c r="AJ252" s="155"/>
      <c r="AK252" s="155"/>
      <c r="AL252" s="155"/>
      <c r="AM252" s="155"/>
      <c r="AN252" s="155"/>
      <c r="AO252" s="155"/>
      <c r="AP252" s="155"/>
      <c r="AQ252" s="155"/>
      <c r="AR252" s="155"/>
      <c r="AS252" s="155"/>
      <c r="AT252" s="157" t="s">
        <v>199</v>
      </c>
      <c r="AU252" s="157" t="s">
        <v>86</v>
      </c>
      <c r="AV252" s="155" t="s">
        <v>86</v>
      </c>
      <c r="AW252" s="155" t="s">
        <v>32</v>
      </c>
      <c r="AX252" s="155" t="s">
        <v>76</v>
      </c>
      <c r="AY252" s="157" t="s">
        <v>127</v>
      </c>
      <c r="AZ252" s="155"/>
      <c r="BA252" s="155"/>
      <c r="BB252" s="155"/>
      <c r="BC252" s="155"/>
      <c r="BD252" s="155"/>
      <c r="BE252" s="155"/>
      <c r="BF252" s="155"/>
      <c r="BG252" s="155"/>
      <c r="BH252" s="155"/>
      <c r="BI252" s="155"/>
      <c r="BJ252" s="155"/>
      <c r="BK252" s="155"/>
      <c r="BL252" s="155"/>
      <c r="BM252" s="155"/>
    </row>
    <row r="253" spans="1:65" ht="15.75" customHeight="1">
      <c r="A253" s="155"/>
      <c r="B253" s="156"/>
      <c r="C253" s="155"/>
      <c r="D253" s="150" t="s">
        <v>199</v>
      </c>
      <c r="E253" s="157" t="s">
        <v>1</v>
      </c>
      <c r="F253" s="158" t="s">
        <v>408</v>
      </c>
      <c r="G253" s="155"/>
      <c r="H253" s="159">
        <v>35.67</v>
      </c>
      <c r="I253" s="155"/>
      <c r="J253" s="155"/>
      <c r="K253" s="155"/>
      <c r="L253" s="156"/>
      <c r="M253" s="160"/>
      <c r="N253" s="155"/>
      <c r="O253" s="155"/>
      <c r="P253" s="155"/>
      <c r="Q253" s="155"/>
      <c r="R253" s="155"/>
      <c r="S253" s="155"/>
      <c r="T253" s="161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7" t="s">
        <v>199</v>
      </c>
      <c r="AU253" s="157" t="s">
        <v>86</v>
      </c>
      <c r="AV253" s="155" t="s">
        <v>86</v>
      </c>
      <c r="AW253" s="155" t="s">
        <v>32</v>
      </c>
      <c r="AX253" s="155" t="s">
        <v>76</v>
      </c>
      <c r="AY253" s="157" t="s">
        <v>127</v>
      </c>
      <c r="AZ253" s="155"/>
      <c r="BA253" s="155"/>
      <c r="BB253" s="155"/>
      <c r="BC253" s="155"/>
      <c r="BD253" s="155"/>
      <c r="BE253" s="155"/>
      <c r="BF253" s="155"/>
      <c r="BG253" s="155"/>
      <c r="BH253" s="155"/>
      <c r="BI253" s="155"/>
      <c r="BJ253" s="155"/>
      <c r="BK253" s="155"/>
      <c r="BL253" s="155"/>
      <c r="BM253" s="155"/>
    </row>
    <row r="254" spans="1:65" ht="15.75" customHeight="1">
      <c r="A254" s="155"/>
      <c r="B254" s="156"/>
      <c r="C254" s="155"/>
      <c r="D254" s="150" t="s">
        <v>199</v>
      </c>
      <c r="E254" s="157" t="s">
        <v>1</v>
      </c>
      <c r="F254" s="158" t="s">
        <v>409</v>
      </c>
      <c r="G254" s="155"/>
      <c r="H254" s="159">
        <v>-5.8659999999999997</v>
      </c>
      <c r="I254" s="155"/>
      <c r="J254" s="155"/>
      <c r="K254" s="155"/>
      <c r="L254" s="156"/>
      <c r="M254" s="160"/>
      <c r="N254" s="155"/>
      <c r="O254" s="155"/>
      <c r="P254" s="155"/>
      <c r="Q254" s="155"/>
      <c r="R254" s="155"/>
      <c r="S254" s="155"/>
      <c r="T254" s="161"/>
      <c r="U254" s="155"/>
      <c r="V254" s="155"/>
      <c r="W254" s="155"/>
      <c r="X254" s="155"/>
      <c r="Y254" s="155"/>
      <c r="Z254" s="155"/>
      <c r="AA254" s="155"/>
      <c r="AB254" s="155"/>
      <c r="AC254" s="155"/>
      <c r="AD254" s="155"/>
      <c r="AE254" s="155"/>
      <c r="AF254" s="155"/>
      <c r="AG254" s="155"/>
      <c r="AH254" s="155"/>
      <c r="AI254" s="155"/>
      <c r="AJ254" s="155"/>
      <c r="AK254" s="155"/>
      <c r="AL254" s="155"/>
      <c r="AM254" s="155"/>
      <c r="AN254" s="155"/>
      <c r="AO254" s="155"/>
      <c r="AP254" s="155"/>
      <c r="AQ254" s="155"/>
      <c r="AR254" s="155"/>
      <c r="AS254" s="155"/>
      <c r="AT254" s="157" t="s">
        <v>199</v>
      </c>
      <c r="AU254" s="157" t="s">
        <v>86</v>
      </c>
      <c r="AV254" s="155" t="s">
        <v>86</v>
      </c>
      <c r="AW254" s="155" t="s">
        <v>32</v>
      </c>
      <c r="AX254" s="155" t="s">
        <v>76</v>
      </c>
      <c r="AY254" s="157" t="s">
        <v>127</v>
      </c>
      <c r="AZ254" s="155"/>
      <c r="BA254" s="155"/>
      <c r="BB254" s="155"/>
      <c r="BC254" s="155"/>
      <c r="BD254" s="155"/>
      <c r="BE254" s="155"/>
      <c r="BF254" s="155"/>
      <c r="BG254" s="155"/>
      <c r="BH254" s="155"/>
      <c r="BI254" s="155"/>
      <c r="BJ254" s="155"/>
      <c r="BK254" s="155"/>
      <c r="BL254" s="155"/>
      <c r="BM254" s="155"/>
    </row>
    <row r="255" spans="1:65" ht="15.75" customHeight="1">
      <c r="A255" s="155"/>
      <c r="B255" s="156"/>
      <c r="C255" s="155"/>
      <c r="D255" s="150" t="s">
        <v>199</v>
      </c>
      <c r="E255" s="157" t="s">
        <v>1</v>
      </c>
      <c r="F255" s="158" t="s">
        <v>407</v>
      </c>
      <c r="G255" s="155"/>
      <c r="H255" s="159">
        <v>1.25</v>
      </c>
      <c r="I255" s="155"/>
      <c r="J255" s="155"/>
      <c r="K255" s="155"/>
      <c r="L255" s="156"/>
      <c r="M255" s="160"/>
      <c r="N255" s="155"/>
      <c r="O255" s="155"/>
      <c r="P255" s="155"/>
      <c r="Q255" s="155"/>
      <c r="R255" s="155"/>
      <c r="S255" s="155"/>
      <c r="T255" s="161"/>
      <c r="U255" s="155"/>
      <c r="V255" s="155"/>
      <c r="W255" s="155"/>
      <c r="X255" s="155"/>
      <c r="Y255" s="155"/>
      <c r="Z255" s="155"/>
      <c r="AA255" s="155"/>
      <c r="AB255" s="155"/>
      <c r="AC255" s="155"/>
      <c r="AD255" s="155"/>
      <c r="AE255" s="155"/>
      <c r="AF255" s="155"/>
      <c r="AG255" s="155"/>
      <c r="AH255" s="155"/>
      <c r="AI255" s="155"/>
      <c r="AJ255" s="155"/>
      <c r="AK255" s="155"/>
      <c r="AL255" s="155"/>
      <c r="AM255" s="155"/>
      <c r="AN255" s="155"/>
      <c r="AO255" s="155"/>
      <c r="AP255" s="155"/>
      <c r="AQ255" s="155"/>
      <c r="AR255" s="155"/>
      <c r="AS255" s="155"/>
      <c r="AT255" s="157" t="s">
        <v>199</v>
      </c>
      <c r="AU255" s="157" t="s">
        <v>86</v>
      </c>
      <c r="AV255" s="155" t="s">
        <v>86</v>
      </c>
      <c r="AW255" s="155" t="s">
        <v>32</v>
      </c>
      <c r="AX255" s="155" t="s">
        <v>76</v>
      </c>
      <c r="AY255" s="157" t="s">
        <v>127</v>
      </c>
      <c r="AZ255" s="155"/>
      <c r="BA255" s="155"/>
      <c r="BB255" s="155"/>
      <c r="BC255" s="155"/>
      <c r="BD255" s="155"/>
      <c r="BE255" s="155"/>
      <c r="BF255" s="155"/>
      <c r="BG255" s="155"/>
      <c r="BH255" s="155"/>
      <c r="BI255" s="155"/>
      <c r="BJ255" s="155"/>
      <c r="BK255" s="155"/>
      <c r="BL255" s="155"/>
      <c r="BM255" s="155"/>
    </row>
    <row r="256" spans="1:65" ht="15.75" customHeight="1">
      <c r="A256" s="155"/>
      <c r="B256" s="156"/>
      <c r="C256" s="155"/>
      <c r="D256" s="150" t="s">
        <v>199</v>
      </c>
      <c r="E256" s="157" t="s">
        <v>1</v>
      </c>
      <c r="F256" s="158" t="s">
        <v>410</v>
      </c>
      <c r="G256" s="155"/>
      <c r="H256" s="159">
        <v>28.42</v>
      </c>
      <c r="I256" s="155"/>
      <c r="J256" s="155"/>
      <c r="K256" s="155"/>
      <c r="L256" s="156"/>
      <c r="M256" s="160"/>
      <c r="N256" s="155"/>
      <c r="O256" s="155"/>
      <c r="P256" s="155"/>
      <c r="Q256" s="155"/>
      <c r="R256" s="155"/>
      <c r="S256" s="155"/>
      <c r="T256" s="161"/>
      <c r="U256" s="155"/>
      <c r="V256" s="155"/>
      <c r="W256" s="155"/>
      <c r="X256" s="155"/>
      <c r="Y256" s="155"/>
      <c r="Z256" s="155"/>
      <c r="AA256" s="155"/>
      <c r="AB256" s="155"/>
      <c r="AC256" s="155"/>
      <c r="AD256" s="155"/>
      <c r="AE256" s="155"/>
      <c r="AF256" s="155"/>
      <c r="AG256" s="155"/>
      <c r="AH256" s="155"/>
      <c r="AI256" s="155"/>
      <c r="AJ256" s="155"/>
      <c r="AK256" s="155"/>
      <c r="AL256" s="155"/>
      <c r="AM256" s="155"/>
      <c r="AN256" s="155"/>
      <c r="AO256" s="155"/>
      <c r="AP256" s="155"/>
      <c r="AQ256" s="155"/>
      <c r="AR256" s="155"/>
      <c r="AS256" s="155"/>
      <c r="AT256" s="157" t="s">
        <v>199</v>
      </c>
      <c r="AU256" s="157" t="s">
        <v>86</v>
      </c>
      <c r="AV256" s="155" t="s">
        <v>86</v>
      </c>
      <c r="AW256" s="155" t="s">
        <v>32</v>
      </c>
      <c r="AX256" s="155" t="s">
        <v>76</v>
      </c>
      <c r="AY256" s="157" t="s">
        <v>127</v>
      </c>
      <c r="AZ256" s="155"/>
      <c r="BA256" s="155"/>
      <c r="BB256" s="155"/>
      <c r="BC256" s="155"/>
      <c r="BD256" s="155"/>
      <c r="BE256" s="155"/>
      <c r="BF256" s="155"/>
      <c r="BG256" s="155"/>
      <c r="BH256" s="155"/>
      <c r="BI256" s="155"/>
      <c r="BJ256" s="155"/>
      <c r="BK256" s="155"/>
      <c r="BL256" s="155"/>
      <c r="BM256" s="155"/>
    </row>
    <row r="257" spans="1:65" ht="15.75" customHeight="1">
      <c r="A257" s="155"/>
      <c r="B257" s="156"/>
      <c r="C257" s="155"/>
      <c r="D257" s="150" t="s">
        <v>199</v>
      </c>
      <c r="E257" s="157" t="s">
        <v>1</v>
      </c>
      <c r="F257" s="158" t="s">
        <v>411</v>
      </c>
      <c r="G257" s="155"/>
      <c r="H257" s="159">
        <v>-1.379</v>
      </c>
      <c r="I257" s="155"/>
      <c r="J257" s="155"/>
      <c r="K257" s="155"/>
      <c r="L257" s="156"/>
      <c r="M257" s="160"/>
      <c r="N257" s="155"/>
      <c r="O257" s="155"/>
      <c r="P257" s="155"/>
      <c r="Q257" s="155"/>
      <c r="R257" s="155"/>
      <c r="S257" s="155"/>
      <c r="T257" s="161"/>
      <c r="U257" s="155"/>
      <c r="V257" s="155"/>
      <c r="W257" s="155"/>
      <c r="X257" s="155"/>
      <c r="Y257" s="155"/>
      <c r="Z257" s="155"/>
      <c r="AA257" s="155"/>
      <c r="AB257" s="155"/>
      <c r="AC257" s="155"/>
      <c r="AD257" s="155"/>
      <c r="AE257" s="155"/>
      <c r="AF257" s="155"/>
      <c r="AG257" s="155"/>
      <c r="AH257" s="155"/>
      <c r="AI257" s="155"/>
      <c r="AJ257" s="155"/>
      <c r="AK257" s="155"/>
      <c r="AL257" s="155"/>
      <c r="AM257" s="155"/>
      <c r="AN257" s="155"/>
      <c r="AO257" s="155"/>
      <c r="AP257" s="155"/>
      <c r="AQ257" s="155"/>
      <c r="AR257" s="155"/>
      <c r="AS257" s="155"/>
      <c r="AT257" s="157" t="s">
        <v>199</v>
      </c>
      <c r="AU257" s="157" t="s">
        <v>86</v>
      </c>
      <c r="AV257" s="155" t="s">
        <v>86</v>
      </c>
      <c r="AW257" s="155" t="s">
        <v>32</v>
      </c>
      <c r="AX257" s="155" t="s">
        <v>76</v>
      </c>
      <c r="AY257" s="157" t="s">
        <v>127</v>
      </c>
      <c r="AZ257" s="155"/>
      <c r="BA257" s="155"/>
      <c r="BB257" s="155"/>
      <c r="BC257" s="155"/>
      <c r="BD257" s="155"/>
      <c r="BE257" s="155"/>
      <c r="BF257" s="155"/>
      <c r="BG257" s="155"/>
      <c r="BH257" s="155"/>
      <c r="BI257" s="155"/>
      <c r="BJ257" s="155"/>
      <c r="BK257" s="155"/>
      <c r="BL257" s="155"/>
      <c r="BM257" s="155"/>
    </row>
    <row r="258" spans="1:65" ht="15.75" customHeight="1">
      <c r="A258" s="155"/>
      <c r="B258" s="156"/>
      <c r="C258" s="155"/>
      <c r="D258" s="150" t="s">
        <v>199</v>
      </c>
      <c r="E258" s="157" t="s">
        <v>1</v>
      </c>
      <c r="F258" s="158" t="s">
        <v>412</v>
      </c>
      <c r="G258" s="155"/>
      <c r="H258" s="159">
        <v>11.02</v>
      </c>
      <c r="I258" s="155"/>
      <c r="J258" s="155"/>
      <c r="K258" s="155"/>
      <c r="L258" s="156"/>
      <c r="M258" s="160"/>
      <c r="N258" s="155"/>
      <c r="O258" s="155"/>
      <c r="P258" s="155"/>
      <c r="Q258" s="155"/>
      <c r="R258" s="155"/>
      <c r="S258" s="155"/>
      <c r="T258" s="161"/>
      <c r="U258" s="155"/>
      <c r="V258" s="155"/>
      <c r="W258" s="155"/>
      <c r="X258" s="155"/>
      <c r="Y258" s="155"/>
      <c r="Z258" s="155"/>
      <c r="AA258" s="155"/>
      <c r="AB258" s="155"/>
      <c r="AC258" s="155"/>
      <c r="AD258" s="155"/>
      <c r="AE258" s="155"/>
      <c r="AF258" s="155"/>
      <c r="AG258" s="155"/>
      <c r="AH258" s="155"/>
      <c r="AI258" s="155"/>
      <c r="AJ258" s="155"/>
      <c r="AK258" s="155"/>
      <c r="AL258" s="155"/>
      <c r="AM258" s="155"/>
      <c r="AN258" s="155"/>
      <c r="AO258" s="155"/>
      <c r="AP258" s="155"/>
      <c r="AQ258" s="155"/>
      <c r="AR258" s="155"/>
      <c r="AS258" s="155"/>
      <c r="AT258" s="157" t="s">
        <v>199</v>
      </c>
      <c r="AU258" s="157" t="s">
        <v>86</v>
      </c>
      <c r="AV258" s="155" t="s">
        <v>86</v>
      </c>
      <c r="AW258" s="155" t="s">
        <v>32</v>
      </c>
      <c r="AX258" s="155" t="s">
        <v>76</v>
      </c>
      <c r="AY258" s="157" t="s">
        <v>127</v>
      </c>
      <c r="AZ258" s="155"/>
      <c r="BA258" s="155"/>
      <c r="BB258" s="155"/>
      <c r="BC258" s="155"/>
      <c r="BD258" s="155"/>
      <c r="BE258" s="155"/>
      <c r="BF258" s="155"/>
      <c r="BG258" s="155"/>
      <c r="BH258" s="155"/>
      <c r="BI258" s="155"/>
      <c r="BJ258" s="155"/>
      <c r="BK258" s="155"/>
      <c r="BL258" s="155"/>
      <c r="BM258" s="155"/>
    </row>
    <row r="259" spans="1:65" ht="15.75" customHeight="1">
      <c r="A259" s="155"/>
      <c r="B259" s="156"/>
      <c r="C259" s="155"/>
      <c r="D259" s="150" t="s">
        <v>199</v>
      </c>
      <c r="E259" s="157" t="s">
        <v>1</v>
      </c>
      <c r="F259" s="158" t="s">
        <v>411</v>
      </c>
      <c r="G259" s="155"/>
      <c r="H259" s="159">
        <v>-1.379</v>
      </c>
      <c r="I259" s="155"/>
      <c r="J259" s="155"/>
      <c r="K259" s="155"/>
      <c r="L259" s="156"/>
      <c r="M259" s="160"/>
      <c r="N259" s="155"/>
      <c r="O259" s="155"/>
      <c r="P259" s="155"/>
      <c r="Q259" s="155"/>
      <c r="R259" s="155"/>
      <c r="S259" s="155"/>
      <c r="T259" s="161"/>
      <c r="U259" s="155"/>
      <c r="V259" s="155"/>
      <c r="W259" s="155"/>
      <c r="X259" s="155"/>
      <c r="Y259" s="155"/>
      <c r="Z259" s="155"/>
      <c r="AA259" s="155"/>
      <c r="AB259" s="155"/>
      <c r="AC259" s="155"/>
      <c r="AD259" s="155"/>
      <c r="AE259" s="155"/>
      <c r="AF259" s="155"/>
      <c r="AG259" s="155"/>
      <c r="AH259" s="155"/>
      <c r="AI259" s="155"/>
      <c r="AJ259" s="155"/>
      <c r="AK259" s="155"/>
      <c r="AL259" s="155"/>
      <c r="AM259" s="155"/>
      <c r="AN259" s="155"/>
      <c r="AO259" s="155"/>
      <c r="AP259" s="155"/>
      <c r="AQ259" s="155"/>
      <c r="AR259" s="155"/>
      <c r="AS259" s="155"/>
      <c r="AT259" s="157" t="s">
        <v>199</v>
      </c>
      <c r="AU259" s="157" t="s">
        <v>86</v>
      </c>
      <c r="AV259" s="155" t="s">
        <v>86</v>
      </c>
      <c r="AW259" s="155" t="s">
        <v>32</v>
      </c>
      <c r="AX259" s="155" t="s">
        <v>76</v>
      </c>
      <c r="AY259" s="157" t="s">
        <v>127</v>
      </c>
      <c r="AZ259" s="155"/>
      <c r="BA259" s="155"/>
      <c r="BB259" s="155"/>
      <c r="BC259" s="155"/>
      <c r="BD259" s="155"/>
      <c r="BE259" s="155"/>
      <c r="BF259" s="155"/>
      <c r="BG259" s="155"/>
      <c r="BH259" s="155"/>
      <c r="BI259" s="155"/>
      <c r="BJ259" s="155"/>
      <c r="BK259" s="155"/>
      <c r="BL259" s="155"/>
      <c r="BM259" s="155"/>
    </row>
    <row r="260" spans="1:65" ht="15.75" customHeight="1">
      <c r="A260" s="155"/>
      <c r="B260" s="156"/>
      <c r="C260" s="155"/>
      <c r="D260" s="150" t="s">
        <v>199</v>
      </c>
      <c r="E260" s="157" t="s">
        <v>1</v>
      </c>
      <c r="F260" s="158" t="s">
        <v>413</v>
      </c>
      <c r="G260" s="155"/>
      <c r="H260" s="159">
        <v>2.25</v>
      </c>
      <c r="I260" s="155"/>
      <c r="J260" s="155"/>
      <c r="K260" s="155"/>
      <c r="L260" s="156"/>
      <c r="M260" s="160"/>
      <c r="N260" s="155"/>
      <c r="O260" s="155"/>
      <c r="P260" s="155"/>
      <c r="Q260" s="155"/>
      <c r="R260" s="155"/>
      <c r="S260" s="155"/>
      <c r="T260" s="161"/>
      <c r="U260" s="155"/>
      <c r="V260" s="155"/>
      <c r="W260" s="155"/>
      <c r="X260" s="155"/>
      <c r="Y260" s="155"/>
      <c r="Z260" s="155"/>
      <c r="AA260" s="155"/>
      <c r="AB260" s="155"/>
      <c r="AC260" s="155"/>
      <c r="AD260" s="155"/>
      <c r="AE260" s="155"/>
      <c r="AF260" s="155"/>
      <c r="AG260" s="155"/>
      <c r="AH260" s="155"/>
      <c r="AI260" s="155"/>
      <c r="AJ260" s="155"/>
      <c r="AK260" s="155"/>
      <c r="AL260" s="155"/>
      <c r="AM260" s="155"/>
      <c r="AN260" s="155"/>
      <c r="AO260" s="155"/>
      <c r="AP260" s="155"/>
      <c r="AQ260" s="155"/>
      <c r="AR260" s="155"/>
      <c r="AS260" s="155"/>
      <c r="AT260" s="157" t="s">
        <v>199</v>
      </c>
      <c r="AU260" s="157" t="s">
        <v>86</v>
      </c>
      <c r="AV260" s="155" t="s">
        <v>86</v>
      </c>
      <c r="AW260" s="155" t="s">
        <v>32</v>
      </c>
      <c r="AX260" s="155" t="s">
        <v>76</v>
      </c>
      <c r="AY260" s="157" t="s">
        <v>127</v>
      </c>
      <c r="AZ260" s="155"/>
      <c r="BA260" s="155"/>
      <c r="BB260" s="155"/>
      <c r="BC260" s="155"/>
      <c r="BD260" s="155"/>
      <c r="BE260" s="155"/>
      <c r="BF260" s="155"/>
      <c r="BG260" s="155"/>
      <c r="BH260" s="155"/>
      <c r="BI260" s="155"/>
      <c r="BJ260" s="155"/>
      <c r="BK260" s="155"/>
      <c r="BL260" s="155"/>
      <c r="BM260" s="155"/>
    </row>
    <row r="261" spans="1:65" ht="15.75" customHeight="1">
      <c r="A261" s="155"/>
      <c r="B261" s="156"/>
      <c r="C261" s="155"/>
      <c r="D261" s="150" t="s">
        <v>199</v>
      </c>
      <c r="E261" s="157" t="s">
        <v>1</v>
      </c>
      <c r="F261" s="158" t="s">
        <v>414</v>
      </c>
      <c r="G261" s="155"/>
      <c r="H261" s="159">
        <v>1.8919999999999999</v>
      </c>
      <c r="I261" s="155"/>
      <c r="J261" s="155"/>
      <c r="K261" s="155"/>
      <c r="L261" s="156"/>
      <c r="M261" s="160"/>
      <c r="N261" s="155"/>
      <c r="O261" s="155"/>
      <c r="P261" s="155"/>
      <c r="Q261" s="155"/>
      <c r="R261" s="155"/>
      <c r="S261" s="155"/>
      <c r="T261" s="161"/>
      <c r="U261" s="155"/>
      <c r="V261" s="155"/>
      <c r="W261" s="155"/>
      <c r="X261" s="155"/>
      <c r="Y261" s="155"/>
      <c r="Z261" s="155"/>
      <c r="AA261" s="155"/>
      <c r="AB261" s="155"/>
      <c r="AC261" s="155"/>
      <c r="AD261" s="155"/>
      <c r="AE261" s="155"/>
      <c r="AF261" s="155"/>
      <c r="AG261" s="155"/>
      <c r="AH261" s="155"/>
      <c r="AI261" s="155"/>
      <c r="AJ261" s="155"/>
      <c r="AK261" s="155"/>
      <c r="AL261" s="155"/>
      <c r="AM261" s="155"/>
      <c r="AN261" s="155"/>
      <c r="AO261" s="155"/>
      <c r="AP261" s="155"/>
      <c r="AQ261" s="155"/>
      <c r="AR261" s="155"/>
      <c r="AS261" s="155"/>
      <c r="AT261" s="157" t="s">
        <v>199</v>
      </c>
      <c r="AU261" s="157" t="s">
        <v>86</v>
      </c>
      <c r="AV261" s="155" t="s">
        <v>86</v>
      </c>
      <c r="AW261" s="155" t="s">
        <v>32</v>
      </c>
      <c r="AX261" s="155" t="s">
        <v>76</v>
      </c>
      <c r="AY261" s="157" t="s">
        <v>127</v>
      </c>
      <c r="AZ261" s="155"/>
      <c r="BA261" s="155"/>
      <c r="BB261" s="155"/>
      <c r="BC261" s="155"/>
      <c r="BD261" s="155"/>
      <c r="BE261" s="155"/>
      <c r="BF261" s="155"/>
      <c r="BG261" s="155"/>
      <c r="BH261" s="155"/>
      <c r="BI261" s="155"/>
      <c r="BJ261" s="155"/>
      <c r="BK261" s="155"/>
      <c r="BL261" s="155"/>
      <c r="BM261" s="155"/>
    </row>
    <row r="262" spans="1:65" ht="15.75" customHeight="1">
      <c r="A262" s="155"/>
      <c r="B262" s="156"/>
      <c r="C262" s="155"/>
      <c r="D262" s="150" t="s">
        <v>199</v>
      </c>
      <c r="E262" s="157" t="s">
        <v>1</v>
      </c>
      <c r="F262" s="158" t="s">
        <v>415</v>
      </c>
      <c r="G262" s="155"/>
      <c r="H262" s="159">
        <v>6.8250000000000002</v>
      </c>
      <c r="I262" s="155"/>
      <c r="J262" s="155"/>
      <c r="K262" s="155"/>
      <c r="L262" s="156"/>
      <c r="M262" s="160"/>
      <c r="N262" s="155"/>
      <c r="O262" s="155"/>
      <c r="P262" s="155"/>
      <c r="Q262" s="155"/>
      <c r="R262" s="155"/>
      <c r="S262" s="155"/>
      <c r="T262" s="161"/>
      <c r="U262" s="155"/>
      <c r="V262" s="155"/>
      <c r="W262" s="155"/>
      <c r="X262" s="155"/>
      <c r="Y262" s="155"/>
      <c r="Z262" s="155"/>
      <c r="AA262" s="155"/>
      <c r="AB262" s="155"/>
      <c r="AC262" s="155"/>
      <c r="AD262" s="155"/>
      <c r="AE262" s="155"/>
      <c r="AF262" s="155"/>
      <c r="AG262" s="155"/>
      <c r="AH262" s="155"/>
      <c r="AI262" s="155"/>
      <c r="AJ262" s="155"/>
      <c r="AK262" s="155"/>
      <c r="AL262" s="155"/>
      <c r="AM262" s="155"/>
      <c r="AN262" s="155"/>
      <c r="AO262" s="155"/>
      <c r="AP262" s="155"/>
      <c r="AQ262" s="155"/>
      <c r="AR262" s="155"/>
      <c r="AS262" s="155"/>
      <c r="AT262" s="157" t="s">
        <v>199</v>
      </c>
      <c r="AU262" s="157" t="s">
        <v>86</v>
      </c>
      <c r="AV262" s="155" t="s">
        <v>86</v>
      </c>
      <c r="AW262" s="155" t="s">
        <v>32</v>
      </c>
      <c r="AX262" s="155" t="s">
        <v>76</v>
      </c>
      <c r="AY262" s="157" t="s">
        <v>127</v>
      </c>
      <c r="AZ262" s="155"/>
      <c r="BA262" s="155"/>
      <c r="BB262" s="155"/>
      <c r="BC262" s="155"/>
      <c r="BD262" s="155"/>
      <c r="BE262" s="155"/>
      <c r="BF262" s="155"/>
      <c r="BG262" s="155"/>
      <c r="BH262" s="155"/>
      <c r="BI262" s="155"/>
      <c r="BJ262" s="155"/>
      <c r="BK262" s="155"/>
      <c r="BL262" s="155"/>
      <c r="BM262" s="155"/>
    </row>
    <row r="263" spans="1:65" ht="15.75" customHeight="1">
      <c r="A263" s="155"/>
      <c r="B263" s="156"/>
      <c r="C263" s="155"/>
      <c r="D263" s="150" t="s">
        <v>199</v>
      </c>
      <c r="E263" s="157" t="s">
        <v>1</v>
      </c>
      <c r="F263" s="158" t="s">
        <v>416</v>
      </c>
      <c r="G263" s="155"/>
      <c r="H263" s="159">
        <v>15.84</v>
      </c>
      <c r="I263" s="155"/>
      <c r="J263" s="155"/>
      <c r="K263" s="155"/>
      <c r="L263" s="156"/>
      <c r="M263" s="160"/>
      <c r="N263" s="155"/>
      <c r="O263" s="155"/>
      <c r="P263" s="155"/>
      <c r="Q263" s="155"/>
      <c r="R263" s="155"/>
      <c r="S263" s="155"/>
      <c r="T263" s="161"/>
      <c r="U263" s="155"/>
      <c r="V263" s="155"/>
      <c r="W263" s="155"/>
      <c r="X263" s="155"/>
      <c r="Y263" s="155"/>
      <c r="Z263" s="155"/>
      <c r="AA263" s="155"/>
      <c r="AB263" s="155"/>
      <c r="AC263" s="155"/>
      <c r="AD263" s="155"/>
      <c r="AE263" s="155"/>
      <c r="AF263" s="155"/>
      <c r="AG263" s="155"/>
      <c r="AH263" s="155"/>
      <c r="AI263" s="155"/>
      <c r="AJ263" s="155"/>
      <c r="AK263" s="155"/>
      <c r="AL263" s="155"/>
      <c r="AM263" s="155"/>
      <c r="AN263" s="155"/>
      <c r="AO263" s="155"/>
      <c r="AP263" s="155"/>
      <c r="AQ263" s="155"/>
      <c r="AR263" s="155"/>
      <c r="AS263" s="155"/>
      <c r="AT263" s="157" t="s">
        <v>199</v>
      </c>
      <c r="AU263" s="157" t="s">
        <v>86</v>
      </c>
      <c r="AV263" s="155" t="s">
        <v>86</v>
      </c>
      <c r="AW263" s="155" t="s">
        <v>32</v>
      </c>
      <c r="AX263" s="155" t="s">
        <v>76</v>
      </c>
      <c r="AY263" s="157" t="s">
        <v>127</v>
      </c>
      <c r="AZ263" s="155"/>
      <c r="BA263" s="155"/>
      <c r="BB263" s="155"/>
      <c r="BC263" s="155"/>
      <c r="BD263" s="155"/>
      <c r="BE263" s="155"/>
      <c r="BF263" s="155"/>
      <c r="BG263" s="155"/>
      <c r="BH263" s="155"/>
      <c r="BI263" s="155"/>
      <c r="BJ263" s="155"/>
      <c r="BK263" s="155"/>
      <c r="BL263" s="155"/>
      <c r="BM263" s="155"/>
    </row>
    <row r="264" spans="1:65" ht="15.75" customHeight="1">
      <c r="A264" s="148"/>
      <c r="B264" s="149"/>
      <c r="C264" s="148"/>
      <c r="D264" s="150" t="s">
        <v>199</v>
      </c>
      <c r="E264" s="151" t="s">
        <v>1</v>
      </c>
      <c r="F264" s="152" t="s">
        <v>369</v>
      </c>
      <c r="G264" s="148"/>
      <c r="H264" s="151" t="s">
        <v>1</v>
      </c>
      <c r="I264" s="148"/>
      <c r="J264" s="148"/>
      <c r="K264" s="148"/>
      <c r="L264" s="149"/>
      <c r="M264" s="153"/>
      <c r="N264" s="148"/>
      <c r="O264" s="148"/>
      <c r="P264" s="148"/>
      <c r="Q264" s="148"/>
      <c r="R264" s="148"/>
      <c r="S264" s="148"/>
      <c r="T264" s="154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51" t="s">
        <v>199</v>
      </c>
      <c r="AU264" s="151" t="s">
        <v>86</v>
      </c>
      <c r="AV264" s="148" t="s">
        <v>84</v>
      </c>
      <c r="AW264" s="148" t="s">
        <v>32</v>
      </c>
      <c r="AX264" s="148" t="s">
        <v>76</v>
      </c>
      <c r="AY264" s="151" t="s">
        <v>127</v>
      </c>
      <c r="AZ264" s="148"/>
      <c r="BA264" s="148"/>
      <c r="BB264" s="148"/>
      <c r="BC264" s="148"/>
      <c r="BD264" s="148"/>
      <c r="BE264" s="148"/>
      <c r="BF264" s="148"/>
      <c r="BG264" s="148"/>
      <c r="BH264" s="148"/>
      <c r="BI264" s="148"/>
      <c r="BJ264" s="148"/>
      <c r="BK264" s="148"/>
      <c r="BL264" s="148"/>
      <c r="BM264" s="148"/>
    </row>
    <row r="265" spans="1:65" ht="15.75" customHeight="1">
      <c r="A265" s="155"/>
      <c r="B265" s="156"/>
      <c r="C265" s="155"/>
      <c r="D265" s="150" t="s">
        <v>199</v>
      </c>
      <c r="E265" s="157" t="s">
        <v>1</v>
      </c>
      <c r="F265" s="158" t="s">
        <v>417</v>
      </c>
      <c r="G265" s="155"/>
      <c r="H265" s="159">
        <v>6.1050000000000004</v>
      </c>
      <c r="I265" s="155"/>
      <c r="J265" s="155"/>
      <c r="K265" s="155"/>
      <c r="L265" s="156"/>
      <c r="M265" s="160"/>
      <c r="N265" s="155"/>
      <c r="O265" s="155"/>
      <c r="P265" s="155"/>
      <c r="Q265" s="155"/>
      <c r="R265" s="155"/>
      <c r="S265" s="155"/>
      <c r="T265" s="161"/>
      <c r="U265" s="155"/>
      <c r="V265" s="155"/>
      <c r="W265" s="155"/>
      <c r="X265" s="155"/>
      <c r="Y265" s="155"/>
      <c r="Z265" s="155"/>
      <c r="AA265" s="155"/>
      <c r="AB265" s="155"/>
      <c r="AC265" s="155"/>
      <c r="AD265" s="155"/>
      <c r="AE265" s="155"/>
      <c r="AF265" s="155"/>
      <c r="AG265" s="155"/>
      <c r="AH265" s="155"/>
      <c r="AI265" s="155"/>
      <c r="AJ265" s="155"/>
      <c r="AK265" s="155"/>
      <c r="AL265" s="155"/>
      <c r="AM265" s="155"/>
      <c r="AN265" s="155"/>
      <c r="AO265" s="155"/>
      <c r="AP265" s="155"/>
      <c r="AQ265" s="155"/>
      <c r="AR265" s="155"/>
      <c r="AS265" s="155"/>
      <c r="AT265" s="157" t="s">
        <v>199</v>
      </c>
      <c r="AU265" s="157" t="s">
        <v>86</v>
      </c>
      <c r="AV265" s="155" t="s">
        <v>86</v>
      </c>
      <c r="AW265" s="155" t="s">
        <v>32</v>
      </c>
      <c r="AX265" s="155" t="s">
        <v>76</v>
      </c>
      <c r="AY265" s="157" t="s">
        <v>127</v>
      </c>
      <c r="AZ265" s="155"/>
      <c r="BA265" s="155"/>
      <c r="BB265" s="155"/>
      <c r="BC265" s="155"/>
      <c r="BD265" s="155"/>
      <c r="BE265" s="155"/>
      <c r="BF265" s="155"/>
      <c r="BG265" s="155"/>
      <c r="BH265" s="155"/>
      <c r="BI265" s="155"/>
      <c r="BJ265" s="155"/>
      <c r="BK265" s="155"/>
      <c r="BL265" s="155"/>
      <c r="BM265" s="155"/>
    </row>
    <row r="266" spans="1:65" ht="15.75" customHeight="1">
      <c r="A266" s="155"/>
      <c r="B266" s="156"/>
      <c r="C266" s="155"/>
      <c r="D266" s="150" t="s">
        <v>199</v>
      </c>
      <c r="E266" s="157" t="s">
        <v>1</v>
      </c>
      <c r="F266" s="158" t="s">
        <v>418</v>
      </c>
      <c r="G266" s="155"/>
      <c r="H266" s="159">
        <v>3.5</v>
      </c>
      <c r="I266" s="155"/>
      <c r="J266" s="155"/>
      <c r="K266" s="155"/>
      <c r="L266" s="156"/>
      <c r="M266" s="160"/>
      <c r="N266" s="155"/>
      <c r="O266" s="155"/>
      <c r="P266" s="155"/>
      <c r="Q266" s="155"/>
      <c r="R266" s="155"/>
      <c r="S266" s="155"/>
      <c r="T266" s="161"/>
      <c r="U266" s="155"/>
      <c r="V266" s="155"/>
      <c r="W266" s="155"/>
      <c r="X266" s="155"/>
      <c r="Y266" s="155"/>
      <c r="Z266" s="155"/>
      <c r="AA266" s="155"/>
      <c r="AB266" s="155"/>
      <c r="AC266" s="155"/>
      <c r="AD266" s="155"/>
      <c r="AE266" s="155"/>
      <c r="AF266" s="155"/>
      <c r="AG266" s="155"/>
      <c r="AH266" s="155"/>
      <c r="AI266" s="155"/>
      <c r="AJ266" s="155"/>
      <c r="AK266" s="155"/>
      <c r="AL266" s="155"/>
      <c r="AM266" s="155"/>
      <c r="AN266" s="155"/>
      <c r="AO266" s="155"/>
      <c r="AP266" s="155"/>
      <c r="AQ266" s="155"/>
      <c r="AR266" s="155"/>
      <c r="AS266" s="155"/>
      <c r="AT266" s="157" t="s">
        <v>199</v>
      </c>
      <c r="AU266" s="157" t="s">
        <v>86</v>
      </c>
      <c r="AV266" s="155" t="s">
        <v>86</v>
      </c>
      <c r="AW266" s="155" t="s">
        <v>32</v>
      </c>
      <c r="AX266" s="155" t="s">
        <v>76</v>
      </c>
      <c r="AY266" s="157" t="s">
        <v>127</v>
      </c>
      <c r="AZ266" s="155"/>
      <c r="BA266" s="155"/>
      <c r="BB266" s="155"/>
      <c r="BC266" s="155"/>
      <c r="BD266" s="155"/>
      <c r="BE266" s="155"/>
      <c r="BF266" s="155"/>
      <c r="BG266" s="155"/>
      <c r="BH266" s="155"/>
      <c r="BI266" s="155"/>
      <c r="BJ266" s="155"/>
      <c r="BK266" s="155"/>
      <c r="BL266" s="155"/>
      <c r="BM266" s="155"/>
    </row>
    <row r="267" spans="1:65" ht="15.75" customHeight="1">
      <c r="A267" s="155"/>
      <c r="B267" s="156"/>
      <c r="C267" s="155"/>
      <c r="D267" s="150" t="s">
        <v>199</v>
      </c>
      <c r="E267" s="157" t="s">
        <v>1</v>
      </c>
      <c r="F267" s="158" t="s">
        <v>419</v>
      </c>
      <c r="G267" s="155"/>
      <c r="H267" s="159">
        <v>7.37</v>
      </c>
      <c r="I267" s="155"/>
      <c r="J267" s="155"/>
      <c r="K267" s="155"/>
      <c r="L267" s="156"/>
      <c r="M267" s="160"/>
      <c r="N267" s="155"/>
      <c r="O267" s="155"/>
      <c r="P267" s="155"/>
      <c r="Q267" s="155"/>
      <c r="R267" s="155"/>
      <c r="S267" s="155"/>
      <c r="T267" s="161"/>
      <c r="U267" s="155"/>
      <c r="V267" s="155"/>
      <c r="W267" s="155"/>
      <c r="X267" s="155"/>
      <c r="Y267" s="155"/>
      <c r="Z267" s="155"/>
      <c r="AA267" s="155"/>
      <c r="AB267" s="155"/>
      <c r="AC267" s="155"/>
      <c r="AD267" s="155"/>
      <c r="AE267" s="155"/>
      <c r="AF267" s="155"/>
      <c r="AG267" s="155"/>
      <c r="AH267" s="155"/>
      <c r="AI267" s="155"/>
      <c r="AJ267" s="155"/>
      <c r="AK267" s="155"/>
      <c r="AL267" s="155"/>
      <c r="AM267" s="155"/>
      <c r="AN267" s="155"/>
      <c r="AO267" s="155"/>
      <c r="AP267" s="155"/>
      <c r="AQ267" s="155"/>
      <c r="AR267" s="155"/>
      <c r="AS267" s="155"/>
      <c r="AT267" s="157" t="s">
        <v>199</v>
      </c>
      <c r="AU267" s="157" t="s">
        <v>86</v>
      </c>
      <c r="AV267" s="155" t="s">
        <v>86</v>
      </c>
      <c r="AW267" s="155" t="s">
        <v>32</v>
      </c>
      <c r="AX267" s="155" t="s">
        <v>76</v>
      </c>
      <c r="AY267" s="157" t="s">
        <v>127</v>
      </c>
      <c r="AZ267" s="155"/>
      <c r="BA267" s="155"/>
      <c r="BB267" s="155"/>
      <c r="BC267" s="155"/>
      <c r="BD267" s="155"/>
      <c r="BE267" s="155"/>
      <c r="BF267" s="155"/>
      <c r="BG267" s="155"/>
      <c r="BH267" s="155"/>
      <c r="BI267" s="155"/>
      <c r="BJ267" s="155"/>
      <c r="BK267" s="155"/>
      <c r="BL267" s="155"/>
      <c r="BM267" s="155"/>
    </row>
    <row r="268" spans="1:65" ht="15.75" customHeight="1">
      <c r="A268" s="155"/>
      <c r="B268" s="156"/>
      <c r="C268" s="155"/>
      <c r="D268" s="150" t="s">
        <v>199</v>
      </c>
      <c r="E268" s="157" t="s">
        <v>1</v>
      </c>
      <c r="F268" s="158" t="s">
        <v>420</v>
      </c>
      <c r="G268" s="155"/>
      <c r="H268" s="159">
        <v>10.385</v>
      </c>
      <c r="I268" s="155"/>
      <c r="J268" s="155"/>
      <c r="K268" s="155"/>
      <c r="L268" s="156"/>
      <c r="M268" s="160"/>
      <c r="N268" s="155"/>
      <c r="O268" s="155"/>
      <c r="P268" s="155"/>
      <c r="Q268" s="155"/>
      <c r="R268" s="155"/>
      <c r="S268" s="155"/>
      <c r="T268" s="161"/>
      <c r="U268" s="155"/>
      <c r="V268" s="155"/>
      <c r="W268" s="155"/>
      <c r="X268" s="155"/>
      <c r="Y268" s="155"/>
      <c r="Z268" s="155"/>
      <c r="AA268" s="155"/>
      <c r="AB268" s="155"/>
      <c r="AC268" s="155"/>
      <c r="AD268" s="155"/>
      <c r="AE268" s="155"/>
      <c r="AF268" s="155"/>
      <c r="AG268" s="155"/>
      <c r="AH268" s="155"/>
      <c r="AI268" s="155"/>
      <c r="AJ268" s="155"/>
      <c r="AK268" s="155"/>
      <c r="AL268" s="155"/>
      <c r="AM268" s="155"/>
      <c r="AN268" s="155"/>
      <c r="AO268" s="155"/>
      <c r="AP268" s="155"/>
      <c r="AQ268" s="155"/>
      <c r="AR268" s="155"/>
      <c r="AS268" s="155"/>
      <c r="AT268" s="157" t="s">
        <v>199</v>
      </c>
      <c r="AU268" s="157" t="s">
        <v>86</v>
      </c>
      <c r="AV268" s="155" t="s">
        <v>86</v>
      </c>
      <c r="AW268" s="155" t="s">
        <v>32</v>
      </c>
      <c r="AX268" s="155" t="s">
        <v>76</v>
      </c>
      <c r="AY268" s="157" t="s">
        <v>127</v>
      </c>
      <c r="AZ268" s="155"/>
      <c r="BA268" s="155"/>
      <c r="BB268" s="155"/>
      <c r="BC268" s="155"/>
      <c r="BD268" s="155"/>
      <c r="BE268" s="155"/>
      <c r="BF268" s="155"/>
      <c r="BG268" s="155"/>
      <c r="BH268" s="155"/>
      <c r="BI268" s="155"/>
      <c r="BJ268" s="155"/>
      <c r="BK268" s="155"/>
      <c r="BL268" s="155"/>
      <c r="BM268" s="155"/>
    </row>
    <row r="269" spans="1:65" ht="15.75" customHeight="1">
      <c r="A269" s="162"/>
      <c r="B269" s="163"/>
      <c r="C269" s="162"/>
      <c r="D269" s="150" t="s">
        <v>199</v>
      </c>
      <c r="E269" s="164" t="s">
        <v>162</v>
      </c>
      <c r="F269" s="165" t="s">
        <v>218</v>
      </c>
      <c r="G269" s="162"/>
      <c r="H269" s="166">
        <v>246.63900000000001</v>
      </c>
      <c r="I269" s="162"/>
      <c r="J269" s="162"/>
      <c r="K269" s="162"/>
      <c r="L269" s="163"/>
      <c r="M269" s="167"/>
      <c r="N269" s="162"/>
      <c r="O269" s="162"/>
      <c r="P269" s="162"/>
      <c r="Q269" s="162"/>
      <c r="R269" s="162"/>
      <c r="S269" s="162"/>
      <c r="T269" s="168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4" t="s">
        <v>199</v>
      </c>
      <c r="AU269" s="164" t="s">
        <v>86</v>
      </c>
      <c r="AV269" s="162" t="s">
        <v>144</v>
      </c>
      <c r="AW269" s="162" t="s">
        <v>32</v>
      </c>
      <c r="AX269" s="162" t="s">
        <v>84</v>
      </c>
      <c r="AY269" s="164" t="s">
        <v>127</v>
      </c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</row>
    <row r="270" spans="1:65" ht="21.75" customHeight="1">
      <c r="A270" s="18"/>
      <c r="B270" s="19"/>
      <c r="C270" s="129" t="s">
        <v>421</v>
      </c>
      <c r="D270" s="129" t="s">
        <v>130</v>
      </c>
      <c r="E270" s="130" t="s">
        <v>422</v>
      </c>
      <c r="F270" s="131" t="s">
        <v>423</v>
      </c>
      <c r="G270" s="132" t="s">
        <v>209</v>
      </c>
      <c r="H270" s="133">
        <v>7.1</v>
      </c>
      <c r="I270" s="134"/>
      <c r="J270" s="135">
        <f>ROUND(I270*H270,2)</f>
        <v>0</v>
      </c>
      <c r="K270" s="131" t="s">
        <v>1</v>
      </c>
      <c r="L270" s="19"/>
      <c r="M270" s="136" t="s">
        <v>1</v>
      </c>
      <c r="N270" s="137" t="s">
        <v>41</v>
      </c>
      <c r="O270" s="18"/>
      <c r="P270" s="138">
        <f>O270*H270</f>
        <v>0</v>
      </c>
      <c r="Q270" s="138">
        <v>1.5E-3</v>
      </c>
      <c r="R270" s="138">
        <f>Q270*H270</f>
        <v>1.065E-2</v>
      </c>
      <c r="S270" s="138">
        <v>0</v>
      </c>
      <c r="T270" s="139">
        <f>S270*H270</f>
        <v>0</v>
      </c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40" t="s">
        <v>144</v>
      </c>
      <c r="AS270" s="18"/>
      <c r="AT270" s="140" t="s">
        <v>130</v>
      </c>
      <c r="AU270" s="140" t="s">
        <v>86</v>
      </c>
      <c r="AV270" s="18"/>
      <c r="AW270" s="18"/>
      <c r="AX270" s="18"/>
      <c r="AY270" s="3" t="s">
        <v>127</v>
      </c>
      <c r="AZ270" s="18"/>
      <c r="BA270" s="18"/>
      <c r="BB270" s="18"/>
      <c r="BC270" s="18"/>
      <c r="BD270" s="18"/>
      <c r="BE270" s="141">
        <f>IF(N270="základní",J270,0)</f>
        <v>0</v>
      </c>
      <c r="BF270" s="141">
        <f>IF(N270="snížená",J270,0)</f>
        <v>0</v>
      </c>
      <c r="BG270" s="141">
        <f>IF(N270="zákl. přenesená",J270,0)</f>
        <v>0</v>
      </c>
      <c r="BH270" s="141">
        <f>IF(N270="sníž. přenesená",J270,0)</f>
        <v>0</v>
      </c>
      <c r="BI270" s="141">
        <f>IF(N270="nulová",J270,0)</f>
        <v>0</v>
      </c>
      <c r="BJ270" s="3" t="s">
        <v>84</v>
      </c>
      <c r="BK270" s="141">
        <f>ROUND(I270*H270,2)</f>
        <v>0</v>
      </c>
      <c r="BL270" s="3" t="s">
        <v>144</v>
      </c>
      <c r="BM270" s="140" t="s">
        <v>424</v>
      </c>
    </row>
    <row r="271" spans="1:65" ht="15.75" customHeight="1">
      <c r="A271" s="155"/>
      <c r="B271" s="156"/>
      <c r="C271" s="155"/>
      <c r="D271" s="150" t="s">
        <v>199</v>
      </c>
      <c r="E271" s="157" t="s">
        <v>1</v>
      </c>
      <c r="F271" s="158" t="s">
        <v>425</v>
      </c>
      <c r="G271" s="155"/>
      <c r="H271" s="159">
        <v>7.1</v>
      </c>
      <c r="I271" s="155"/>
      <c r="J271" s="155"/>
      <c r="K271" s="155"/>
      <c r="L271" s="156"/>
      <c r="M271" s="160"/>
      <c r="N271" s="155"/>
      <c r="O271" s="155"/>
      <c r="P271" s="155"/>
      <c r="Q271" s="155"/>
      <c r="R271" s="155"/>
      <c r="S271" s="155"/>
      <c r="T271" s="161"/>
      <c r="U271" s="155"/>
      <c r="V271" s="155"/>
      <c r="W271" s="155"/>
      <c r="X271" s="155"/>
      <c r="Y271" s="155"/>
      <c r="Z271" s="155"/>
      <c r="AA271" s="155"/>
      <c r="AB271" s="155"/>
      <c r="AC271" s="155"/>
      <c r="AD271" s="155"/>
      <c r="AE271" s="155"/>
      <c r="AF271" s="155"/>
      <c r="AG271" s="155"/>
      <c r="AH271" s="155"/>
      <c r="AI271" s="155"/>
      <c r="AJ271" s="155"/>
      <c r="AK271" s="155"/>
      <c r="AL271" s="155"/>
      <c r="AM271" s="155"/>
      <c r="AN271" s="155"/>
      <c r="AO271" s="155"/>
      <c r="AP271" s="155"/>
      <c r="AQ271" s="155"/>
      <c r="AR271" s="155"/>
      <c r="AS271" s="155"/>
      <c r="AT271" s="157" t="s">
        <v>199</v>
      </c>
      <c r="AU271" s="157" t="s">
        <v>86</v>
      </c>
      <c r="AV271" s="155" t="s">
        <v>86</v>
      </c>
      <c r="AW271" s="155" t="s">
        <v>32</v>
      </c>
      <c r="AX271" s="155" t="s">
        <v>84</v>
      </c>
      <c r="AY271" s="157" t="s">
        <v>127</v>
      </c>
      <c r="AZ271" s="155"/>
      <c r="BA271" s="155"/>
      <c r="BB271" s="155"/>
      <c r="BC271" s="155"/>
      <c r="BD271" s="155"/>
      <c r="BE271" s="155"/>
      <c r="BF271" s="155"/>
      <c r="BG271" s="155"/>
      <c r="BH271" s="155"/>
      <c r="BI271" s="155"/>
      <c r="BJ271" s="155"/>
      <c r="BK271" s="155"/>
      <c r="BL271" s="155"/>
      <c r="BM271" s="155"/>
    </row>
    <row r="272" spans="1:65" ht="22.5" customHeight="1">
      <c r="A272" s="117"/>
      <c r="B272" s="118"/>
      <c r="C272" s="117"/>
      <c r="D272" s="119" t="s">
        <v>75</v>
      </c>
      <c r="E272" s="127" t="s">
        <v>242</v>
      </c>
      <c r="F272" s="127" t="s">
        <v>426</v>
      </c>
      <c r="G272" s="117"/>
      <c r="H272" s="117"/>
      <c r="I272" s="117"/>
      <c r="J272" s="128">
        <f>BK272</f>
        <v>0</v>
      </c>
      <c r="K272" s="117"/>
      <c r="L272" s="118"/>
      <c r="M272" s="122"/>
      <c r="N272" s="117"/>
      <c r="O272" s="117"/>
      <c r="P272" s="123">
        <f>SUM(P273:P363)</f>
        <v>0</v>
      </c>
      <c r="Q272" s="117"/>
      <c r="R272" s="123">
        <f>SUM(R273:R363)</f>
        <v>19.320624500000001</v>
      </c>
      <c r="S272" s="117"/>
      <c r="T272" s="124">
        <f>SUM(T273:T363)</f>
        <v>49.192460000000011</v>
      </c>
      <c r="U272" s="117"/>
      <c r="V272" s="117"/>
      <c r="W272" s="117"/>
      <c r="X272" s="117"/>
      <c r="Y272" s="117"/>
      <c r="Z272" s="117"/>
      <c r="AA272" s="117"/>
      <c r="AB272" s="117"/>
      <c r="AC272" s="117"/>
      <c r="AD272" s="117"/>
      <c r="AE272" s="117"/>
      <c r="AF272" s="117"/>
      <c r="AG272" s="117"/>
      <c r="AH272" s="117"/>
      <c r="AI272" s="117"/>
      <c r="AJ272" s="117"/>
      <c r="AK272" s="117"/>
      <c r="AL272" s="117"/>
      <c r="AM272" s="117"/>
      <c r="AN272" s="117"/>
      <c r="AO272" s="117"/>
      <c r="AP272" s="117"/>
      <c r="AQ272" s="117"/>
      <c r="AR272" s="119" t="s">
        <v>84</v>
      </c>
      <c r="AS272" s="117"/>
      <c r="AT272" s="125" t="s">
        <v>75</v>
      </c>
      <c r="AU272" s="125" t="s">
        <v>84</v>
      </c>
      <c r="AV272" s="117"/>
      <c r="AW272" s="117"/>
      <c r="AX272" s="117"/>
      <c r="AY272" s="119" t="s">
        <v>127</v>
      </c>
      <c r="AZ272" s="117"/>
      <c r="BA272" s="117"/>
      <c r="BB272" s="117"/>
      <c r="BC272" s="117"/>
      <c r="BD272" s="117"/>
      <c r="BE272" s="117"/>
      <c r="BF272" s="117"/>
      <c r="BG272" s="117"/>
      <c r="BH272" s="117"/>
      <c r="BI272" s="117"/>
      <c r="BJ272" s="117"/>
      <c r="BK272" s="126">
        <f>SUM(BK273:BK363)</f>
        <v>0</v>
      </c>
      <c r="BL272" s="117"/>
      <c r="BM272" s="117"/>
    </row>
    <row r="273" spans="1:65" ht="33" customHeight="1">
      <c r="A273" s="18"/>
      <c r="B273" s="19"/>
      <c r="C273" s="129" t="s">
        <v>427</v>
      </c>
      <c r="D273" s="129" t="s">
        <v>130</v>
      </c>
      <c r="E273" s="130" t="s">
        <v>428</v>
      </c>
      <c r="F273" s="131" t="s">
        <v>429</v>
      </c>
      <c r="G273" s="132" t="s">
        <v>209</v>
      </c>
      <c r="H273" s="133">
        <v>49</v>
      </c>
      <c r="I273" s="134"/>
      <c r="J273" s="135">
        <f>ROUND(I273*H273,2)</f>
        <v>0</v>
      </c>
      <c r="K273" s="131" t="s">
        <v>134</v>
      </c>
      <c r="L273" s="19"/>
      <c r="M273" s="136" t="s">
        <v>1</v>
      </c>
      <c r="N273" s="137" t="s">
        <v>41</v>
      </c>
      <c r="O273" s="18"/>
      <c r="P273" s="138">
        <f>O273*H273</f>
        <v>0</v>
      </c>
      <c r="Q273" s="138">
        <v>0.16850000000000001</v>
      </c>
      <c r="R273" s="138">
        <f>Q273*H273</f>
        <v>8.2565000000000008</v>
      </c>
      <c r="S273" s="138">
        <v>0</v>
      </c>
      <c r="T273" s="139">
        <f>S273*H273</f>
        <v>0</v>
      </c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40" t="s">
        <v>144</v>
      </c>
      <c r="AS273" s="18"/>
      <c r="AT273" s="140" t="s">
        <v>130</v>
      </c>
      <c r="AU273" s="140" t="s">
        <v>86</v>
      </c>
      <c r="AV273" s="18"/>
      <c r="AW273" s="18"/>
      <c r="AX273" s="18"/>
      <c r="AY273" s="3" t="s">
        <v>127</v>
      </c>
      <c r="AZ273" s="18"/>
      <c r="BA273" s="18"/>
      <c r="BB273" s="18"/>
      <c r="BC273" s="18"/>
      <c r="BD273" s="18"/>
      <c r="BE273" s="141">
        <f>IF(N273="základní",J273,0)</f>
        <v>0</v>
      </c>
      <c r="BF273" s="141">
        <f>IF(N273="snížená",J273,0)</f>
        <v>0</v>
      </c>
      <c r="BG273" s="141">
        <f>IF(N273="zákl. přenesená",J273,0)</f>
        <v>0</v>
      </c>
      <c r="BH273" s="141">
        <f>IF(N273="sníž. přenesená",J273,0)</f>
        <v>0</v>
      </c>
      <c r="BI273" s="141">
        <f>IF(N273="nulová",J273,0)</f>
        <v>0</v>
      </c>
      <c r="BJ273" s="3" t="s">
        <v>84</v>
      </c>
      <c r="BK273" s="141">
        <f>ROUND(I273*H273,2)</f>
        <v>0</v>
      </c>
      <c r="BL273" s="3" t="s">
        <v>144</v>
      </c>
      <c r="BM273" s="140" t="s">
        <v>430</v>
      </c>
    </row>
    <row r="274" spans="1:65" ht="15.75" customHeight="1">
      <c r="A274" s="148"/>
      <c r="B274" s="149"/>
      <c r="C274" s="148"/>
      <c r="D274" s="150" t="s">
        <v>199</v>
      </c>
      <c r="E274" s="151" t="s">
        <v>1</v>
      </c>
      <c r="F274" s="152" t="s">
        <v>431</v>
      </c>
      <c r="G274" s="148"/>
      <c r="H274" s="151" t="s">
        <v>1</v>
      </c>
      <c r="I274" s="148"/>
      <c r="J274" s="148"/>
      <c r="K274" s="148"/>
      <c r="L274" s="149"/>
      <c r="M274" s="153"/>
      <c r="N274" s="148"/>
      <c r="O274" s="148"/>
      <c r="P274" s="148"/>
      <c r="Q274" s="148"/>
      <c r="R274" s="148"/>
      <c r="S274" s="148"/>
      <c r="T274" s="154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51" t="s">
        <v>199</v>
      </c>
      <c r="AU274" s="151" t="s">
        <v>86</v>
      </c>
      <c r="AV274" s="148" t="s">
        <v>84</v>
      </c>
      <c r="AW274" s="148" t="s">
        <v>32</v>
      </c>
      <c r="AX274" s="148" t="s">
        <v>76</v>
      </c>
      <c r="AY274" s="151" t="s">
        <v>127</v>
      </c>
      <c r="AZ274" s="148"/>
      <c r="BA274" s="148"/>
      <c r="BB274" s="148"/>
      <c r="BC274" s="148"/>
      <c r="BD274" s="148"/>
      <c r="BE274" s="148"/>
      <c r="BF274" s="148"/>
      <c r="BG274" s="148"/>
      <c r="BH274" s="148"/>
      <c r="BI274" s="148"/>
      <c r="BJ274" s="148"/>
      <c r="BK274" s="148"/>
      <c r="BL274" s="148"/>
      <c r="BM274" s="148"/>
    </row>
    <row r="275" spans="1:65" ht="15.75" customHeight="1">
      <c r="A275" s="155"/>
      <c r="B275" s="156"/>
      <c r="C275" s="155"/>
      <c r="D275" s="150" t="s">
        <v>199</v>
      </c>
      <c r="E275" s="157" t="s">
        <v>1</v>
      </c>
      <c r="F275" s="158" t="s">
        <v>212</v>
      </c>
      <c r="G275" s="155"/>
      <c r="H275" s="159">
        <v>28</v>
      </c>
      <c r="I275" s="155"/>
      <c r="J275" s="155"/>
      <c r="K275" s="155"/>
      <c r="L275" s="156"/>
      <c r="M275" s="160"/>
      <c r="N275" s="155"/>
      <c r="O275" s="155"/>
      <c r="P275" s="155"/>
      <c r="Q275" s="155"/>
      <c r="R275" s="155"/>
      <c r="S275" s="155"/>
      <c r="T275" s="161"/>
      <c r="U275" s="155"/>
      <c r="V275" s="155"/>
      <c r="W275" s="155"/>
      <c r="X275" s="155"/>
      <c r="Y275" s="155"/>
      <c r="Z275" s="155"/>
      <c r="AA275" s="155"/>
      <c r="AB275" s="155"/>
      <c r="AC275" s="155"/>
      <c r="AD275" s="155"/>
      <c r="AE275" s="155"/>
      <c r="AF275" s="155"/>
      <c r="AG275" s="155"/>
      <c r="AH275" s="155"/>
      <c r="AI275" s="155"/>
      <c r="AJ275" s="155"/>
      <c r="AK275" s="155"/>
      <c r="AL275" s="155"/>
      <c r="AM275" s="155"/>
      <c r="AN275" s="155"/>
      <c r="AO275" s="155"/>
      <c r="AP275" s="155"/>
      <c r="AQ275" s="155"/>
      <c r="AR275" s="155"/>
      <c r="AS275" s="155"/>
      <c r="AT275" s="157" t="s">
        <v>199</v>
      </c>
      <c r="AU275" s="157" t="s">
        <v>86</v>
      </c>
      <c r="AV275" s="155" t="s">
        <v>86</v>
      </c>
      <c r="AW275" s="155" t="s">
        <v>32</v>
      </c>
      <c r="AX275" s="155" t="s">
        <v>76</v>
      </c>
      <c r="AY275" s="157" t="s">
        <v>127</v>
      </c>
      <c r="AZ275" s="155"/>
      <c r="BA275" s="155"/>
      <c r="BB275" s="155"/>
      <c r="BC275" s="155"/>
      <c r="BD275" s="155"/>
      <c r="BE275" s="155"/>
      <c r="BF275" s="155"/>
      <c r="BG275" s="155"/>
      <c r="BH275" s="155"/>
      <c r="BI275" s="155"/>
      <c r="BJ275" s="155"/>
      <c r="BK275" s="155"/>
      <c r="BL275" s="155"/>
      <c r="BM275" s="155"/>
    </row>
    <row r="276" spans="1:65" ht="15.75" customHeight="1">
      <c r="A276" s="148"/>
      <c r="B276" s="149"/>
      <c r="C276" s="148"/>
      <c r="D276" s="150" t="s">
        <v>199</v>
      </c>
      <c r="E276" s="151" t="s">
        <v>1</v>
      </c>
      <c r="F276" s="152" t="s">
        <v>432</v>
      </c>
      <c r="G276" s="148"/>
      <c r="H276" s="151" t="s">
        <v>1</v>
      </c>
      <c r="I276" s="148"/>
      <c r="J276" s="148"/>
      <c r="K276" s="148"/>
      <c r="L276" s="149"/>
      <c r="M276" s="153"/>
      <c r="N276" s="148"/>
      <c r="O276" s="148"/>
      <c r="P276" s="148"/>
      <c r="Q276" s="148"/>
      <c r="R276" s="148"/>
      <c r="S276" s="148"/>
      <c r="T276" s="154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51" t="s">
        <v>199</v>
      </c>
      <c r="AU276" s="151" t="s">
        <v>86</v>
      </c>
      <c r="AV276" s="148" t="s">
        <v>84</v>
      </c>
      <c r="AW276" s="148" t="s">
        <v>32</v>
      </c>
      <c r="AX276" s="148" t="s">
        <v>76</v>
      </c>
      <c r="AY276" s="151" t="s">
        <v>127</v>
      </c>
      <c r="AZ276" s="148"/>
      <c r="BA276" s="148"/>
      <c r="BB276" s="148"/>
      <c r="BC276" s="148"/>
      <c r="BD276" s="148"/>
      <c r="BE276" s="148"/>
      <c r="BF276" s="148"/>
      <c r="BG276" s="148"/>
      <c r="BH276" s="148"/>
      <c r="BI276" s="148"/>
      <c r="BJ276" s="148"/>
      <c r="BK276" s="148"/>
      <c r="BL276" s="148"/>
      <c r="BM276" s="148"/>
    </row>
    <row r="277" spans="1:65" ht="15.75" customHeight="1">
      <c r="A277" s="155"/>
      <c r="B277" s="156"/>
      <c r="C277" s="155"/>
      <c r="D277" s="150" t="s">
        <v>199</v>
      </c>
      <c r="E277" s="157" t="s">
        <v>1</v>
      </c>
      <c r="F277" s="158" t="s">
        <v>7</v>
      </c>
      <c r="G277" s="155"/>
      <c r="H277" s="159">
        <v>21</v>
      </c>
      <c r="I277" s="155"/>
      <c r="J277" s="155"/>
      <c r="K277" s="155"/>
      <c r="L277" s="156"/>
      <c r="M277" s="160"/>
      <c r="N277" s="155"/>
      <c r="O277" s="155"/>
      <c r="P277" s="155"/>
      <c r="Q277" s="155"/>
      <c r="R277" s="155"/>
      <c r="S277" s="155"/>
      <c r="T277" s="161"/>
      <c r="U277" s="155"/>
      <c r="V277" s="155"/>
      <c r="W277" s="155"/>
      <c r="X277" s="155"/>
      <c r="Y277" s="155"/>
      <c r="Z277" s="155"/>
      <c r="AA277" s="155"/>
      <c r="AB277" s="155"/>
      <c r="AC277" s="155"/>
      <c r="AD277" s="155"/>
      <c r="AE277" s="155"/>
      <c r="AF277" s="155"/>
      <c r="AG277" s="155"/>
      <c r="AH277" s="155"/>
      <c r="AI277" s="155"/>
      <c r="AJ277" s="155"/>
      <c r="AK277" s="155"/>
      <c r="AL277" s="155"/>
      <c r="AM277" s="155"/>
      <c r="AN277" s="155"/>
      <c r="AO277" s="155"/>
      <c r="AP277" s="155"/>
      <c r="AQ277" s="155"/>
      <c r="AR277" s="155"/>
      <c r="AS277" s="155"/>
      <c r="AT277" s="157" t="s">
        <v>199</v>
      </c>
      <c r="AU277" s="157" t="s">
        <v>86</v>
      </c>
      <c r="AV277" s="155" t="s">
        <v>86</v>
      </c>
      <c r="AW277" s="155" t="s">
        <v>32</v>
      </c>
      <c r="AX277" s="155" t="s">
        <v>76</v>
      </c>
      <c r="AY277" s="157" t="s">
        <v>127</v>
      </c>
      <c r="AZ277" s="155"/>
      <c r="BA277" s="155"/>
      <c r="BB277" s="155"/>
      <c r="BC277" s="155"/>
      <c r="BD277" s="155"/>
      <c r="BE277" s="155"/>
      <c r="BF277" s="155"/>
      <c r="BG277" s="155"/>
      <c r="BH277" s="155"/>
      <c r="BI277" s="155"/>
      <c r="BJ277" s="155"/>
      <c r="BK277" s="155"/>
      <c r="BL277" s="155"/>
      <c r="BM277" s="155"/>
    </row>
    <row r="278" spans="1:65" ht="15.75" customHeight="1">
      <c r="A278" s="162"/>
      <c r="B278" s="163"/>
      <c r="C278" s="162"/>
      <c r="D278" s="150" t="s">
        <v>199</v>
      </c>
      <c r="E278" s="164" t="s">
        <v>1</v>
      </c>
      <c r="F278" s="165" t="s">
        <v>218</v>
      </c>
      <c r="G278" s="162"/>
      <c r="H278" s="166">
        <v>49</v>
      </c>
      <c r="I278" s="162"/>
      <c r="J278" s="162"/>
      <c r="K278" s="162"/>
      <c r="L278" s="163"/>
      <c r="M278" s="167"/>
      <c r="N278" s="162"/>
      <c r="O278" s="162"/>
      <c r="P278" s="162"/>
      <c r="Q278" s="162"/>
      <c r="R278" s="162"/>
      <c r="S278" s="162"/>
      <c r="T278" s="168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4" t="s">
        <v>199</v>
      </c>
      <c r="AU278" s="164" t="s">
        <v>86</v>
      </c>
      <c r="AV278" s="162" t="s">
        <v>144</v>
      </c>
      <c r="AW278" s="162" t="s">
        <v>32</v>
      </c>
      <c r="AX278" s="162" t="s">
        <v>84</v>
      </c>
      <c r="AY278" s="164" t="s">
        <v>127</v>
      </c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</row>
    <row r="279" spans="1:65" ht="16.5" customHeight="1">
      <c r="A279" s="18"/>
      <c r="B279" s="19"/>
      <c r="C279" s="169" t="s">
        <v>433</v>
      </c>
      <c r="D279" s="169" t="s">
        <v>302</v>
      </c>
      <c r="E279" s="170" t="s">
        <v>434</v>
      </c>
      <c r="F279" s="171" t="s">
        <v>435</v>
      </c>
      <c r="G279" s="172" t="s">
        <v>209</v>
      </c>
      <c r="H279" s="173">
        <v>49.98</v>
      </c>
      <c r="I279" s="174"/>
      <c r="J279" s="175">
        <f>ROUND(I279*H279,2)</f>
        <v>0</v>
      </c>
      <c r="K279" s="171" t="s">
        <v>134</v>
      </c>
      <c r="L279" s="176"/>
      <c r="M279" s="177" t="s">
        <v>1</v>
      </c>
      <c r="N279" s="178" t="s">
        <v>41</v>
      </c>
      <c r="O279" s="18"/>
      <c r="P279" s="138">
        <f>O279*H279</f>
        <v>0</v>
      </c>
      <c r="Q279" s="138">
        <v>0.08</v>
      </c>
      <c r="R279" s="138">
        <f>Q279*H279</f>
        <v>3.9983999999999997</v>
      </c>
      <c r="S279" s="138">
        <v>0</v>
      </c>
      <c r="T279" s="139">
        <f>S279*H279</f>
        <v>0</v>
      </c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40" t="s">
        <v>237</v>
      </c>
      <c r="AS279" s="18"/>
      <c r="AT279" s="140" t="s">
        <v>302</v>
      </c>
      <c r="AU279" s="140" t="s">
        <v>86</v>
      </c>
      <c r="AV279" s="18"/>
      <c r="AW279" s="18"/>
      <c r="AX279" s="18"/>
      <c r="AY279" s="3" t="s">
        <v>127</v>
      </c>
      <c r="AZ279" s="18"/>
      <c r="BA279" s="18"/>
      <c r="BB279" s="18"/>
      <c r="BC279" s="18"/>
      <c r="BD279" s="18"/>
      <c r="BE279" s="141">
        <f>IF(N279="základní",J279,0)</f>
        <v>0</v>
      </c>
      <c r="BF279" s="141">
        <f>IF(N279="snížená",J279,0)</f>
        <v>0</v>
      </c>
      <c r="BG279" s="141">
        <f>IF(N279="zákl. přenesená",J279,0)</f>
        <v>0</v>
      </c>
      <c r="BH279" s="141">
        <f>IF(N279="sníž. přenesená",J279,0)</f>
        <v>0</v>
      </c>
      <c r="BI279" s="141">
        <f>IF(N279="nulová",J279,0)</f>
        <v>0</v>
      </c>
      <c r="BJ279" s="3" t="s">
        <v>84</v>
      </c>
      <c r="BK279" s="141">
        <f>ROUND(I279*H279,2)</f>
        <v>0</v>
      </c>
      <c r="BL279" s="3" t="s">
        <v>144</v>
      </c>
      <c r="BM279" s="140" t="s">
        <v>436</v>
      </c>
    </row>
    <row r="280" spans="1:65" ht="15.75" customHeight="1">
      <c r="A280" s="155"/>
      <c r="B280" s="156"/>
      <c r="C280" s="155"/>
      <c r="D280" s="150" t="s">
        <v>199</v>
      </c>
      <c r="E280" s="155"/>
      <c r="F280" s="158" t="s">
        <v>437</v>
      </c>
      <c r="G280" s="155"/>
      <c r="H280" s="159">
        <v>49.98</v>
      </c>
      <c r="I280" s="155"/>
      <c r="J280" s="155"/>
      <c r="K280" s="155"/>
      <c r="L280" s="156"/>
      <c r="M280" s="160"/>
      <c r="N280" s="155"/>
      <c r="O280" s="155"/>
      <c r="P280" s="155"/>
      <c r="Q280" s="155"/>
      <c r="R280" s="155"/>
      <c r="S280" s="155"/>
      <c r="T280" s="161"/>
      <c r="U280" s="155"/>
      <c r="V280" s="155"/>
      <c r="W280" s="155"/>
      <c r="X280" s="155"/>
      <c r="Y280" s="155"/>
      <c r="Z280" s="155"/>
      <c r="AA280" s="155"/>
      <c r="AB280" s="155"/>
      <c r="AC280" s="155"/>
      <c r="AD280" s="155"/>
      <c r="AE280" s="155"/>
      <c r="AF280" s="155"/>
      <c r="AG280" s="155"/>
      <c r="AH280" s="155"/>
      <c r="AI280" s="155"/>
      <c r="AJ280" s="155"/>
      <c r="AK280" s="155"/>
      <c r="AL280" s="155"/>
      <c r="AM280" s="155"/>
      <c r="AN280" s="155"/>
      <c r="AO280" s="155"/>
      <c r="AP280" s="155"/>
      <c r="AQ280" s="155"/>
      <c r="AR280" s="155"/>
      <c r="AS280" s="155"/>
      <c r="AT280" s="157" t="s">
        <v>199</v>
      </c>
      <c r="AU280" s="157" t="s">
        <v>86</v>
      </c>
      <c r="AV280" s="155" t="s">
        <v>86</v>
      </c>
      <c r="AW280" s="155" t="s">
        <v>4</v>
      </c>
      <c r="AX280" s="155" t="s">
        <v>84</v>
      </c>
      <c r="AY280" s="157" t="s">
        <v>127</v>
      </c>
      <c r="AZ280" s="155"/>
      <c r="BA280" s="155"/>
      <c r="BB280" s="155"/>
      <c r="BC280" s="155"/>
      <c r="BD280" s="155"/>
      <c r="BE280" s="155"/>
      <c r="BF280" s="155"/>
      <c r="BG280" s="155"/>
      <c r="BH280" s="155"/>
      <c r="BI280" s="155"/>
      <c r="BJ280" s="155"/>
      <c r="BK280" s="155"/>
      <c r="BL280" s="155"/>
      <c r="BM280" s="155"/>
    </row>
    <row r="281" spans="1:65" ht="33" customHeight="1">
      <c r="A281" s="18"/>
      <c r="B281" s="19"/>
      <c r="C281" s="129" t="s">
        <v>438</v>
      </c>
      <c r="D281" s="129" t="s">
        <v>130</v>
      </c>
      <c r="E281" s="130" t="s">
        <v>439</v>
      </c>
      <c r="F281" s="131" t="s">
        <v>440</v>
      </c>
      <c r="G281" s="132" t="s">
        <v>209</v>
      </c>
      <c r="H281" s="133">
        <v>1</v>
      </c>
      <c r="I281" s="134"/>
      <c r="J281" s="135">
        <f>ROUND(I281*H281,2)</f>
        <v>0</v>
      </c>
      <c r="K281" s="131" t="s">
        <v>134</v>
      </c>
      <c r="L281" s="19"/>
      <c r="M281" s="136" t="s">
        <v>1</v>
      </c>
      <c r="N281" s="137" t="s">
        <v>41</v>
      </c>
      <c r="O281" s="18"/>
      <c r="P281" s="138">
        <f>O281*H281</f>
        <v>0</v>
      </c>
      <c r="Q281" s="138">
        <v>0.14041999999999999</v>
      </c>
      <c r="R281" s="138">
        <f>Q281*H281</f>
        <v>0.14041999999999999</v>
      </c>
      <c r="S281" s="138">
        <v>0</v>
      </c>
      <c r="T281" s="139">
        <f>S281*H281</f>
        <v>0</v>
      </c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40" t="s">
        <v>144</v>
      </c>
      <c r="AS281" s="18"/>
      <c r="AT281" s="140" t="s">
        <v>130</v>
      </c>
      <c r="AU281" s="140" t="s">
        <v>86</v>
      </c>
      <c r="AV281" s="18"/>
      <c r="AW281" s="18"/>
      <c r="AX281" s="18"/>
      <c r="AY281" s="3" t="s">
        <v>127</v>
      </c>
      <c r="AZ281" s="18"/>
      <c r="BA281" s="18"/>
      <c r="BB281" s="18"/>
      <c r="BC281" s="18"/>
      <c r="BD281" s="18"/>
      <c r="BE281" s="141">
        <f>IF(N281="základní",J281,0)</f>
        <v>0</v>
      </c>
      <c r="BF281" s="141">
        <f>IF(N281="snížená",J281,0)</f>
        <v>0</v>
      </c>
      <c r="BG281" s="141">
        <f>IF(N281="zákl. přenesená",J281,0)</f>
        <v>0</v>
      </c>
      <c r="BH281" s="141">
        <f>IF(N281="sníž. přenesená",J281,0)</f>
        <v>0</v>
      </c>
      <c r="BI281" s="141">
        <f>IF(N281="nulová",J281,0)</f>
        <v>0</v>
      </c>
      <c r="BJ281" s="3" t="s">
        <v>84</v>
      </c>
      <c r="BK281" s="141">
        <f>ROUND(I281*H281,2)</f>
        <v>0</v>
      </c>
      <c r="BL281" s="3" t="s">
        <v>144</v>
      </c>
      <c r="BM281" s="140" t="s">
        <v>441</v>
      </c>
    </row>
    <row r="282" spans="1:65" ht="15.75" customHeight="1">
      <c r="A282" s="148"/>
      <c r="B282" s="149"/>
      <c r="C282" s="148"/>
      <c r="D282" s="150" t="s">
        <v>199</v>
      </c>
      <c r="E282" s="151" t="s">
        <v>1</v>
      </c>
      <c r="F282" s="152" t="s">
        <v>442</v>
      </c>
      <c r="G282" s="148"/>
      <c r="H282" s="151" t="s">
        <v>1</v>
      </c>
      <c r="I282" s="148"/>
      <c r="J282" s="148"/>
      <c r="K282" s="148"/>
      <c r="L282" s="149"/>
      <c r="M282" s="153"/>
      <c r="N282" s="148"/>
      <c r="O282" s="148"/>
      <c r="P282" s="148"/>
      <c r="Q282" s="148"/>
      <c r="R282" s="148"/>
      <c r="S282" s="148"/>
      <c r="T282" s="154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51" t="s">
        <v>199</v>
      </c>
      <c r="AU282" s="151" t="s">
        <v>86</v>
      </c>
      <c r="AV282" s="148" t="s">
        <v>84</v>
      </c>
      <c r="AW282" s="148" t="s">
        <v>32</v>
      </c>
      <c r="AX282" s="148" t="s">
        <v>76</v>
      </c>
      <c r="AY282" s="151" t="s">
        <v>127</v>
      </c>
      <c r="AZ282" s="148"/>
      <c r="BA282" s="148"/>
      <c r="BB282" s="148"/>
      <c r="BC282" s="148"/>
      <c r="BD282" s="148"/>
      <c r="BE282" s="148"/>
      <c r="BF282" s="148"/>
      <c r="BG282" s="148"/>
      <c r="BH282" s="148"/>
      <c r="BI282" s="148"/>
      <c r="BJ282" s="148"/>
      <c r="BK282" s="148"/>
      <c r="BL282" s="148"/>
      <c r="BM282" s="148"/>
    </row>
    <row r="283" spans="1:65" ht="15.75" customHeight="1">
      <c r="A283" s="155"/>
      <c r="B283" s="156"/>
      <c r="C283" s="155"/>
      <c r="D283" s="150" t="s">
        <v>199</v>
      </c>
      <c r="E283" s="157" t="s">
        <v>1</v>
      </c>
      <c r="F283" s="158" t="s">
        <v>84</v>
      </c>
      <c r="G283" s="155"/>
      <c r="H283" s="159">
        <v>1</v>
      </c>
      <c r="I283" s="155"/>
      <c r="J283" s="155"/>
      <c r="K283" s="155"/>
      <c r="L283" s="156"/>
      <c r="M283" s="160"/>
      <c r="N283" s="155"/>
      <c r="O283" s="155"/>
      <c r="P283" s="155"/>
      <c r="Q283" s="155"/>
      <c r="R283" s="155"/>
      <c r="S283" s="155"/>
      <c r="T283" s="161"/>
      <c r="U283" s="155"/>
      <c r="V283" s="155"/>
      <c r="W283" s="155"/>
      <c r="X283" s="155"/>
      <c r="Y283" s="155"/>
      <c r="Z283" s="155"/>
      <c r="AA283" s="155"/>
      <c r="AB283" s="155"/>
      <c r="AC283" s="155"/>
      <c r="AD283" s="155"/>
      <c r="AE283" s="155"/>
      <c r="AF283" s="155"/>
      <c r="AG283" s="155"/>
      <c r="AH283" s="155"/>
      <c r="AI283" s="155"/>
      <c r="AJ283" s="155"/>
      <c r="AK283" s="155"/>
      <c r="AL283" s="155"/>
      <c r="AM283" s="155"/>
      <c r="AN283" s="155"/>
      <c r="AO283" s="155"/>
      <c r="AP283" s="155"/>
      <c r="AQ283" s="155"/>
      <c r="AR283" s="155"/>
      <c r="AS283" s="155"/>
      <c r="AT283" s="157" t="s">
        <v>199</v>
      </c>
      <c r="AU283" s="157" t="s">
        <v>86</v>
      </c>
      <c r="AV283" s="155" t="s">
        <v>86</v>
      </c>
      <c r="AW283" s="155" t="s">
        <v>32</v>
      </c>
      <c r="AX283" s="155" t="s">
        <v>84</v>
      </c>
      <c r="AY283" s="157" t="s">
        <v>127</v>
      </c>
      <c r="AZ283" s="155"/>
      <c r="BA283" s="155"/>
      <c r="BB283" s="155"/>
      <c r="BC283" s="155"/>
      <c r="BD283" s="155"/>
      <c r="BE283" s="155"/>
      <c r="BF283" s="155"/>
      <c r="BG283" s="155"/>
      <c r="BH283" s="155"/>
      <c r="BI283" s="155"/>
      <c r="BJ283" s="155"/>
      <c r="BK283" s="155"/>
      <c r="BL283" s="155"/>
      <c r="BM283" s="155"/>
    </row>
    <row r="284" spans="1:65" ht="16.5" customHeight="1">
      <c r="A284" s="18"/>
      <c r="B284" s="19"/>
      <c r="C284" s="169" t="s">
        <v>443</v>
      </c>
      <c r="D284" s="169" t="s">
        <v>302</v>
      </c>
      <c r="E284" s="170" t="s">
        <v>444</v>
      </c>
      <c r="F284" s="171" t="s">
        <v>445</v>
      </c>
      <c r="G284" s="172" t="s">
        <v>209</v>
      </c>
      <c r="H284" s="173">
        <v>1.02</v>
      </c>
      <c r="I284" s="174"/>
      <c r="J284" s="175">
        <f>ROUND(I284*H284,2)</f>
        <v>0</v>
      </c>
      <c r="K284" s="171" t="s">
        <v>134</v>
      </c>
      <c r="L284" s="176"/>
      <c r="M284" s="177" t="s">
        <v>1</v>
      </c>
      <c r="N284" s="178" t="s">
        <v>41</v>
      </c>
      <c r="O284" s="18"/>
      <c r="P284" s="138">
        <f>O284*H284</f>
        <v>0</v>
      </c>
      <c r="Q284" s="138">
        <v>5.6120000000000003E-2</v>
      </c>
      <c r="R284" s="138">
        <f>Q284*H284</f>
        <v>5.7242400000000006E-2</v>
      </c>
      <c r="S284" s="138">
        <v>0</v>
      </c>
      <c r="T284" s="139">
        <f>S284*H284</f>
        <v>0</v>
      </c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40" t="s">
        <v>237</v>
      </c>
      <c r="AS284" s="18"/>
      <c r="AT284" s="140" t="s">
        <v>302</v>
      </c>
      <c r="AU284" s="140" t="s">
        <v>86</v>
      </c>
      <c r="AV284" s="18"/>
      <c r="AW284" s="18"/>
      <c r="AX284" s="18"/>
      <c r="AY284" s="3" t="s">
        <v>127</v>
      </c>
      <c r="AZ284" s="18"/>
      <c r="BA284" s="18"/>
      <c r="BB284" s="18"/>
      <c r="BC284" s="18"/>
      <c r="BD284" s="18"/>
      <c r="BE284" s="141">
        <f>IF(N284="základní",J284,0)</f>
        <v>0</v>
      </c>
      <c r="BF284" s="141">
        <f>IF(N284="snížená",J284,0)</f>
        <v>0</v>
      </c>
      <c r="BG284" s="141">
        <f>IF(N284="zákl. přenesená",J284,0)</f>
        <v>0</v>
      </c>
      <c r="BH284" s="141">
        <f>IF(N284="sníž. přenesená",J284,0)</f>
        <v>0</v>
      </c>
      <c r="BI284" s="141">
        <f>IF(N284="nulová",J284,0)</f>
        <v>0</v>
      </c>
      <c r="BJ284" s="3" t="s">
        <v>84</v>
      </c>
      <c r="BK284" s="141">
        <f>ROUND(I284*H284,2)</f>
        <v>0</v>
      </c>
      <c r="BL284" s="3" t="s">
        <v>144</v>
      </c>
      <c r="BM284" s="140" t="s">
        <v>446</v>
      </c>
    </row>
    <row r="285" spans="1:65" ht="15.75" customHeight="1">
      <c r="A285" s="155"/>
      <c r="B285" s="156"/>
      <c r="C285" s="155"/>
      <c r="D285" s="150" t="s">
        <v>199</v>
      </c>
      <c r="E285" s="155"/>
      <c r="F285" s="158" t="s">
        <v>447</v>
      </c>
      <c r="G285" s="155"/>
      <c r="H285" s="159">
        <v>1.02</v>
      </c>
      <c r="I285" s="155"/>
      <c r="J285" s="155"/>
      <c r="K285" s="155"/>
      <c r="L285" s="156"/>
      <c r="M285" s="160"/>
      <c r="N285" s="155"/>
      <c r="O285" s="155"/>
      <c r="P285" s="155"/>
      <c r="Q285" s="155"/>
      <c r="R285" s="155"/>
      <c r="S285" s="155"/>
      <c r="T285" s="161"/>
      <c r="U285" s="155"/>
      <c r="V285" s="155"/>
      <c r="W285" s="155"/>
      <c r="X285" s="155"/>
      <c r="Y285" s="155"/>
      <c r="Z285" s="155"/>
      <c r="AA285" s="155"/>
      <c r="AB285" s="155"/>
      <c r="AC285" s="155"/>
      <c r="AD285" s="155"/>
      <c r="AE285" s="155"/>
      <c r="AF285" s="155"/>
      <c r="AG285" s="155"/>
      <c r="AH285" s="155"/>
      <c r="AI285" s="155"/>
      <c r="AJ285" s="155"/>
      <c r="AK285" s="155"/>
      <c r="AL285" s="155"/>
      <c r="AM285" s="155"/>
      <c r="AN285" s="155"/>
      <c r="AO285" s="155"/>
      <c r="AP285" s="155"/>
      <c r="AQ285" s="155"/>
      <c r="AR285" s="155"/>
      <c r="AS285" s="155"/>
      <c r="AT285" s="157" t="s">
        <v>199</v>
      </c>
      <c r="AU285" s="157" t="s">
        <v>86</v>
      </c>
      <c r="AV285" s="155" t="s">
        <v>86</v>
      </c>
      <c r="AW285" s="155" t="s">
        <v>4</v>
      </c>
      <c r="AX285" s="155" t="s">
        <v>84</v>
      </c>
      <c r="AY285" s="157" t="s">
        <v>127</v>
      </c>
      <c r="AZ285" s="155"/>
      <c r="BA285" s="155"/>
      <c r="BB285" s="155"/>
      <c r="BC285" s="155"/>
      <c r="BD285" s="155"/>
      <c r="BE285" s="155"/>
      <c r="BF285" s="155"/>
      <c r="BG285" s="155"/>
      <c r="BH285" s="155"/>
      <c r="BI285" s="155"/>
      <c r="BJ285" s="155"/>
      <c r="BK285" s="155"/>
      <c r="BL285" s="155"/>
      <c r="BM285" s="155"/>
    </row>
    <row r="286" spans="1:65" ht="24" customHeight="1">
      <c r="A286" s="18"/>
      <c r="B286" s="19"/>
      <c r="C286" s="129" t="s">
        <v>448</v>
      </c>
      <c r="D286" s="129" t="s">
        <v>130</v>
      </c>
      <c r="E286" s="130" t="s">
        <v>449</v>
      </c>
      <c r="F286" s="131" t="s">
        <v>450</v>
      </c>
      <c r="G286" s="132" t="s">
        <v>215</v>
      </c>
      <c r="H286" s="133">
        <v>3</v>
      </c>
      <c r="I286" s="134"/>
      <c r="J286" s="135">
        <f>ROUND(I286*H286,2)</f>
        <v>0</v>
      </c>
      <c r="K286" s="131" t="s">
        <v>134</v>
      </c>
      <c r="L286" s="19"/>
      <c r="M286" s="136" t="s">
        <v>1</v>
      </c>
      <c r="N286" s="137" t="s">
        <v>41</v>
      </c>
      <c r="O286" s="18"/>
      <c r="P286" s="138">
        <f>O286*H286</f>
        <v>0</v>
      </c>
      <c r="Q286" s="138">
        <v>2.2563399999999998</v>
      </c>
      <c r="R286" s="138">
        <f>Q286*H286</f>
        <v>6.7690199999999994</v>
      </c>
      <c r="S286" s="138">
        <v>0</v>
      </c>
      <c r="T286" s="139">
        <f>S286*H286</f>
        <v>0</v>
      </c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40" t="s">
        <v>144</v>
      </c>
      <c r="AS286" s="18"/>
      <c r="AT286" s="140" t="s">
        <v>130</v>
      </c>
      <c r="AU286" s="140" t="s">
        <v>86</v>
      </c>
      <c r="AV286" s="18"/>
      <c r="AW286" s="18"/>
      <c r="AX286" s="18"/>
      <c r="AY286" s="3" t="s">
        <v>127</v>
      </c>
      <c r="AZ286" s="18"/>
      <c r="BA286" s="18"/>
      <c r="BB286" s="18"/>
      <c r="BC286" s="18"/>
      <c r="BD286" s="18"/>
      <c r="BE286" s="141">
        <f>IF(N286="základní",J286,0)</f>
        <v>0</v>
      </c>
      <c r="BF286" s="141">
        <f>IF(N286="snížená",J286,0)</f>
        <v>0</v>
      </c>
      <c r="BG286" s="141">
        <f>IF(N286="zákl. přenesená",J286,0)</f>
        <v>0</v>
      </c>
      <c r="BH286" s="141">
        <f>IF(N286="sníž. přenesená",J286,0)</f>
        <v>0</v>
      </c>
      <c r="BI286" s="141">
        <f>IF(N286="nulová",J286,0)</f>
        <v>0</v>
      </c>
      <c r="BJ286" s="3" t="s">
        <v>84</v>
      </c>
      <c r="BK286" s="141">
        <f>ROUND(I286*H286,2)</f>
        <v>0</v>
      </c>
      <c r="BL286" s="3" t="s">
        <v>144</v>
      </c>
      <c r="BM286" s="140" t="s">
        <v>451</v>
      </c>
    </row>
    <row r="287" spans="1:65" ht="15.75" customHeight="1">
      <c r="A287" s="155"/>
      <c r="B287" s="156"/>
      <c r="C287" s="155"/>
      <c r="D287" s="150" t="s">
        <v>199</v>
      </c>
      <c r="E287" s="157" t="s">
        <v>1</v>
      </c>
      <c r="F287" s="158" t="s">
        <v>452</v>
      </c>
      <c r="G287" s="155"/>
      <c r="H287" s="159">
        <v>3</v>
      </c>
      <c r="I287" s="155"/>
      <c r="J287" s="155"/>
      <c r="K287" s="155"/>
      <c r="L287" s="156"/>
      <c r="M287" s="160"/>
      <c r="N287" s="155"/>
      <c r="O287" s="155"/>
      <c r="P287" s="155"/>
      <c r="Q287" s="155"/>
      <c r="R287" s="155"/>
      <c r="S287" s="155"/>
      <c r="T287" s="161"/>
      <c r="U287" s="155"/>
      <c r="V287" s="155"/>
      <c r="W287" s="155"/>
      <c r="X287" s="155"/>
      <c r="Y287" s="155"/>
      <c r="Z287" s="155"/>
      <c r="AA287" s="155"/>
      <c r="AB287" s="155"/>
      <c r="AC287" s="155"/>
      <c r="AD287" s="155"/>
      <c r="AE287" s="155"/>
      <c r="AF287" s="155"/>
      <c r="AG287" s="155"/>
      <c r="AH287" s="155"/>
      <c r="AI287" s="155"/>
      <c r="AJ287" s="155"/>
      <c r="AK287" s="155"/>
      <c r="AL287" s="155"/>
      <c r="AM287" s="155"/>
      <c r="AN287" s="155"/>
      <c r="AO287" s="155"/>
      <c r="AP287" s="155"/>
      <c r="AQ287" s="155"/>
      <c r="AR287" s="155"/>
      <c r="AS287" s="155"/>
      <c r="AT287" s="157" t="s">
        <v>199</v>
      </c>
      <c r="AU287" s="157" t="s">
        <v>86</v>
      </c>
      <c r="AV287" s="155" t="s">
        <v>86</v>
      </c>
      <c r="AW287" s="155" t="s">
        <v>32</v>
      </c>
      <c r="AX287" s="155" t="s">
        <v>84</v>
      </c>
      <c r="AY287" s="157" t="s">
        <v>127</v>
      </c>
      <c r="AZ287" s="155"/>
      <c r="BA287" s="155"/>
      <c r="BB287" s="155"/>
      <c r="BC287" s="155"/>
      <c r="BD287" s="155"/>
      <c r="BE287" s="155"/>
      <c r="BF287" s="155"/>
      <c r="BG287" s="155"/>
      <c r="BH287" s="155"/>
      <c r="BI287" s="155"/>
      <c r="BJ287" s="155"/>
      <c r="BK287" s="155"/>
      <c r="BL287" s="155"/>
      <c r="BM287" s="155"/>
    </row>
    <row r="288" spans="1:65" ht="24" customHeight="1">
      <c r="A288" s="18"/>
      <c r="B288" s="19"/>
      <c r="C288" s="129" t="s">
        <v>453</v>
      </c>
      <c r="D288" s="129" t="s">
        <v>130</v>
      </c>
      <c r="E288" s="130" t="s">
        <v>454</v>
      </c>
      <c r="F288" s="131" t="s">
        <v>455</v>
      </c>
      <c r="G288" s="132" t="s">
        <v>197</v>
      </c>
      <c r="H288" s="133">
        <v>158.13</v>
      </c>
      <c r="I288" s="134"/>
      <c r="J288" s="135">
        <f>ROUND(I288*H288,2)</f>
        <v>0</v>
      </c>
      <c r="K288" s="131" t="s">
        <v>134</v>
      </c>
      <c r="L288" s="19"/>
      <c r="M288" s="136" t="s">
        <v>1</v>
      </c>
      <c r="N288" s="137" t="s">
        <v>41</v>
      </c>
      <c r="O288" s="18"/>
      <c r="P288" s="138">
        <f>O288*H288</f>
        <v>0</v>
      </c>
      <c r="Q288" s="138">
        <v>4.6999999999999999E-4</v>
      </c>
      <c r="R288" s="138">
        <f>Q288*H288</f>
        <v>7.4321100000000001E-2</v>
      </c>
      <c r="S288" s="138">
        <v>0</v>
      </c>
      <c r="T288" s="139">
        <f>S288*H288</f>
        <v>0</v>
      </c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40" t="s">
        <v>144</v>
      </c>
      <c r="AS288" s="18"/>
      <c r="AT288" s="140" t="s">
        <v>130</v>
      </c>
      <c r="AU288" s="140" t="s">
        <v>86</v>
      </c>
      <c r="AV288" s="18"/>
      <c r="AW288" s="18"/>
      <c r="AX288" s="18"/>
      <c r="AY288" s="3" t="s">
        <v>127</v>
      </c>
      <c r="AZ288" s="18"/>
      <c r="BA288" s="18"/>
      <c r="BB288" s="18"/>
      <c r="BC288" s="18"/>
      <c r="BD288" s="18"/>
      <c r="BE288" s="141">
        <f>IF(N288="základní",J288,0)</f>
        <v>0</v>
      </c>
      <c r="BF288" s="141">
        <f>IF(N288="snížená",J288,0)</f>
        <v>0</v>
      </c>
      <c r="BG288" s="141">
        <f>IF(N288="zákl. přenesená",J288,0)</f>
        <v>0</v>
      </c>
      <c r="BH288" s="141">
        <f>IF(N288="sníž. přenesená",J288,0)</f>
        <v>0</v>
      </c>
      <c r="BI288" s="141">
        <f>IF(N288="nulová",J288,0)</f>
        <v>0</v>
      </c>
      <c r="BJ288" s="3" t="s">
        <v>84</v>
      </c>
      <c r="BK288" s="141">
        <f>ROUND(I288*H288,2)</f>
        <v>0</v>
      </c>
      <c r="BL288" s="3" t="s">
        <v>144</v>
      </c>
      <c r="BM288" s="140" t="s">
        <v>456</v>
      </c>
    </row>
    <row r="289" spans="1:65" ht="15.75" customHeight="1">
      <c r="A289" s="155"/>
      <c r="B289" s="156"/>
      <c r="C289" s="155"/>
      <c r="D289" s="150" t="s">
        <v>199</v>
      </c>
      <c r="E289" s="157" t="s">
        <v>1</v>
      </c>
      <c r="F289" s="158" t="s">
        <v>169</v>
      </c>
      <c r="G289" s="155"/>
      <c r="H289" s="159">
        <v>158.13</v>
      </c>
      <c r="I289" s="155"/>
      <c r="J289" s="155"/>
      <c r="K289" s="155"/>
      <c r="L289" s="156"/>
      <c r="M289" s="160"/>
      <c r="N289" s="155"/>
      <c r="O289" s="155"/>
      <c r="P289" s="155"/>
      <c r="Q289" s="155"/>
      <c r="R289" s="155"/>
      <c r="S289" s="155"/>
      <c r="T289" s="161"/>
      <c r="U289" s="155"/>
      <c r="V289" s="155"/>
      <c r="W289" s="155"/>
      <c r="X289" s="155"/>
      <c r="Y289" s="155"/>
      <c r="Z289" s="155"/>
      <c r="AA289" s="155"/>
      <c r="AB289" s="155"/>
      <c r="AC289" s="155"/>
      <c r="AD289" s="155"/>
      <c r="AE289" s="155"/>
      <c r="AF289" s="155"/>
      <c r="AG289" s="155"/>
      <c r="AH289" s="155"/>
      <c r="AI289" s="155"/>
      <c r="AJ289" s="155"/>
      <c r="AK289" s="155"/>
      <c r="AL289" s="155"/>
      <c r="AM289" s="155"/>
      <c r="AN289" s="155"/>
      <c r="AO289" s="155"/>
      <c r="AP289" s="155"/>
      <c r="AQ289" s="155"/>
      <c r="AR289" s="155"/>
      <c r="AS289" s="155"/>
      <c r="AT289" s="157" t="s">
        <v>199</v>
      </c>
      <c r="AU289" s="157" t="s">
        <v>86</v>
      </c>
      <c r="AV289" s="155" t="s">
        <v>86</v>
      </c>
      <c r="AW289" s="155" t="s">
        <v>32</v>
      </c>
      <c r="AX289" s="155" t="s">
        <v>84</v>
      </c>
      <c r="AY289" s="157" t="s">
        <v>127</v>
      </c>
      <c r="AZ289" s="155"/>
      <c r="BA289" s="155"/>
      <c r="BB289" s="155"/>
      <c r="BC289" s="155"/>
      <c r="BD289" s="155"/>
      <c r="BE289" s="155"/>
      <c r="BF289" s="155"/>
      <c r="BG289" s="155"/>
      <c r="BH289" s="155"/>
      <c r="BI289" s="155"/>
      <c r="BJ289" s="155"/>
      <c r="BK289" s="155"/>
      <c r="BL289" s="155"/>
      <c r="BM289" s="155"/>
    </row>
    <row r="290" spans="1:65" ht="33" customHeight="1">
      <c r="A290" s="18"/>
      <c r="B290" s="19"/>
      <c r="C290" s="129" t="s">
        <v>457</v>
      </c>
      <c r="D290" s="129" t="s">
        <v>130</v>
      </c>
      <c r="E290" s="130" t="s">
        <v>458</v>
      </c>
      <c r="F290" s="131" t="s">
        <v>459</v>
      </c>
      <c r="G290" s="132" t="s">
        <v>197</v>
      </c>
      <c r="H290" s="133">
        <v>90</v>
      </c>
      <c r="I290" s="134"/>
      <c r="J290" s="135">
        <f t="shared" ref="J290:J291" si="44">ROUND(I290*H290,2)</f>
        <v>0</v>
      </c>
      <c r="K290" s="131" t="s">
        <v>134</v>
      </c>
      <c r="L290" s="19"/>
      <c r="M290" s="136" t="s">
        <v>1</v>
      </c>
      <c r="N290" s="137" t="s">
        <v>41</v>
      </c>
      <c r="O290" s="18"/>
      <c r="P290" s="138">
        <f t="shared" ref="P290:P291" si="45">O290*H290</f>
        <v>0</v>
      </c>
      <c r="Q290" s="138">
        <v>0</v>
      </c>
      <c r="R290" s="138">
        <f t="shared" ref="R290:R291" si="46">Q290*H290</f>
        <v>0</v>
      </c>
      <c r="S290" s="138">
        <v>0</v>
      </c>
      <c r="T290" s="139">
        <f t="shared" ref="T290:T291" si="47">S290*H290</f>
        <v>0</v>
      </c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40" t="s">
        <v>144</v>
      </c>
      <c r="AS290" s="18"/>
      <c r="AT290" s="140" t="s">
        <v>130</v>
      </c>
      <c r="AU290" s="140" t="s">
        <v>86</v>
      </c>
      <c r="AV290" s="18"/>
      <c r="AW290" s="18"/>
      <c r="AX290" s="18"/>
      <c r="AY290" s="3" t="s">
        <v>127</v>
      </c>
      <c r="AZ290" s="18"/>
      <c r="BA290" s="18"/>
      <c r="BB290" s="18"/>
      <c r="BC290" s="18"/>
      <c r="BD290" s="18"/>
      <c r="BE290" s="141">
        <f t="shared" ref="BE290:BE291" si="48">IF(N290="základní",J290,0)</f>
        <v>0</v>
      </c>
      <c r="BF290" s="141">
        <f t="shared" ref="BF290:BF291" si="49">IF(N290="snížená",J290,0)</f>
        <v>0</v>
      </c>
      <c r="BG290" s="141">
        <f t="shared" ref="BG290:BG291" si="50">IF(N290="zákl. přenesená",J290,0)</f>
        <v>0</v>
      </c>
      <c r="BH290" s="141">
        <f t="shared" ref="BH290:BH291" si="51">IF(N290="sníž. přenesená",J290,0)</f>
        <v>0</v>
      </c>
      <c r="BI290" s="141">
        <f t="shared" ref="BI290:BI291" si="52">IF(N290="nulová",J290,0)</f>
        <v>0</v>
      </c>
      <c r="BJ290" s="3" t="s">
        <v>84</v>
      </c>
      <c r="BK290" s="141">
        <f t="shared" ref="BK290:BK291" si="53">ROUND(I290*H290,2)</f>
        <v>0</v>
      </c>
      <c r="BL290" s="3" t="s">
        <v>144</v>
      </c>
      <c r="BM290" s="140" t="s">
        <v>460</v>
      </c>
    </row>
    <row r="291" spans="1:65" ht="24" customHeight="1">
      <c r="A291" s="18"/>
      <c r="B291" s="19"/>
      <c r="C291" s="129" t="s">
        <v>461</v>
      </c>
      <c r="D291" s="129" t="s">
        <v>130</v>
      </c>
      <c r="E291" s="130" t="s">
        <v>462</v>
      </c>
      <c r="F291" s="131" t="s">
        <v>463</v>
      </c>
      <c r="G291" s="132" t="s">
        <v>197</v>
      </c>
      <c r="H291" s="133">
        <v>88.6</v>
      </c>
      <c r="I291" s="134"/>
      <c r="J291" s="135">
        <f t="shared" si="44"/>
        <v>0</v>
      </c>
      <c r="K291" s="131" t="s">
        <v>134</v>
      </c>
      <c r="L291" s="19"/>
      <c r="M291" s="136" t="s">
        <v>1</v>
      </c>
      <c r="N291" s="137" t="s">
        <v>41</v>
      </c>
      <c r="O291" s="18"/>
      <c r="P291" s="138">
        <f t="shared" si="45"/>
        <v>0</v>
      </c>
      <c r="Q291" s="138">
        <v>3.4999999999999997E-5</v>
      </c>
      <c r="R291" s="138">
        <f t="shared" si="46"/>
        <v>3.1009999999999996E-3</v>
      </c>
      <c r="S291" s="138">
        <v>0</v>
      </c>
      <c r="T291" s="139">
        <f t="shared" si="47"/>
        <v>0</v>
      </c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40" t="s">
        <v>144</v>
      </c>
      <c r="AS291" s="18"/>
      <c r="AT291" s="140" t="s">
        <v>130</v>
      </c>
      <c r="AU291" s="140" t="s">
        <v>86</v>
      </c>
      <c r="AV291" s="18"/>
      <c r="AW291" s="18"/>
      <c r="AX291" s="18"/>
      <c r="AY291" s="3" t="s">
        <v>127</v>
      </c>
      <c r="AZ291" s="18"/>
      <c r="BA291" s="18"/>
      <c r="BB291" s="18"/>
      <c r="BC291" s="18"/>
      <c r="BD291" s="18"/>
      <c r="BE291" s="141">
        <f t="shared" si="48"/>
        <v>0</v>
      </c>
      <c r="BF291" s="141">
        <f t="shared" si="49"/>
        <v>0</v>
      </c>
      <c r="BG291" s="141">
        <f t="shared" si="50"/>
        <v>0</v>
      </c>
      <c r="BH291" s="141">
        <f t="shared" si="51"/>
        <v>0</v>
      </c>
      <c r="BI291" s="141">
        <f t="shared" si="52"/>
        <v>0</v>
      </c>
      <c r="BJ291" s="3" t="s">
        <v>84</v>
      </c>
      <c r="BK291" s="141">
        <f t="shared" si="53"/>
        <v>0</v>
      </c>
      <c r="BL291" s="3" t="s">
        <v>144</v>
      </c>
      <c r="BM291" s="140" t="s">
        <v>464</v>
      </c>
    </row>
    <row r="292" spans="1:65" ht="15.75" customHeight="1">
      <c r="A292" s="155"/>
      <c r="B292" s="156"/>
      <c r="C292" s="155"/>
      <c r="D292" s="150" t="s">
        <v>199</v>
      </c>
      <c r="E292" s="157" t="s">
        <v>1</v>
      </c>
      <c r="F292" s="158" t="s">
        <v>158</v>
      </c>
      <c r="G292" s="155"/>
      <c r="H292" s="159">
        <v>88.6</v>
      </c>
      <c r="I292" s="155"/>
      <c r="J292" s="155"/>
      <c r="K292" s="155"/>
      <c r="L292" s="156"/>
      <c r="M292" s="160"/>
      <c r="N292" s="155"/>
      <c r="O292" s="155"/>
      <c r="P292" s="155"/>
      <c r="Q292" s="155"/>
      <c r="R292" s="155"/>
      <c r="S292" s="155"/>
      <c r="T292" s="161"/>
      <c r="U292" s="155"/>
      <c r="V292" s="155"/>
      <c r="W292" s="155"/>
      <c r="X292" s="155"/>
      <c r="Y292" s="155"/>
      <c r="Z292" s="155"/>
      <c r="AA292" s="155"/>
      <c r="AB292" s="155"/>
      <c r="AC292" s="155"/>
      <c r="AD292" s="155"/>
      <c r="AE292" s="155"/>
      <c r="AF292" s="155"/>
      <c r="AG292" s="155"/>
      <c r="AH292" s="155"/>
      <c r="AI292" s="155"/>
      <c r="AJ292" s="155"/>
      <c r="AK292" s="155"/>
      <c r="AL292" s="155"/>
      <c r="AM292" s="155"/>
      <c r="AN292" s="155"/>
      <c r="AO292" s="155"/>
      <c r="AP292" s="155"/>
      <c r="AQ292" s="155"/>
      <c r="AR292" s="155"/>
      <c r="AS292" s="155"/>
      <c r="AT292" s="157" t="s">
        <v>199</v>
      </c>
      <c r="AU292" s="157" t="s">
        <v>86</v>
      </c>
      <c r="AV292" s="155" t="s">
        <v>86</v>
      </c>
      <c r="AW292" s="155" t="s">
        <v>32</v>
      </c>
      <c r="AX292" s="155" t="s">
        <v>84</v>
      </c>
      <c r="AY292" s="157" t="s">
        <v>127</v>
      </c>
      <c r="AZ292" s="155"/>
      <c r="BA292" s="155"/>
      <c r="BB292" s="155"/>
      <c r="BC292" s="155"/>
      <c r="BD292" s="155"/>
      <c r="BE292" s="155"/>
      <c r="BF292" s="155"/>
      <c r="BG292" s="155"/>
      <c r="BH292" s="155"/>
      <c r="BI292" s="155"/>
      <c r="BJ292" s="155"/>
      <c r="BK292" s="155"/>
      <c r="BL292" s="155"/>
      <c r="BM292" s="155"/>
    </row>
    <row r="293" spans="1:65" ht="16.5" customHeight="1">
      <c r="A293" s="18"/>
      <c r="B293" s="19"/>
      <c r="C293" s="129" t="s">
        <v>465</v>
      </c>
      <c r="D293" s="129" t="s">
        <v>130</v>
      </c>
      <c r="E293" s="130" t="s">
        <v>466</v>
      </c>
      <c r="F293" s="131" t="s">
        <v>467</v>
      </c>
      <c r="G293" s="132" t="s">
        <v>280</v>
      </c>
      <c r="H293" s="133">
        <v>2</v>
      </c>
      <c r="I293" s="134"/>
      <c r="J293" s="135">
        <f t="shared" ref="J293:J295" si="54">ROUND(I293*H293,2)</f>
        <v>0</v>
      </c>
      <c r="K293" s="131" t="s">
        <v>134</v>
      </c>
      <c r="L293" s="19"/>
      <c r="M293" s="136" t="s">
        <v>1</v>
      </c>
      <c r="N293" s="137" t="s">
        <v>41</v>
      </c>
      <c r="O293" s="18"/>
      <c r="P293" s="138">
        <f t="shared" ref="P293:P295" si="55">O293*H293</f>
        <v>0</v>
      </c>
      <c r="Q293" s="138">
        <v>1.1E-4</v>
      </c>
      <c r="R293" s="138">
        <f t="shared" ref="R293:R295" si="56">Q293*H293</f>
        <v>2.2000000000000001E-4</v>
      </c>
      <c r="S293" s="138">
        <v>0</v>
      </c>
      <c r="T293" s="139">
        <f t="shared" ref="T293:T295" si="57">S293*H293</f>
        <v>0</v>
      </c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40" t="s">
        <v>144</v>
      </c>
      <c r="AS293" s="18"/>
      <c r="AT293" s="140" t="s">
        <v>130</v>
      </c>
      <c r="AU293" s="140" t="s">
        <v>86</v>
      </c>
      <c r="AV293" s="18"/>
      <c r="AW293" s="18"/>
      <c r="AX293" s="18"/>
      <c r="AY293" s="3" t="s">
        <v>127</v>
      </c>
      <c r="AZ293" s="18"/>
      <c r="BA293" s="18"/>
      <c r="BB293" s="18"/>
      <c r="BC293" s="18"/>
      <c r="BD293" s="18"/>
      <c r="BE293" s="141">
        <f t="shared" ref="BE293:BE295" si="58">IF(N293="základní",J293,0)</f>
        <v>0</v>
      </c>
      <c r="BF293" s="141">
        <f t="shared" ref="BF293:BF295" si="59">IF(N293="snížená",J293,0)</f>
        <v>0</v>
      </c>
      <c r="BG293" s="141">
        <f t="shared" ref="BG293:BG295" si="60">IF(N293="zákl. přenesená",J293,0)</f>
        <v>0</v>
      </c>
      <c r="BH293" s="141">
        <f t="shared" ref="BH293:BH295" si="61">IF(N293="sníž. přenesená",J293,0)</f>
        <v>0</v>
      </c>
      <c r="BI293" s="141">
        <f t="shared" ref="BI293:BI295" si="62">IF(N293="nulová",J293,0)</f>
        <v>0</v>
      </c>
      <c r="BJ293" s="3" t="s">
        <v>84</v>
      </c>
      <c r="BK293" s="141">
        <f t="shared" ref="BK293:BK295" si="63">ROUND(I293*H293,2)</f>
        <v>0</v>
      </c>
      <c r="BL293" s="3" t="s">
        <v>144</v>
      </c>
      <c r="BM293" s="140" t="s">
        <v>468</v>
      </c>
    </row>
    <row r="294" spans="1:65" ht="24" customHeight="1">
      <c r="A294" s="18"/>
      <c r="B294" s="19"/>
      <c r="C294" s="169" t="s">
        <v>469</v>
      </c>
      <c r="D294" s="169" t="s">
        <v>302</v>
      </c>
      <c r="E294" s="170" t="s">
        <v>470</v>
      </c>
      <c r="F294" s="171" t="s">
        <v>471</v>
      </c>
      <c r="G294" s="172" t="s">
        <v>280</v>
      </c>
      <c r="H294" s="173">
        <v>2</v>
      </c>
      <c r="I294" s="174"/>
      <c r="J294" s="175">
        <f t="shared" si="54"/>
        <v>0</v>
      </c>
      <c r="K294" s="171" t="s">
        <v>134</v>
      </c>
      <c r="L294" s="176"/>
      <c r="M294" s="177" t="s">
        <v>1</v>
      </c>
      <c r="N294" s="178" t="s">
        <v>41</v>
      </c>
      <c r="O294" s="18"/>
      <c r="P294" s="138">
        <f t="shared" si="55"/>
        <v>0</v>
      </c>
      <c r="Q294" s="138">
        <v>1.0699999999999999E-2</v>
      </c>
      <c r="R294" s="138">
        <f t="shared" si="56"/>
        <v>2.1399999999999999E-2</v>
      </c>
      <c r="S294" s="138">
        <v>0</v>
      </c>
      <c r="T294" s="139">
        <f t="shared" si="57"/>
        <v>0</v>
      </c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40" t="s">
        <v>237</v>
      </c>
      <c r="AS294" s="18"/>
      <c r="AT294" s="140" t="s">
        <v>302</v>
      </c>
      <c r="AU294" s="140" t="s">
        <v>86</v>
      </c>
      <c r="AV294" s="18"/>
      <c r="AW294" s="18"/>
      <c r="AX294" s="18"/>
      <c r="AY294" s="3" t="s">
        <v>127</v>
      </c>
      <c r="AZ294" s="18"/>
      <c r="BA294" s="18"/>
      <c r="BB294" s="18"/>
      <c r="BC294" s="18"/>
      <c r="BD294" s="18"/>
      <c r="BE294" s="141">
        <f t="shared" si="58"/>
        <v>0</v>
      </c>
      <c r="BF294" s="141">
        <f t="shared" si="59"/>
        <v>0</v>
      </c>
      <c r="BG294" s="141">
        <f t="shared" si="60"/>
        <v>0</v>
      </c>
      <c r="BH294" s="141">
        <f t="shared" si="61"/>
        <v>0</v>
      </c>
      <c r="BI294" s="141">
        <f t="shared" si="62"/>
        <v>0</v>
      </c>
      <c r="BJ294" s="3" t="s">
        <v>84</v>
      </c>
      <c r="BK294" s="141">
        <f t="shared" si="63"/>
        <v>0</v>
      </c>
      <c r="BL294" s="3" t="s">
        <v>144</v>
      </c>
      <c r="BM294" s="140" t="s">
        <v>472</v>
      </c>
    </row>
    <row r="295" spans="1:65" ht="16.5" customHeight="1">
      <c r="A295" s="18"/>
      <c r="B295" s="19"/>
      <c r="C295" s="129" t="s">
        <v>473</v>
      </c>
      <c r="D295" s="129" t="s">
        <v>130</v>
      </c>
      <c r="E295" s="130" t="s">
        <v>474</v>
      </c>
      <c r="F295" s="131" t="s">
        <v>475</v>
      </c>
      <c r="G295" s="132" t="s">
        <v>133</v>
      </c>
      <c r="H295" s="133">
        <v>1</v>
      </c>
      <c r="I295" s="134"/>
      <c r="J295" s="135">
        <f t="shared" si="54"/>
        <v>0</v>
      </c>
      <c r="K295" s="131" t="s">
        <v>1</v>
      </c>
      <c r="L295" s="19"/>
      <c r="M295" s="136" t="s">
        <v>1</v>
      </c>
      <c r="N295" s="137" t="s">
        <v>41</v>
      </c>
      <c r="O295" s="18"/>
      <c r="P295" s="138">
        <f t="shared" si="55"/>
        <v>0</v>
      </c>
      <c r="Q295" s="138">
        <v>0</v>
      </c>
      <c r="R295" s="138">
        <f t="shared" si="56"/>
        <v>0</v>
      </c>
      <c r="S295" s="138">
        <v>0</v>
      </c>
      <c r="T295" s="139">
        <f t="shared" si="57"/>
        <v>0</v>
      </c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40" t="s">
        <v>144</v>
      </c>
      <c r="AS295" s="18"/>
      <c r="AT295" s="140" t="s">
        <v>130</v>
      </c>
      <c r="AU295" s="140" t="s">
        <v>86</v>
      </c>
      <c r="AV295" s="18"/>
      <c r="AW295" s="18"/>
      <c r="AX295" s="18"/>
      <c r="AY295" s="3" t="s">
        <v>127</v>
      </c>
      <c r="AZ295" s="18"/>
      <c r="BA295" s="18"/>
      <c r="BB295" s="18"/>
      <c r="BC295" s="18"/>
      <c r="BD295" s="18"/>
      <c r="BE295" s="141">
        <f t="shared" si="58"/>
        <v>0</v>
      </c>
      <c r="BF295" s="141">
        <f t="shared" si="59"/>
        <v>0</v>
      </c>
      <c r="BG295" s="141">
        <f t="shared" si="60"/>
        <v>0</v>
      </c>
      <c r="BH295" s="141">
        <f t="shared" si="61"/>
        <v>0</v>
      </c>
      <c r="BI295" s="141">
        <f t="shared" si="62"/>
        <v>0</v>
      </c>
      <c r="BJ295" s="3" t="s">
        <v>84</v>
      </c>
      <c r="BK295" s="141">
        <f t="shared" si="63"/>
        <v>0</v>
      </c>
      <c r="BL295" s="3" t="s">
        <v>144</v>
      </c>
      <c r="BM295" s="140" t="s">
        <v>476</v>
      </c>
    </row>
    <row r="296" spans="1:65" ht="15.75" customHeight="1">
      <c r="A296" s="18"/>
      <c r="B296" s="19"/>
      <c r="C296" s="18"/>
      <c r="D296" s="150" t="s">
        <v>325</v>
      </c>
      <c r="E296" s="18"/>
      <c r="F296" s="179" t="s">
        <v>477</v>
      </c>
      <c r="G296" s="18"/>
      <c r="H296" s="18"/>
      <c r="I296" s="18"/>
      <c r="J296" s="18"/>
      <c r="K296" s="18"/>
      <c r="L296" s="19"/>
      <c r="M296" s="180"/>
      <c r="N296" s="18"/>
      <c r="O296" s="18"/>
      <c r="P296" s="18"/>
      <c r="Q296" s="18"/>
      <c r="R296" s="18"/>
      <c r="S296" s="18"/>
      <c r="T296" s="45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3" t="s">
        <v>325</v>
      </c>
      <c r="AU296" s="3" t="s">
        <v>86</v>
      </c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</row>
    <row r="297" spans="1:65" ht="16.5" customHeight="1">
      <c r="A297" s="18"/>
      <c r="B297" s="19"/>
      <c r="C297" s="129" t="s">
        <v>478</v>
      </c>
      <c r="D297" s="129" t="s">
        <v>130</v>
      </c>
      <c r="E297" s="130" t="s">
        <v>479</v>
      </c>
      <c r="F297" s="131" t="s">
        <v>480</v>
      </c>
      <c r="G297" s="132" t="s">
        <v>215</v>
      </c>
      <c r="H297" s="133">
        <v>1</v>
      </c>
      <c r="I297" s="134"/>
      <c r="J297" s="135">
        <f t="shared" ref="J297:J298" si="64">ROUND(I297*H297,2)</f>
        <v>0</v>
      </c>
      <c r="K297" s="131" t="s">
        <v>1</v>
      </c>
      <c r="L297" s="19"/>
      <c r="M297" s="136" t="s">
        <v>1</v>
      </c>
      <c r="N297" s="137" t="s">
        <v>41</v>
      </c>
      <c r="O297" s="18"/>
      <c r="P297" s="138">
        <f t="shared" ref="P297:P298" si="65">O297*H297</f>
        <v>0</v>
      </c>
      <c r="Q297" s="138">
        <v>0</v>
      </c>
      <c r="R297" s="138">
        <f t="shared" ref="R297:R298" si="66">Q297*H297</f>
        <v>0</v>
      </c>
      <c r="S297" s="138">
        <v>2</v>
      </c>
      <c r="T297" s="139">
        <f t="shared" ref="T297:T298" si="67">S297*H297</f>
        <v>2</v>
      </c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40" t="s">
        <v>144</v>
      </c>
      <c r="AS297" s="18"/>
      <c r="AT297" s="140" t="s">
        <v>130</v>
      </c>
      <c r="AU297" s="140" t="s">
        <v>86</v>
      </c>
      <c r="AV297" s="18"/>
      <c r="AW297" s="18"/>
      <c r="AX297" s="18"/>
      <c r="AY297" s="3" t="s">
        <v>127</v>
      </c>
      <c r="AZ297" s="18"/>
      <c r="BA297" s="18"/>
      <c r="BB297" s="18"/>
      <c r="BC297" s="18"/>
      <c r="BD297" s="18"/>
      <c r="BE297" s="141">
        <f t="shared" ref="BE297:BE298" si="68">IF(N297="základní",J297,0)</f>
        <v>0</v>
      </c>
      <c r="BF297" s="141">
        <f t="shared" ref="BF297:BF298" si="69">IF(N297="snížená",J297,0)</f>
        <v>0</v>
      </c>
      <c r="BG297" s="141">
        <f t="shared" ref="BG297:BG298" si="70">IF(N297="zákl. přenesená",J297,0)</f>
        <v>0</v>
      </c>
      <c r="BH297" s="141">
        <f t="shared" ref="BH297:BH298" si="71">IF(N297="sníž. přenesená",J297,0)</f>
        <v>0</v>
      </c>
      <c r="BI297" s="141">
        <f t="shared" ref="BI297:BI298" si="72">IF(N297="nulová",J297,0)</f>
        <v>0</v>
      </c>
      <c r="BJ297" s="3" t="s">
        <v>84</v>
      </c>
      <c r="BK297" s="141">
        <f t="shared" ref="BK297:BK298" si="73">ROUND(I297*H297,2)</f>
        <v>0</v>
      </c>
      <c r="BL297" s="3" t="s">
        <v>144</v>
      </c>
      <c r="BM297" s="140" t="s">
        <v>481</v>
      </c>
    </row>
    <row r="298" spans="1:65" ht="24" customHeight="1">
      <c r="A298" s="18"/>
      <c r="B298" s="19"/>
      <c r="C298" s="129" t="s">
        <v>482</v>
      </c>
      <c r="D298" s="129" t="s">
        <v>130</v>
      </c>
      <c r="E298" s="130" t="s">
        <v>483</v>
      </c>
      <c r="F298" s="131" t="s">
        <v>484</v>
      </c>
      <c r="G298" s="132" t="s">
        <v>197</v>
      </c>
      <c r="H298" s="133">
        <v>30.754999999999999</v>
      </c>
      <c r="I298" s="134"/>
      <c r="J298" s="135">
        <f t="shared" si="64"/>
        <v>0</v>
      </c>
      <c r="K298" s="131" t="s">
        <v>134</v>
      </c>
      <c r="L298" s="19"/>
      <c r="M298" s="136" t="s">
        <v>1</v>
      </c>
      <c r="N298" s="137" t="s">
        <v>41</v>
      </c>
      <c r="O298" s="18"/>
      <c r="P298" s="138">
        <f t="shared" si="65"/>
        <v>0</v>
      </c>
      <c r="Q298" s="138">
        <v>0</v>
      </c>
      <c r="R298" s="138">
        <f t="shared" si="66"/>
        <v>0</v>
      </c>
      <c r="S298" s="138">
        <v>0.21099999999999999</v>
      </c>
      <c r="T298" s="139">
        <f t="shared" si="67"/>
        <v>6.4893049999999999</v>
      </c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40" t="s">
        <v>144</v>
      </c>
      <c r="AS298" s="18"/>
      <c r="AT298" s="140" t="s">
        <v>130</v>
      </c>
      <c r="AU298" s="140" t="s">
        <v>86</v>
      </c>
      <c r="AV298" s="18"/>
      <c r="AW298" s="18"/>
      <c r="AX298" s="18"/>
      <c r="AY298" s="3" t="s">
        <v>127</v>
      </c>
      <c r="AZ298" s="18"/>
      <c r="BA298" s="18"/>
      <c r="BB298" s="18"/>
      <c r="BC298" s="18"/>
      <c r="BD298" s="18"/>
      <c r="BE298" s="141">
        <f t="shared" si="68"/>
        <v>0</v>
      </c>
      <c r="BF298" s="141">
        <f t="shared" si="69"/>
        <v>0</v>
      </c>
      <c r="BG298" s="141">
        <f t="shared" si="70"/>
        <v>0</v>
      </c>
      <c r="BH298" s="141">
        <f t="shared" si="71"/>
        <v>0</v>
      </c>
      <c r="BI298" s="141">
        <f t="shared" si="72"/>
        <v>0</v>
      </c>
      <c r="BJ298" s="3" t="s">
        <v>84</v>
      </c>
      <c r="BK298" s="141">
        <f t="shared" si="73"/>
        <v>0</v>
      </c>
      <c r="BL298" s="3" t="s">
        <v>144</v>
      </c>
      <c r="BM298" s="140" t="s">
        <v>485</v>
      </c>
    </row>
    <row r="299" spans="1:65" ht="15.75" customHeight="1">
      <c r="A299" s="155"/>
      <c r="B299" s="156"/>
      <c r="C299" s="155"/>
      <c r="D299" s="150" t="s">
        <v>199</v>
      </c>
      <c r="E299" s="157" t="s">
        <v>1</v>
      </c>
      <c r="F299" s="158" t="s">
        <v>486</v>
      </c>
      <c r="G299" s="155"/>
      <c r="H299" s="159">
        <v>21.3</v>
      </c>
      <c r="I299" s="155"/>
      <c r="J299" s="155"/>
      <c r="K299" s="155"/>
      <c r="L299" s="156"/>
      <c r="M299" s="160"/>
      <c r="N299" s="155"/>
      <c r="O299" s="155"/>
      <c r="P299" s="155"/>
      <c r="Q299" s="155"/>
      <c r="R299" s="155"/>
      <c r="S299" s="155"/>
      <c r="T299" s="161"/>
      <c r="U299" s="155"/>
      <c r="V299" s="155"/>
      <c r="W299" s="155"/>
      <c r="X299" s="155"/>
      <c r="Y299" s="155"/>
      <c r="Z299" s="155"/>
      <c r="AA299" s="155"/>
      <c r="AB299" s="155"/>
      <c r="AC299" s="155"/>
      <c r="AD299" s="155"/>
      <c r="AE299" s="155"/>
      <c r="AF299" s="155"/>
      <c r="AG299" s="155"/>
      <c r="AH299" s="155"/>
      <c r="AI299" s="155"/>
      <c r="AJ299" s="155"/>
      <c r="AK299" s="155"/>
      <c r="AL299" s="155"/>
      <c r="AM299" s="155"/>
      <c r="AN299" s="155"/>
      <c r="AO299" s="155"/>
      <c r="AP299" s="155"/>
      <c r="AQ299" s="155"/>
      <c r="AR299" s="155"/>
      <c r="AS299" s="155"/>
      <c r="AT299" s="157" t="s">
        <v>199</v>
      </c>
      <c r="AU299" s="157" t="s">
        <v>86</v>
      </c>
      <c r="AV299" s="155" t="s">
        <v>86</v>
      </c>
      <c r="AW299" s="155" t="s">
        <v>32</v>
      </c>
      <c r="AX299" s="155" t="s">
        <v>76</v>
      </c>
      <c r="AY299" s="157" t="s">
        <v>127</v>
      </c>
      <c r="AZ299" s="155"/>
      <c r="BA299" s="155"/>
      <c r="BB299" s="155"/>
      <c r="BC299" s="155"/>
      <c r="BD299" s="155"/>
      <c r="BE299" s="155"/>
      <c r="BF299" s="155"/>
      <c r="BG299" s="155"/>
      <c r="BH299" s="155"/>
      <c r="BI299" s="155"/>
      <c r="BJ299" s="155"/>
      <c r="BK299" s="155"/>
      <c r="BL299" s="155"/>
      <c r="BM299" s="155"/>
    </row>
    <row r="300" spans="1:65" ht="15.75" customHeight="1">
      <c r="A300" s="155"/>
      <c r="B300" s="156"/>
      <c r="C300" s="155"/>
      <c r="D300" s="150" t="s">
        <v>199</v>
      </c>
      <c r="E300" s="157" t="s">
        <v>1</v>
      </c>
      <c r="F300" s="158" t="s">
        <v>487</v>
      </c>
      <c r="G300" s="155"/>
      <c r="H300" s="159">
        <v>7.4550000000000001</v>
      </c>
      <c r="I300" s="155"/>
      <c r="J300" s="155"/>
      <c r="K300" s="155"/>
      <c r="L300" s="156"/>
      <c r="M300" s="160"/>
      <c r="N300" s="155"/>
      <c r="O300" s="155"/>
      <c r="P300" s="155"/>
      <c r="Q300" s="155"/>
      <c r="R300" s="155"/>
      <c r="S300" s="155"/>
      <c r="T300" s="161"/>
      <c r="U300" s="155"/>
      <c r="V300" s="155"/>
      <c r="W300" s="155"/>
      <c r="X300" s="155"/>
      <c r="Y300" s="155"/>
      <c r="Z300" s="155"/>
      <c r="AA300" s="155"/>
      <c r="AB300" s="155"/>
      <c r="AC300" s="155"/>
      <c r="AD300" s="155"/>
      <c r="AE300" s="155"/>
      <c r="AF300" s="155"/>
      <c r="AG300" s="155"/>
      <c r="AH300" s="155"/>
      <c r="AI300" s="155"/>
      <c r="AJ300" s="155"/>
      <c r="AK300" s="155"/>
      <c r="AL300" s="155"/>
      <c r="AM300" s="155"/>
      <c r="AN300" s="155"/>
      <c r="AO300" s="155"/>
      <c r="AP300" s="155"/>
      <c r="AQ300" s="155"/>
      <c r="AR300" s="155"/>
      <c r="AS300" s="155"/>
      <c r="AT300" s="157" t="s">
        <v>199</v>
      </c>
      <c r="AU300" s="157" t="s">
        <v>86</v>
      </c>
      <c r="AV300" s="155" t="s">
        <v>86</v>
      </c>
      <c r="AW300" s="155" t="s">
        <v>32</v>
      </c>
      <c r="AX300" s="155" t="s">
        <v>76</v>
      </c>
      <c r="AY300" s="157" t="s">
        <v>127</v>
      </c>
      <c r="AZ300" s="155"/>
      <c r="BA300" s="155"/>
      <c r="BB300" s="155"/>
      <c r="BC300" s="155"/>
      <c r="BD300" s="155"/>
      <c r="BE300" s="155"/>
      <c r="BF300" s="155"/>
      <c r="BG300" s="155"/>
      <c r="BH300" s="155"/>
      <c r="BI300" s="155"/>
      <c r="BJ300" s="155"/>
      <c r="BK300" s="155"/>
      <c r="BL300" s="155"/>
      <c r="BM300" s="155"/>
    </row>
    <row r="301" spans="1:65" ht="15.75" customHeight="1">
      <c r="A301" s="155"/>
      <c r="B301" s="156"/>
      <c r="C301" s="155"/>
      <c r="D301" s="150" t="s">
        <v>199</v>
      </c>
      <c r="E301" s="157" t="s">
        <v>1</v>
      </c>
      <c r="F301" s="158" t="s">
        <v>315</v>
      </c>
      <c r="G301" s="155"/>
      <c r="H301" s="159">
        <v>2</v>
      </c>
      <c r="I301" s="155"/>
      <c r="J301" s="155"/>
      <c r="K301" s="155"/>
      <c r="L301" s="156"/>
      <c r="M301" s="160"/>
      <c r="N301" s="155"/>
      <c r="O301" s="155"/>
      <c r="P301" s="155"/>
      <c r="Q301" s="155"/>
      <c r="R301" s="155"/>
      <c r="S301" s="155"/>
      <c r="T301" s="161"/>
      <c r="U301" s="155"/>
      <c r="V301" s="155"/>
      <c r="W301" s="155"/>
      <c r="X301" s="155"/>
      <c r="Y301" s="155"/>
      <c r="Z301" s="155"/>
      <c r="AA301" s="155"/>
      <c r="AB301" s="155"/>
      <c r="AC301" s="155"/>
      <c r="AD301" s="155"/>
      <c r="AE301" s="155"/>
      <c r="AF301" s="155"/>
      <c r="AG301" s="155"/>
      <c r="AH301" s="155"/>
      <c r="AI301" s="155"/>
      <c r="AJ301" s="155"/>
      <c r="AK301" s="155"/>
      <c r="AL301" s="155"/>
      <c r="AM301" s="155"/>
      <c r="AN301" s="155"/>
      <c r="AO301" s="155"/>
      <c r="AP301" s="155"/>
      <c r="AQ301" s="155"/>
      <c r="AR301" s="155"/>
      <c r="AS301" s="155"/>
      <c r="AT301" s="157" t="s">
        <v>199</v>
      </c>
      <c r="AU301" s="157" t="s">
        <v>86</v>
      </c>
      <c r="AV301" s="155" t="s">
        <v>86</v>
      </c>
      <c r="AW301" s="155" t="s">
        <v>32</v>
      </c>
      <c r="AX301" s="155" t="s">
        <v>76</v>
      </c>
      <c r="AY301" s="157" t="s">
        <v>127</v>
      </c>
      <c r="AZ301" s="155"/>
      <c r="BA301" s="155"/>
      <c r="BB301" s="155"/>
      <c r="BC301" s="155"/>
      <c r="BD301" s="155"/>
      <c r="BE301" s="155"/>
      <c r="BF301" s="155"/>
      <c r="BG301" s="155"/>
      <c r="BH301" s="155"/>
      <c r="BI301" s="155"/>
      <c r="BJ301" s="155"/>
      <c r="BK301" s="155"/>
      <c r="BL301" s="155"/>
      <c r="BM301" s="155"/>
    </row>
    <row r="302" spans="1:65" ht="15.75" customHeight="1">
      <c r="A302" s="162"/>
      <c r="B302" s="163"/>
      <c r="C302" s="162"/>
      <c r="D302" s="150" t="s">
        <v>199</v>
      </c>
      <c r="E302" s="164" t="s">
        <v>1</v>
      </c>
      <c r="F302" s="165" t="s">
        <v>218</v>
      </c>
      <c r="G302" s="162"/>
      <c r="H302" s="166">
        <v>30.754999999999999</v>
      </c>
      <c r="I302" s="162"/>
      <c r="J302" s="162"/>
      <c r="K302" s="162"/>
      <c r="L302" s="163"/>
      <c r="M302" s="167"/>
      <c r="N302" s="162"/>
      <c r="O302" s="162"/>
      <c r="P302" s="162"/>
      <c r="Q302" s="162"/>
      <c r="R302" s="162"/>
      <c r="S302" s="162"/>
      <c r="T302" s="168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4" t="s">
        <v>199</v>
      </c>
      <c r="AU302" s="164" t="s">
        <v>86</v>
      </c>
      <c r="AV302" s="162" t="s">
        <v>144</v>
      </c>
      <c r="AW302" s="162" t="s">
        <v>32</v>
      </c>
      <c r="AX302" s="162" t="s">
        <v>84</v>
      </c>
      <c r="AY302" s="164" t="s">
        <v>127</v>
      </c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</row>
    <row r="303" spans="1:65" ht="24" customHeight="1">
      <c r="A303" s="18"/>
      <c r="B303" s="19"/>
      <c r="C303" s="129" t="s">
        <v>488</v>
      </c>
      <c r="D303" s="129" t="s">
        <v>130</v>
      </c>
      <c r="E303" s="130" t="s">
        <v>489</v>
      </c>
      <c r="F303" s="131" t="s">
        <v>490</v>
      </c>
      <c r="G303" s="132" t="s">
        <v>197</v>
      </c>
      <c r="H303" s="133">
        <v>14.2</v>
      </c>
      <c r="I303" s="134"/>
      <c r="J303" s="135">
        <f>ROUND(I303*H303,2)</f>
        <v>0</v>
      </c>
      <c r="K303" s="131" t="s">
        <v>134</v>
      </c>
      <c r="L303" s="19"/>
      <c r="M303" s="136" t="s">
        <v>1</v>
      </c>
      <c r="N303" s="137" t="s">
        <v>41</v>
      </c>
      <c r="O303" s="18"/>
      <c r="P303" s="138">
        <f>O303*H303</f>
        <v>0</v>
      </c>
      <c r="Q303" s="138">
        <v>0</v>
      </c>
      <c r="R303" s="138">
        <f>Q303*H303</f>
        <v>0</v>
      </c>
      <c r="S303" s="138">
        <v>0.33700000000000002</v>
      </c>
      <c r="T303" s="139">
        <f>S303*H303</f>
        <v>4.7854000000000001</v>
      </c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40" t="s">
        <v>144</v>
      </c>
      <c r="AS303" s="18"/>
      <c r="AT303" s="140" t="s">
        <v>130</v>
      </c>
      <c r="AU303" s="140" t="s">
        <v>86</v>
      </c>
      <c r="AV303" s="18"/>
      <c r="AW303" s="18"/>
      <c r="AX303" s="18"/>
      <c r="AY303" s="3" t="s">
        <v>127</v>
      </c>
      <c r="AZ303" s="18"/>
      <c r="BA303" s="18"/>
      <c r="BB303" s="18"/>
      <c r="BC303" s="18"/>
      <c r="BD303" s="18"/>
      <c r="BE303" s="141">
        <f>IF(N303="základní",J303,0)</f>
        <v>0</v>
      </c>
      <c r="BF303" s="141">
        <f>IF(N303="snížená",J303,0)</f>
        <v>0</v>
      </c>
      <c r="BG303" s="141">
        <f>IF(N303="zákl. přenesená",J303,0)</f>
        <v>0</v>
      </c>
      <c r="BH303" s="141">
        <f>IF(N303="sníž. přenesená",J303,0)</f>
        <v>0</v>
      </c>
      <c r="BI303" s="141">
        <f>IF(N303="nulová",J303,0)</f>
        <v>0</v>
      </c>
      <c r="BJ303" s="3" t="s">
        <v>84</v>
      </c>
      <c r="BK303" s="141">
        <f>ROUND(I303*H303,2)</f>
        <v>0</v>
      </c>
      <c r="BL303" s="3" t="s">
        <v>144</v>
      </c>
      <c r="BM303" s="140" t="s">
        <v>491</v>
      </c>
    </row>
    <row r="304" spans="1:65" ht="15.75" customHeight="1">
      <c r="A304" s="155"/>
      <c r="B304" s="156"/>
      <c r="C304" s="155"/>
      <c r="D304" s="150" t="s">
        <v>199</v>
      </c>
      <c r="E304" s="157" t="s">
        <v>1</v>
      </c>
      <c r="F304" s="158" t="s">
        <v>492</v>
      </c>
      <c r="G304" s="155"/>
      <c r="H304" s="159">
        <v>14.2</v>
      </c>
      <c r="I304" s="155"/>
      <c r="J304" s="155"/>
      <c r="K304" s="155"/>
      <c r="L304" s="156"/>
      <c r="M304" s="160"/>
      <c r="N304" s="155"/>
      <c r="O304" s="155"/>
      <c r="P304" s="155"/>
      <c r="Q304" s="155"/>
      <c r="R304" s="155"/>
      <c r="S304" s="155"/>
      <c r="T304" s="161"/>
      <c r="U304" s="155"/>
      <c r="V304" s="155"/>
      <c r="W304" s="155"/>
      <c r="X304" s="155"/>
      <c r="Y304" s="155"/>
      <c r="Z304" s="155"/>
      <c r="AA304" s="155"/>
      <c r="AB304" s="155"/>
      <c r="AC304" s="155"/>
      <c r="AD304" s="155"/>
      <c r="AE304" s="155"/>
      <c r="AF304" s="155"/>
      <c r="AG304" s="155"/>
      <c r="AH304" s="155"/>
      <c r="AI304" s="155"/>
      <c r="AJ304" s="155"/>
      <c r="AK304" s="155"/>
      <c r="AL304" s="155"/>
      <c r="AM304" s="155"/>
      <c r="AN304" s="155"/>
      <c r="AO304" s="155"/>
      <c r="AP304" s="155"/>
      <c r="AQ304" s="155"/>
      <c r="AR304" s="155"/>
      <c r="AS304" s="155"/>
      <c r="AT304" s="157" t="s">
        <v>199</v>
      </c>
      <c r="AU304" s="157" t="s">
        <v>86</v>
      </c>
      <c r="AV304" s="155" t="s">
        <v>86</v>
      </c>
      <c r="AW304" s="155" t="s">
        <v>32</v>
      </c>
      <c r="AX304" s="155" t="s">
        <v>84</v>
      </c>
      <c r="AY304" s="157" t="s">
        <v>127</v>
      </c>
      <c r="AZ304" s="155"/>
      <c r="BA304" s="155"/>
      <c r="BB304" s="155"/>
      <c r="BC304" s="155"/>
      <c r="BD304" s="155"/>
      <c r="BE304" s="155"/>
      <c r="BF304" s="155"/>
      <c r="BG304" s="155"/>
      <c r="BH304" s="155"/>
      <c r="BI304" s="155"/>
      <c r="BJ304" s="155"/>
      <c r="BK304" s="155"/>
      <c r="BL304" s="155"/>
      <c r="BM304" s="155"/>
    </row>
    <row r="305" spans="1:65" ht="24" customHeight="1">
      <c r="A305" s="18"/>
      <c r="B305" s="19"/>
      <c r="C305" s="129" t="s">
        <v>493</v>
      </c>
      <c r="D305" s="129" t="s">
        <v>130</v>
      </c>
      <c r="E305" s="130" t="s">
        <v>494</v>
      </c>
      <c r="F305" s="131" t="s">
        <v>495</v>
      </c>
      <c r="G305" s="132" t="s">
        <v>215</v>
      </c>
      <c r="H305" s="133">
        <v>8.0009999999999994</v>
      </c>
      <c r="I305" s="134"/>
      <c r="J305" s="135">
        <f>ROUND(I305*H305,2)</f>
        <v>0</v>
      </c>
      <c r="K305" s="131" t="s">
        <v>134</v>
      </c>
      <c r="L305" s="19"/>
      <c r="M305" s="136" t="s">
        <v>1</v>
      </c>
      <c r="N305" s="137" t="s">
        <v>41</v>
      </c>
      <c r="O305" s="18"/>
      <c r="P305" s="138">
        <f>O305*H305</f>
        <v>0</v>
      </c>
      <c r="Q305" s="138">
        <v>0</v>
      </c>
      <c r="R305" s="138">
        <f>Q305*H305</f>
        <v>0</v>
      </c>
      <c r="S305" s="138">
        <v>1.8</v>
      </c>
      <c r="T305" s="139">
        <f>S305*H305</f>
        <v>14.4018</v>
      </c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40" t="s">
        <v>144</v>
      </c>
      <c r="AS305" s="18"/>
      <c r="AT305" s="140" t="s">
        <v>130</v>
      </c>
      <c r="AU305" s="140" t="s">
        <v>86</v>
      </c>
      <c r="AV305" s="18"/>
      <c r="AW305" s="18"/>
      <c r="AX305" s="18"/>
      <c r="AY305" s="3" t="s">
        <v>127</v>
      </c>
      <c r="AZ305" s="18"/>
      <c r="BA305" s="18"/>
      <c r="BB305" s="18"/>
      <c r="BC305" s="18"/>
      <c r="BD305" s="18"/>
      <c r="BE305" s="141">
        <f>IF(N305="základní",J305,0)</f>
        <v>0</v>
      </c>
      <c r="BF305" s="141">
        <f>IF(N305="snížená",J305,0)</f>
        <v>0</v>
      </c>
      <c r="BG305" s="141">
        <f>IF(N305="zákl. přenesená",J305,0)</f>
        <v>0</v>
      </c>
      <c r="BH305" s="141">
        <f>IF(N305="sníž. přenesená",J305,0)</f>
        <v>0</v>
      </c>
      <c r="BI305" s="141">
        <f>IF(N305="nulová",J305,0)</f>
        <v>0</v>
      </c>
      <c r="BJ305" s="3" t="s">
        <v>84</v>
      </c>
      <c r="BK305" s="141">
        <f>ROUND(I305*H305,2)</f>
        <v>0</v>
      </c>
      <c r="BL305" s="3" t="s">
        <v>144</v>
      </c>
      <c r="BM305" s="140" t="s">
        <v>496</v>
      </c>
    </row>
    <row r="306" spans="1:65" ht="15.75" customHeight="1">
      <c r="A306" s="155"/>
      <c r="B306" s="156"/>
      <c r="C306" s="155"/>
      <c r="D306" s="150" t="s">
        <v>199</v>
      </c>
      <c r="E306" s="157" t="s">
        <v>1</v>
      </c>
      <c r="F306" s="158" t="s">
        <v>497</v>
      </c>
      <c r="G306" s="155"/>
      <c r="H306" s="159">
        <v>0.99399999999999999</v>
      </c>
      <c r="I306" s="155"/>
      <c r="J306" s="155"/>
      <c r="K306" s="155"/>
      <c r="L306" s="156"/>
      <c r="M306" s="160"/>
      <c r="N306" s="155"/>
      <c r="O306" s="155"/>
      <c r="P306" s="155"/>
      <c r="Q306" s="155"/>
      <c r="R306" s="155"/>
      <c r="S306" s="155"/>
      <c r="T306" s="161"/>
      <c r="U306" s="155"/>
      <c r="V306" s="155"/>
      <c r="W306" s="155"/>
      <c r="X306" s="155"/>
      <c r="Y306" s="155"/>
      <c r="Z306" s="155"/>
      <c r="AA306" s="155"/>
      <c r="AB306" s="155"/>
      <c r="AC306" s="155"/>
      <c r="AD306" s="155"/>
      <c r="AE306" s="155"/>
      <c r="AF306" s="155"/>
      <c r="AG306" s="155"/>
      <c r="AH306" s="155"/>
      <c r="AI306" s="155"/>
      <c r="AJ306" s="155"/>
      <c r="AK306" s="155"/>
      <c r="AL306" s="155"/>
      <c r="AM306" s="155"/>
      <c r="AN306" s="155"/>
      <c r="AO306" s="155"/>
      <c r="AP306" s="155"/>
      <c r="AQ306" s="155"/>
      <c r="AR306" s="155"/>
      <c r="AS306" s="155"/>
      <c r="AT306" s="157" t="s">
        <v>199</v>
      </c>
      <c r="AU306" s="157" t="s">
        <v>86</v>
      </c>
      <c r="AV306" s="155" t="s">
        <v>86</v>
      </c>
      <c r="AW306" s="155" t="s">
        <v>32</v>
      </c>
      <c r="AX306" s="155" t="s">
        <v>76</v>
      </c>
      <c r="AY306" s="157" t="s">
        <v>127</v>
      </c>
      <c r="AZ306" s="155"/>
      <c r="BA306" s="155"/>
      <c r="BB306" s="155"/>
      <c r="BC306" s="155"/>
      <c r="BD306" s="155"/>
      <c r="BE306" s="155"/>
      <c r="BF306" s="155"/>
      <c r="BG306" s="155"/>
      <c r="BH306" s="155"/>
      <c r="BI306" s="155"/>
      <c r="BJ306" s="155"/>
      <c r="BK306" s="155"/>
      <c r="BL306" s="155"/>
      <c r="BM306" s="155"/>
    </row>
    <row r="307" spans="1:65" ht="15.75" customHeight="1">
      <c r="A307" s="155"/>
      <c r="B307" s="156"/>
      <c r="C307" s="155"/>
      <c r="D307" s="150" t="s">
        <v>199</v>
      </c>
      <c r="E307" s="157" t="s">
        <v>1</v>
      </c>
      <c r="F307" s="158" t="s">
        <v>498</v>
      </c>
      <c r="G307" s="155"/>
      <c r="H307" s="159">
        <v>1.2070000000000001</v>
      </c>
      <c r="I307" s="155"/>
      <c r="J307" s="155"/>
      <c r="K307" s="155"/>
      <c r="L307" s="156"/>
      <c r="M307" s="160"/>
      <c r="N307" s="155"/>
      <c r="O307" s="155"/>
      <c r="P307" s="155"/>
      <c r="Q307" s="155"/>
      <c r="R307" s="155"/>
      <c r="S307" s="155"/>
      <c r="T307" s="161"/>
      <c r="U307" s="155"/>
      <c r="V307" s="155"/>
      <c r="W307" s="155"/>
      <c r="X307" s="155"/>
      <c r="Y307" s="155"/>
      <c r="Z307" s="155"/>
      <c r="AA307" s="155"/>
      <c r="AB307" s="155"/>
      <c r="AC307" s="155"/>
      <c r="AD307" s="155"/>
      <c r="AE307" s="155"/>
      <c r="AF307" s="155"/>
      <c r="AG307" s="155"/>
      <c r="AH307" s="155"/>
      <c r="AI307" s="155"/>
      <c r="AJ307" s="155"/>
      <c r="AK307" s="155"/>
      <c r="AL307" s="155"/>
      <c r="AM307" s="155"/>
      <c r="AN307" s="155"/>
      <c r="AO307" s="155"/>
      <c r="AP307" s="155"/>
      <c r="AQ307" s="155"/>
      <c r="AR307" s="155"/>
      <c r="AS307" s="155"/>
      <c r="AT307" s="157" t="s">
        <v>199</v>
      </c>
      <c r="AU307" s="157" t="s">
        <v>86</v>
      </c>
      <c r="AV307" s="155" t="s">
        <v>86</v>
      </c>
      <c r="AW307" s="155" t="s">
        <v>32</v>
      </c>
      <c r="AX307" s="155" t="s">
        <v>76</v>
      </c>
      <c r="AY307" s="157" t="s">
        <v>127</v>
      </c>
      <c r="AZ307" s="155"/>
      <c r="BA307" s="155"/>
      <c r="BB307" s="155"/>
      <c r="BC307" s="155"/>
      <c r="BD307" s="155"/>
      <c r="BE307" s="155"/>
      <c r="BF307" s="155"/>
      <c r="BG307" s="155"/>
      <c r="BH307" s="155"/>
      <c r="BI307" s="155"/>
      <c r="BJ307" s="155"/>
      <c r="BK307" s="155"/>
      <c r="BL307" s="155"/>
      <c r="BM307" s="155"/>
    </row>
    <row r="308" spans="1:65" ht="15.75" customHeight="1">
      <c r="A308" s="181"/>
      <c r="B308" s="182"/>
      <c r="C308" s="181"/>
      <c r="D308" s="150" t="s">
        <v>199</v>
      </c>
      <c r="E308" s="183" t="s">
        <v>1</v>
      </c>
      <c r="F308" s="184" t="s">
        <v>499</v>
      </c>
      <c r="G308" s="181"/>
      <c r="H308" s="185">
        <v>2.2010000000000001</v>
      </c>
      <c r="I308" s="181"/>
      <c r="J308" s="181"/>
      <c r="K308" s="181"/>
      <c r="L308" s="182"/>
      <c r="M308" s="186"/>
      <c r="N308" s="181"/>
      <c r="O308" s="181"/>
      <c r="P308" s="181"/>
      <c r="Q308" s="181"/>
      <c r="R308" s="181"/>
      <c r="S308" s="181"/>
      <c r="T308" s="187"/>
      <c r="U308" s="181"/>
      <c r="V308" s="181"/>
      <c r="W308" s="181"/>
      <c r="X308" s="181"/>
      <c r="Y308" s="181"/>
      <c r="Z308" s="181"/>
      <c r="AA308" s="181"/>
      <c r="AB308" s="181"/>
      <c r="AC308" s="181"/>
      <c r="AD308" s="181"/>
      <c r="AE308" s="181"/>
      <c r="AF308" s="181"/>
      <c r="AG308" s="181"/>
      <c r="AH308" s="181"/>
      <c r="AI308" s="181"/>
      <c r="AJ308" s="181"/>
      <c r="AK308" s="181"/>
      <c r="AL308" s="181"/>
      <c r="AM308" s="181"/>
      <c r="AN308" s="181"/>
      <c r="AO308" s="181"/>
      <c r="AP308" s="181"/>
      <c r="AQ308" s="181"/>
      <c r="AR308" s="181"/>
      <c r="AS308" s="181"/>
      <c r="AT308" s="183" t="s">
        <v>199</v>
      </c>
      <c r="AU308" s="183" t="s">
        <v>86</v>
      </c>
      <c r="AV308" s="181" t="s">
        <v>140</v>
      </c>
      <c r="AW308" s="181" t="s">
        <v>32</v>
      </c>
      <c r="AX308" s="181" t="s">
        <v>76</v>
      </c>
      <c r="AY308" s="183" t="s">
        <v>127</v>
      </c>
      <c r="AZ308" s="181"/>
      <c r="BA308" s="181"/>
      <c r="BB308" s="181"/>
      <c r="BC308" s="181"/>
      <c r="BD308" s="181"/>
      <c r="BE308" s="181"/>
      <c r="BF308" s="181"/>
      <c r="BG308" s="181"/>
      <c r="BH308" s="181"/>
      <c r="BI308" s="181"/>
      <c r="BJ308" s="181"/>
      <c r="BK308" s="181"/>
      <c r="BL308" s="181"/>
      <c r="BM308" s="181"/>
    </row>
    <row r="309" spans="1:65" ht="15.75" customHeight="1">
      <c r="A309" s="148"/>
      <c r="B309" s="149"/>
      <c r="C309" s="148"/>
      <c r="D309" s="150" t="s">
        <v>199</v>
      </c>
      <c r="E309" s="151" t="s">
        <v>1</v>
      </c>
      <c r="F309" s="152" t="s">
        <v>500</v>
      </c>
      <c r="G309" s="148"/>
      <c r="H309" s="151" t="s">
        <v>1</v>
      </c>
      <c r="I309" s="148"/>
      <c r="J309" s="148"/>
      <c r="K309" s="148"/>
      <c r="L309" s="149"/>
      <c r="M309" s="153"/>
      <c r="N309" s="148"/>
      <c r="O309" s="148"/>
      <c r="P309" s="148"/>
      <c r="Q309" s="148"/>
      <c r="R309" s="148"/>
      <c r="S309" s="148"/>
      <c r="T309" s="154"/>
      <c r="U309" s="148"/>
      <c r="V309" s="148"/>
      <c r="W309" s="14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/>
      <c r="AH309" s="148"/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51" t="s">
        <v>199</v>
      </c>
      <c r="AU309" s="151" t="s">
        <v>86</v>
      </c>
      <c r="AV309" s="148" t="s">
        <v>84</v>
      </c>
      <c r="AW309" s="148" t="s">
        <v>32</v>
      </c>
      <c r="AX309" s="148" t="s">
        <v>76</v>
      </c>
      <c r="AY309" s="151" t="s">
        <v>127</v>
      </c>
      <c r="AZ309" s="148"/>
      <c r="BA309" s="148"/>
      <c r="BB309" s="148"/>
      <c r="BC309" s="148"/>
      <c r="BD309" s="148"/>
      <c r="BE309" s="148"/>
      <c r="BF309" s="148"/>
      <c r="BG309" s="148"/>
      <c r="BH309" s="148"/>
      <c r="BI309" s="148"/>
      <c r="BJ309" s="148"/>
      <c r="BK309" s="148"/>
      <c r="BL309" s="148"/>
      <c r="BM309" s="148"/>
    </row>
    <row r="310" spans="1:65" ht="15.75" customHeight="1">
      <c r="A310" s="155"/>
      <c r="B310" s="156"/>
      <c r="C310" s="155"/>
      <c r="D310" s="150" t="s">
        <v>199</v>
      </c>
      <c r="E310" s="157" t="s">
        <v>1</v>
      </c>
      <c r="F310" s="158" t="s">
        <v>501</v>
      </c>
      <c r="G310" s="155"/>
      <c r="H310" s="159">
        <v>5</v>
      </c>
      <c r="I310" s="155"/>
      <c r="J310" s="155"/>
      <c r="K310" s="155"/>
      <c r="L310" s="156"/>
      <c r="M310" s="160"/>
      <c r="N310" s="155"/>
      <c r="O310" s="155"/>
      <c r="P310" s="155"/>
      <c r="Q310" s="155"/>
      <c r="R310" s="155"/>
      <c r="S310" s="155"/>
      <c r="T310" s="161"/>
      <c r="U310" s="155"/>
      <c r="V310" s="155"/>
      <c r="W310" s="155"/>
      <c r="X310" s="155"/>
      <c r="Y310" s="155"/>
      <c r="Z310" s="155"/>
      <c r="AA310" s="155"/>
      <c r="AB310" s="155"/>
      <c r="AC310" s="155"/>
      <c r="AD310" s="155"/>
      <c r="AE310" s="155"/>
      <c r="AF310" s="155"/>
      <c r="AG310" s="155"/>
      <c r="AH310" s="155"/>
      <c r="AI310" s="155"/>
      <c r="AJ310" s="155"/>
      <c r="AK310" s="155"/>
      <c r="AL310" s="155"/>
      <c r="AM310" s="155"/>
      <c r="AN310" s="155"/>
      <c r="AO310" s="155"/>
      <c r="AP310" s="155"/>
      <c r="AQ310" s="155"/>
      <c r="AR310" s="155"/>
      <c r="AS310" s="155"/>
      <c r="AT310" s="157" t="s">
        <v>199</v>
      </c>
      <c r="AU310" s="157" t="s">
        <v>86</v>
      </c>
      <c r="AV310" s="155" t="s">
        <v>86</v>
      </c>
      <c r="AW310" s="155" t="s">
        <v>32</v>
      </c>
      <c r="AX310" s="155" t="s">
        <v>76</v>
      </c>
      <c r="AY310" s="157" t="s">
        <v>127</v>
      </c>
      <c r="AZ310" s="155"/>
      <c r="BA310" s="155"/>
      <c r="BB310" s="155"/>
      <c r="BC310" s="155"/>
      <c r="BD310" s="155"/>
      <c r="BE310" s="155"/>
      <c r="BF310" s="155"/>
      <c r="BG310" s="155"/>
      <c r="BH310" s="155"/>
      <c r="BI310" s="155"/>
      <c r="BJ310" s="155"/>
      <c r="BK310" s="155"/>
      <c r="BL310" s="155"/>
      <c r="BM310" s="155"/>
    </row>
    <row r="311" spans="1:65" ht="15.75" customHeight="1">
      <c r="A311" s="155"/>
      <c r="B311" s="156"/>
      <c r="C311" s="155"/>
      <c r="D311" s="150" t="s">
        <v>199</v>
      </c>
      <c r="E311" s="157" t="s">
        <v>1</v>
      </c>
      <c r="F311" s="158" t="s">
        <v>502</v>
      </c>
      <c r="G311" s="155"/>
      <c r="H311" s="159">
        <v>0.64</v>
      </c>
      <c r="I311" s="155"/>
      <c r="J311" s="155"/>
      <c r="K311" s="155"/>
      <c r="L311" s="156"/>
      <c r="M311" s="160"/>
      <c r="N311" s="155"/>
      <c r="O311" s="155"/>
      <c r="P311" s="155"/>
      <c r="Q311" s="155"/>
      <c r="R311" s="155"/>
      <c r="S311" s="155"/>
      <c r="T311" s="161"/>
      <c r="U311" s="155"/>
      <c r="V311" s="155"/>
      <c r="W311" s="155"/>
      <c r="X311" s="155"/>
      <c r="Y311" s="155"/>
      <c r="Z311" s="155"/>
      <c r="AA311" s="155"/>
      <c r="AB311" s="155"/>
      <c r="AC311" s="155"/>
      <c r="AD311" s="155"/>
      <c r="AE311" s="155"/>
      <c r="AF311" s="155"/>
      <c r="AG311" s="155"/>
      <c r="AH311" s="155"/>
      <c r="AI311" s="155"/>
      <c r="AJ311" s="155"/>
      <c r="AK311" s="155"/>
      <c r="AL311" s="155"/>
      <c r="AM311" s="155"/>
      <c r="AN311" s="155"/>
      <c r="AO311" s="155"/>
      <c r="AP311" s="155"/>
      <c r="AQ311" s="155"/>
      <c r="AR311" s="155"/>
      <c r="AS311" s="155"/>
      <c r="AT311" s="157" t="s">
        <v>199</v>
      </c>
      <c r="AU311" s="157" t="s">
        <v>86</v>
      </c>
      <c r="AV311" s="155" t="s">
        <v>86</v>
      </c>
      <c r="AW311" s="155" t="s">
        <v>32</v>
      </c>
      <c r="AX311" s="155" t="s">
        <v>76</v>
      </c>
      <c r="AY311" s="157" t="s">
        <v>127</v>
      </c>
      <c r="AZ311" s="155"/>
      <c r="BA311" s="155"/>
      <c r="BB311" s="155"/>
      <c r="BC311" s="155"/>
      <c r="BD311" s="155"/>
      <c r="BE311" s="155"/>
      <c r="BF311" s="155"/>
      <c r="BG311" s="155"/>
      <c r="BH311" s="155"/>
      <c r="BI311" s="155"/>
      <c r="BJ311" s="155"/>
      <c r="BK311" s="155"/>
      <c r="BL311" s="155"/>
      <c r="BM311" s="155"/>
    </row>
    <row r="312" spans="1:65" ht="15.75" customHeight="1">
      <c r="A312" s="155"/>
      <c r="B312" s="156"/>
      <c r="C312" s="155"/>
      <c r="D312" s="150" t="s">
        <v>199</v>
      </c>
      <c r="E312" s="157" t="s">
        <v>1</v>
      </c>
      <c r="F312" s="158" t="s">
        <v>503</v>
      </c>
      <c r="G312" s="155"/>
      <c r="H312" s="159">
        <v>0.16</v>
      </c>
      <c r="I312" s="155"/>
      <c r="J312" s="155"/>
      <c r="K312" s="155"/>
      <c r="L312" s="156"/>
      <c r="M312" s="160"/>
      <c r="N312" s="155"/>
      <c r="O312" s="155"/>
      <c r="P312" s="155"/>
      <c r="Q312" s="155"/>
      <c r="R312" s="155"/>
      <c r="S312" s="155"/>
      <c r="T312" s="161"/>
      <c r="U312" s="155"/>
      <c r="V312" s="155"/>
      <c r="W312" s="155"/>
      <c r="X312" s="155"/>
      <c r="Y312" s="155"/>
      <c r="Z312" s="155"/>
      <c r="AA312" s="155"/>
      <c r="AB312" s="155"/>
      <c r="AC312" s="155"/>
      <c r="AD312" s="155"/>
      <c r="AE312" s="155"/>
      <c r="AF312" s="155"/>
      <c r="AG312" s="155"/>
      <c r="AH312" s="155"/>
      <c r="AI312" s="155"/>
      <c r="AJ312" s="155"/>
      <c r="AK312" s="155"/>
      <c r="AL312" s="155"/>
      <c r="AM312" s="155"/>
      <c r="AN312" s="155"/>
      <c r="AO312" s="155"/>
      <c r="AP312" s="155"/>
      <c r="AQ312" s="155"/>
      <c r="AR312" s="155"/>
      <c r="AS312" s="155"/>
      <c r="AT312" s="157" t="s">
        <v>199</v>
      </c>
      <c r="AU312" s="157" t="s">
        <v>86</v>
      </c>
      <c r="AV312" s="155" t="s">
        <v>86</v>
      </c>
      <c r="AW312" s="155" t="s">
        <v>32</v>
      </c>
      <c r="AX312" s="155" t="s">
        <v>76</v>
      </c>
      <c r="AY312" s="157" t="s">
        <v>127</v>
      </c>
      <c r="AZ312" s="155"/>
      <c r="BA312" s="155"/>
      <c r="BB312" s="155"/>
      <c r="BC312" s="155"/>
      <c r="BD312" s="155"/>
      <c r="BE312" s="155"/>
      <c r="BF312" s="155"/>
      <c r="BG312" s="155"/>
      <c r="BH312" s="155"/>
      <c r="BI312" s="155"/>
      <c r="BJ312" s="155"/>
      <c r="BK312" s="155"/>
      <c r="BL312" s="155"/>
      <c r="BM312" s="155"/>
    </row>
    <row r="313" spans="1:65" ht="15.75" customHeight="1">
      <c r="A313" s="181"/>
      <c r="B313" s="182"/>
      <c r="C313" s="181"/>
      <c r="D313" s="150" t="s">
        <v>199</v>
      </c>
      <c r="E313" s="183" t="s">
        <v>1</v>
      </c>
      <c r="F313" s="184" t="s">
        <v>499</v>
      </c>
      <c r="G313" s="181"/>
      <c r="H313" s="185">
        <v>5.8</v>
      </c>
      <c r="I313" s="181"/>
      <c r="J313" s="181"/>
      <c r="K313" s="181"/>
      <c r="L313" s="182"/>
      <c r="M313" s="186"/>
      <c r="N313" s="181"/>
      <c r="O313" s="181"/>
      <c r="P313" s="181"/>
      <c r="Q313" s="181"/>
      <c r="R313" s="181"/>
      <c r="S313" s="181"/>
      <c r="T313" s="187"/>
      <c r="U313" s="181"/>
      <c r="V313" s="181"/>
      <c r="W313" s="181"/>
      <c r="X313" s="181"/>
      <c r="Y313" s="181"/>
      <c r="Z313" s="181"/>
      <c r="AA313" s="181"/>
      <c r="AB313" s="181"/>
      <c r="AC313" s="181"/>
      <c r="AD313" s="181"/>
      <c r="AE313" s="181"/>
      <c r="AF313" s="181"/>
      <c r="AG313" s="181"/>
      <c r="AH313" s="181"/>
      <c r="AI313" s="181"/>
      <c r="AJ313" s="181"/>
      <c r="AK313" s="181"/>
      <c r="AL313" s="181"/>
      <c r="AM313" s="181"/>
      <c r="AN313" s="181"/>
      <c r="AO313" s="181"/>
      <c r="AP313" s="181"/>
      <c r="AQ313" s="181"/>
      <c r="AR313" s="181"/>
      <c r="AS313" s="181"/>
      <c r="AT313" s="183" t="s">
        <v>199</v>
      </c>
      <c r="AU313" s="183" t="s">
        <v>86</v>
      </c>
      <c r="AV313" s="181" t="s">
        <v>140</v>
      </c>
      <c r="AW313" s="181" t="s">
        <v>32</v>
      </c>
      <c r="AX313" s="181" t="s">
        <v>76</v>
      </c>
      <c r="AY313" s="183" t="s">
        <v>127</v>
      </c>
      <c r="AZ313" s="181"/>
      <c r="BA313" s="181"/>
      <c r="BB313" s="181"/>
      <c r="BC313" s="181"/>
      <c r="BD313" s="181"/>
      <c r="BE313" s="181"/>
      <c r="BF313" s="181"/>
      <c r="BG313" s="181"/>
      <c r="BH313" s="181"/>
      <c r="BI313" s="181"/>
      <c r="BJ313" s="181"/>
      <c r="BK313" s="181"/>
      <c r="BL313" s="181"/>
      <c r="BM313" s="181"/>
    </row>
    <row r="314" spans="1:65" ht="15.75" customHeight="1">
      <c r="A314" s="162"/>
      <c r="B314" s="163"/>
      <c r="C314" s="162"/>
      <c r="D314" s="150" t="s">
        <v>199</v>
      </c>
      <c r="E314" s="164" t="s">
        <v>1</v>
      </c>
      <c r="F314" s="165" t="s">
        <v>218</v>
      </c>
      <c r="G314" s="162"/>
      <c r="H314" s="166">
        <v>8.0009999999999994</v>
      </c>
      <c r="I314" s="162"/>
      <c r="J314" s="162"/>
      <c r="K314" s="162"/>
      <c r="L314" s="163"/>
      <c r="M314" s="167"/>
      <c r="N314" s="162"/>
      <c r="O314" s="162"/>
      <c r="P314" s="162"/>
      <c r="Q314" s="162"/>
      <c r="R314" s="162"/>
      <c r="S314" s="162"/>
      <c r="T314" s="168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4" t="s">
        <v>199</v>
      </c>
      <c r="AU314" s="164" t="s">
        <v>86</v>
      </c>
      <c r="AV314" s="162" t="s">
        <v>144</v>
      </c>
      <c r="AW314" s="162" t="s">
        <v>32</v>
      </c>
      <c r="AX314" s="162" t="s">
        <v>84</v>
      </c>
      <c r="AY314" s="164" t="s">
        <v>127</v>
      </c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</row>
    <row r="315" spans="1:65" ht="24" customHeight="1">
      <c r="A315" s="18"/>
      <c r="B315" s="19"/>
      <c r="C315" s="129" t="s">
        <v>504</v>
      </c>
      <c r="D315" s="129" t="s">
        <v>130</v>
      </c>
      <c r="E315" s="130" t="s">
        <v>505</v>
      </c>
      <c r="F315" s="131" t="s">
        <v>506</v>
      </c>
      <c r="G315" s="132" t="s">
        <v>197</v>
      </c>
      <c r="H315" s="133">
        <v>1</v>
      </c>
      <c r="I315" s="134"/>
      <c r="J315" s="135">
        <f>ROUND(I315*H315,2)</f>
        <v>0</v>
      </c>
      <c r="K315" s="131" t="s">
        <v>134</v>
      </c>
      <c r="L315" s="19"/>
      <c r="M315" s="136" t="s">
        <v>1</v>
      </c>
      <c r="N315" s="137" t="s">
        <v>41</v>
      </c>
      <c r="O315" s="18"/>
      <c r="P315" s="138">
        <f>O315*H315</f>
        <v>0</v>
      </c>
      <c r="Q315" s="138">
        <v>0</v>
      </c>
      <c r="R315" s="138">
        <f>Q315*H315</f>
        <v>0</v>
      </c>
      <c r="S315" s="138">
        <v>0.15</v>
      </c>
      <c r="T315" s="139">
        <f>S315*H315</f>
        <v>0.15</v>
      </c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40" t="s">
        <v>144</v>
      </c>
      <c r="AS315" s="18"/>
      <c r="AT315" s="140" t="s">
        <v>130</v>
      </c>
      <c r="AU315" s="140" t="s">
        <v>86</v>
      </c>
      <c r="AV315" s="18"/>
      <c r="AW315" s="18"/>
      <c r="AX315" s="18"/>
      <c r="AY315" s="3" t="s">
        <v>127</v>
      </c>
      <c r="AZ315" s="18"/>
      <c r="BA315" s="18"/>
      <c r="BB315" s="18"/>
      <c r="BC315" s="18"/>
      <c r="BD315" s="18"/>
      <c r="BE315" s="141">
        <f>IF(N315="základní",J315,0)</f>
        <v>0</v>
      </c>
      <c r="BF315" s="141">
        <f>IF(N315="snížená",J315,0)</f>
        <v>0</v>
      </c>
      <c r="BG315" s="141">
        <f>IF(N315="zákl. přenesená",J315,0)</f>
        <v>0</v>
      </c>
      <c r="BH315" s="141">
        <f>IF(N315="sníž. přenesená",J315,0)</f>
        <v>0</v>
      </c>
      <c r="BI315" s="141">
        <f>IF(N315="nulová",J315,0)</f>
        <v>0</v>
      </c>
      <c r="BJ315" s="3" t="s">
        <v>84</v>
      </c>
      <c r="BK315" s="141">
        <f>ROUND(I315*H315,2)</f>
        <v>0</v>
      </c>
      <c r="BL315" s="3" t="s">
        <v>144</v>
      </c>
      <c r="BM315" s="140" t="s">
        <v>507</v>
      </c>
    </row>
    <row r="316" spans="1:65" ht="15.75" customHeight="1">
      <c r="A316" s="155"/>
      <c r="B316" s="156"/>
      <c r="C316" s="155"/>
      <c r="D316" s="150" t="s">
        <v>199</v>
      </c>
      <c r="E316" s="157" t="s">
        <v>1</v>
      </c>
      <c r="F316" s="158" t="s">
        <v>508</v>
      </c>
      <c r="G316" s="155"/>
      <c r="H316" s="159">
        <v>1</v>
      </c>
      <c r="I316" s="155"/>
      <c r="J316" s="155"/>
      <c r="K316" s="155"/>
      <c r="L316" s="156"/>
      <c r="M316" s="160"/>
      <c r="N316" s="155"/>
      <c r="O316" s="155"/>
      <c r="P316" s="155"/>
      <c r="Q316" s="155"/>
      <c r="R316" s="155"/>
      <c r="S316" s="155"/>
      <c r="T316" s="161"/>
      <c r="U316" s="155"/>
      <c r="V316" s="155"/>
      <c r="W316" s="155"/>
      <c r="X316" s="155"/>
      <c r="Y316" s="155"/>
      <c r="Z316" s="155"/>
      <c r="AA316" s="155"/>
      <c r="AB316" s="155"/>
      <c r="AC316" s="155"/>
      <c r="AD316" s="155"/>
      <c r="AE316" s="155"/>
      <c r="AF316" s="155"/>
      <c r="AG316" s="155"/>
      <c r="AH316" s="155"/>
      <c r="AI316" s="155"/>
      <c r="AJ316" s="155"/>
      <c r="AK316" s="155"/>
      <c r="AL316" s="155"/>
      <c r="AM316" s="155"/>
      <c r="AN316" s="155"/>
      <c r="AO316" s="155"/>
      <c r="AP316" s="155"/>
      <c r="AQ316" s="155"/>
      <c r="AR316" s="155"/>
      <c r="AS316" s="155"/>
      <c r="AT316" s="157" t="s">
        <v>199</v>
      </c>
      <c r="AU316" s="157" t="s">
        <v>86</v>
      </c>
      <c r="AV316" s="155" t="s">
        <v>86</v>
      </c>
      <c r="AW316" s="155" t="s">
        <v>32</v>
      </c>
      <c r="AX316" s="155" t="s">
        <v>84</v>
      </c>
      <c r="AY316" s="157" t="s">
        <v>127</v>
      </c>
      <c r="AZ316" s="155"/>
      <c r="BA316" s="155"/>
      <c r="BB316" s="155"/>
      <c r="BC316" s="155"/>
      <c r="BD316" s="155"/>
      <c r="BE316" s="155"/>
      <c r="BF316" s="155"/>
      <c r="BG316" s="155"/>
      <c r="BH316" s="155"/>
      <c r="BI316" s="155"/>
      <c r="BJ316" s="155"/>
      <c r="BK316" s="155"/>
      <c r="BL316" s="155"/>
      <c r="BM316" s="155"/>
    </row>
    <row r="317" spans="1:65" ht="24" customHeight="1">
      <c r="A317" s="18"/>
      <c r="B317" s="19"/>
      <c r="C317" s="129" t="s">
        <v>509</v>
      </c>
      <c r="D317" s="129" t="s">
        <v>130</v>
      </c>
      <c r="E317" s="130" t="s">
        <v>510</v>
      </c>
      <c r="F317" s="131" t="s">
        <v>511</v>
      </c>
      <c r="G317" s="132" t="s">
        <v>197</v>
      </c>
      <c r="H317" s="133">
        <v>33.950000000000003</v>
      </c>
      <c r="I317" s="134"/>
      <c r="J317" s="135">
        <f>ROUND(I317*H317,2)</f>
        <v>0</v>
      </c>
      <c r="K317" s="131" t="s">
        <v>134</v>
      </c>
      <c r="L317" s="19"/>
      <c r="M317" s="136" t="s">
        <v>1</v>
      </c>
      <c r="N317" s="137" t="s">
        <v>41</v>
      </c>
      <c r="O317" s="18"/>
      <c r="P317" s="138">
        <f>O317*H317</f>
        <v>0</v>
      </c>
      <c r="Q317" s="138">
        <v>0</v>
      </c>
      <c r="R317" s="138">
        <f>Q317*H317</f>
        <v>0</v>
      </c>
      <c r="S317" s="138">
        <v>3.5000000000000003E-2</v>
      </c>
      <c r="T317" s="139">
        <f>S317*H317</f>
        <v>1.1882500000000003</v>
      </c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40" t="s">
        <v>144</v>
      </c>
      <c r="AS317" s="18"/>
      <c r="AT317" s="140" t="s">
        <v>130</v>
      </c>
      <c r="AU317" s="140" t="s">
        <v>86</v>
      </c>
      <c r="AV317" s="18"/>
      <c r="AW317" s="18"/>
      <c r="AX317" s="18"/>
      <c r="AY317" s="3" t="s">
        <v>127</v>
      </c>
      <c r="AZ317" s="18"/>
      <c r="BA317" s="18"/>
      <c r="BB317" s="18"/>
      <c r="BC317" s="18"/>
      <c r="BD317" s="18"/>
      <c r="BE317" s="141">
        <f>IF(N317="základní",J317,0)</f>
        <v>0</v>
      </c>
      <c r="BF317" s="141">
        <f>IF(N317="snížená",J317,0)</f>
        <v>0</v>
      </c>
      <c r="BG317" s="141">
        <f>IF(N317="zákl. přenesená",J317,0)</f>
        <v>0</v>
      </c>
      <c r="BH317" s="141">
        <f>IF(N317="sníž. přenesená",J317,0)</f>
        <v>0</v>
      </c>
      <c r="BI317" s="141">
        <f>IF(N317="nulová",J317,0)</f>
        <v>0</v>
      </c>
      <c r="BJ317" s="3" t="s">
        <v>84</v>
      </c>
      <c r="BK317" s="141">
        <f>ROUND(I317*H317,2)</f>
        <v>0</v>
      </c>
      <c r="BL317" s="3" t="s">
        <v>144</v>
      </c>
      <c r="BM317" s="140" t="s">
        <v>512</v>
      </c>
    </row>
    <row r="318" spans="1:65" ht="15.75" customHeight="1">
      <c r="A318" s="155"/>
      <c r="B318" s="156"/>
      <c r="C318" s="155"/>
      <c r="D318" s="150" t="s">
        <v>199</v>
      </c>
      <c r="E318" s="157" t="s">
        <v>1</v>
      </c>
      <c r="F318" s="158" t="s">
        <v>513</v>
      </c>
      <c r="G318" s="155"/>
      <c r="H318" s="159">
        <v>22.62</v>
      </c>
      <c r="I318" s="155"/>
      <c r="J318" s="155"/>
      <c r="K318" s="155"/>
      <c r="L318" s="156"/>
      <c r="M318" s="160"/>
      <c r="N318" s="155"/>
      <c r="O318" s="155"/>
      <c r="P318" s="155"/>
      <c r="Q318" s="155"/>
      <c r="R318" s="155"/>
      <c r="S318" s="155"/>
      <c r="T318" s="161"/>
      <c r="U318" s="155"/>
      <c r="V318" s="155"/>
      <c r="W318" s="155"/>
      <c r="X318" s="155"/>
      <c r="Y318" s="155"/>
      <c r="Z318" s="155"/>
      <c r="AA318" s="155"/>
      <c r="AB318" s="155"/>
      <c r="AC318" s="155"/>
      <c r="AD318" s="155"/>
      <c r="AE318" s="155"/>
      <c r="AF318" s="155"/>
      <c r="AG318" s="155"/>
      <c r="AH318" s="155"/>
      <c r="AI318" s="155"/>
      <c r="AJ318" s="155"/>
      <c r="AK318" s="155"/>
      <c r="AL318" s="155"/>
      <c r="AM318" s="155"/>
      <c r="AN318" s="155"/>
      <c r="AO318" s="155"/>
      <c r="AP318" s="155"/>
      <c r="AQ318" s="155"/>
      <c r="AR318" s="155"/>
      <c r="AS318" s="155"/>
      <c r="AT318" s="157" t="s">
        <v>199</v>
      </c>
      <c r="AU318" s="157" t="s">
        <v>86</v>
      </c>
      <c r="AV318" s="155" t="s">
        <v>86</v>
      </c>
      <c r="AW318" s="155" t="s">
        <v>32</v>
      </c>
      <c r="AX318" s="155" t="s">
        <v>76</v>
      </c>
      <c r="AY318" s="157" t="s">
        <v>127</v>
      </c>
      <c r="AZ318" s="155"/>
      <c r="BA318" s="155"/>
      <c r="BB318" s="155"/>
      <c r="BC318" s="155"/>
      <c r="BD318" s="155"/>
      <c r="BE318" s="155"/>
      <c r="BF318" s="155"/>
      <c r="BG318" s="155"/>
      <c r="BH318" s="155"/>
      <c r="BI318" s="155"/>
      <c r="BJ318" s="155"/>
      <c r="BK318" s="155"/>
      <c r="BL318" s="155"/>
      <c r="BM318" s="155"/>
    </row>
    <row r="319" spans="1:65" ht="15.75" customHeight="1">
      <c r="A319" s="155"/>
      <c r="B319" s="156"/>
      <c r="C319" s="155"/>
      <c r="D319" s="150" t="s">
        <v>199</v>
      </c>
      <c r="E319" s="157" t="s">
        <v>1</v>
      </c>
      <c r="F319" s="158" t="s">
        <v>514</v>
      </c>
      <c r="G319" s="155"/>
      <c r="H319" s="159">
        <v>4.49</v>
      </c>
      <c r="I319" s="155"/>
      <c r="J319" s="155"/>
      <c r="K319" s="155"/>
      <c r="L319" s="156"/>
      <c r="M319" s="160"/>
      <c r="N319" s="155"/>
      <c r="O319" s="155"/>
      <c r="P319" s="155"/>
      <c r="Q319" s="155"/>
      <c r="R319" s="155"/>
      <c r="S319" s="155"/>
      <c r="T319" s="161"/>
      <c r="U319" s="155"/>
      <c r="V319" s="155"/>
      <c r="W319" s="155"/>
      <c r="X319" s="155"/>
      <c r="Y319" s="155"/>
      <c r="Z319" s="155"/>
      <c r="AA319" s="155"/>
      <c r="AB319" s="155"/>
      <c r="AC319" s="155"/>
      <c r="AD319" s="155"/>
      <c r="AE319" s="155"/>
      <c r="AF319" s="155"/>
      <c r="AG319" s="155"/>
      <c r="AH319" s="155"/>
      <c r="AI319" s="155"/>
      <c r="AJ319" s="155"/>
      <c r="AK319" s="155"/>
      <c r="AL319" s="155"/>
      <c r="AM319" s="155"/>
      <c r="AN319" s="155"/>
      <c r="AO319" s="155"/>
      <c r="AP319" s="155"/>
      <c r="AQ319" s="155"/>
      <c r="AR319" s="155"/>
      <c r="AS319" s="155"/>
      <c r="AT319" s="157" t="s">
        <v>199</v>
      </c>
      <c r="AU319" s="157" t="s">
        <v>86</v>
      </c>
      <c r="AV319" s="155" t="s">
        <v>86</v>
      </c>
      <c r="AW319" s="155" t="s">
        <v>32</v>
      </c>
      <c r="AX319" s="155" t="s">
        <v>76</v>
      </c>
      <c r="AY319" s="157" t="s">
        <v>127</v>
      </c>
      <c r="AZ319" s="155"/>
      <c r="BA319" s="155"/>
      <c r="BB319" s="155"/>
      <c r="BC319" s="155"/>
      <c r="BD319" s="155"/>
      <c r="BE319" s="155"/>
      <c r="BF319" s="155"/>
      <c r="BG319" s="155"/>
      <c r="BH319" s="155"/>
      <c r="BI319" s="155"/>
      <c r="BJ319" s="155"/>
      <c r="BK319" s="155"/>
      <c r="BL319" s="155"/>
      <c r="BM319" s="155"/>
    </row>
    <row r="320" spans="1:65" ht="15.75" customHeight="1">
      <c r="A320" s="155"/>
      <c r="B320" s="156"/>
      <c r="C320" s="155"/>
      <c r="D320" s="150" t="s">
        <v>199</v>
      </c>
      <c r="E320" s="157" t="s">
        <v>1</v>
      </c>
      <c r="F320" s="158" t="s">
        <v>515</v>
      </c>
      <c r="G320" s="155"/>
      <c r="H320" s="159">
        <v>6.84</v>
      </c>
      <c r="I320" s="155"/>
      <c r="J320" s="155"/>
      <c r="K320" s="155"/>
      <c r="L320" s="156"/>
      <c r="M320" s="160"/>
      <c r="N320" s="155"/>
      <c r="O320" s="155"/>
      <c r="P320" s="155"/>
      <c r="Q320" s="155"/>
      <c r="R320" s="155"/>
      <c r="S320" s="155"/>
      <c r="T320" s="161"/>
      <c r="U320" s="155"/>
      <c r="V320" s="155"/>
      <c r="W320" s="155"/>
      <c r="X320" s="155"/>
      <c r="Y320" s="155"/>
      <c r="Z320" s="155"/>
      <c r="AA320" s="155"/>
      <c r="AB320" s="155"/>
      <c r="AC320" s="155"/>
      <c r="AD320" s="155"/>
      <c r="AE320" s="155"/>
      <c r="AF320" s="155"/>
      <c r="AG320" s="155"/>
      <c r="AH320" s="155"/>
      <c r="AI320" s="155"/>
      <c r="AJ320" s="155"/>
      <c r="AK320" s="155"/>
      <c r="AL320" s="155"/>
      <c r="AM320" s="155"/>
      <c r="AN320" s="155"/>
      <c r="AO320" s="155"/>
      <c r="AP320" s="155"/>
      <c r="AQ320" s="155"/>
      <c r="AR320" s="155"/>
      <c r="AS320" s="155"/>
      <c r="AT320" s="157" t="s">
        <v>199</v>
      </c>
      <c r="AU320" s="157" t="s">
        <v>86</v>
      </c>
      <c r="AV320" s="155" t="s">
        <v>86</v>
      </c>
      <c r="AW320" s="155" t="s">
        <v>32</v>
      </c>
      <c r="AX320" s="155" t="s">
        <v>76</v>
      </c>
      <c r="AY320" s="157" t="s">
        <v>127</v>
      </c>
      <c r="AZ320" s="155"/>
      <c r="BA320" s="155"/>
      <c r="BB320" s="155"/>
      <c r="BC320" s="155"/>
      <c r="BD320" s="155"/>
      <c r="BE320" s="155"/>
      <c r="BF320" s="155"/>
      <c r="BG320" s="155"/>
      <c r="BH320" s="155"/>
      <c r="BI320" s="155"/>
      <c r="BJ320" s="155"/>
      <c r="BK320" s="155"/>
      <c r="BL320" s="155"/>
      <c r="BM320" s="155"/>
    </row>
    <row r="321" spans="1:65" ht="15.75" customHeight="1">
      <c r="A321" s="162"/>
      <c r="B321" s="163"/>
      <c r="C321" s="162"/>
      <c r="D321" s="150" t="s">
        <v>199</v>
      </c>
      <c r="E321" s="164" t="s">
        <v>1</v>
      </c>
      <c r="F321" s="165" t="s">
        <v>218</v>
      </c>
      <c r="G321" s="162"/>
      <c r="H321" s="166">
        <v>33.950000000000003</v>
      </c>
      <c r="I321" s="162"/>
      <c r="J321" s="162"/>
      <c r="K321" s="162"/>
      <c r="L321" s="163"/>
      <c r="M321" s="167"/>
      <c r="N321" s="162"/>
      <c r="O321" s="162"/>
      <c r="P321" s="162"/>
      <c r="Q321" s="162"/>
      <c r="R321" s="162"/>
      <c r="S321" s="162"/>
      <c r="T321" s="168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4" t="s">
        <v>199</v>
      </c>
      <c r="AU321" s="164" t="s">
        <v>86</v>
      </c>
      <c r="AV321" s="162" t="s">
        <v>144</v>
      </c>
      <c r="AW321" s="162" t="s">
        <v>32</v>
      </c>
      <c r="AX321" s="162" t="s">
        <v>84</v>
      </c>
      <c r="AY321" s="164" t="s">
        <v>127</v>
      </c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</row>
    <row r="322" spans="1:65" ht="16.5" customHeight="1">
      <c r="A322" s="18"/>
      <c r="B322" s="19"/>
      <c r="C322" s="129" t="s">
        <v>516</v>
      </c>
      <c r="D322" s="129" t="s">
        <v>130</v>
      </c>
      <c r="E322" s="130" t="s">
        <v>517</v>
      </c>
      <c r="F322" s="131" t="s">
        <v>518</v>
      </c>
      <c r="G322" s="132" t="s">
        <v>209</v>
      </c>
      <c r="H322" s="133">
        <v>21</v>
      </c>
      <c r="I322" s="134"/>
      <c r="J322" s="135">
        <f t="shared" ref="J322:J324" si="74">ROUND(I322*H322,2)</f>
        <v>0</v>
      </c>
      <c r="K322" s="131" t="s">
        <v>1</v>
      </c>
      <c r="L322" s="19"/>
      <c r="M322" s="136" t="s">
        <v>1</v>
      </c>
      <c r="N322" s="137" t="s">
        <v>41</v>
      </c>
      <c r="O322" s="18"/>
      <c r="P322" s="138">
        <f t="shared" ref="P322:P324" si="75">O322*H322</f>
        <v>0</v>
      </c>
      <c r="Q322" s="138">
        <v>0</v>
      </c>
      <c r="R322" s="138">
        <f t="shared" ref="R322:R324" si="76">Q322*H322</f>
        <v>0</v>
      </c>
      <c r="S322" s="138">
        <v>9.2499999999999995E-3</v>
      </c>
      <c r="T322" s="139">
        <f t="shared" ref="T322:T324" si="77">S322*H322</f>
        <v>0.19424999999999998</v>
      </c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40" t="s">
        <v>144</v>
      </c>
      <c r="AS322" s="18"/>
      <c r="AT322" s="140" t="s">
        <v>130</v>
      </c>
      <c r="AU322" s="140" t="s">
        <v>86</v>
      </c>
      <c r="AV322" s="18"/>
      <c r="AW322" s="18"/>
      <c r="AX322" s="18"/>
      <c r="AY322" s="3" t="s">
        <v>127</v>
      </c>
      <c r="AZ322" s="18"/>
      <c r="BA322" s="18"/>
      <c r="BB322" s="18"/>
      <c r="BC322" s="18"/>
      <c r="BD322" s="18"/>
      <c r="BE322" s="141">
        <f t="shared" ref="BE322:BE324" si="78">IF(N322="základní",J322,0)</f>
        <v>0</v>
      </c>
      <c r="BF322" s="141">
        <f t="shared" ref="BF322:BF324" si="79">IF(N322="snížená",J322,0)</f>
        <v>0</v>
      </c>
      <c r="BG322" s="141">
        <f t="shared" ref="BG322:BG324" si="80">IF(N322="zákl. přenesená",J322,0)</f>
        <v>0</v>
      </c>
      <c r="BH322" s="141">
        <f t="shared" ref="BH322:BH324" si="81">IF(N322="sníž. přenesená",J322,0)</f>
        <v>0</v>
      </c>
      <c r="BI322" s="141">
        <f t="shared" ref="BI322:BI324" si="82">IF(N322="nulová",J322,0)</f>
        <v>0</v>
      </c>
      <c r="BJ322" s="3" t="s">
        <v>84</v>
      </c>
      <c r="BK322" s="141">
        <f t="shared" ref="BK322:BK324" si="83">ROUND(I322*H322,2)</f>
        <v>0</v>
      </c>
      <c r="BL322" s="3" t="s">
        <v>144</v>
      </c>
      <c r="BM322" s="140" t="s">
        <v>519</v>
      </c>
    </row>
    <row r="323" spans="1:65" ht="16.5" customHeight="1">
      <c r="A323" s="18"/>
      <c r="B323" s="19"/>
      <c r="C323" s="129" t="s">
        <v>520</v>
      </c>
      <c r="D323" s="129" t="s">
        <v>130</v>
      </c>
      <c r="E323" s="130" t="s">
        <v>521</v>
      </c>
      <c r="F323" s="131" t="s">
        <v>522</v>
      </c>
      <c r="G323" s="132" t="s">
        <v>280</v>
      </c>
      <c r="H323" s="133">
        <v>1</v>
      </c>
      <c r="I323" s="134"/>
      <c r="J323" s="135">
        <f t="shared" si="74"/>
        <v>0</v>
      </c>
      <c r="K323" s="131" t="s">
        <v>1</v>
      </c>
      <c r="L323" s="19"/>
      <c r="M323" s="136" t="s">
        <v>1</v>
      </c>
      <c r="N323" s="137" t="s">
        <v>41</v>
      </c>
      <c r="O323" s="18"/>
      <c r="P323" s="138">
        <f t="shared" si="75"/>
        <v>0</v>
      </c>
      <c r="Q323" s="138">
        <v>0</v>
      </c>
      <c r="R323" s="138">
        <f t="shared" si="76"/>
        <v>0</v>
      </c>
      <c r="S323" s="138">
        <v>0.21</v>
      </c>
      <c r="T323" s="139">
        <f t="shared" si="77"/>
        <v>0.21</v>
      </c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40" t="s">
        <v>144</v>
      </c>
      <c r="AS323" s="18"/>
      <c r="AT323" s="140" t="s">
        <v>130</v>
      </c>
      <c r="AU323" s="140" t="s">
        <v>86</v>
      </c>
      <c r="AV323" s="18"/>
      <c r="AW323" s="18"/>
      <c r="AX323" s="18"/>
      <c r="AY323" s="3" t="s">
        <v>127</v>
      </c>
      <c r="AZ323" s="18"/>
      <c r="BA323" s="18"/>
      <c r="BB323" s="18"/>
      <c r="BC323" s="18"/>
      <c r="BD323" s="18"/>
      <c r="BE323" s="141">
        <f t="shared" si="78"/>
        <v>0</v>
      </c>
      <c r="BF323" s="141">
        <f t="shared" si="79"/>
        <v>0</v>
      </c>
      <c r="BG323" s="141">
        <f t="shared" si="80"/>
        <v>0</v>
      </c>
      <c r="BH323" s="141">
        <f t="shared" si="81"/>
        <v>0</v>
      </c>
      <c r="BI323" s="141">
        <f t="shared" si="82"/>
        <v>0</v>
      </c>
      <c r="BJ323" s="3" t="s">
        <v>84</v>
      </c>
      <c r="BK323" s="141">
        <f t="shared" si="83"/>
        <v>0</v>
      </c>
      <c r="BL323" s="3" t="s">
        <v>144</v>
      </c>
      <c r="BM323" s="140" t="s">
        <v>523</v>
      </c>
    </row>
    <row r="324" spans="1:65" ht="21.75" customHeight="1">
      <c r="A324" s="18"/>
      <c r="B324" s="19"/>
      <c r="C324" s="129" t="s">
        <v>524</v>
      </c>
      <c r="D324" s="129" t="s">
        <v>130</v>
      </c>
      <c r="E324" s="130" t="s">
        <v>525</v>
      </c>
      <c r="F324" s="131" t="s">
        <v>526</v>
      </c>
      <c r="G324" s="132" t="s">
        <v>197</v>
      </c>
      <c r="H324" s="133">
        <v>16.399999999999999</v>
      </c>
      <c r="I324" s="134"/>
      <c r="J324" s="135">
        <f t="shared" si="74"/>
        <v>0</v>
      </c>
      <c r="K324" s="131" t="s">
        <v>134</v>
      </c>
      <c r="L324" s="19"/>
      <c r="M324" s="136" t="s">
        <v>1</v>
      </c>
      <c r="N324" s="137" t="s">
        <v>41</v>
      </c>
      <c r="O324" s="18"/>
      <c r="P324" s="138">
        <f t="shared" si="75"/>
        <v>0</v>
      </c>
      <c r="Q324" s="138">
        <v>0</v>
      </c>
      <c r="R324" s="138">
        <f t="shared" si="76"/>
        <v>0</v>
      </c>
      <c r="S324" s="138">
        <v>7.5999999999999998E-2</v>
      </c>
      <c r="T324" s="139">
        <f t="shared" si="77"/>
        <v>1.2464</v>
      </c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40" t="s">
        <v>144</v>
      </c>
      <c r="AS324" s="18"/>
      <c r="AT324" s="140" t="s">
        <v>130</v>
      </c>
      <c r="AU324" s="140" t="s">
        <v>86</v>
      </c>
      <c r="AV324" s="18"/>
      <c r="AW324" s="18"/>
      <c r="AX324" s="18"/>
      <c r="AY324" s="3" t="s">
        <v>127</v>
      </c>
      <c r="AZ324" s="18"/>
      <c r="BA324" s="18"/>
      <c r="BB324" s="18"/>
      <c r="BC324" s="18"/>
      <c r="BD324" s="18"/>
      <c r="BE324" s="141">
        <f t="shared" si="78"/>
        <v>0</v>
      </c>
      <c r="BF324" s="141">
        <f t="shared" si="79"/>
        <v>0</v>
      </c>
      <c r="BG324" s="141">
        <f t="shared" si="80"/>
        <v>0</v>
      </c>
      <c r="BH324" s="141">
        <f t="shared" si="81"/>
        <v>0</v>
      </c>
      <c r="BI324" s="141">
        <f t="shared" si="82"/>
        <v>0</v>
      </c>
      <c r="BJ324" s="3" t="s">
        <v>84</v>
      </c>
      <c r="BK324" s="141">
        <f t="shared" si="83"/>
        <v>0</v>
      </c>
      <c r="BL324" s="3" t="s">
        <v>144</v>
      </c>
      <c r="BM324" s="140" t="s">
        <v>527</v>
      </c>
    </row>
    <row r="325" spans="1:65" ht="15.75" customHeight="1">
      <c r="A325" s="155"/>
      <c r="B325" s="156"/>
      <c r="C325" s="155"/>
      <c r="D325" s="150" t="s">
        <v>199</v>
      </c>
      <c r="E325" s="157" t="s">
        <v>1</v>
      </c>
      <c r="F325" s="158" t="s">
        <v>528</v>
      </c>
      <c r="G325" s="155"/>
      <c r="H325" s="159">
        <v>1.8</v>
      </c>
      <c r="I325" s="155"/>
      <c r="J325" s="155"/>
      <c r="K325" s="155"/>
      <c r="L325" s="156"/>
      <c r="M325" s="160"/>
      <c r="N325" s="155"/>
      <c r="O325" s="155"/>
      <c r="P325" s="155"/>
      <c r="Q325" s="155"/>
      <c r="R325" s="155"/>
      <c r="S325" s="155"/>
      <c r="T325" s="161"/>
      <c r="U325" s="155"/>
      <c r="V325" s="155"/>
      <c r="W325" s="155"/>
      <c r="X325" s="155"/>
      <c r="Y325" s="155"/>
      <c r="Z325" s="155"/>
      <c r="AA325" s="155"/>
      <c r="AB325" s="155"/>
      <c r="AC325" s="155"/>
      <c r="AD325" s="155"/>
      <c r="AE325" s="155"/>
      <c r="AF325" s="155"/>
      <c r="AG325" s="155"/>
      <c r="AH325" s="155"/>
      <c r="AI325" s="155"/>
      <c r="AJ325" s="155"/>
      <c r="AK325" s="155"/>
      <c r="AL325" s="155"/>
      <c r="AM325" s="155"/>
      <c r="AN325" s="155"/>
      <c r="AO325" s="155"/>
      <c r="AP325" s="155"/>
      <c r="AQ325" s="155"/>
      <c r="AR325" s="155"/>
      <c r="AS325" s="155"/>
      <c r="AT325" s="157" t="s">
        <v>199</v>
      </c>
      <c r="AU325" s="157" t="s">
        <v>86</v>
      </c>
      <c r="AV325" s="155" t="s">
        <v>86</v>
      </c>
      <c r="AW325" s="155" t="s">
        <v>32</v>
      </c>
      <c r="AX325" s="155" t="s">
        <v>76</v>
      </c>
      <c r="AY325" s="157" t="s">
        <v>127</v>
      </c>
      <c r="AZ325" s="155"/>
      <c r="BA325" s="155"/>
      <c r="BB325" s="155"/>
      <c r="BC325" s="155"/>
      <c r="BD325" s="155"/>
      <c r="BE325" s="155"/>
      <c r="BF325" s="155"/>
      <c r="BG325" s="155"/>
      <c r="BH325" s="155"/>
      <c r="BI325" s="155"/>
      <c r="BJ325" s="155"/>
      <c r="BK325" s="155"/>
      <c r="BL325" s="155"/>
      <c r="BM325" s="155"/>
    </row>
    <row r="326" spans="1:65" ht="15.75" customHeight="1">
      <c r="A326" s="155"/>
      <c r="B326" s="156"/>
      <c r="C326" s="155"/>
      <c r="D326" s="150" t="s">
        <v>199</v>
      </c>
      <c r="E326" s="157" t="s">
        <v>1</v>
      </c>
      <c r="F326" s="158" t="s">
        <v>529</v>
      </c>
      <c r="G326" s="155"/>
      <c r="H326" s="159">
        <v>12.6</v>
      </c>
      <c r="I326" s="155"/>
      <c r="J326" s="155"/>
      <c r="K326" s="155"/>
      <c r="L326" s="156"/>
      <c r="M326" s="160"/>
      <c r="N326" s="155"/>
      <c r="O326" s="155"/>
      <c r="P326" s="155"/>
      <c r="Q326" s="155"/>
      <c r="R326" s="155"/>
      <c r="S326" s="155"/>
      <c r="T326" s="161"/>
      <c r="U326" s="155"/>
      <c r="V326" s="155"/>
      <c r="W326" s="155"/>
      <c r="X326" s="155"/>
      <c r="Y326" s="155"/>
      <c r="Z326" s="155"/>
      <c r="AA326" s="155"/>
      <c r="AB326" s="155"/>
      <c r="AC326" s="155"/>
      <c r="AD326" s="155"/>
      <c r="AE326" s="155"/>
      <c r="AF326" s="155"/>
      <c r="AG326" s="155"/>
      <c r="AH326" s="155"/>
      <c r="AI326" s="155"/>
      <c r="AJ326" s="155"/>
      <c r="AK326" s="155"/>
      <c r="AL326" s="155"/>
      <c r="AM326" s="155"/>
      <c r="AN326" s="155"/>
      <c r="AO326" s="155"/>
      <c r="AP326" s="155"/>
      <c r="AQ326" s="155"/>
      <c r="AR326" s="155"/>
      <c r="AS326" s="155"/>
      <c r="AT326" s="157" t="s">
        <v>199</v>
      </c>
      <c r="AU326" s="157" t="s">
        <v>86</v>
      </c>
      <c r="AV326" s="155" t="s">
        <v>86</v>
      </c>
      <c r="AW326" s="155" t="s">
        <v>32</v>
      </c>
      <c r="AX326" s="155" t="s">
        <v>76</v>
      </c>
      <c r="AY326" s="157" t="s">
        <v>127</v>
      </c>
      <c r="AZ326" s="155"/>
      <c r="BA326" s="155"/>
      <c r="BB326" s="155"/>
      <c r="BC326" s="155"/>
      <c r="BD326" s="155"/>
      <c r="BE326" s="155"/>
      <c r="BF326" s="155"/>
      <c r="BG326" s="155"/>
      <c r="BH326" s="155"/>
      <c r="BI326" s="155"/>
      <c r="BJ326" s="155"/>
      <c r="BK326" s="155"/>
      <c r="BL326" s="155"/>
      <c r="BM326" s="155"/>
    </row>
    <row r="327" spans="1:65" ht="15.75" customHeight="1">
      <c r="A327" s="155"/>
      <c r="B327" s="156"/>
      <c r="C327" s="155"/>
      <c r="D327" s="150" t="s">
        <v>199</v>
      </c>
      <c r="E327" s="157" t="s">
        <v>1</v>
      </c>
      <c r="F327" s="158" t="s">
        <v>315</v>
      </c>
      <c r="G327" s="155"/>
      <c r="H327" s="159">
        <v>2</v>
      </c>
      <c r="I327" s="155"/>
      <c r="J327" s="155"/>
      <c r="K327" s="155"/>
      <c r="L327" s="156"/>
      <c r="M327" s="160"/>
      <c r="N327" s="155"/>
      <c r="O327" s="155"/>
      <c r="P327" s="155"/>
      <c r="Q327" s="155"/>
      <c r="R327" s="155"/>
      <c r="S327" s="155"/>
      <c r="T327" s="161"/>
      <c r="U327" s="155"/>
      <c r="V327" s="155"/>
      <c r="W327" s="155"/>
      <c r="X327" s="155"/>
      <c r="Y327" s="155"/>
      <c r="Z327" s="155"/>
      <c r="AA327" s="155"/>
      <c r="AB327" s="155"/>
      <c r="AC327" s="155"/>
      <c r="AD327" s="155"/>
      <c r="AE327" s="155"/>
      <c r="AF327" s="155"/>
      <c r="AG327" s="155"/>
      <c r="AH327" s="155"/>
      <c r="AI327" s="155"/>
      <c r="AJ327" s="155"/>
      <c r="AK327" s="155"/>
      <c r="AL327" s="155"/>
      <c r="AM327" s="155"/>
      <c r="AN327" s="155"/>
      <c r="AO327" s="155"/>
      <c r="AP327" s="155"/>
      <c r="AQ327" s="155"/>
      <c r="AR327" s="155"/>
      <c r="AS327" s="155"/>
      <c r="AT327" s="157" t="s">
        <v>199</v>
      </c>
      <c r="AU327" s="157" t="s">
        <v>86</v>
      </c>
      <c r="AV327" s="155" t="s">
        <v>86</v>
      </c>
      <c r="AW327" s="155" t="s">
        <v>32</v>
      </c>
      <c r="AX327" s="155" t="s">
        <v>76</v>
      </c>
      <c r="AY327" s="157" t="s">
        <v>127</v>
      </c>
      <c r="AZ327" s="155"/>
      <c r="BA327" s="155"/>
      <c r="BB327" s="155"/>
      <c r="BC327" s="155"/>
      <c r="BD327" s="155"/>
      <c r="BE327" s="155"/>
      <c r="BF327" s="155"/>
      <c r="BG327" s="155"/>
      <c r="BH327" s="155"/>
      <c r="BI327" s="155"/>
      <c r="BJ327" s="155"/>
      <c r="BK327" s="155"/>
      <c r="BL327" s="155"/>
      <c r="BM327" s="155"/>
    </row>
    <row r="328" spans="1:65" ht="15.75" customHeight="1">
      <c r="A328" s="162"/>
      <c r="B328" s="163"/>
      <c r="C328" s="162"/>
      <c r="D328" s="150" t="s">
        <v>199</v>
      </c>
      <c r="E328" s="164" t="s">
        <v>1</v>
      </c>
      <c r="F328" s="165" t="s">
        <v>218</v>
      </c>
      <c r="G328" s="162"/>
      <c r="H328" s="166">
        <v>16.399999999999999</v>
      </c>
      <c r="I328" s="162"/>
      <c r="J328" s="162"/>
      <c r="K328" s="162"/>
      <c r="L328" s="163"/>
      <c r="M328" s="167"/>
      <c r="N328" s="162"/>
      <c r="O328" s="162"/>
      <c r="P328" s="162"/>
      <c r="Q328" s="162"/>
      <c r="R328" s="162"/>
      <c r="S328" s="162"/>
      <c r="T328" s="168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4" t="s">
        <v>199</v>
      </c>
      <c r="AU328" s="164" t="s">
        <v>86</v>
      </c>
      <c r="AV328" s="162" t="s">
        <v>144</v>
      </c>
      <c r="AW328" s="162" t="s">
        <v>32</v>
      </c>
      <c r="AX328" s="162" t="s">
        <v>84</v>
      </c>
      <c r="AY328" s="164" t="s">
        <v>127</v>
      </c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</row>
    <row r="329" spans="1:65" ht="24" customHeight="1">
      <c r="A329" s="18"/>
      <c r="B329" s="19"/>
      <c r="C329" s="129" t="s">
        <v>530</v>
      </c>
      <c r="D329" s="129" t="s">
        <v>130</v>
      </c>
      <c r="E329" s="130" t="s">
        <v>531</v>
      </c>
      <c r="F329" s="131" t="s">
        <v>532</v>
      </c>
      <c r="G329" s="132" t="s">
        <v>197</v>
      </c>
      <c r="H329" s="133">
        <v>5.88</v>
      </c>
      <c r="I329" s="134"/>
      <c r="J329" s="135">
        <f>ROUND(I329*H329,2)</f>
        <v>0</v>
      </c>
      <c r="K329" s="131" t="s">
        <v>134</v>
      </c>
      <c r="L329" s="19"/>
      <c r="M329" s="136" t="s">
        <v>1</v>
      </c>
      <c r="N329" s="137" t="s">
        <v>41</v>
      </c>
      <c r="O329" s="18"/>
      <c r="P329" s="138">
        <f>O329*H329</f>
        <v>0</v>
      </c>
      <c r="Q329" s="138">
        <v>0</v>
      </c>
      <c r="R329" s="138">
        <f>Q329*H329</f>
        <v>0</v>
      </c>
      <c r="S329" s="138">
        <v>0.27</v>
      </c>
      <c r="T329" s="139">
        <f>S329*H329</f>
        <v>1.5876000000000001</v>
      </c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40" t="s">
        <v>144</v>
      </c>
      <c r="AS329" s="18"/>
      <c r="AT329" s="140" t="s">
        <v>130</v>
      </c>
      <c r="AU329" s="140" t="s">
        <v>86</v>
      </c>
      <c r="AV329" s="18"/>
      <c r="AW329" s="18"/>
      <c r="AX329" s="18"/>
      <c r="AY329" s="3" t="s">
        <v>127</v>
      </c>
      <c r="AZ329" s="18"/>
      <c r="BA329" s="18"/>
      <c r="BB329" s="18"/>
      <c r="BC329" s="18"/>
      <c r="BD329" s="18"/>
      <c r="BE329" s="141">
        <f>IF(N329="základní",J329,0)</f>
        <v>0</v>
      </c>
      <c r="BF329" s="141">
        <f>IF(N329="snížená",J329,0)</f>
        <v>0</v>
      </c>
      <c r="BG329" s="141">
        <f>IF(N329="zákl. přenesená",J329,0)</f>
        <v>0</v>
      </c>
      <c r="BH329" s="141">
        <f>IF(N329="sníž. přenesená",J329,0)</f>
        <v>0</v>
      </c>
      <c r="BI329" s="141">
        <f>IF(N329="nulová",J329,0)</f>
        <v>0</v>
      </c>
      <c r="BJ329" s="3" t="s">
        <v>84</v>
      </c>
      <c r="BK329" s="141">
        <f>ROUND(I329*H329,2)</f>
        <v>0</v>
      </c>
      <c r="BL329" s="3" t="s">
        <v>144</v>
      </c>
      <c r="BM329" s="140" t="s">
        <v>533</v>
      </c>
    </row>
    <row r="330" spans="1:65" ht="15.75" customHeight="1">
      <c r="A330" s="155"/>
      <c r="B330" s="156"/>
      <c r="C330" s="155"/>
      <c r="D330" s="150" t="s">
        <v>199</v>
      </c>
      <c r="E330" s="157" t="s">
        <v>1</v>
      </c>
      <c r="F330" s="158" t="s">
        <v>534</v>
      </c>
      <c r="G330" s="155"/>
      <c r="H330" s="159">
        <v>2.1</v>
      </c>
      <c r="I330" s="155"/>
      <c r="J330" s="155"/>
      <c r="K330" s="155"/>
      <c r="L330" s="156"/>
      <c r="M330" s="160"/>
      <c r="N330" s="155"/>
      <c r="O330" s="155"/>
      <c r="P330" s="155"/>
      <c r="Q330" s="155"/>
      <c r="R330" s="155"/>
      <c r="S330" s="155"/>
      <c r="T330" s="161"/>
      <c r="U330" s="155"/>
      <c r="V330" s="155"/>
      <c r="W330" s="155"/>
      <c r="X330" s="155"/>
      <c r="Y330" s="155"/>
      <c r="Z330" s="155"/>
      <c r="AA330" s="155"/>
      <c r="AB330" s="155"/>
      <c r="AC330" s="155"/>
      <c r="AD330" s="155"/>
      <c r="AE330" s="155"/>
      <c r="AF330" s="155"/>
      <c r="AG330" s="155"/>
      <c r="AH330" s="155"/>
      <c r="AI330" s="155"/>
      <c r="AJ330" s="155"/>
      <c r="AK330" s="155"/>
      <c r="AL330" s="155"/>
      <c r="AM330" s="155"/>
      <c r="AN330" s="155"/>
      <c r="AO330" s="155"/>
      <c r="AP330" s="155"/>
      <c r="AQ330" s="155"/>
      <c r="AR330" s="155"/>
      <c r="AS330" s="155"/>
      <c r="AT330" s="157" t="s">
        <v>199</v>
      </c>
      <c r="AU330" s="157" t="s">
        <v>86</v>
      </c>
      <c r="AV330" s="155" t="s">
        <v>86</v>
      </c>
      <c r="AW330" s="155" t="s">
        <v>32</v>
      </c>
      <c r="AX330" s="155" t="s">
        <v>76</v>
      </c>
      <c r="AY330" s="157" t="s">
        <v>127</v>
      </c>
      <c r="AZ330" s="155"/>
      <c r="BA330" s="155"/>
      <c r="BB330" s="155"/>
      <c r="BC330" s="155"/>
      <c r="BD330" s="155"/>
      <c r="BE330" s="155"/>
      <c r="BF330" s="155"/>
      <c r="BG330" s="155"/>
      <c r="BH330" s="155"/>
      <c r="BI330" s="155"/>
      <c r="BJ330" s="155"/>
      <c r="BK330" s="155"/>
      <c r="BL330" s="155"/>
      <c r="BM330" s="155"/>
    </row>
    <row r="331" spans="1:65" ht="15.75" customHeight="1">
      <c r="A331" s="155"/>
      <c r="B331" s="156"/>
      <c r="C331" s="155"/>
      <c r="D331" s="150" t="s">
        <v>199</v>
      </c>
      <c r="E331" s="157" t="s">
        <v>1</v>
      </c>
      <c r="F331" s="158" t="s">
        <v>535</v>
      </c>
      <c r="G331" s="155"/>
      <c r="H331" s="159">
        <v>3.78</v>
      </c>
      <c r="I331" s="155"/>
      <c r="J331" s="155"/>
      <c r="K331" s="155"/>
      <c r="L331" s="156"/>
      <c r="M331" s="160"/>
      <c r="N331" s="155"/>
      <c r="O331" s="155"/>
      <c r="P331" s="155"/>
      <c r="Q331" s="155"/>
      <c r="R331" s="155"/>
      <c r="S331" s="155"/>
      <c r="T331" s="161"/>
      <c r="U331" s="155"/>
      <c r="V331" s="155"/>
      <c r="W331" s="155"/>
      <c r="X331" s="155"/>
      <c r="Y331" s="155"/>
      <c r="Z331" s="155"/>
      <c r="AA331" s="155"/>
      <c r="AB331" s="155"/>
      <c r="AC331" s="155"/>
      <c r="AD331" s="155"/>
      <c r="AE331" s="155"/>
      <c r="AF331" s="155"/>
      <c r="AG331" s="155"/>
      <c r="AH331" s="155"/>
      <c r="AI331" s="155"/>
      <c r="AJ331" s="155"/>
      <c r="AK331" s="155"/>
      <c r="AL331" s="155"/>
      <c r="AM331" s="155"/>
      <c r="AN331" s="155"/>
      <c r="AO331" s="155"/>
      <c r="AP331" s="155"/>
      <c r="AQ331" s="155"/>
      <c r="AR331" s="155"/>
      <c r="AS331" s="155"/>
      <c r="AT331" s="157" t="s">
        <v>199</v>
      </c>
      <c r="AU331" s="157" t="s">
        <v>86</v>
      </c>
      <c r="AV331" s="155" t="s">
        <v>86</v>
      </c>
      <c r="AW331" s="155" t="s">
        <v>32</v>
      </c>
      <c r="AX331" s="155" t="s">
        <v>76</v>
      </c>
      <c r="AY331" s="157" t="s">
        <v>127</v>
      </c>
      <c r="AZ331" s="155"/>
      <c r="BA331" s="155"/>
      <c r="BB331" s="155"/>
      <c r="BC331" s="155"/>
      <c r="BD331" s="155"/>
      <c r="BE331" s="155"/>
      <c r="BF331" s="155"/>
      <c r="BG331" s="155"/>
      <c r="BH331" s="155"/>
      <c r="BI331" s="155"/>
      <c r="BJ331" s="155"/>
      <c r="BK331" s="155"/>
      <c r="BL331" s="155"/>
      <c r="BM331" s="155"/>
    </row>
    <row r="332" spans="1:65" ht="15.75" customHeight="1">
      <c r="A332" s="162"/>
      <c r="B332" s="163"/>
      <c r="C332" s="162"/>
      <c r="D332" s="150" t="s">
        <v>199</v>
      </c>
      <c r="E332" s="164" t="s">
        <v>1</v>
      </c>
      <c r="F332" s="165" t="s">
        <v>218</v>
      </c>
      <c r="G332" s="162"/>
      <c r="H332" s="166">
        <v>5.88</v>
      </c>
      <c r="I332" s="162"/>
      <c r="J332" s="162"/>
      <c r="K332" s="162"/>
      <c r="L332" s="163"/>
      <c r="M332" s="167"/>
      <c r="N332" s="162"/>
      <c r="O332" s="162"/>
      <c r="P332" s="162"/>
      <c r="Q332" s="162"/>
      <c r="R332" s="162"/>
      <c r="S332" s="162"/>
      <c r="T332" s="168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4" t="s">
        <v>199</v>
      </c>
      <c r="AU332" s="164" t="s">
        <v>86</v>
      </c>
      <c r="AV332" s="162" t="s">
        <v>144</v>
      </c>
      <c r="AW332" s="162" t="s">
        <v>32</v>
      </c>
      <c r="AX332" s="162" t="s">
        <v>84</v>
      </c>
      <c r="AY332" s="164" t="s">
        <v>127</v>
      </c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</row>
    <row r="333" spans="1:65" ht="24" customHeight="1">
      <c r="A333" s="18"/>
      <c r="B333" s="19"/>
      <c r="C333" s="129" t="s">
        <v>536</v>
      </c>
      <c r="D333" s="129" t="s">
        <v>130</v>
      </c>
      <c r="E333" s="130" t="s">
        <v>537</v>
      </c>
      <c r="F333" s="131" t="s">
        <v>538</v>
      </c>
      <c r="G333" s="132" t="s">
        <v>215</v>
      </c>
      <c r="H333" s="133">
        <v>2.52</v>
      </c>
      <c r="I333" s="134"/>
      <c r="J333" s="135">
        <f>ROUND(I333*H333,2)</f>
        <v>0</v>
      </c>
      <c r="K333" s="131" t="s">
        <v>134</v>
      </c>
      <c r="L333" s="19"/>
      <c r="M333" s="136" t="s">
        <v>1</v>
      </c>
      <c r="N333" s="137" t="s">
        <v>41</v>
      </c>
      <c r="O333" s="18"/>
      <c r="P333" s="138">
        <f>O333*H333</f>
        <v>0</v>
      </c>
      <c r="Q333" s="138">
        <v>0</v>
      </c>
      <c r="R333" s="138">
        <f>Q333*H333</f>
        <v>0</v>
      </c>
      <c r="S333" s="138">
        <v>1.8</v>
      </c>
      <c r="T333" s="139">
        <f>S333*H333</f>
        <v>4.5360000000000005</v>
      </c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40" t="s">
        <v>144</v>
      </c>
      <c r="AS333" s="18"/>
      <c r="AT333" s="140" t="s">
        <v>130</v>
      </c>
      <c r="AU333" s="140" t="s">
        <v>86</v>
      </c>
      <c r="AV333" s="18"/>
      <c r="AW333" s="18"/>
      <c r="AX333" s="18"/>
      <c r="AY333" s="3" t="s">
        <v>127</v>
      </c>
      <c r="AZ333" s="18"/>
      <c r="BA333" s="18"/>
      <c r="BB333" s="18"/>
      <c r="BC333" s="18"/>
      <c r="BD333" s="18"/>
      <c r="BE333" s="141">
        <f>IF(N333="základní",J333,0)</f>
        <v>0</v>
      </c>
      <c r="BF333" s="141">
        <f>IF(N333="snížená",J333,0)</f>
        <v>0</v>
      </c>
      <c r="BG333" s="141">
        <f>IF(N333="zákl. přenesená",J333,0)</f>
        <v>0</v>
      </c>
      <c r="BH333" s="141">
        <f>IF(N333="sníž. přenesená",J333,0)</f>
        <v>0</v>
      </c>
      <c r="BI333" s="141">
        <f>IF(N333="nulová",J333,0)</f>
        <v>0</v>
      </c>
      <c r="BJ333" s="3" t="s">
        <v>84</v>
      </c>
      <c r="BK333" s="141">
        <f>ROUND(I333*H333,2)</f>
        <v>0</v>
      </c>
      <c r="BL333" s="3" t="s">
        <v>144</v>
      </c>
      <c r="BM333" s="140" t="s">
        <v>539</v>
      </c>
    </row>
    <row r="334" spans="1:65" ht="15.75" customHeight="1">
      <c r="A334" s="155"/>
      <c r="B334" s="156"/>
      <c r="C334" s="155"/>
      <c r="D334" s="150" t="s">
        <v>199</v>
      </c>
      <c r="E334" s="157" t="s">
        <v>1</v>
      </c>
      <c r="F334" s="158" t="s">
        <v>540</v>
      </c>
      <c r="G334" s="155"/>
      <c r="H334" s="159">
        <v>2.52</v>
      </c>
      <c r="I334" s="155"/>
      <c r="J334" s="155"/>
      <c r="K334" s="155"/>
      <c r="L334" s="156"/>
      <c r="M334" s="160"/>
      <c r="N334" s="155"/>
      <c r="O334" s="155"/>
      <c r="P334" s="155"/>
      <c r="Q334" s="155"/>
      <c r="R334" s="155"/>
      <c r="S334" s="155"/>
      <c r="T334" s="161"/>
      <c r="U334" s="155"/>
      <c r="V334" s="155"/>
      <c r="W334" s="155"/>
      <c r="X334" s="155"/>
      <c r="Y334" s="155"/>
      <c r="Z334" s="155"/>
      <c r="AA334" s="155"/>
      <c r="AB334" s="155"/>
      <c r="AC334" s="155"/>
      <c r="AD334" s="155"/>
      <c r="AE334" s="155"/>
      <c r="AF334" s="155"/>
      <c r="AG334" s="155"/>
      <c r="AH334" s="155"/>
      <c r="AI334" s="155"/>
      <c r="AJ334" s="155"/>
      <c r="AK334" s="155"/>
      <c r="AL334" s="155"/>
      <c r="AM334" s="155"/>
      <c r="AN334" s="155"/>
      <c r="AO334" s="155"/>
      <c r="AP334" s="155"/>
      <c r="AQ334" s="155"/>
      <c r="AR334" s="155"/>
      <c r="AS334" s="155"/>
      <c r="AT334" s="157" t="s">
        <v>199</v>
      </c>
      <c r="AU334" s="157" t="s">
        <v>86</v>
      </c>
      <c r="AV334" s="155" t="s">
        <v>86</v>
      </c>
      <c r="AW334" s="155" t="s">
        <v>32</v>
      </c>
      <c r="AX334" s="155" t="s">
        <v>84</v>
      </c>
      <c r="AY334" s="157" t="s">
        <v>127</v>
      </c>
      <c r="AZ334" s="155"/>
      <c r="BA334" s="155"/>
      <c r="BB334" s="155"/>
      <c r="BC334" s="155"/>
      <c r="BD334" s="155"/>
      <c r="BE334" s="155"/>
      <c r="BF334" s="155"/>
      <c r="BG334" s="155"/>
      <c r="BH334" s="155"/>
      <c r="BI334" s="155"/>
      <c r="BJ334" s="155"/>
      <c r="BK334" s="155"/>
      <c r="BL334" s="155"/>
      <c r="BM334" s="155"/>
    </row>
    <row r="335" spans="1:65" ht="24" customHeight="1">
      <c r="A335" s="18"/>
      <c r="B335" s="19"/>
      <c r="C335" s="129" t="s">
        <v>541</v>
      </c>
      <c r="D335" s="129" t="s">
        <v>130</v>
      </c>
      <c r="E335" s="130" t="s">
        <v>542</v>
      </c>
      <c r="F335" s="131" t="s">
        <v>543</v>
      </c>
      <c r="G335" s="132" t="s">
        <v>209</v>
      </c>
      <c r="H335" s="133">
        <v>8.4</v>
      </c>
      <c r="I335" s="134"/>
      <c r="J335" s="135">
        <f>ROUND(I335*H335,2)</f>
        <v>0</v>
      </c>
      <c r="K335" s="131" t="s">
        <v>134</v>
      </c>
      <c r="L335" s="19"/>
      <c r="M335" s="136" t="s">
        <v>1</v>
      </c>
      <c r="N335" s="137" t="s">
        <v>41</v>
      </c>
      <c r="O335" s="18"/>
      <c r="P335" s="138">
        <f>O335*H335</f>
        <v>0</v>
      </c>
      <c r="Q335" s="138">
        <v>0</v>
      </c>
      <c r="R335" s="138">
        <f>Q335*H335</f>
        <v>0</v>
      </c>
      <c r="S335" s="138">
        <v>4.2000000000000003E-2</v>
      </c>
      <c r="T335" s="139">
        <f>S335*H335</f>
        <v>0.35280000000000006</v>
      </c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40" t="s">
        <v>144</v>
      </c>
      <c r="AS335" s="18"/>
      <c r="AT335" s="140" t="s">
        <v>130</v>
      </c>
      <c r="AU335" s="140" t="s">
        <v>86</v>
      </c>
      <c r="AV335" s="18"/>
      <c r="AW335" s="18"/>
      <c r="AX335" s="18"/>
      <c r="AY335" s="3" t="s">
        <v>127</v>
      </c>
      <c r="AZ335" s="18"/>
      <c r="BA335" s="18"/>
      <c r="BB335" s="18"/>
      <c r="BC335" s="18"/>
      <c r="BD335" s="18"/>
      <c r="BE335" s="141">
        <f>IF(N335="základní",J335,0)</f>
        <v>0</v>
      </c>
      <c r="BF335" s="141">
        <f>IF(N335="snížená",J335,0)</f>
        <v>0</v>
      </c>
      <c r="BG335" s="141">
        <f>IF(N335="zákl. přenesená",J335,0)</f>
        <v>0</v>
      </c>
      <c r="BH335" s="141">
        <f>IF(N335="sníž. přenesená",J335,0)</f>
        <v>0</v>
      </c>
      <c r="BI335" s="141">
        <f>IF(N335="nulová",J335,0)</f>
        <v>0</v>
      </c>
      <c r="BJ335" s="3" t="s">
        <v>84</v>
      </c>
      <c r="BK335" s="141">
        <f>ROUND(I335*H335,2)</f>
        <v>0</v>
      </c>
      <c r="BL335" s="3" t="s">
        <v>144</v>
      </c>
      <c r="BM335" s="140" t="s">
        <v>544</v>
      </c>
    </row>
    <row r="336" spans="1:65" ht="15.75" customHeight="1">
      <c r="A336" s="155"/>
      <c r="B336" s="156"/>
      <c r="C336" s="155"/>
      <c r="D336" s="150" t="s">
        <v>199</v>
      </c>
      <c r="E336" s="157" t="s">
        <v>1</v>
      </c>
      <c r="F336" s="158" t="s">
        <v>545</v>
      </c>
      <c r="G336" s="155"/>
      <c r="H336" s="159">
        <v>8.4</v>
      </c>
      <c r="I336" s="155"/>
      <c r="J336" s="155"/>
      <c r="K336" s="155"/>
      <c r="L336" s="156"/>
      <c r="M336" s="160"/>
      <c r="N336" s="155"/>
      <c r="O336" s="155"/>
      <c r="P336" s="155"/>
      <c r="Q336" s="155"/>
      <c r="R336" s="155"/>
      <c r="S336" s="155"/>
      <c r="T336" s="161"/>
      <c r="U336" s="155"/>
      <c r="V336" s="155"/>
      <c r="W336" s="155"/>
      <c r="X336" s="155"/>
      <c r="Y336" s="155"/>
      <c r="Z336" s="155"/>
      <c r="AA336" s="155"/>
      <c r="AB336" s="155"/>
      <c r="AC336" s="155"/>
      <c r="AD336" s="155"/>
      <c r="AE336" s="155"/>
      <c r="AF336" s="155"/>
      <c r="AG336" s="155"/>
      <c r="AH336" s="155"/>
      <c r="AI336" s="155"/>
      <c r="AJ336" s="155"/>
      <c r="AK336" s="155"/>
      <c r="AL336" s="155"/>
      <c r="AM336" s="155"/>
      <c r="AN336" s="155"/>
      <c r="AO336" s="155"/>
      <c r="AP336" s="155"/>
      <c r="AQ336" s="155"/>
      <c r="AR336" s="155"/>
      <c r="AS336" s="155"/>
      <c r="AT336" s="157" t="s">
        <v>199</v>
      </c>
      <c r="AU336" s="157" t="s">
        <v>86</v>
      </c>
      <c r="AV336" s="155" t="s">
        <v>86</v>
      </c>
      <c r="AW336" s="155" t="s">
        <v>32</v>
      </c>
      <c r="AX336" s="155" t="s">
        <v>84</v>
      </c>
      <c r="AY336" s="157" t="s">
        <v>127</v>
      </c>
      <c r="AZ336" s="155"/>
      <c r="BA336" s="155"/>
      <c r="BB336" s="155"/>
      <c r="BC336" s="155"/>
      <c r="BD336" s="155"/>
      <c r="BE336" s="155"/>
      <c r="BF336" s="155"/>
      <c r="BG336" s="155"/>
      <c r="BH336" s="155"/>
      <c r="BI336" s="155"/>
      <c r="BJ336" s="155"/>
      <c r="BK336" s="155"/>
      <c r="BL336" s="155"/>
      <c r="BM336" s="155"/>
    </row>
    <row r="337" spans="1:65" ht="37.5" customHeight="1">
      <c r="A337" s="18"/>
      <c r="B337" s="19"/>
      <c r="C337" s="129" t="s">
        <v>546</v>
      </c>
      <c r="D337" s="129" t="s">
        <v>130</v>
      </c>
      <c r="E337" s="130" t="s">
        <v>547</v>
      </c>
      <c r="F337" s="131" t="s">
        <v>548</v>
      </c>
      <c r="G337" s="132" t="s">
        <v>197</v>
      </c>
      <c r="H337" s="133">
        <v>6.5</v>
      </c>
      <c r="I337" s="134"/>
      <c r="J337" s="135">
        <f>ROUND(I337*H337,2)</f>
        <v>0</v>
      </c>
      <c r="K337" s="131" t="s">
        <v>134</v>
      </c>
      <c r="L337" s="19"/>
      <c r="M337" s="136" t="s">
        <v>1</v>
      </c>
      <c r="N337" s="137" t="s">
        <v>41</v>
      </c>
      <c r="O337" s="18"/>
      <c r="P337" s="138">
        <f>O337*H337</f>
        <v>0</v>
      </c>
      <c r="Q337" s="138">
        <v>0</v>
      </c>
      <c r="R337" s="138">
        <f>Q337*H337</f>
        <v>0</v>
      </c>
      <c r="S337" s="138">
        <v>4.0000000000000001E-3</v>
      </c>
      <c r="T337" s="139">
        <f>S337*H337</f>
        <v>2.6000000000000002E-2</v>
      </c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40" t="s">
        <v>144</v>
      </c>
      <c r="AS337" s="18"/>
      <c r="AT337" s="140" t="s">
        <v>130</v>
      </c>
      <c r="AU337" s="140" t="s">
        <v>86</v>
      </c>
      <c r="AV337" s="18"/>
      <c r="AW337" s="18"/>
      <c r="AX337" s="18"/>
      <c r="AY337" s="3" t="s">
        <v>127</v>
      </c>
      <c r="AZ337" s="18"/>
      <c r="BA337" s="18"/>
      <c r="BB337" s="18"/>
      <c r="BC337" s="18"/>
      <c r="BD337" s="18"/>
      <c r="BE337" s="141">
        <f>IF(N337="základní",J337,0)</f>
        <v>0</v>
      </c>
      <c r="BF337" s="141">
        <f>IF(N337="snížená",J337,0)</f>
        <v>0</v>
      </c>
      <c r="BG337" s="141">
        <f>IF(N337="zákl. přenesená",J337,0)</f>
        <v>0</v>
      </c>
      <c r="BH337" s="141">
        <f>IF(N337="sníž. přenesená",J337,0)</f>
        <v>0</v>
      </c>
      <c r="BI337" s="141">
        <f>IF(N337="nulová",J337,0)</f>
        <v>0</v>
      </c>
      <c r="BJ337" s="3" t="s">
        <v>84</v>
      </c>
      <c r="BK337" s="141">
        <f>ROUND(I337*H337,2)</f>
        <v>0</v>
      </c>
      <c r="BL337" s="3" t="s">
        <v>144</v>
      </c>
      <c r="BM337" s="140" t="s">
        <v>549</v>
      </c>
    </row>
    <row r="338" spans="1:65" ht="15.75" customHeight="1">
      <c r="A338" s="155"/>
      <c r="B338" s="156"/>
      <c r="C338" s="155"/>
      <c r="D338" s="150" t="s">
        <v>199</v>
      </c>
      <c r="E338" s="157" t="s">
        <v>1</v>
      </c>
      <c r="F338" s="158" t="s">
        <v>164</v>
      </c>
      <c r="G338" s="155"/>
      <c r="H338" s="159">
        <v>6.5</v>
      </c>
      <c r="I338" s="155"/>
      <c r="J338" s="155"/>
      <c r="K338" s="155"/>
      <c r="L338" s="156"/>
      <c r="M338" s="160"/>
      <c r="N338" s="155"/>
      <c r="O338" s="155"/>
      <c r="P338" s="155"/>
      <c r="Q338" s="155"/>
      <c r="R338" s="155"/>
      <c r="S338" s="155"/>
      <c r="T338" s="161"/>
      <c r="U338" s="155"/>
      <c r="V338" s="155"/>
      <c r="W338" s="155"/>
      <c r="X338" s="155"/>
      <c r="Y338" s="155"/>
      <c r="Z338" s="155"/>
      <c r="AA338" s="155"/>
      <c r="AB338" s="155"/>
      <c r="AC338" s="155"/>
      <c r="AD338" s="155"/>
      <c r="AE338" s="155"/>
      <c r="AF338" s="155"/>
      <c r="AG338" s="155"/>
      <c r="AH338" s="155"/>
      <c r="AI338" s="155"/>
      <c r="AJ338" s="155"/>
      <c r="AK338" s="155"/>
      <c r="AL338" s="155"/>
      <c r="AM338" s="155"/>
      <c r="AN338" s="155"/>
      <c r="AO338" s="155"/>
      <c r="AP338" s="155"/>
      <c r="AQ338" s="155"/>
      <c r="AR338" s="155"/>
      <c r="AS338" s="155"/>
      <c r="AT338" s="157" t="s">
        <v>199</v>
      </c>
      <c r="AU338" s="157" t="s">
        <v>86</v>
      </c>
      <c r="AV338" s="155" t="s">
        <v>86</v>
      </c>
      <c r="AW338" s="155" t="s">
        <v>32</v>
      </c>
      <c r="AX338" s="155" t="s">
        <v>84</v>
      </c>
      <c r="AY338" s="157" t="s">
        <v>127</v>
      </c>
      <c r="AZ338" s="155"/>
      <c r="BA338" s="155"/>
      <c r="BB338" s="155"/>
      <c r="BC338" s="155"/>
      <c r="BD338" s="155"/>
      <c r="BE338" s="155"/>
      <c r="BF338" s="155"/>
      <c r="BG338" s="155"/>
      <c r="BH338" s="155"/>
      <c r="BI338" s="155"/>
      <c r="BJ338" s="155"/>
      <c r="BK338" s="155"/>
      <c r="BL338" s="155"/>
      <c r="BM338" s="155"/>
    </row>
    <row r="339" spans="1:65" ht="37.5" customHeight="1">
      <c r="A339" s="18"/>
      <c r="B339" s="19"/>
      <c r="C339" s="129" t="s">
        <v>550</v>
      </c>
      <c r="D339" s="129" t="s">
        <v>130</v>
      </c>
      <c r="E339" s="130" t="s">
        <v>551</v>
      </c>
      <c r="F339" s="131" t="s">
        <v>552</v>
      </c>
      <c r="G339" s="132" t="s">
        <v>197</v>
      </c>
      <c r="H339" s="133">
        <v>246.63900000000001</v>
      </c>
      <c r="I339" s="134"/>
      <c r="J339" s="135">
        <f>ROUND(I339*H339,2)</f>
        <v>0</v>
      </c>
      <c r="K339" s="131" t="s">
        <v>134</v>
      </c>
      <c r="L339" s="19"/>
      <c r="M339" s="136" t="s">
        <v>1</v>
      </c>
      <c r="N339" s="137" t="s">
        <v>41</v>
      </c>
      <c r="O339" s="18"/>
      <c r="P339" s="138">
        <f>O339*H339</f>
        <v>0</v>
      </c>
      <c r="Q339" s="138">
        <v>0</v>
      </c>
      <c r="R339" s="138">
        <f>Q339*H339</f>
        <v>0</v>
      </c>
      <c r="S339" s="138">
        <v>1.4999999999999999E-2</v>
      </c>
      <c r="T339" s="139">
        <f>S339*H339</f>
        <v>3.6995849999999999</v>
      </c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40" t="s">
        <v>144</v>
      </c>
      <c r="AS339" s="18"/>
      <c r="AT339" s="140" t="s">
        <v>130</v>
      </c>
      <c r="AU339" s="140" t="s">
        <v>86</v>
      </c>
      <c r="AV339" s="18"/>
      <c r="AW339" s="18"/>
      <c r="AX339" s="18"/>
      <c r="AY339" s="3" t="s">
        <v>127</v>
      </c>
      <c r="AZ339" s="18"/>
      <c r="BA339" s="18"/>
      <c r="BB339" s="18"/>
      <c r="BC339" s="18"/>
      <c r="BD339" s="18"/>
      <c r="BE339" s="141">
        <f>IF(N339="základní",J339,0)</f>
        <v>0</v>
      </c>
      <c r="BF339" s="141">
        <f>IF(N339="snížená",J339,0)</f>
        <v>0</v>
      </c>
      <c r="BG339" s="141">
        <f>IF(N339="zákl. přenesená",J339,0)</f>
        <v>0</v>
      </c>
      <c r="BH339" s="141">
        <f>IF(N339="sníž. přenesená",J339,0)</f>
        <v>0</v>
      </c>
      <c r="BI339" s="141">
        <f>IF(N339="nulová",J339,0)</f>
        <v>0</v>
      </c>
      <c r="BJ339" s="3" t="s">
        <v>84</v>
      </c>
      <c r="BK339" s="141">
        <f>ROUND(I339*H339,2)</f>
        <v>0</v>
      </c>
      <c r="BL339" s="3" t="s">
        <v>144</v>
      </c>
      <c r="BM339" s="140" t="s">
        <v>553</v>
      </c>
    </row>
    <row r="340" spans="1:65" ht="15.75" customHeight="1">
      <c r="A340" s="155"/>
      <c r="B340" s="156"/>
      <c r="C340" s="155"/>
      <c r="D340" s="150" t="s">
        <v>199</v>
      </c>
      <c r="E340" s="157" t="s">
        <v>1</v>
      </c>
      <c r="F340" s="158" t="s">
        <v>162</v>
      </c>
      <c r="G340" s="155"/>
      <c r="H340" s="159">
        <v>246.63900000000001</v>
      </c>
      <c r="I340" s="155"/>
      <c r="J340" s="155"/>
      <c r="K340" s="155"/>
      <c r="L340" s="156"/>
      <c r="M340" s="160"/>
      <c r="N340" s="155"/>
      <c r="O340" s="155"/>
      <c r="P340" s="155"/>
      <c r="Q340" s="155"/>
      <c r="R340" s="155"/>
      <c r="S340" s="155"/>
      <c r="T340" s="161"/>
      <c r="U340" s="155"/>
      <c r="V340" s="155"/>
      <c r="W340" s="155"/>
      <c r="X340" s="155"/>
      <c r="Y340" s="155"/>
      <c r="Z340" s="155"/>
      <c r="AA340" s="155"/>
      <c r="AB340" s="155"/>
      <c r="AC340" s="155"/>
      <c r="AD340" s="155"/>
      <c r="AE340" s="155"/>
      <c r="AF340" s="155"/>
      <c r="AG340" s="155"/>
      <c r="AH340" s="155"/>
      <c r="AI340" s="155"/>
      <c r="AJ340" s="155"/>
      <c r="AK340" s="155"/>
      <c r="AL340" s="155"/>
      <c r="AM340" s="155"/>
      <c r="AN340" s="155"/>
      <c r="AO340" s="155"/>
      <c r="AP340" s="155"/>
      <c r="AQ340" s="155"/>
      <c r="AR340" s="155"/>
      <c r="AS340" s="155"/>
      <c r="AT340" s="157" t="s">
        <v>199</v>
      </c>
      <c r="AU340" s="157" t="s">
        <v>86</v>
      </c>
      <c r="AV340" s="155" t="s">
        <v>86</v>
      </c>
      <c r="AW340" s="155" t="s">
        <v>32</v>
      </c>
      <c r="AX340" s="155" t="s">
        <v>84</v>
      </c>
      <c r="AY340" s="157" t="s">
        <v>127</v>
      </c>
      <c r="AZ340" s="155"/>
      <c r="BA340" s="155"/>
      <c r="BB340" s="155"/>
      <c r="BC340" s="155"/>
      <c r="BD340" s="155"/>
      <c r="BE340" s="155"/>
      <c r="BF340" s="155"/>
      <c r="BG340" s="155"/>
      <c r="BH340" s="155"/>
      <c r="BI340" s="155"/>
      <c r="BJ340" s="155"/>
      <c r="BK340" s="155"/>
      <c r="BL340" s="155"/>
      <c r="BM340" s="155"/>
    </row>
    <row r="341" spans="1:65" ht="37.5" customHeight="1">
      <c r="A341" s="18"/>
      <c r="B341" s="19"/>
      <c r="C341" s="129" t="s">
        <v>554</v>
      </c>
      <c r="D341" s="129" t="s">
        <v>130</v>
      </c>
      <c r="E341" s="130" t="s">
        <v>555</v>
      </c>
      <c r="F341" s="131" t="s">
        <v>556</v>
      </c>
      <c r="G341" s="132" t="s">
        <v>197</v>
      </c>
      <c r="H341" s="133">
        <v>45.69</v>
      </c>
      <c r="I341" s="134"/>
      <c r="J341" s="135">
        <f>ROUND(I341*H341,2)</f>
        <v>0</v>
      </c>
      <c r="K341" s="131" t="s">
        <v>134</v>
      </c>
      <c r="L341" s="19"/>
      <c r="M341" s="136" t="s">
        <v>1</v>
      </c>
      <c r="N341" s="137" t="s">
        <v>41</v>
      </c>
      <c r="O341" s="18"/>
      <c r="P341" s="138">
        <f>O341*H341</f>
        <v>0</v>
      </c>
      <c r="Q341" s="138">
        <v>0</v>
      </c>
      <c r="R341" s="138">
        <f>Q341*H341</f>
        <v>0</v>
      </c>
      <c r="S341" s="138">
        <v>5.0999999999999997E-2</v>
      </c>
      <c r="T341" s="139">
        <f>S341*H341</f>
        <v>2.3301899999999995</v>
      </c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40" t="s">
        <v>144</v>
      </c>
      <c r="AS341" s="18"/>
      <c r="AT341" s="140" t="s">
        <v>130</v>
      </c>
      <c r="AU341" s="140" t="s">
        <v>86</v>
      </c>
      <c r="AV341" s="18"/>
      <c r="AW341" s="18"/>
      <c r="AX341" s="18"/>
      <c r="AY341" s="3" t="s">
        <v>127</v>
      </c>
      <c r="AZ341" s="18"/>
      <c r="BA341" s="18"/>
      <c r="BB341" s="18"/>
      <c r="BC341" s="18"/>
      <c r="BD341" s="18"/>
      <c r="BE341" s="141">
        <f>IF(N341="základní",J341,0)</f>
        <v>0</v>
      </c>
      <c r="BF341" s="141">
        <f>IF(N341="snížená",J341,0)</f>
        <v>0</v>
      </c>
      <c r="BG341" s="141">
        <f>IF(N341="zákl. přenesená",J341,0)</f>
        <v>0</v>
      </c>
      <c r="BH341" s="141">
        <f>IF(N341="sníž. přenesená",J341,0)</f>
        <v>0</v>
      </c>
      <c r="BI341" s="141">
        <f>IF(N341="nulová",J341,0)</f>
        <v>0</v>
      </c>
      <c r="BJ341" s="3" t="s">
        <v>84</v>
      </c>
      <c r="BK341" s="141">
        <f>ROUND(I341*H341,2)</f>
        <v>0</v>
      </c>
      <c r="BL341" s="3" t="s">
        <v>144</v>
      </c>
      <c r="BM341" s="140" t="s">
        <v>557</v>
      </c>
    </row>
    <row r="342" spans="1:65" ht="15.75" customHeight="1">
      <c r="A342" s="148"/>
      <c r="B342" s="149"/>
      <c r="C342" s="148"/>
      <c r="D342" s="150" t="s">
        <v>199</v>
      </c>
      <c r="E342" s="151" t="s">
        <v>1</v>
      </c>
      <c r="F342" s="152" t="s">
        <v>558</v>
      </c>
      <c r="G342" s="148"/>
      <c r="H342" s="151" t="s">
        <v>1</v>
      </c>
      <c r="I342" s="148"/>
      <c r="J342" s="148"/>
      <c r="K342" s="148"/>
      <c r="L342" s="149"/>
      <c r="M342" s="153"/>
      <c r="N342" s="148"/>
      <c r="O342" s="148"/>
      <c r="P342" s="148"/>
      <c r="Q342" s="148"/>
      <c r="R342" s="148"/>
      <c r="S342" s="148"/>
      <c r="T342" s="154"/>
      <c r="U342" s="148"/>
      <c r="V342" s="148"/>
      <c r="W342" s="14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/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51" t="s">
        <v>199</v>
      </c>
      <c r="AU342" s="151" t="s">
        <v>86</v>
      </c>
      <c r="AV342" s="148" t="s">
        <v>84</v>
      </c>
      <c r="AW342" s="148" t="s">
        <v>32</v>
      </c>
      <c r="AX342" s="148" t="s">
        <v>76</v>
      </c>
      <c r="AY342" s="151" t="s">
        <v>127</v>
      </c>
      <c r="AZ342" s="148"/>
      <c r="BA342" s="148"/>
      <c r="BB342" s="148"/>
      <c r="BC342" s="148"/>
      <c r="BD342" s="148"/>
      <c r="BE342" s="148"/>
      <c r="BF342" s="148"/>
      <c r="BG342" s="148"/>
      <c r="BH342" s="148"/>
      <c r="BI342" s="148"/>
      <c r="BJ342" s="148"/>
      <c r="BK342" s="148"/>
      <c r="BL342" s="148"/>
      <c r="BM342" s="148"/>
    </row>
    <row r="343" spans="1:65" ht="15.75" customHeight="1">
      <c r="A343" s="148"/>
      <c r="B343" s="149"/>
      <c r="C343" s="148"/>
      <c r="D343" s="150" t="s">
        <v>199</v>
      </c>
      <c r="E343" s="151" t="s">
        <v>1</v>
      </c>
      <c r="F343" s="152" t="s">
        <v>396</v>
      </c>
      <c r="G343" s="148"/>
      <c r="H343" s="151" t="s">
        <v>1</v>
      </c>
      <c r="I343" s="148"/>
      <c r="J343" s="148"/>
      <c r="K343" s="148"/>
      <c r="L343" s="149"/>
      <c r="M343" s="153"/>
      <c r="N343" s="148"/>
      <c r="O343" s="148"/>
      <c r="P343" s="148"/>
      <c r="Q343" s="148"/>
      <c r="R343" s="148"/>
      <c r="S343" s="148"/>
      <c r="T343" s="154"/>
      <c r="U343" s="148"/>
      <c r="V343" s="148"/>
      <c r="W343" s="14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/>
      <c r="AH343" s="148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51" t="s">
        <v>199</v>
      </c>
      <c r="AU343" s="151" t="s">
        <v>86</v>
      </c>
      <c r="AV343" s="148" t="s">
        <v>84</v>
      </c>
      <c r="AW343" s="148" t="s">
        <v>32</v>
      </c>
      <c r="AX343" s="148" t="s">
        <v>76</v>
      </c>
      <c r="AY343" s="151" t="s">
        <v>127</v>
      </c>
      <c r="AZ343" s="148"/>
      <c r="BA343" s="148"/>
      <c r="BB343" s="148"/>
      <c r="BC343" s="148"/>
      <c r="BD343" s="148"/>
      <c r="BE343" s="148"/>
      <c r="BF343" s="148"/>
      <c r="BG343" s="148"/>
      <c r="BH343" s="148"/>
      <c r="BI343" s="148"/>
      <c r="BJ343" s="148"/>
      <c r="BK343" s="148"/>
      <c r="BL343" s="148"/>
      <c r="BM343" s="148"/>
    </row>
    <row r="344" spans="1:65" ht="15.75" customHeight="1">
      <c r="A344" s="155"/>
      <c r="B344" s="156"/>
      <c r="C344" s="155"/>
      <c r="D344" s="150" t="s">
        <v>199</v>
      </c>
      <c r="E344" s="157" t="s">
        <v>1</v>
      </c>
      <c r="F344" s="158" t="s">
        <v>559</v>
      </c>
      <c r="G344" s="155"/>
      <c r="H344" s="159">
        <v>6.48</v>
      </c>
      <c r="I344" s="155"/>
      <c r="J344" s="155"/>
      <c r="K344" s="155"/>
      <c r="L344" s="156"/>
      <c r="M344" s="160"/>
      <c r="N344" s="155"/>
      <c r="O344" s="155"/>
      <c r="P344" s="155"/>
      <c r="Q344" s="155"/>
      <c r="R344" s="155"/>
      <c r="S344" s="155"/>
      <c r="T344" s="161"/>
      <c r="U344" s="155"/>
      <c r="V344" s="155"/>
      <c r="W344" s="155"/>
      <c r="X344" s="155"/>
      <c r="Y344" s="155"/>
      <c r="Z344" s="155"/>
      <c r="AA344" s="155"/>
      <c r="AB344" s="155"/>
      <c r="AC344" s="155"/>
      <c r="AD344" s="155"/>
      <c r="AE344" s="155"/>
      <c r="AF344" s="155"/>
      <c r="AG344" s="155"/>
      <c r="AH344" s="155"/>
      <c r="AI344" s="155"/>
      <c r="AJ344" s="155"/>
      <c r="AK344" s="155"/>
      <c r="AL344" s="155"/>
      <c r="AM344" s="155"/>
      <c r="AN344" s="155"/>
      <c r="AO344" s="155"/>
      <c r="AP344" s="155"/>
      <c r="AQ344" s="155"/>
      <c r="AR344" s="155"/>
      <c r="AS344" s="155"/>
      <c r="AT344" s="157" t="s">
        <v>199</v>
      </c>
      <c r="AU344" s="157" t="s">
        <v>86</v>
      </c>
      <c r="AV344" s="155" t="s">
        <v>86</v>
      </c>
      <c r="AW344" s="155" t="s">
        <v>32</v>
      </c>
      <c r="AX344" s="155" t="s">
        <v>76</v>
      </c>
      <c r="AY344" s="157" t="s">
        <v>127</v>
      </c>
      <c r="AZ344" s="155"/>
      <c r="BA344" s="155"/>
      <c r="BB344" s="155"/>
      <c r="BC344" s="155"/>
      <c r="BD344" s="155"/>
      <c r="BE344" s="155"/>
      <c r="BF344" s="155"/>
      <c r="BG344" s="155"/>
      <c r="BH344" s="155"/>
      <c r="BI344" s="155"/>
      <c r="BJ344" s="155"/>
      <c r="BK344" s="155"/>
      <c r="BL344" s="155"/>
      <c r="BM344" s="155"/>
    </row>
    <row r="345" spans="1:65" ht="15.75" customHeight="1">
      <c r="A345" s="155"/>
      <c r="B345" s="156"/>
      <c r="C345" s="155"/>
      <c r="D345" s="150" t="s">
        <v>199</v>
      </c>
      <c r="E345" s="157" t="s">
        <v>1</v>
      </c>
      <c r="F345" s="158" t="s">
        <v>560</v>
      </c>
      <c r="G345" s="155"/>
      <c r="H345" s="159">
        <v>2.16</v>
      </c>
      <c r="I345" s="155"/>
      <c r="J345" s="155"/>
      <c r="K345" s="155"/>
      <c r="L345" s="156"/>
      <c r="M345" s="160"/>
      <c r="N345" s="155"/>
      <c r="O345" s="155"/>
      <c r="P345" s="155"/>
      <c r="Q345" s="155"/>
      <c r="R345" s="155"/>
      <c r="S345" s="155"/>
      <c r="T345" s="161"/>
      <c r="U345" s="155"/>
      <c r="V345" s="155"/>
      <c r="W345" s="155"/>
      <c r="X345" s="155"/>
      <c r="Y345" s="155"/>
      <c r="Z345" s="155"/>
      <c r="AA345" s="155"/>
      <c r="AB345" s="155"/>
      <c r="AC345" s="155"/>
      <c r="AD345" s="155"/>
      <c r="AE345" s="155"/>
      <c r="AF345" s="155"/>
      <c r="AG345" s="155"/>
      <c r="AH345" s="155"/>
      <c r="AI345" s="155"/>
      <c r="AJ345" s="155"/>
      <c r="AK345" s="155"/>
      <c r="AL345" s="155"/>
      <c r="AM345" s="155"/>
      <c r="AN345" s="155"/>
      <c r="AO345" s="155"/>
      <c r="AP345" s="155"/>
      <c r="AQ345" s="155"/>
      <c r="AR345" s="155"/>
      <c r="AS345" s="155"/>
      <c r="AT345" s="157" t="s">
        <v>199</v>
      </c>
      <c r="AU345" s="157" t="s">
        <v>86</v>
      </c>
      <c r="AV345" s="155" t="s">
        <v>86</v>
      </c>
      <c r="AW345" s="155" t="s">
        <v>32</v>
      </c>
      <c r="AX345" s="155" t="s">
        <v>76</v>
      </c>
      <c r="AY345" s="157" t="s">
        <v>127</v>
      </c>
      <c r="AZ345" s="155"/>
      <c r="BA345" s="155"/>
      <c r="BB345" s="155"/>
      <c r="BC345" s="155"/>
      <c r="BD345" s="155"/>
      <c r="BE345" s="155"/>
      <c r="BF345" s="155"/>
      <c r="BG345" s="155"/>
      <c r="BH345" s="155"/>
      <c r="BI345" s="155"/>
      <c r="BJ345" s="155"/>
      <c r="BK345" s="155"/>
      <c r="BL345" s="155"/>
      <c r="BM345" s="155"/>
    </row>
    <row r="346" spans="1:65" ht="15.75" customHeight="1">
      <c r="A346" s="155"/>
      <c r="B346" s="156"/>
      <c r="C346" s="155"/>
      <c r="D346" s="150" t="s">
        <v>199</v>
      </c>
      <c r="E346" s="157" t="s">
        <v>1</v>
      </c>
      <c r="F346" s="158" t="s">
        <v>561</v>
      </c>
      <c r="G346" s="155"/>
      <c r="H346" s="159">
        <v>1.8</v>
      </c>
      <c r="I346" s="155"/>
      <c r="J346" s="155"/>
      <c r="K346" s="155"/>
      <c r="L346" s="156"/>
      <c r="M346" s="160"/>
      <c r="N346" s="155"/>
      <c r="O346" s="155"/>
      <c r="P346" s="155"/>
      <c r="Q346" s="155"/>
      <c r="R346" s="155"/>
      <c r="S346" s="155"/>
      <c r="T346" s="161"/>
      <c r="U346" s="155"/>
      <c r="V346" s="155"/>
      <c r="W346" s="155"/>
      <c r="X346" s="155"/>
      <c r="Y346" s="155"/>
      <c r="Z346" s="155"/>
      <c r="AA346" s="155"/>
      <c r="AB346" s="155"/>
      <c r="AC346" s="155"/>
      <c r="AD346" s="155"/>
      <c r="AE346" s="155"/>
      <c r="AF346" s="155"/>
      <c r="AG346" s="155"/>
      <c r="AH346" s="155"/>
      <c r="AI346" s="155"/>
      <c r="AJ346" s="155"/>
      <c r="AK346" s="155"/>
      <c r="AL346" s="155"/>
      <c r="AM346" s="155"/>
      <c r="AN346" s="155"/>
      <c r="AO346" s="155"/>
      <c r="AP346" s="155"/>
      <c r="AQ346" s="155"/>
      <c r="AR346" s="155"/>
      <c r="AS346" s="155"/>
      <c r="AT346" s="157" t="s">
        <v>199</v>
      </c>
      <c r="AU346" s="157" t="s">
        <v>86</v>
      </c>
      <c r="AV346" s="155" t="s">
        <v>86</v>
      </c>
      <c r="AW346" s="155" t="s">
        <v>32</v>
      </c>
      <c r="AX346" s="155" t="s">
        <v>76</v>
      </c>
      <c r="AY346" s="157" t="s">
        <v>127</v>
      </c>
      <c r="AZ346" s="155"/>
      <c r="BA346" s="155"/>
      <c r="BB346" s="155"/>
      <c r="BC346" s="155"/>
      <c r="BD346" s="155"/>
      <c r="BE346" s="155"/>
      <c r="BF346" s="155"/>
      <c r="BG346" s="155"/>
      <c r="BH346" s="155"/>
      <c r="BI346" s="155"/>
      <c r="BJ346" s="155"/>
      <c r="BK346" s="155"/>
      <c r="BL346" s="155"/>
      <c r="BM346" s="155"/>
    </row>
    <row r="347" spans="1:65" ht="15.75" customHeight="1">
      <c r="A347" s="155"/>
      <c r="B347" s="156"/>
      <c r="C347" s="155"/>
      <c r="D347" s="150" t="s">
        <v>199</v>
      </c>
      <c r="E347" s="157" t="s">
        <v>1</v>
      </c>
      <c r="F347" s="158" t="s">
        <v>562</v>
      </c>
      <c r="G347" s="155"/>
      <c r="H347" s="159">
        <v>4.2</v>
      </c>
      <c r="I347" s="155"/>
      <c r="J347" s="155"/>
      <c r="K347" s="155"/>
      <c r="L347" s="156"/>
      <c r="M347" s="160"/>
      <c r="N347" s="155"/>
      <c r="O347" s="155"/>
      <c r="P347" s="155"/>
      <c r="Q347" s="155"/>
      <c r="R347" s="155"/>
      <c r="S347" s="155"/>
      <c r="T347" s="161"/>
      <c r="U347" s="155"/>
      <c r="V347" s="155"/>
      <c r="W347" s="155"/>
      <c r="X347" s="155"/>
      <c r="Y347" s="155"/>
      <c r="Z347" s="155"/>
      <c r="AA347" s="155"/>
      <c r="AB347" s="155"/>
      <c r="AC347" s="155"/>
      <c r="AD347" s="155"/>
      <c r="AE347" s="155"/>
      <c r="AF347" s="155"/>
      <c r="AG347" s="155"/>
      <c r="AH347" s="155"/>
      <c r="AI347" s="155"/>
      <c r="AJ347" s="155"/>
      <c r="AK347" s="155"/>
      <c r="AL347" s="155"/>
      <c r="AM347" s="155"/>
      <c r="AN347" s="155"/>
      <c r="AO347" s="155"/>
      <c r="AP347" s="155"/>
      <c r="AQ347" s="155"/>
      <c r="AR347" s="155"/>
      <c r="AS347" s="155"/>
      <c r="AT347" s="157" t="s">
        <v>199</v>
      </c>
      <c r="AU347" s="157" t="s">
        <v>86</v>
      </c>
      <c r="AV347" s="155" t="s">
        <v>86</v>
      </c>
      <c r="AW347" s="155" t="s">
        <v>32</v>
      </c>
      <c r="AX347" s="155" t="s">
        <v>76</v>
      </c>
      <c r="AY347" s="157" t="s">
        <v>127</v>
      </c>
      <c r="AZ347" s="155"/>
      <c r="BA347" s="155"/>
      <c r="BB347" s="155"/>
      <c r="BC347" s="155"/>
      <c r="BD347" s="155"/>
      <c r="BE347" s="155"/>
      <c r="BF347" s="155"/>
      <c r="BG347" s="155"/>
      <c r="BH347" s="155"/>
      <c r="BI347" s="155"/>
      <c r="BJ347" s="155"/>
      <c r="BK347" s="155"/>
      <c r="BL347" s="155"/>
      <c r="BM347" s="155"/>
    </row>
    <row r="348" spans="1:65" ht="15.75" customHeight="1">
      <c r="A348" s="155"/>
      <c r="B348" s="156"/>
      <c r="C348" s="155"/>
      <c r="D348" s="150" t="s">
        <v>199</v>
      </c>
      <c r="E348" s="157" t="s">
        <v>1</v>
      </c>
      <c r="F348" s="158" t="s">
        <v>563</v>
      </c>
      <c r="G348" s="155"/>
      <c r="H348" s="159">
        <v>2.34</v>
      </c>
      <c r="I348" s="155"/>
      <c r="J348" s="155"/>
      <c r="K348" s="155"/>
      <c r="L348" s="156"/>
      <c r="M348" s="160"/>
      <c r="N348" s="155"/>
      <c r="O348" s="155"/>
      <c r="P348" s="155"/>
      <c r="Q348" s="155"/>
      <c r="R348" s="155"/>
      <c r="S348" s="155"/>
      <c r="T348" s="161"/>
      <c r="U348" s="155"/>
      <c r="V348" s="155"/>
      <c r="W348" s="155"/>
      <c r="X348" s="155"/>
      <c r="Y348" s="155"/>
      <c r="Z348" s="155"/>
      <c r="AA348" s="155"/>
      <c r="AB348" s="155"/>
      <c r="AC348" s="155"/>
      <c r="AD348" s="155"/>
      <c r="AE348" s="155"/>
      <c r="AF348" s="155"/>
      <c r="AG348" s="155"/>
      <c r="AH348" s="155"/>
      <c r="AI348" s="155"/>
      <c r="AJ348" s="155"/>
      <c r="AK348" s="155"/>
      <c r="AL348" s="155"/>
      <c r="AM348" s="155"/>
      <c r="AN348" s="155"/>
      <c r="AO348" s="155"/>
      <c r="AP348" s="155"/>
      <c r="AQ348" s="155"/>
      <c r="AR348" s="155"/>
      <c r="AS348" s="155"/>
      <c r="AT348" s="157" t="s">
        <v>199</v>
      </c>
      <c r="AU348" s="157" t="s">
        <v>86</v>
      </c>
      <c r="AV348" s="155" t="s">
        <v>86</v>
      </c>
      <c r="AW348" s="155" t="s">
        <v>32</v>
      </c>
      <c r="AX348" s="155" t="s">
        <v>76</v>
      </c>
      <c r="AY348" s="157" t="s">
        <v>127</v>
      </c>
      <c r="AZ348" s="155"/>
      <c r="BA348" s="155"/>
      <c r="BB348" s="155"/>
      <c r="BC348" s="155"/>
      <c r="BD348" s="155"/>
      <c r="BE348" s="155"/>
      <c r="BF348" s="155"/>
      <c r="BG348" s="155"/>
      <c r="BH348" s="155"/>
      <c r="BI348" s="155"/>
      <c r="BJ348" s="155"/>
      <c r="BK348" s="155"/>
      <c r="BL348" s="155"/>
      <c r="BM348" s="155"/>
    </row>
    <row r="349" spans="1:65" ht="15.75" customHeight="1">
      <c r="A349" s="155"/>
      <c r="B349" s="156"/>
      <c r="C349" s="155"/>
      <c r="D349" s="150" t="s">
        <v>199</v>
      </c>
      <c r="E349" s="157" t="s">
        <v>1</v>
      </c>
      <c r="F349" s="158" t="s">
        <v>564</v>
      </c>
      <c r="G349" s="155"/>
      <c r="H349" s="159">
        <v>5.58</v>
      </c>
      <c r="I349" s="155"/>
      <c r="J349" s="155"/>
      <c r="K349" s="155"/>
      <c r="L349" s="156"/>
      <c r="M349" s="160"/>
      <c r="N349" s="155"/>
      <c r="O349" s="155"/>
      <c r="P349" s="155"/>
      <c r="Q349" s="155"/>
      <c r="R349" s="155"/>
      <c r="S349" s="155"/>
      <c r="T349" s="161"/>
      <c r="U349" s="155"/>
      <c r="V349" s="155"/>
      <c r="W349" s="155"/>
      <c r="X349" s="155"/>
      <c r="Y349" s="155"/>
      <c r="Z349" s="155"/>
      <c r="AA349" s="155"/>
      <c r="AB349" s="155"/>
      <c r="AC349" s="155"/>
      <c r="AD349" s="155"/>
      <c r="AE349" s="155"/>
      <c r="AF349" s="155"/>
      <c r="AG349" s="155"/>
      <c r="AH349" s="155"/>
      <c r="AI349" s="155"/>
      <c r="AJ349" s="155"/>
      <c r="AK349" s="155"/>
      <c r="AL349" s="155"/>
      <c r="AM349" s="155"/>
      <c r="AN349" s="155"/>
      <c r="AO349" s="155"/>
      <c r="AP349" s="155"/>
      <c r="AQ349" s="155"/>
      <c r="AR349" s="155"/>
      <c r="AS349" s="155"/>
      <c r="AT349" s="157" t="s">
        <v>199</v>
      </c>
      <c r="AU349" s="157" t="s">
        <v>86</v>
      </c>
      <c r="AV349" s="155" t="s">
        <v>86</v>
      </c>
      <c r="AW349" s="155" t="s">
        <v>32</v>
      </c>
      <c r="AX349" s="155" t="s">
        <v>76</v>
      </c>
      <c r="AY349" s="157" t="s">
        <v>127</v>
      </c>
      <c r="AZ349" s="155"/>
      <c r="BA349" s="155"/>
      <c r="BB349" s="155"/>
      <c r="BC349" s="155"/>
      <c r="BD349" s="155"/>
      <c r="BE349" s="155"/>
      <c r="BF349" s="155"/>
      <c r="BG349" s="155"/>
      <c r="BH349" s="155"/>
      <c r="BI349" s="155"/>
      <c r="BJ349" s="155"/>
      <c r="BK349" s="155"/>
      <c r="BL349" s="155"/>
      <c r="BM349" s="155"/>
    </row>
    <row r="350" spans="1:65" ht="15.75" customHeight="1">
      <c r="A350" s="155"/>
      <c r="B350" s="156"/>
      <c r="C350" s="155"/>
      <c r="D350" s="150" t="s">
        <v>199</v>
      </c>
      <c r="E350" s="157" t="s">
        <v>1</v>
      </c>
      <c r="F350" s="158" t="s">
        <v>565</v>
      </c>
      <c r="G350" s="155"/>
      <c r="H350" s="159">
        <v>15.3</v>
      </c>
      <c r="I350" s="155"/>
      <c r="J350" s="155"/>
      <c r="K350" s="155"/>
      <c r="L350" s="156"/>
      <c r="M350" s="160"/>
      <c r="N350" s="155"/>
      <c r="O350" s="155"/>
      <c r="P350" s="155"/>
      <c r="Q350" s="155"/>
      <c r="R350" s="155"/>
      <c r="S350" s="155"/>
      <c r="T350" s="161"/>
      <c r="U350" s="155"/>
      <c r="V350" s="155"/>
      <c r="W350" s="155"/>
      <c r="X350" s="155"/>
      <c r="Y350" s="155"/>
      <c r="Z350" s="155"/>
      <c r="AA350" s="155"/>
      <c r="AB350" s="155"/>
      <c r="AC350" s="155"/>
      <c r="AD350" s="155"/>
      <c r="AE350" s="155"/>
      <c r="AF350" s="155"/>
      <c r="AG350" s="155"/>
      <c r="AH350" s="155"/>
      <c r="AI350" s="155"/>
      <c r="AJ350" s="155"/>
      <c r="AK350" s="155"/>
      <c r="AL350" s="155"/>
      <c r="AM350" s="155"/>
      <c r="AN350" s="155"/>
      <c r="AO350" s="155"/>
      <c r="AP350" s="155"/>
      <c r="AQ350" s="155"/>
      <c r="AR350" s="155"/>
      <c r="AS350" s="155"/>
      <c r="AT350" s="157" t="s">
        <v>199</v>
      </c>
      <c r="AU350" s="157" t="s">
        <v>86</v>
      </c>
      <c r="AV350" s="155" t="s">
        <v>86</v>
      </c>
      <c r="AW350" s="155" t="s">
        <v>32</v>
      </c>
      <c r="AX350" s="155" t="s">
        <v>76</v>
      </c>
      <c r="AY350" s="157" t="s">
        <v>127</v>
      </c>
      <c r="AZ350" s="155"/>
      <c r="BA350" s="155"/>
      <c r="BB350" s="155"/>
      <c r="BC350" s="155"/>
      <c r="BD350" s="155"/>
      <c r="BE350" s="155"/>
      <c r="BF350" s="155"/>
      <c r="BG350" s="155"/>
      <c r="BH350" s="155"/>
      <c r="BI350" s="155"/>
      <c r="BJ350" s="155"/>
      <c r="BK350" s="155"/>
      <c r="BL350" s="155"/>
      <c r="BM350" s="155"/>
    </row>
    <row r="351" spans="1:65" ht="15.75" customHeight="1">
      <c r="A351" s="148"/>
      <c r="B351" s="149"/>
      <c r="C351" s="148"/>
      <c r="D351" s="150" t="s">
        <v>199</v>
      </c>
      <c r="E351" s="151" t="s">
        <v>1</v>
      </c>
      <c r="F351" s="152" t="s">
        <v>369</v>
      </c>
      <c r="G351" s="148"/>
      <c r="H351" s="151" t="s">
        <v>1</v>
      </c>
      <c r="I351" s="148"/>
      <c r="J351" s="148"/>
      <c r="K351" s="148"/>
      <c r="L351" s="149"/>
      <c r="M351" s="153"/>
      <c r="N351" s="148"/>
      <c r="O351" s="148"/>
      <c r="P351" s="148"/>
      <c r="Q351" s="148"/>
      <c r="R351" s="148"/>
      <c r="S351" s="148"/>
      <c r="T351" s="154"/>
      <c r="U351" s="148"/>
      <c r="V351" s="148"/>
      <c r="W351" s="14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/>
      <c r="AH351" s="148"/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51" t="s">
        <v>199</v>
      </c>
      <c r="AU351" s="151" t="s">
        <v>86</v>
      </c>
      <c r="AV351" s="148" t="s">
        <v>84</v>
      </c>
      <c r="AW351" s="148" t="s">
        <v>32</v>
      </c>
      <c r="AX351" s="148" t="s">
        <v>76</v>
      </c>
      <c r="AY351" s="151" t="s">
        <v>127</v>
      </c>
      <c r="AZ351" s="148"/>
      <c r="BA351" s="148"/>
      <c r="BB351" s="148"/>
      <c r="BC351" s="148"/>
      <c r="BD351" s="148"/>
      <c r="BE351" s="148"/>
      <c r="BF351" s="148"/>
      <c r="BG351" s="148"/>
      <c r="BH351" s="148"/>
      <c r="BI351" s="148"/>
      <c r="BJ351" s="148"/>
      <c r="BK351" s="148"/>
      <c r="BL351" s="148"/>
      <c r="BM351" s="148"/>
    </row>
    <row r="352" spans="1:65" ht="15.75" customHeight="1">
      <c r="A352" s="155"/>
      <c r="B352" s="156"/>
      <c r="C352" s="155"/>
      <c r="D352" s="150" t="s">
        <v>199</v>
      </c>
      <c r="E352" s="157" t="s">
        <v>1</v>
      </c>
      <c r="F352" s="158" t="s">
        <v>566</v>
      </c>
      <c r="G352" s="155"/>
      <c r="H352" s="159">
        <v>4.95</v>
      </c>
      <c r="I352" s="155"/>
      <c r="J352" s="155"/>
      <c r="K352" s="155"/>
      <c r="L352" s="156"/>
      <c r="M352" s="160"/>
      <c r="N352" s="155"/>
      <c r="O352" s="155"/>
      <c r="P352" s="155"/>
      <c r="Q352" s="155"/>
      <c r="R352" s="155"/>
      <c r="S352" s="155"/>
      <c r="T352" s="161"/>
      <c r="U352" s="155"/>
      <c r="V352" s="155"/>
      <c r="W352" s="155"/>
      <c r="X352" s="155"/>
      <c r="Y352" s="155"/>
      <c r="Z352" s="155"/>
      <c r="AA352" s="155"/>
      <c r="AB352" s="155"/>
      <c r="AC352" s="155"/>
      <c r="AD352" s="155"/>
      <c r="AE352" s="155"/>
      <c r="AF352" s="155"/>
      <c r="AG352" s="155"/>
      <c r="AH352" s="155"/>
      <c r="AI352" s="155"/>
      <c r="AJ352" s="155"/>
      <c r="AK352" s="155"/>
      <c r="AL352" s="155"/>
      <c r="AM352" s="155"/>
      <c r="AN352" s="155"/>
      <c r="AO352" s="155"/>
      <c r="AP352" s="155"/>
      <c r="AQ352" s="155"/>
      <c r="AR352" s="155"/>
      <c r="AS352" s="155"/>
      <c r="AT352" s="157" t="s">
        <v>199</v>
      </c>
      <c r="AU352" s="157" t="s">
        <v>86</v>
      </c>
      <c r="AV352" s="155" t="s">
        <v>86</v>
      </c>
      <c r="AW352" s="155" t="s">
        <v>32</v>
      </c>
      <c r="AX352" s="155" t="s">
        <v>76</v>
      </c>
      <c r="AY352" s="157" t="s">
        <v>127</v>
      </c>
      <c r="AZ352" s="155"/>
      <c r="BA352" s="155"/>
      <c r="BB352" s="155"/>
      <c r="BC352" s="155"/>
      <c r="BD352" s="155"/>
      <c r="BE352" s="155"/>
      <c r="BF352" s="155"/>
      <c r="BG352" s="155"/>
      <c r="BH352" s="155"/>
      <c r="BI352" s="155"/>
      <c r="BJ352" s="155"/>
      <c r="BK352" s="155"/>
      <c r="BL352" s="155"/>
      <c r="BM352" s="155"/>
    </row>
    <row r="353" spans="1:65" ht="15.75" customHeight="1">
      <c r="A353" s="155"/>
      <c r="B353" s="156"/>
      <c r="C353" s="155"/>
      <c r="D353" s="150" t="s">
        <v>199</v>
      </c>
      <c r="E353" s="157" t="s">
        <v>1</v>
      </c>
      <c r="F353" s="158" t="s">
        <v>567</v>
      </c>
      <c r="G353" s="155"/>
      <c r="H353" s="159">
        <v>2.88</v>
      </c>
      <c r="I353" s="155"/>
      <c r="J353" s="155"/>
      <c r="K353" s="155"/>
      <c r="L353" s="156"/>
      <c r="M353" s="160"/>
      <c r="N353" s="155"/>
      <c r="O353" s="155"/>
      <c r="P353" s="155"/>
      <c r="Q353" s="155"/>
      <c r="R353" s="155"/>
      <c r="S353" s="155"/>
      <c r="T353" s="161"/>
      <c r="U353" s="155"/>
      <c r="V353" s="155"/>
      <c r="W353" s="155"/>
      <c r="X353" s="155"/>
      <c r="Y353" s="155"/>
      <c r="Z353" s="155"/>
      <c r="AA353" s="155"/>
      <c r="AB353" s="155"/>
      <c r="AC353" s="155"/>
      <c r="AD353" s="155"/>
      <c r="AE353" s="155"/>
      <c r="AF353" s="155"/>
      <c r="AG353" s="155"/>
      <c r="AH353" s="155"/>
      <c r="AI353" s="155"/>
      <c r="AJ353" s="155"/>
      <c r="AK353" s="155"/>
      <c r="AL353" s="155"/>
      <c r="AM353" s="155"/>
      <c r="AN353" s="155"/>
      <c r="AO353" s="155"/>
      <c r="AP353" s="155"/>
      <c r="AQ353" s="155"/>
      <c r="AR353" s="155"/>
      <c r="AS353" s="155"/>
      <c r="AT353" s="157" t="s">
        <v>199</v>
      </c>
      <c r="AU353" s="157" t="s">
        <v>86</v>
      </c>
      <c r="AV353" s="155" t="s">
        <v>86</v>
      </c>
      <c r="AW353" s="155" t="s">
        <v>32</v>
      </c>
      <c r="AX353" s="155" t="s">
        <v>76</v>
      </c>
      <c r="AY353" s="157" t="s">
        <v>127</v>
      </c>
      <c r="AZ353" s="155"/>
      <c r="BA353" s="155"/>
      <c r="BB353" s="155"/>
      <c r="BC353" s="155"/>
      <c r="BD353" s="155"/>
      <c r="BE353" s="155"/>
      <c r="BF353" s="155"/>
      <c r="BG353" s="155"/>
      <c r="BH353" s="155"/>
      <c r="BI353" s="155"/>
      <c r="BJ353" s="155"/>
      <c r="BK353" s="155"/>
      <c r="BL353" s="155"/>
      <c r="BM353" s="155"/>
    </row>
    <row r="354" spans="1:65" ht="15.75" customHeight="1">
      <c r="A354" s="162"/>
      <c r="B354" s="163"/>
      <c r="C354" s="162"/>
      <c r="D354" s="150" t="s">
        <v>199</v>
      </c>
      <c r="E354" s="164" t="s">
        <v>1</v>
      </c>
      <c r="F354" s="165" t="s">
        <v>218</v>
      </c>
      <c r="G354" s="162"/>
      <c r="H354" s="166">
        <v>45.69</v>
      </c>
      <c r="I354" s="162"/>
      <c r="J354" s="162"/>
      <c r="K354" s="162"/>
      <c r="L354" s="163"/>
      <c r="M354" s="167"/>
      <c r="N354" s="162"/>
      <c r="O354" s="162"/>
      <c r="P354" s="162"/>
      <c r="Q354" s="162"/>
      <c r="R354" s="162"/>
      <c r="S354" s="162"/>
      <c r="T354" s="168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4" t="s">
        <v>199</v>
      </c>
      <c r="AU354" s="164" t="s">
        <v>86</v>
      </c>
      <c r="AV354" s="162" t="s">
        <v>144</v>
      </c>
      <c r="AW354" s="162" t="s">
        <v>32</v>
      </c>
      <c r="AX354" s="162" t="s">
        <v>84</v>
      </c>
      <c r="AY354" s="164" t="s">
        <v>127</v>
      </c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</row>
    <row r="355" spans="1:65" ht="24" customHeight="1">
      <c r="A355" s="18"/>
      <c r="B355" s="19"/>
      <c r="C355" s="129" t="s">
        <v>568</v>
      </c>
      <c r="D355" s="129" t="s">
        <v>130</v>
      </c>
      <c r="E355" s="130" t="s">
        <v>569</v>
      </c>
      <c r="F355" s="131" t="s">
        <v>570</v>
      </c>
      <c r="G355" s="132" t="s">
        <v>197</v>
      </c>
      <c r="H355" s="133">
        <v>88.16</v>
      </c>
      <c r="I355" s="134"/>
      <c r="J355" s="135">
        <f>ROUND(I355*H355,2)</f>
        <v>0</v>
      </c>
      <c r="K355" s="131" t="s">
        <v>134</v>
      </c>
      <c r="L355" s="19"/>
      <c r="M355" s="136" t="s">
        <v>1</v>
      </c>
      <c r="N355" s="137" t="s">
        <v>41</v>
      </c>
      <c r="O355" s="18"/>
      <c r="P355" s="138">
        <f>O355*H355</f>
        <v>0</v>
      </c>
      <c r="Q355" s="138">
        <v>0</v>
      </c>
      <c r="R355" s="138">
        <f>Q355*H355</f>
        <v>0</v>
      </c>
      <c r="S355" s="138">
        <v>6.8000000000000005E-2</v>
      </c>
      <c r="T355" s="139">
        <f>S355*H355</f>
        <v>5.9948800000000002</v>
      </c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40" t="s">
        <v>144</v>
      </c>
      <c r="AS355" s="18"/>
      <c r="AT355" s="140" t="s">
        <v>130</v>
      </c>
      <c r="AU355" s="140" t="s">
        <v>86</v>
      </c>
      <c r="AV355" s="18"/>
      <c r="AW355" s="18"/>
      <c r="AX355" s="18"/>
      <c r="AY355" s="3" t="s">
        <v>127</v>
      </c>
      <c r="AZ355" s="18"/>
      <c r="BA355" s="18"/>
      <c r="BB355" s="18"/>
      <c r="BC355" s="18"/>
      <c r="BD355" s="18"/>
      <c r="BE355" s="141">
        <f>IF(N355="základní",J355,0)</f>
        <v>0</v>
      </c>
      <c r="BF355" s="141">
        <f>IF(N355="snížená",J355,0)</f>
        <v>0</v>
      </c>
      <c r="BG355" s="141">
        <f>IF(N355="zákl. přenesená",J355,0)</f>
        <v>0</v>
      </c>
      <c r="BH355" s="141">
        <f>IF(N355="sníž. přenesená",J355,0)</f>
        <v>0</v>
      </c>
      <c r="BI355" s="141">
        <f>IF(N355="nulová",J355,0)</f>
        <v>0</v>
      </c>
      <c r="BJ355" s="3" t="s">
        <v>84</v>
      </c>
      <c r="BK355" s="141">
        <f>ROUND(I355*H355,2)</f>
        <v>0</v>
      </c>
      <c r="BL355" s="3" t="s">
        <v>144</v>
      </c>
      <c r="BM355" s="140" t="s">
        <v>571</v>
      </c>
    </row>
    <row r="356" spans="1:65" ht="15.75" customHeight="1">
      <c r="A356" s="155"/>
      <c r="B356" s="156"/>
      <c r="C356" s="155"/>
      <c r="D356" s="150" t="s">
        <v>199</v>
      </c>
      <c r="E356" s="157" t="s">
        <v>1</v>
      </c>
      <c r="F356" s="158" t="s">
        <v>572</v>
      </c>
      <c r="G356" s="155"/>
      <c r="H356" s="159">
        <v>36</v>
      </c>
      <c r="I356" s="155"/>
      <c r="J356" s="155"/>
      <c r="K356" s="155"/>
      <c r="L356" s="156"/>
      <c r="M356" s="160"/>
      <c r="N356" s="155"/>
      <c r="O356" s="155"/>
      <c r="P356" s="155"/>
      <c r="Q356" s="155"/>
      <c r="R356" s="155"/>
      <c r="S356" s="155"/>
      <c r="T356" s="161"/>
      <c r="U356" s="155"/>
      <c r="V356" s="155"/>
      <c r="W356" s="155"/>
      <c r="X356" s="155"/>
      <c r="Y356" s="155"/>
      <c r="Z356" s="155"/>
      <c r="AA356" s="155"/>
      <c r="AB356" s="155"/>
      <c r="AC356" s="155"/>
      <c r="AD356" s="155"/>
      <c r="AE356" s="155"/>
      <c r="AF356" s="155"/>
      <c r="AG356" s="155"/>
      <c r="AH356" s="155"/>
      <c r="AI356" s="155"/>
      <c r="AJ356" s="155"/>
      <c r="AK356" s="155"/>
      <c r="AL356" s="155"/>
      <c r="AM356" s="155"/>
      <c r="AN356" s="155"/>
      <c r="AO356" s="155"/>
      <c r="AP356" s="155"/>
      <c r="AQ356" s="155"/>
      <c r="AR356" s="155"/>
      <c r="AS356" s="155"/>
      <c r="AT356" s="157" t="s">
        <v>199</v>
      </c>
      <c r="AU356" s="157" t="s">
        <v>86</v>
      </c>
      <c r="AV356" s="155" t="s">
        <v>86</v>
      </c>
      <c r="AW356" s="155" t="s">
        <v>32</v>
      </c>
      <c r="AX356" s="155" t="s">
        <v>76</v>
      </c>
      <c r="AY356" s="157" t="s">
        <v>127</v>
      </c>
      <c r="AZ356" s="155"/>
      <c r="BA356" s="155"/>
      <c r="BB356" s="155"/>
      <c r="BC356" s="155"/>
      <c r="BD356" s="155"/>
      <c r="BE356" s="155"/>
      <c r="BF356" s="155"/>
      <c r="BG356" s="155"/>
      <c r="BH356" s="155"/>
      <c r="BI356" s="155"/>
      <c r="BJ356" s="155"/>
      <c r="BK356" s="155"/>
      <c r="BL356" s="155"/>
      <c r="BM356" s="155"/>
    </row>
    <row r="357" spans="1:65" ht="15.75" customHeight="1">
      <c r="A357" s="155"/>
      <c r="B357" s="156"/>
      <c r="C357" s="155"/>
      <c r="D357" s="150" t="s">
        <v>199</v>
      </c>
      <c r="E357" s="157" t="s">
        <v>1</v>
      </c>
      <c r="F357" s="158" t="s">
        <v>573</v>
      </c>
      <c r="G357" s="155"/>
      <c r="H357" s="159">
        <v>33.799999999999997</v>
      </c>
      <c r="I357" s="155"/>
      <c r="J357" s="155"/>
      <c r="K357" s="155"/>
      <c r="L357" s="156"/>
      <c r="M357" s="160"/>
      <c r="N357" s="155"/>
      <c r="O357" s="155"/>
      <c r="P357" s="155"/>
      <c r="Q357" s="155"/>
      <c r="R357" s="155"/>
      <c r="S357" s="155"/>
      <c r="T357" s="161"/>
      <c r="U357" s="155"/>
      <c r="V357" s="155"/>
      <c r="W357" s="155"/>
      <c r="X357" s="155"/>
      <c r="Y357" s="155"/>
      <c r="Z357" s="155"/>
      <c r="AA357" s="155"/>
      <c r="AB357" s="155"/>
      <c r="AC357" s="155"/>
      <c r="AD357" s="155"/>
      <c r="AE357" s="155"/>
      <c r="AF357" s="155"/>
      <c r="AG357" s="155"/>
      <c r="AH357" s="155"/>
      <c r="AI357" s="155"/>
      <c r="AJ357" s="155"/>
      <c r="AK357" s="155"/>
      <c r="AL357" s="155"/>
      <c r="AM357" s="155"/>
      <c r="AN357" s="155"/>
      <c r="AO357" s="155"/>
      <c r="AP357" s="155"/>
      <c r="AQ357" s="155"/>
      <c r="AR357" s="155"/>
      <c r="AS357" s="155"/>
      <c r="AT357" s="157" t="s">
        <v>199</v>
      </c>
      <c r="AU357" s="157" t="s">
        <v>86</v>
      </c>
      <c r="AV357" s="155" t="s">
        <v>86</v>
      </c>
      <c r="AW357" s="155" t="s">
        <v>32</v>
      </c>
      <c r="AX357" s="155" t="s">
        <v>76</v>
      </c>
      <c r="AY357" s="157" t="s">
        <v>127</v>
      </c>
      <c r="AZ357" s="155"/>
      <c r="BA357" s="155"/>
      <c r="BB357" s="155"/>
      <c r="BC357" s="155"/>
      <c r="BD357" s="155"/>
      <c r="BE357" s="155"/>
      <c r="BF357" s="155"/>
      <c r="BG357" s="155"/>
      <c r="BH357" s="155"/>
      <c r="BI357" s="155"/>
      <c r="BJ357" s="155"/>
      <c r="BK357" s="155"/>
      <c r="BL357" s="155"/>
      <c r="BM357" s="155"/>
    </row>
    <row r="358" spans="1:65" ht="15.75" customHeight="1">
      <c r="A358" s="155"/>
      <c r="B358" s="156"/>
      <c r="C358" s="155"/>
      <c r="D358" s="150" t="s">
        <v>199</v>
      </c>
      <c r="E358" s="157" t="s">
        <v>1</v>
      </c>
      <c r="F358" s="158" t="s">
        <v>574</v>
      </c>
      <c r="G358" s="155"/>
      <c r="H358" s="159">
        <v>14.76</v>
      </c>
      <c r="I358" s="155"/>
      <c r="J358" s="155"/>
      <c r="K358" s="155"/>
      <c r="L358" s="156"/>
      <c r="M358" s="160"/>
      <c r="N358" s="155"/>
      <c r="O358" s="155"/>
      <c r="P358" s="155"/>
      <c r="Q358" s="155"/>
      <c r="R358" s="155"/>
      <c r="S358" s="155"/>
      <c r="T358" s="161"/>
      <c r="U358" s="155"/>
      <c r="V358" s="155"/>
      <c r="W358" s="155"/>
      <c r="X358" s="155"/>
      <c r="Y358" s="155"/>
      <c r="Z358" s="155"/>
      <c r="AA358" s="155"/>
      <c r="AB358" s="155"/>
      <c r="AC358" s="155"/>
      <c r="AD358" s="155"/>
      <c r="AE358" s="155"/>
      <c r="AF358" s="155"/>
      <c r="AG358" s="155"/>
      <c r="AH358" s="155"/>
      <c r="AI358" s="155"/>
      <c r="AJ358" s="155"/>
      <c r="AK358" s="155"/>
      <c r="AL358" s="155"/>
      <c r="AM358" s="155"/>
      <c r="AN358" s="155"/>
      <c r="AO358" s="155"/>
      <c r="AP358" s="155"/>
      <c r="AQ358" s="155"/>
      <c r="AR358" s="155"/>
      <c r="AS358" s="155"/>
      <c r="AT358" s="157" t="s">
        <v>199</v>
      </c>
      <c r="AU358" s="157" t="s">
        <v>86</v>
      </c>
      <c r="AV358" s="155" t="s">
        <v>86</v>
      </c>
      <c r="AW358" s="155" t="s">
        <v>32</v>
      </c>
      <c r="AX358" s="155" t="s">
        <v>76</v>
      </c>
      <c r="AY358" s="157" t="s">
        <v>127</v>
      </c>
      <c r="AZ358" s="155"/>
      <c r="BA358" s="155"/>
      <c r="BB358" s="155"/>
      <c r="BC358" s="155"/>
      <c r="BD358" s="155"/>
      <c r="BE358" s="155"/>
      <c r="BF358" s="155"/>
      <c r="BG358" s="155"/>
      <c r="BH358" s="155"/>
      <c r="BI358" s="155"/>
      <c r="BJ358" s="155"/>
      <c r="BK358" s="155"/>
      <c r="BL358" s="155"/>
      <c r="BM358" s="155"/>
    </row>
    <row r="359" spans="1:65" ht="15.75" customHeight="1">
      <c r="A359" s="155"/>
      <c r="B359" s="156"/>
      <c r="C359" s="155"/>
      <c r="D359" s="150" t="s">
        <v>199</v>
      </c>
      <c r="E359" s="157" t="s">
        <v>1</v>
      </c>
      <c r="F359" s="158" t="s">
        <v>575</v>
      </c>
      <c r="G359" s="155"/>
      <c r="H359" s="159">
        <v>3.6</v>
      </c>
      <c r="I359" s="155"/>
      <c r="J359" s="155"/>
      <c r="K359" s="155"/>
      <c r="L359" s="156"/>
      <c r="M359" s="160"/>
      <c r="N359" s="155"/>
      <c r="O359" s="155"/>
      <c r="P359" s="155"/>
      <c r="Q359" s="155"/>
      <c r="R359" s="155"/>
      <c r="S359" s="155"/>
      <c r="T359" s="161"/>
      <c r="U359" s="155"/>
      <c r="V359" s="155"/>
      <c r="W359" s="155"/>
      <c r="X359" s="155"/>
      <c r="Y359" s="155"/>
      <c r="Z359" s="155"/>
      <c r="AA359" s="155"/>
      <c r="AB359" s="155"/>
      <c r="AC359" s="155"/>
      <c r="AD359" s="155"/>
      <c r="AE359" s="155"/>
      <c r="AF359" s="155"/>
      <c r="AG359" s="155"/>
      <c r="AH359" s="155"/>
      <c r="AI359" s="155"/>
      <c r="AJ359" s="155"/>
      <c r="AK359" s="155"/>
      <c r="AL359" s="155"/>
      <c r="AM359" s="155"/>
      <c r="AN359" s="155"/>
      <c r="AO359" s="155"/>
      <c r="AP359" s="155"/>
      <c r="AQ359" s="155"/>
      <c r="AR359" s="155"/>
      <c r="AS359" s="155"/>
      <c r="AT359" s="157" t="s">
        <v>199</v>
      </c>
      <c r="AU359" s="157" t="s">
        <v>86</v>
      </c>
      <c r="AV359" s="155" t="s">
        <v>86</v>
      </c>
      <c r="AW359" s="155" t="s">
        <v>32</v>
      </c>
      <c r="AX359" s="155" t="s">
        <v>76</v>
      </c>
      <c r="AY359" s="157" t="s">
        <v>127</v>
      </c>
      <c r="AZ359" s="155"/>
      <c r="BA359" s="155"/>
      <c r="BB359" s="155"/>
      <c r="BC359" s="155"/>
      <c r="BD359" s="155"/>
      <c r="BE359" s="155"/>
      <c r="BF359" s="155"/>
      <c r="BG359" s="155"/>
      <c r="BH359" s="155"/>
      <c r="BI359" s="155"/>
      <c r="BJ359" s="155"/>
      <c r="BK359" s="155"/>
      <c r="BL359" s="155"/>
      <c r="BM359" s="155"/>
    </row>
    <row r="360" spans="1:65" ht="15.75" customHeight="1">
      <c r="A360" s="162"/>
      <c r="B360" s="163"/>
      <c r="C360" s="162"/>
      <c r="D360" s="150" t="s">
        <v>199</v>
      </c>
      <c r="E360" s="164" t="s">
        <v>1</v>
      </c>
      <c r="F360" s="165" t="s">
        <v>218</v>
      </c>
      <c r="G360" s="162"/>
      <c r="H360" s="166">
        <v>88.16</v>
      </c>
      <c r="I360" s="162"/>
      <c r="J360" s="162"/>
      <c r="K360" s="162"/>
      <c r="L360" s="163"/>
      <c r="M360" s="167"/>
      <c r="N360" s="162"/>
      <c r="O360" s="162"/>
      <c r="P360" s="162"/>
      <c r="Q360" s="162"/>
      <c r="R360" s="162"/>
      <c r="S360" s="162"/>
      <c r="T360" s="168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4" t="s">
        <v>199</v>
      </c>
      <c r="AU360" s="164" t="s">
        <v>86</v>
      </c>
      <c r="AV360" s="162" t="s">
        <v>144</v>
      </c>
      <c r="AW360" s="162" t="s">
        <v>32</v>
      </c>
      <c r="AX360" s="162" t="s">
        <v>84</v>
      </c>
      <c r="AY360" s="164" t="s">
        <v>127</v>
      </c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</row>
    <row r="361" spans="1:65" ht="24" customHeight="1">
      <c r="A361" s="18"/>
      <c r="B361" s="19"/>
      <c r="C361" s="129" t="s">
        <v>576</v>
      </c>
      <c r="D361" s="129" t="s">
        <v>130</v>
      </c>
      <c r="E361" s="130" t="s">
        <v>577</v>
      </c>
      <c r="F361" s="131" t="s">
        <v>578</v>
      </c>
      <c r="G361" s="132" t="s">
        <v>133</v>
      </c>
      <c r="H361" s="133">
        <v>1</v>
      </c>
      <c r="I361" s="134"/>
      <c r="J361" s="135">
        <f t="shared" ref="J361:J362" si="84">ROUND(I361*H361,2)</f>
        <v>0</v>
      </c>
      <c r="K361" s="131" t="s">
        <v>1</v>
      </c>
      <c r="L361" s="19"/>
      <c r="M361" s="136" t="s">
        <v>1</v>
      </c>
      <c r="N361" s="137" t="s">
        <v>41</v>
      </c>
      <c r="O361" s="18"/>
      <c r="P361" s="138">
        <f t="shared" ref="P361:P362" si="85">O361*H361</f>
        <v>0</v>
      </c>
      <c r="Q361" s="138">
        <v>0</v>
      </c>
      <c r="R361" s="138">
        <f t="shared" ref="R361:R362" si="86">Q361*H361</f>
        <v>0</v>
      </c>
      <c r="S361" s="138">
        <v>0</v>
      </c>
      <c r="T361" s="139">
        <f t="shared" ref="T361:T362" si="87">S361*H361</f>
        <v>0</v>
      </c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40" t="s">
        <v>144</v>
      </c>
      <c r="AS361" s="18"/>
      <c r="AT361" s="140" t="s">
        <v>130</v>
      </c>
      <c r="AU361" s="140" t="s">
        <v>86</v>
      </c>
      <c r="AV361" s="18"/>
      <c r="AW361" s="18"/>
      <c r="AX361" s="18"/>
      <c r="AY361" s="3" t="s">
        <v>127</v>
      </c>
      <c r="AZ361" s="18"/>
      <c r="BA361" s="18"/>
      <c r="BB361" s="18"/>
      <c r="BC361" s="18"/>
      <c r="BD361" s="18"/>
      <c r="BE361" s="141">
        <f t="shared" ref="BE361:BE362" si="88">IF(N361="základní",J361,0)</f>
        <v>0</v>
      </c>
      <c r="BF361" s="141">
        <f t="shared" ref="BF361:BF362" si="89">IF(N361="snížená",J361,0)</f>
        <v>0</v>
      </c>
      <c r="BG361" s="141">
        <f t="shared" ref="BG361:BG362" si="90">IF(N361="zákl. přenesená",J361,0)</f>
        <v>0</v>
      </c>
      <c r="BH361" s="141">
        <f t="shared" ref="BH361:BH362" si="91">IF(N361="sníž. přenesená",J361,0)</f>
        <v>0</v>
      </c>
      <c r="BI361" s="141">
        <f t="shared" ref="BI361:BI362" si="92">IF(N361="nulová",J361,0)</f>
        <v>0</v>
      </c>
      <c r="BJ361" s="3" t="s">
        <v>84</v>
      </c>
      <c r="BK361" s="141">
        <f t="shared" ref="BK361:BK362" si="93">ROUND(I361*H361,2)</f>
        <v>0</v>
      </c>
      <c r="BL361" s="3" t="s">
        <v>144</v>
      </c>
      <c r="BM361" s="140" t="s">
        <v>579</v>
      </c>
    </row>
    <row r="362" spans="1:65" ht="16.5" customHeight="1">
      <c r="A362" s="18"/>
      <c r="B362" s="19"/>
      <c r="C362" s="129" t="s">
        <v>580</v>
      </c>
      <c r="D362" s="129" t="s">
        <v>130</v>
      </c>
      <c r="E362" s="130" t="s">
        <v>581</v>
      </c>
      <c r="F362" s="131" t="s">
        <v>582</v>
      </c>
      <c r="G362" s="132" t="s">
        <v>583</v>
      </c>
      <c r="H362" s="133">
        <v>200</v>
      </c>
      <c r="I362" s="134"/>
      <c r="J362" s="135">
        <f t="shared" si="84"/>
        <v>0</v>
      </c>
      <c r="K362" s="131" t="s">
        <v>1</v>
      </c>
      <c r="L362" s="19"/>
      <c r="M362" s="136" t="s">
        <v>1</v>
      </c>
      <c r="N362" s="137" t="s">
        <v>41</v>
      </c>
      <c r="O362" s="18"/>
      <c r="P362" s="138">
        <f t="shared" si="85"/>
        <v>0</v>
      </c>
      <c r="Q362" s="138">
        <v>0</v>
      </c>
      <c r="R362" s="138">
        <f t="shared" si="86"/>
        <v>0</v>
      </c>
      <c r="S362" s="138">
        <v>0</v>
      </c>
      <c r="T362" s="139">
        <f t="shared" si="87"/>
        <v>0</v>
      </c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40" t="s">
        <v>144</v>
      </c>
      <c r="AS362" s="18"/>
      <c r="AT362" s="140" t="s">
        <v>130</v>
      </c>
      <c r="AU362" s="140" t="s">
        <v>86</v>
      </c>
      <c r="AV362" s="18"/>
      <c r="AW362" s="18"/>
      <c r="AX362" s="18"/>
      <c r="AY362" s="3" t="s">
        <v>127</v>
      </c>
      <c r="AZ362" s="18"/>
      <c r="BA362" s="18"/>
      <c r="BB362" s="18"/>
      <c r="BC362" s="18"/>
      <c r="BD362" s="18"/>
      <c r="BE362" s="141">
        <f t="shared" si="88"/>
        <v>0</v>
      </c>
      <c r="BF362" s="141">
        <f t="shared" si="89"/>
        <v>0</v>
      </c>
      <c r="BG362" s="141">
        <f t="shared" si="90"/>
        <v>0</v>
      </c>
      <c r="BH362" s="141">
        <f t="shared" si="91"/>
        <v>0</v>
      </c>
      <c r="BI362" s="141">
        <f t="shared" si="92"/>
        <v>0</v>
      </c>
      <c r="BJ362" s="3" t="s">
        <v>84</v>
      </c>
      <c r="BK362" s="141">
        <f t="shared" si="93"/>
        <v>0</v>
      </c>
      <c r="BL362" s="3" t="s">
        <v>144</v>
      </c>
      <c r="BM362" s="140" t="s">
        <v>584</v>
      </c>
    </row>
    <row r="363" spans="1:65" ht="15.75" customHeight="1">
      <c r="A363" s="18"/>
      <c r="B363" s="19"/>
      <c r="C363" s="18"/>
      <c r="D363" s="150" t="s">
        <v>325</v>
      </c>
      <c r="E363" s="18"/>
      <c r="F363" s="179" t="s">
        <v>585</v>
      </c>
      <c r="G363" s="18"/>
      <c r="H363" s="18"/>
      <c r="I363" s="18"/>
      <c r="J363" s="18"/>
      <c r="K363" s="18"/>
      <c r="L363" s="19"/>
      <c r="M363" s="180"/>
      <c r="N363" s="18"/>
      <c r="O363" s="18"/>
      <c r="P363" s="18"/>
      <c r="Q363" s="18"/>
      <c r="R363" s="18"/>
      <c r="S363" s="18"/>
      <c r="T363" s="45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3" t="s">
        <v>325</v>
      </c>
      <c r="AU363" s="3" t="s">
        <v>86</v>
      </c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</row>
    <row r="364" spans="1:65" ht="22.5" customHeight="1">
      <c r="A364" s="117"/>
      <c r="B364" s="118"/>
      <c r="C364" s="117"/>
      <c r="D364" s="119" t="s">
        <v>75</v>
      </c>
      <c r="E364" s="127" t="s">
        <v>586</v>
      </c>
      <c r="F364" s="127" t="s">
        <v>587</v>
      </c>
      <c r="G364" s="117"/>
      <c r="H364" s="117"/>
      <c r="I364" s="117"/>
      <c r="J364" s="128">
        <f>BK364</f>
        <v>0</v>
      </c>
      <c r="K364" s="117"/>
      <c r="L364" s="118"/>
      <c r="M364" s="122"/>
      <c r="N364" s="117"/>
      <c r="O364" s="117"/>
      <c r="P364" s="123">
        <f>SUM(P365:P369)</f>
        <v>0</v>
      </c>
      <c r="Q364" s="117"/>
      <c r="R364" s="123">
        <f>SUM(R365:R369)</f>
        <v>0</v>
      </c>
      <c r="S364" s="117"/>
      <c r="T364" s="124">
        <f>SUM(T365:T369)</f>
        <v>0</v>
      </c>
      <c r="U364" s="117"/>
      <c r="V364" s="117"/>
      <c r="W364" s="117"/>
      <c r="X364" s="117"/>
      <c r="Y364" s="117"/>
      <c r="Z364" s="117"/>
      <c r="AA364" s="117"/>
      <c r="AB364" s="117"/>
      <c r="AC364" s="117"/>
      <c r="AD364" s="117"/>
      <c r="AE364" s="117"/>
      <c r="AF364" s="117"/>
      <c r="AG364" s="117"/>
      <c r="AH364" s="117"/>
      <c r="AI364" s="117"/>
      <c r="AJ364" s="117"/>
      <c r="AK364" s="117"/>
      <c r="AL364" s="117"/>
      <c r="AM364" s="117"/>
      <c r="AN364" s="117"/>
      <c r="AO364" s="117"/>
      <c r="AP364" s="117"/>
      <c r="AQ364" s="117"/>
      <c r="AR364" s="119" t="s">
        <v>84</v>
      </c>
      <c r="AS364" s="117"/>
      <c r="AT364" s="125" t="s">
        <v>75</v>
      </c>
      <c r="AU364" s="125" t="s">
        <v>84</v>
      </c>
      <c r="AV364" s="117"/>
      <c r="AW364" s="117"/>
      <c r="AX364" s="117"/>
      <c r="AY364" s="119" t="s">
        <v>127</v>
      </c>
      <c r="AZ364" s="117"/>
      <c r="BA364" s="117"/>
      <c r="BB364" s="117"/>
      <c r="BC364" s="117"/>
      <c r="BD364" s="117"/>
      <c r="BE364" s="117"/>
      <c r="BF364" s="117"/>
      <c r="BG364" s="117"/>
      <c r="BH364" s="117"/>
      <c r="BI364" s="117"/>
      <c r="BJ364" s="117"/>
      <c r="BK364" s="126">
        <f>SUM(BK365:BK369)</f>
        <v>0</v>
      </c>
      <c r="BL364" s="117"/>
      <c r="BM364" s="117"/>
    </row>
    <row r="365" spans="1:65" ht="33" customHeight="1">
      <c r="A365" s="18"/>
      <c r="B365" s="19"/>
      <c r="C365" s="129" t="s">
        <v>588</v>
      </c>
      <c r="D365" s="129" t="s">
        <v>130</v>
      </c>
      <c r="E365" s="130" t="s">
        <v>589</v>
      </c>
      <c r="F365" s="131" t="s">
        <v>590</v>
      </c>
      <c r="G365" s="132" t="s">
        <v>245</v>
      </c>
      <c r="H365" s="133">
        <v>58.686999999999998</v>
      </c>
      <c r="I365" s="134"/>
      <c r="J365" s="135">
        <f t="shared" ref="J365:J367" si="94">ROUND(I365*H365,2)</f>
        <v>0</v>
      </c>
      <c r="K365" s="131" t="s">
        <v>134</v>
      </c>
      <c r="L365" s="19"/>
      <c r="M365" s="136" t="s">
        <v>1</v>
      </c>
      <c r="N365" s="137" t="s">
        <v>41</v>
      </c>
      <c r="O365" s="18"/>
      <c r="P365" s="138">
        <f t="shared" ref="P365:P367" si="95">O365*H365</f>
        <v>0</v>
      </c>
      <c r="Q365" s="138">
        <v>0</v>
      </c>
      <c r="R365" s="138">
        <f t="shared" ref="R365:R367" si="96">Q365*H365</f>
        <v>0</v>
      </c>
      <c r="S365" s="138">
        <v>0</v>
      </c>
      <c r="T365" s="139">
        <f t="shared" ref="T365:T367" si="97">S365*H365</f>
        <v>0</v>
      </c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40" t="s">
        <v>144</v>
      </c>
      <c r="AS365" s="18"/>
      <c r="AT365" s="140" t="s">
        <v>130</v>
      </c>
      <c r="AU365" s="140" t="s">
        <v>86</v>
      </c>
      <c r="AV365" s="18"/>
      <c r="AW365" s="18"/>
      <c r="AX365" s="18"/>
      <c r="AY365" s="3" t="s">
        <v>127</v>
      </c>
      <c r="AZ365" s="18"/>
      <c r="BA365" s="18"/>
      <c r="BB365" s="18"/>
      <c r="BC365" s="18"/>
      <c r="BD365" s="18"/>
      <c r="BE365" s="141">
        <f t="shared" ref="BE365:BE367" si="98">IF(N365="základní",J365,0)</f>
        <v>0</v>
      </c>
      <c r="BF365" s="141">
        <f t="shared" ref="BF365:BF367" si="99">IF(N365="snížená",J365,0)</f>
        <v>0</v>
      </c>
      <c r="BG365" s="141">
        <f t="shared" ref="BG365:BG367" si="100">IF(N365="zákl. přenesená",J365,0)</f>
        <v>0</v>
      </c>
      <c r="BH365" s="141">
        <f t="shared" ref="BH365:BH367" si="101">IF(N365="sníž. přenesená",J365,0)</f>
        <v>0</v>
      </c>
      <c r="BI365" s="141">
        <f t="shared" ref="BI365:BI367" si="102">IF(N365="nulová",J365,0)</f>
        <v>0</v>
      </c>
      <c r="BJ365" s="3" t="s">
        <v>84</v>
      </c>
      <c r="BK365" s="141">
        <f t="shared" ref="BK365:BK367" si="103">ROUND(I365*H365,2)</f>
        <v>0</v>
      </c>
      <c r="BL365" s="3" t="s">
        <v>144</v>
      </c>
      <c r="BM365" s="140" t="s">
        <v>591</v>
      </c>
    </row>
    <row r="366" spans="1:65" ht="24" customHeight="1">
      <c r="A366" s="18"/>
      <c r="B366" s="19"/>
      <c r="C366" s="129" t="s">
        <v>592</v>
      </c>
      <c r="D366" s="129" t="s">
        <v>130</v>
      </c>
      <c r="E366" s="130" t="s">
        <v>593</v>
      </c>
      <c r="F366" s="131" t="s">
        <v>594</v>
      </c>
      <c r="G366" s="132" t="s">
        <v>245</v>
      </c>
      <c r="H366" s="133">
        <v>58.686999999999998</v>
      </c>
      <c r="I366" s="134"/>
      <c r="J366" s="135">
        <f t="shared" si="94"/>
        <v>0</v>
      </c>
      <c r="K366" s="131" t="s">
        <v>134</v>
      </c>
      <c r="L366" s="19"/>
      <c r="M366" s="136" t="s">
        <v>1</v>
      </c>
      <c r="N366" s="137" t="s">
        <v>41</v>
      </c>
      <c r="O366" s="18"/>
      <c r="P366" s="138">
        <f t="shared" si="95"/>
        <v>0</v>
      </c>
      <c r="Q366" s="138">
        <v>0</v>
      </c>
      <c r="R366" s="138">
        <f t="shared" si="96"/>
        <v>0</v>
      </c>
      <c r="S366" s="138">
        <v>0</v>
      </c>
      <c r="T366" s="139">
        <f t="shared" si="97"/>
        <v>0</v>
      </c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40" t="s">
        <v>144</v>
      </c>
      <c r="AS366" s="18"/>
      <c r="AT366" s="140" t="s">
        <v>130</v>
      </c>
      <c r="AU366" s="140" t="s">
        <v>86</v>
      </c>
      <c r="AV366" s="18"/>
      <c r="AW366" s="18"/>
      <c r="AX366" s="18"/>
      <c r="AY366" s="3" t="s">
        <v>127</v>
      </c>
      <c r="AZ366" s="18"/>
      <c r="BA366" s="18"/>
      <c r="BB366" s="18"/>
      <c r="BC366" s="18"/>
      <c r="BD366" s="18"/>
      <c r="BE366" s="141">
        <f t="shared" si="98"/>
        <v>0</v>
      </c>
      <c r="BF366" s="141">
        <f t="shared" si="99"/>
        <v>0</v>
      </c>
      <c r="BG366" s="141">
        <f t="shared" si="100"/>
        <v>0</v>
      </c>
      <c r="BH366" s="141">
        <f t="shared" si="101"/>
        <v>0</v>
      </c>
      <c r="BI366" s="141">
        <f t="shared" si="102"/>
        <v>0</v>
      </c>
      <c r="BJ366" s="3" t="s">
        <v>84</v>
      </c>
      <c r="BK366" s="141">
        <f t="shared" si="103"/>
        <v>0</v>
      </c>
      <c r="BL366" s="3" t="s">
        <v>144</v>
      </c>
      <c r="BM366" s="140" t="s">
        <v>595</v>
      </c>
    </row>
    <row r="367" spans="1:65" ht="24" customHeight="1">
      <c r="A367" s="18"/>
      <c r="B367" s="19"/>
      <c r="C367" s="129" t="s">
        <v>596</v>
      </c>
      <c r="D367" s="129" t="s">
        <v>130</v>
      </c>
      <c r="E367" s="130" t="s">
        <v>597</v>
      </c>
      <c r="F367" s="131" t="s">
        <v>598</v>
      </c>
      <c r="G367" s="132" t="s">
        <v>245</v>
      </c>
      <c r="H367" s="133">
        <v>234.74799999999999</v>
      </c>
      <c r="I367" s="134"/>
      <c r="J367" s="135">
        <f t="shared" si="94"/>
        <v>0</v>
      </c>
      <c r="K367" s="131" t="s">
        <v>134</v>
      </c>
      <c r="L367" s="19"/>
      <c r="M367" s="136" t="s">
        <v>1</v>
      </c>
      <c r="N367" s="137" t="s">
        <v>41</v>
      </c>
      <c r="O367" s="18"/>
      <c r="P367" s="138">
        <f t="shared" si="95"/>
        <v>0</v>
      </c>
      <c r="Q367" s="138">
        <v>0</v>
      </c>
      <c r="R367" s="138">
        <f t="shared" si="96"/>
        <v>0</v>
      </c>
      <c r="S367" s="138">
        <v>0</v>
      </c>
      <c r="T367" s="139">
        <f t="shared" si="97"/>
        <v>0</v>
      </c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40" t="s">
        <v>144</v>
      </c>
      <c r="AS367" s="18"/>
      <c r="AT367" s="140" t="s">
        <v>130</v>
      </c>
      <c r="AU367" s="140" t="s">
        <v>86</v>
      </c>
      <c r="AV367" s="18"/>
      <c r="AW367" s="18"/>
      <c r="AX367" s="18"/>
      <c r="AY367" s="3" t="s">
        <v>127</v>
      </c>
      <c r="AZ367" s="18"/>
      <c r="BA367" s="18"/>
      <c r="BB367" s="18"/>
      <c r="BC367" s="18"/>
      <c r="BD367" s="18"/>
      <c r="BE367" s="141">
        <f t="shared" si="98"/>
        <v>0</v>
      </c>
      <c r="BF367" s="141">
        <f t="shared" si="99"/>
        <v>0</v>
      </c>
      <c r="BG367" s="141">
        <f t="shared" si="100"/>
        <v>0</v>
      </c>
      <c r="BH367" s="141">
        <f t="shared" si="101"/>
        <v>0</v>
      </c>
      <c r="BI367" s="141">
        <f t="shared" si="102"/>
        <v>0</v>
      </c>
      <c r="BJ367" s="3" t="s">
        <v>84</v>
      </c>
      <c r="BK367" s="141">
        <f t="shared" si="103"/>
        <v>0</v>
      </c>
      <c r="BL367" s="3" t="s">
        <v>144</v>
      </c>
      <c r="BM367" s="140" t="s">
        <v>599</v>
      </c>
    </row>
    <row r="368" spans="1:65" ht="15.75" customHeight="1">
      <c r="A368" s="155"/>
      <c r="B368" s="156"/>
      <c r="C368" s="155"/>
      <c r="D368" s="150" t="s">
        <v>199</v>
      </c>
      <c r="E368" s="155"/>
      <c r="F368" s="158" t="s">
        <v>600</v>
      </c>
      <c r="G368" s="155"/>
      <c r="H368" s="159">
        <v>234.74799999999999</v>
      </c>
      <c r="I368" s="155"/>
      <c r="J368" s="155"/>
      <c r="K368" s="155"/>
      <c r="L368" s="156"/>
      <c r="M368" s="160"/>
      <c r="N368" s="155"/>
      <c r="O368" s="155"/>
      <c r="P368" s="155"/>
      <c r="Q368" s="155"/>
      <c r="R368" s="155"/>
      <c r="S368" s="155"/>
      <c r="T368" s="161"/>
      <c r="U368" s="155"/>
      <c r="V368" s="155"/>
      <c r="W368" s="155"/>
      <c r="X368" s="155"/>
      <c r="Y368" s="155"/>
      <c r="Z368" s="155"/>
      <c r="AA368" s="155"/>
      <c r="AB368" s="155"/>
      <c r="AC368" s="155"/>
      <c r="AD368" s="155"/>
      <c r="AE368" s="155"/>
      <c r="AF368" s="155"/>
      <c r="AG368" s="155"/>
      <c r="AH368" s="155"/>
      <c r="AI368" s="155"/>
      <c r="AJ368" s="155"/>
      <c r="AK368" s="155"/>
      <c r="AL368" s="155"/>
      <c r="AM368" s="155"/>
      <c r="AN368" s="155"/>
      <c r="AO368" s="155"/>
      <c r="AP368" s="155"/>
      <c r="AQ368" s="155"/>
      <c r="AR368" s="155"/>
      <c r="AS368" s="155"/>
      <c r="AT368" s="157" t="s">
        <v>199</v>
      </c>
      <c r="AU368" s="157" t="s">
        <v>86</v>
      </c>
      <c r="AV368" s="155" t="s">
        <v>86</v>
      </c>
      <c r="AW368" s="155" t="s">
        <v>4</v>
      </c>
      <c r="AX368" s="155" t="s">
        <v>84</v>
      </c>
      <c r="AY368" s="157" t="s">
        <v>127</v>
      </c>
      <c r="AZ368" s="155"/>
      <c r="BA368" s="155"/>
      <c r="BB368" s="155"/>
      <c r="BC368" s="155"/>
      <c r="BD368" s="155"/>
      <c r="BE368" s="155"/>
      <c r="BF368" s="155"/>
      <c r="BG368" s="155"/>
      <c r="BH368" s="155"/>
      <c r="BI368" s="155"/>
      <c r="BJ368" s="155"/>
      <c r="BK368" s="155"/>
      <c r="BL368" s="155"/>
      <c r="BM368" s="155"/>
    </row>
    <row r="369" spans="1:65" ht="33" customHeight="1">
      <c r="A369" s="18"/>
      <c r="B369" s="19"/>
      <c r="C369" s="129" t="s">
        <v>601</v>
      </c>
      <c r="D369" s="129" t="s">
        <v>130</v>
      </c>
      <c r="E369" s="130" t="s">
        <v>602</v>
      </c>
      <c r="F369" s="131" t="s">
        <v>603</v>
      </c>
      <c r="G369" s="132" t="s">
        <v>245</v>
      </c>
      <c r="H369" s="133">
        <v>58.686999999999998</v>
      </c>
      <c r="I369" s="134"/>
      <c r="J369" s="135">
        <f>ROUND(I369*H369,2)</f>
        <v>0</v>
      </c>
      <c r="K369" s="131" t="s">
        <v>134</v>
      </c>
      <c r="L369" s="19"/>
      <c r="M369" s="136" t="s">
        <v>1</v>
      </c>
      <c r="N369" s="137" t="s">
        <v>41</v>
      </c>
      <c r="O369" s="18"/>
      <c r="P369" s="138">
        <f>O369*H369</f>
        <v>0</v>
      </c>
      <c r="Q369" s="138">
        <v>0</v>
      </c>
      <c r="R369" s="138">
        <f>Q369*H369</f>
        <v>0</v>
      </c>
      <c r="S369" s="138">
        <v>0</v>
      </c>
      <c r="T369" s="139">
        <f>S369*H369</f>
        <v>0</v>
      </c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40" t="s">
        <v>144</v>
      </c>
      <c r="AS369" s="18"/>
      <c r="AT369" s="140" t="s">
        <v>130</v>
      </c>
      <c r="AU369" s="140" t="s">
        <v>86</v>
      </c>
      <c r="AV369" s="18"/>
      <c r="AW369" s="18"/>
      <c r="AX369" s="18"/>
      <c r="AY369" s="3" t="s">
        <v>127</v>
      </c>
      <c r="AZ369" s="18"/>
      <c r="BA369" s="18"/>
      <c r="BB369" s="18"/>
      <c r="BC369" s="18"/>
      <c r="BD369" s="18"/>
      <c r="BE369" s="141">
        <f>IF(N369="základní",J369,0)</f>
        <v>0</v>
      </c>
      <c r="BF369" s="141">
        <f>IF(N369="snížená",J369,0)</f>
        <v>0</v>
      </c>
      <c r="BG369" s="141">
        <f>IF(N369="zákl. přenesená",J369,0)</f>
        <v>0</v>
      </c>
      <c r="BH369" s="141">
        <f>IF(N369="sníž. přenesená",J369,0)</f>
        <v>0</v>
      </c>
      <c r="BI369" s="141">
        <f>IF(N369="nulová",J369,0)</f>
        <v>0</v>
      </c>
      <c r="BJ369" s="3" t="s">
        <v>84</v>
      </c>
      <c r="BK369" s="141">
        <f>ROUND(I369*H369,2)</f>
        <v>0</v>
      </c>
      <c r="BL369" s="3" t="s">
        <v>144</v>
      </c>
      <c r="BM369" s="140" t="s">
        <v>604</v>
      </c>
    </row>
    <row r="370" spans="1:65" ht="22.5" customHeight="1">
      <c r="A370" s="117"/>
      <c r="B370" s="118"/>
      <c r="C370" s="117"/>
      <c r="D370" s="119" t="s">
        <v>75</v>
      </c>
      <c r="E370" s="127" t="s">
        <v>605</v>
      </c>
      <c r="F370" s="127" t="s">
        <v>606</v>
      </c>
      <c r="G370" s="117"/>
      <c r="H370" s="117"/>
      <c r="I370" s="117"/>
      <c r="J370" s="128">
        <f>BK370</f>
        <v>0</v>
      </c>
      <c r="K370" s="117"/>
      <c r="L370" s="118"/>
      <c r="M370" s="122"/>
      <c r="N370" s="117"/>
      <c r="O370" s="117"/>
      <c r="P370" s="123">
        <f>P371</f>
        <v>0</v>
      </c>
      <c r="Q370" s="117"/>
      <c r="R370" s="123">
        <f>R371</f>
        <v>0</v>
      </c>
      <c r="S370" s="117"/>
      <c r="T370" s="124">
        <f>T371</f>
        <v>0</v>
      </c>
      <c r="U370" s="117"/>
      <c r="V370" s="117"/>
      <c r="W370" s="117"/>
      <c r="X370" s="117"/>
      <c r="Y370" s="117"/>
      <c r="Z370" s="117"/>
      <c r="AA370" s="117"/>
      <c r="AB370" s="117"/>
      <c r="AC370" s="117"/>
      <c r="AD370" s="117"/>
      <c r="AE370" s="117"/>
      <c r="AF370" s="117"/>
      <c r="AG370" s="117"/>
      <c r="AH370" s="117"/>
      <c r="AI370" s="117"/>
      <c r="AJ370" s="117"/>
      <c r="AK370" s="117"/>
      <c r="AL370" s="117"/>
      <c r="AM370" s="117"/>
      <c r="AN370" s="117"/>
      <c r="AO370" s="117"/>
      <c r="AP370" s="117"/>
      <c r="AQ370" s="117"/>
      <c r="AR370" s="119" t="s">
        <v>84</v>
      </c>
      <c r="AS370" s="117"/>
      <c r="AT370" s="125" t="s">
        <v>75</v>
      </c>
      <c r="AU370" s="125" t="s">
        <v>84</v>
      </c>
      <c r="AV370" s="117"/>
      <c r="AW370" s="117"/>
      <c r="AX370" s="117"/>
      <c r="AY370" s="119" t="s">
        <v>127</v>
      </c>
      <c r="AZ370" s="117"/>
      <c r="BA370" s="117"/>
      <c r="BB370" s="117"/>
      <c r="BC370" s="117"/>
      <c r="BD370" s="117"/>
      <c r="BE370" s="117"/>
      <c r="BF370" s="117"/>
      <c r="BG370" s="117"/>
      <c r="BH370" s="117"/>
      <c r="BI370" s="117"/>
      <c r="BJ370" s="117"/>
      <c r="BK370" s="126">
        <f>BK371</f>
        <v>0</v>
      </c>
      <c r="BL370" s="117"/>
      <c r="BM370" s="117"/>
    </row>
    <row r="371" spans="1:65" ht="24" customHeight="1">
      <c r="A371" s="18"/>
      <c r="B371" s="19"/>
      <c r="C371" s="129" t="s">
        <v>607</v>
      </c>
      <c r="D371" s="129" t="s">
        <v>130</v>
      </c>
      <c r="E371" s="130" t="s">
        <v>608</v>
      </c>
      <c r="F371" s="131" t="s">
        <v>609</v>
      </c>
      <c r="G371" s="132" t="s">
        <v>245</v>
      </c>
      <c r="H371" s="133">
        <v>44.457000000000001</v>
      </c>
      <c r="I371" s="134"/>
      <c r="J371" s="135">
        <f>ROUND(I371*H371,2)</f>
        <v>0</v>
      </c>
      <c r="K371" s="131" t="s">
        <v>134</v>
      </c>
      <c r="L371" s="19"/>
      <c r="M371" s="136" t="s">
        <v>1</v>
      </c>
      <c r="N371" s="137" t="s">
        <v>41</v>
      </c>
      <c r="O371" s="18"/>
      <c r="P371" s="138">
        <f>O371*H371</f>
        <v>0</v>
      </c>
      <c r="Q371" s="138">
        <v>0</v>
      </c>
      <c r="R371" s="138">
        <f>Q371*H371</f>
        <v>0</v>
      </c>
      <c r="S371" s="138">
        <v>0</v>
      </c>
      <c r="T371" s="139">
        <f>S371*H371</f>
        <v>0</v>
      </c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40" t="s">
        <v>144</v>
      </c>
      <c r="AS371" s="18"/>
      <c r="AT371" s="140" t="s">
        <v>130</v>
      </c>
      <c r="AU371" s="140" t="s">
        <v>86</v>
      </c>
      <c r="AV371" s="18"/>
      <c r="AW371" s="18"/>
      <c r="AX371" s="18"/>
      <c r="AY371" s="3" t="s">
        <v>127</v>
      </c>
      <c r="AZ371" s="18"/>
      <c r="BA371" s="18"/>
      <c r="BB371" s="18"/>
      <c r="BC371" s="18"/>
      <c r="BD371" s="18"/>
      <c r="BE371" s="141">
        <f>IF(N371="základní",J371,0)</f>
        <v>0</v>
      </c>
      <c r="BF371" s="141">
        <f>IF(N371="snížená",J371,0)</f>
        <v>0</v>
      </c>
      <c r="BG371" s="141">
        <f>IF(N371="zákl. přenesená",J371,0)</f>
        <v>0</v>
      </c>
      <c r="BH371" s="141">
        <f>IF(N371="sníž. přenesená",J371,0)</f>
        <v>0</v>
      </c>
      <c r="BI371" s="141">
        <f>IF(N371="nulová",J371,0)</f>
        <v>0</v>
      </c>
      <c r="BJ371" s="3" t="s">
        <v>84</v>
      </c>
      <c r="BK371" s="141">
        <f>ROUND(I371*H371,2)</f>
        <v>0</v>
      </c>
      <c r="BL371" s="3" t="s">
        <v>144</v>
      </c>
      <c r="BM371" s="140" t="s">
        <v>610</v>
      </c>
    </row>
    <row r="372" spans="1:65" ht="25.5" customHeight="1">
      <c r="A372" s="117"/>
      <c r="B372" s="118"/>
      <c r="C372" s="117"/>
      <c r="D372" s="119" t="s">
        <v>75</v>
      </c>
      <c r="E372" s="120" t="s">
        <v>611</v>
      </c>
      <c r="F372" s="120" t="s">
        <v>612</v>
      </c>
      <c r="G372" s="117"/>
      <c r="H372" s="117"/>
      <c r="I372" s="117"/>
      <c r="J372" s="121">
        <f t="shared" ref="J372:J373" si="104">BK372</f>
        <v>0</v>
      </c>
      <c r="K372" s="117"/>
      <c r="L372" s="118"/>
      <c r="M372" s="122"/>
      <c r="N372" s="117"/>
      <c r="O372" s="117"/>
      <c r="P372" s="123">
        <f>P373+P425+P454+P458+P505+P511+P540+P564</f>
        <v>0</v>
      </c>
      <c r="Q372" s="117"/>
      <c r="R372" s="123">
        <f>R373+R425+R454+R458+R505+R511+R540+R564</f>
        <v>10.034017753400002</v>
      </c>
      <c r="S372" s="117"/>
      <c r="T372" s="124">
        <f>T373+T425+T454+T458+T505+T511+T540+T564</f>
        <v>0.14297499999999999</v>
      </c>
      <c r="U372" s="117"/>
      <c r="V372" s="117"/>
      <c r="W372" s="117"/>
      <c r="X372" s="117"/>
      <c r="Y372" s="117"/>
      <c r="Z372" s="117"/>
      <c r="AA372" s="117"/>
      <c r="AB372" s="117"/>
      <c r="AC372" s="117"/>
      <c r="AD372" s="117"/>
      <c r="AE372" s="117"/>
      <c r="AF372" s="117"/>
      <c r="AG372" s="117"/>
      <c r="AH372" s="117"/>
      <c r="AI372" s="117"/>
      <c r="AJ372" s="117"/>
      <c r="AK372" s="117"/>
      <c r="AL372" s="117"/>
      <c r="AM372" s="117"/>
      <c r="AN372" s="117"/>
      <c r="AO372" s="117"/>
      <c r="AP372" s="117"/>
      <c r="AQ372" s="117"/>
      <c r="AR372" s="119" t="s">
        <v>86</v>
      </c>
      <c r="AS372" s="117"/>
      <c r="AT372" s="125" t="s">
        <v>75</v>
      </c>
      <c r="AU372" s="125" t="s">
        <v>76</v>
      </c>
      <c r="AV372" s="117"/>
      <c r="AW372" s="117"/>
      <c r="AX372" s="117"/>
      <c r="AY372" s="119" t="s">
        <v>127</v>
      </c>
      <c r="AZ372" s="117"/>
      <c r="BA372" s="117"/>
      <c r="BB372" s="117"/>
      <c r="BC372" s="117"/>
      <c r="BD372" s="117"/>
      <c r="BE372" s="117"/>
      <c r="BF372" s="117"/>
      <c r="BG372" s="117"/>
      <c r="BH372" s="117"/>
      <c r="BI372" s="117"/>
      <c r="BJ372" s="117"/>
      <c r="BK372" s="126">
        <f>BK373+BK425+BK454+BK458+BK505+BK511+BK540+BK564</f>
        <v>0</v>
      </c>
      <c r="BL372" s="117"/>
      <c r="BM372" s="117"/>
    </row>
    <row r="373" spans="1:65" ht="22.5" customHeight="1">
      <c r="A373" s="117"/>
      <c r="B373" s="118"/>
      <c r="C373" s="117"/>
      <c r="D373" s="119" t="s">
        <v>75</v>
      </c>
      <c r="E373" s="127" t="s">
        <v>613</v>
      </c>
      <c r="F373" s="127" t="s">
        <v>614</v>
      </c>
      <c r="G373" s="117"/>
      <c r="H373" s="117"/>
      <c r="I373" s="117"/>
      <c r="J373" s="128">
        <f t="shared" si="104"/>
        <v>0</v>
      </c>
      <c r="K373" s="117"/>
      <c r="L373" s="118"/>
      <c r="M373" s="122"/>
      <c r="N373" s="117"/>
      <c r="O373" s="117"/>
      <c r="P373" s="123">
        <f>SUM(P374:P424)</f>
        <v>0</v>
      </c>
      <c r="Q373" s="117"/>
      <c r="R373" s="123">
        <f>SUM(R374:R424)</f>
        <v>2.8219822296000001</v>
      </c>
      <c r="S373" s="117"/>
      <c r="T373" s="124">
        <f>SUM(T374:T424)</f>
        <v>0</v>
      </c>
      <c r="U373" s="117"/>
      <c r="V373" s="117"/>
      <c r="W373" s="117"/>
      <c r="X373" s="117"/>
      <c r="Y373" s="117"/>
      <c r="Z373" s="117"/>
      <c r="AA373" s="117"/>
      <c r="AB373" s="117"/>
      <c r="AC373" s="117"/>
      <c r="AD373" s="117"/>
      <c r="AE373" s="117"/>
      <c r="AF373" s="117"/>
      <c r="AG373" s="117"/>
      <c r="AH373" s="117"/>
      <c r="AI373" s="117"/>
      <c r="AJ373" s="117"/>
      <c r="AK373" s="117"/>
      <c r="AL373" s="117"/>
      <c r="AM373" s="117"/>
      <c r="AN373" s="117"/>
      <c r="AO373" s="117"/>
      <c r="AP373" s="117"/>
      <c r="AQ373" s="117"/>
      <c r="AR373" s="119" t="s">
        <v>86</v>
      </c>
      <c r="AS373" s="117"/>
      <c r="AT373" s="125" t="s">
        <v>75</v>
      </c>
      <c r="AU373" s="125" t="s">
        <v>84</v>
      </c>
      <c r="AV373" s="117"/>
      <c r="AW373" s="117"/>
      <c r="AX373" s="117"/>
      <c r="AY373" s="119" t="s">
        <v>127</v>
      </c>
      <c r="AZ373" s="117"/>
      <c r="BA373" s="117"/>
      <c r="BB373" s="117"/>
      <c r="BC373" s="117"/>
      <c r="BD373" s="117"/>
      <c r="BE373" s="117"/>
      <c r="BF373" s="117"/>
      <c r="BG373" s="117"/>
      <c r="BH373" s="117"/>
      <c r="BI373" s="117"/>
      <c r="BJ373" s="117"/>
      <c r="BK373" s="126">
        <f>SUM(BK374:BK424)</f>
        <v>0</v>
      </c>
      <c r="BL373" s="117"/>
      <c r="BM373" s="117"/>
    </row>
    <row r="374" spans="1:65" ht="16.5" customHeight="1">
      <c r="A374" s="18"/>
      <c r="B374" s="19"/>
      <c r="C374" s="129" t="s">
        <v>615</v>
      </c>
      <c r="D374" s="129" t="s">
        <v>130</v>
      </c>
      <c r="E374" s="130" t="s">
        <v>616</v>
      </c>
      <c r="F374" s="131" t="s">
        <v>617</v>
      </c>
      <c r="G374" s="132" t="s">
        <v>197</v>
      </c>
      <c r="H374" s="133">
        <v>42.89</v>
      </c>
      <c r="I374" s="134"/>
      <c r="J374" s="135">
        <f>ROUND(I374*H374,2)</f>
        <v>0</v>
      </c>
      <c r="K374" s="131" t="s">
        <v>1</v>
      </c>
      <c r="L374" s="19"/>
      <c r="M374" s="136" t="s">
        <v>1</v>
      </c>
      <c r="N374" s="137" t="s">
        <v>41</v>
      </c>
      <c r="O374" s="18"/>
      <c r="P374" s="138">
        <f>O374*H374</f>
        <v>0</v>
      </c>
      <c r="Q374" s="138">
        <v>0</v>
      </c>
      <c r="R374" s="138">
        <f>Q374*H374</f>
        <v>0</v>
      </c>
      <c r="S374" s="138">
        <v>0</v>
      </c>
      <c r="T374" s="139">
        <f>S374*H374</f>
        <v>0</v>
      </c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40" t="s">
        <v>277</v>
      </c>
      <c r="AS374" s="18"/>
      <c r="AT374" s="140" t="s">
        <v>130</v>
      </c>
      <c r="AU374" s="140" t="s">
        <v>86</v>
      </c>
      <c r="AV374" s="18"/>
      <c r="AW374" s="18"/>
      <c r="AX374" s="18"/>
      <c r="AY374" s="3" t="s">
        <v>127</v>
      </c>
      <c r="AZ374" s="18"/>
      <c r="BA374" s="18"/>
      <c r="BB374" s="18"/>
      <c r="BC374" s="18"/>
      <c r="BD374" s="18"/>
      <c r="BE374" s="141">
        <f>IF(N374="základní",J374,0)</f>
        <v>0</v>
      </c>
      <c r="BF374" s="141">
        <f>IF(N374="snížená",J374,0)</f>
        <v>0</v>
      </c>
      <c r="BG374" s="141">
        <f>IF(N374="zákl. přenesená",J374,0)</f>
        <v>0</v>
      </c>
      <c r="BH374" s="141">
        <f>IF(N374="sníž. přenesená",J374,0)</f>
        <v>0</v>
      </c>
      <c r="BI374" s="141">
        <f>IF(N374="nulová",J374,0)</f>
        <v>0</v>
      </c>
      <c r="BJ374" s="3" t="s">
        <v>84</v>
      </c>
      <c r="BK374" s="141">
        <f>ROUND(I374*H374,2)</f>
        <v>0</v>
      </c>
      <c r="BL374" s="3" t="s">
        <v>277</v>
      </c>
      <c r="BM374" s="140" t="s">
        <v>618</v>
      </c>
    </row>
    <row r="375" spans="1:65" ht="15.75" customHeight="1">
      <c r="A375" s="155"/>
      <c r="B375" s="156"/>
      <c r="C375" s="155"/>
      <c r="D375" s="150" t="s">
        <v>199</v>
      </c>
      <c r="E375" s="157" t="s">
        <v>1</v>
      </c>
      <c r="F375" s="158" t="s">
        <v>619</v>
      </c>
      <c r="G375" s="155"/>
      <c r="H375" s="159">
        <v>13.49</v>
      </c>
      <c r="I375" s="155"/>
      <c r="J375" s="155"/>
      <c r="K375" s="155"/>
      <c r="L375" s="156"/>
      <c r="M375" s="160"/>
      <c r="N375" s="155"/>
      <c r="O375" s="155"/>
      <c r="P375" s="155"/>
      <c r="Q375" s="155"/>
      <c r="R375" s="155"/>
      <c r="S375" s="155"/>
      <c r="T375" s="161"/>
      <c r="U375" s="155"/>
      <c r="V375" s="155"/>
      <c r="W375" s="155"/>
      <c r="X375" s="155"/>
      <c r="Y375" s="155"/>
      <c r="Z375" s="155"/>
      <c r="AA375" s="155"/>
      <c r="AB375" s="155"/>
      <c r="AC375" s="155"/>
      <c r="AD375" s="155"/>
      <c r="AE375" s="155"/>
      <c r="AF375" s="155"/>
      <c r="AG375" s="155"/>
      <c r="AH375" s="155"/>
      <c r="AI375" s="155"/>
      <c r="AJ375" s="155"/>
      <c r="AK375" s="155"/>
      <c r="AL375" s="155"/>
      <c r="AM375" s="155"/>
      <c r="AN375" s="155"/>
      <c r="AO375" s="155"/>
      <c r="AP375" s="155"/>
      <c r="AQ375" s="155"/>
      <c r="AR375" s="155"/>
      <c r="AS375" s="155"/>
      <c r="AT375" s="157" t="s">
        <v>199</v>
      </c>
      <c r="AU375" s="157" t="s">
        <v>86</v>
      </c>
      <c r="AV375" s="155" t="s">
        <v>86</v>
      </c>
      <c r="AW375" s="155" t="s">
        <v>32</v>
      </c>
      <c r="AX375" s="155" t="s">
        <v>76</v>
      </c>
      <c r="AY375" s="157" t="s">
        <v>127</v>
      </c>
      <c r="AZ375" s="155"/>
      <c r="BA375" s="155"/>
      <c r="BB375" s="155"/>
      <c r="BC375" s="155"/>
      <c r="BD375" s="155"/>
      <c r="BE375" s="155"/>
      <c r="BF375" s="155"/>
      <c r="BG375" s="155"/>
      <c r="BH375" s="155"/>
      <c r="BI375" s="155"/>
      <c r="BJ375" s="155"/>
      <c r="BK375" s="155"/>
      <c r="BL375" s="155"/>
      <c r="BM375" s="155"/>
    </row>
    <row r="376" spans="1:65" ht="15.75" customHeight="1">
      <c r="A376" s="155"/>
      <c r="B376" s="156"/>
      <c r="C376" s="155"/>
      <c r="D376" s="150" t="s">
        <v>199</v>
      </c>
      <c r="E376" s="157" t="s">
        <v>1</v>
      </c>
      <c r="F376" s="158" t="s">
        <v>620</v>
      </c>
      <c r="G376" s="155"/>
      <c r="H376" s="159">
        <v>14.91</v>
      </c>
      <c r="I376" s="155"/>
      <c r="J376" s="155"/>
      <c r="K376" s="155"/>
      <c r="L376" s="156"/>
      <c r="M376" s="160"/>
      <c r="N376" s="155"/>
      <c r="O376" s="155"/>
      <c r="P376" s="155"/>
      <c r="Q376" s="155"/>
      <c r="R376" s="155"/>
      <c r="S376" s="155"/>
      <c r="T376" s="161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5"/>
      <c r="AF376" s="155"/>
      <c r="AG376" s="155"/>
      <c r="AH376" s="155"/>
      <c r="AI376" s="155"/>
      <c r="AJ376" s="155"/>
      <c r="AK376" s="155"/>
      <c r="AL376" s="155"/>
      <c r="AM376" s="155"/>
      <c r="AN376" s="155"/>
      <c r="AO376" s="155"/>
      <c r="AP376" s="155"/>
      <c r="AQ376" s="155"/>
      <c r="AR376" s="155"/>
      <c r="AS376" s="155"/>
      <c r="AT376" s="157" t="s">
        <v>199</v>
      </c>
      <c r="AU376" s="157" t="s">
        <v>86</v>
      </c>
      <c r="AV376" s="155" t="s">
        <v>86</v>
      </c>
      <c r="AW376" s="155" t="s">
        <v>32</v>
      </c>
      <c r="AX376" s="155" t="s">
        <v>76</v>
      </c>
      <c r="AY376" s="157" t="s">
        <v>127</v>
      </c>
      <c r="AZ376" s="155"/>
      <c r="BA376" s="155"/>
      <c r="BB376" s="155"/>
      <c r="BC376" s="155"/>
      <c r="BD376" s="155"/>
      <c r="BE376" s="155"/>
      <c r="BF376" s="155"/>
      <c r="BG376" s="155"/>
      <c r="BH376" s="155"/>
      <c r="BI376" s="155"/>
      <c r="BJ376" s="155"/>
      <c r="BK376" s="155"/>
      <c r="BL376" s="155"/>
      <c r="BM376" s="155"/>
    </row>
    <row r="377" spans="1:65" ht="15.75" customHeight="1">
      <c r="A377" s="155"/>
      <c r="B377" s="156"/>
      <c r="C377" s="155"/>
      <c r="D377" s="150" t="s">
        <v>199</v>
      </c>
      <c r="E377" s="157" t="s">
        <v>1</v>
      </c>
      <c r="F377" s="158" t="s">
        <v>487</v>
      </c>
      <c r="G377" s="155"/>
      <c r="H377" s="159">
        <v>7.4550000000000001</v>
      </c>
      <c r="I377" s="155"/>
      <c r="J377" s="155"/>
      <c r="K377" s="155"/>
      <c r="L377" s="156"/>
      <c r="M377" s="160"/>
      <c r="N377" s="155"/>
      <c r="O377" s="155"/>
      <c r="P377" s="155"/>
      <c r="Q377" s="155"/>
      <c r="R377" s="155"/>
      <c r="S377" s="155"/>
      <c r="T377" s="161"/>
      <c r="U377" s="155"/>
      <c r="V377" s="155"/>
      <c r="W377" s="155"/>
      <c r="X377" s="155"/>
      <c r="Y377" s="155"/>
      <c r="Z377" s="155"/>
      <c r="AA377" s="155"/>
      <c r="AB377" s="155"/>
      <c r="AC377" s="155"/>
      <c r="AD377" s="155"/>
      <c r="AE377" s="155"/>
      <c r="AF377" s="155"/>
      <c r="AG377" s="155"/>
      <c r="AH377" s="155"/>
      <c r="AI377" s="155"/>
      <c r="AJ377" s="155"/>
      <c r="AK377" s="155"/>
      <c r="AL377" s="155"/>
      <c r="AM377" s="155"/>
      <c r="AN377" s="155"/>
      <c r="AO377" s="155"/>
      <c r="AP377" s="155"/>
      <c r="AQ377" s="155"/>
      <c r="AR377" s="155"/>
      <c r="AS377" s="155"/>
      <c r="AT377" s="157" t="s">
        <v>199</v>
      </c>
      <c r="AU377" s="157" t="s">
        <v>86</v>
      </c>
      <c r="AV377" s="155" t="s">
        <v>86</v>
      </c>
      <c r="AW377" s="155" t="s">
        <v>32</v>
      </c>
      <c r="AX377" s="155" t="s">
        <v>76</v>
      </c>
      <c r="AY377" s="157" t="s">
        <v>127</v>
      </c>
      <c r="AZ377" s="155"/>
      <c r="BA377" s="155"/>
      <c r="BB377" s="155"/>
      <c r="BC377" s="155"/>
      <c r="BD377" s="155"/>
      <c r="BE377" s="155"/>
      <c r="BF377" s="155"/>
      <c r="BG377" s="155"/>
      <c r="BH377" s="155"/>
      <c r="BI377" s="155"/>
      <c r="BJ377" s="155"/>
      <c r="BK377" s="155"/>
      <c r="BL377" s="155"/>
      <c r="BM377" s="155"/>
    </row>
    <row r="378" spans="1:65" ht="15.75" customHeight="1">
      <c r="A378" s="155"/>
      <c r="B378" s="156"/>
      <c r="C378" s="155"/>
      <c r="D378" s="150" t="s">
        <v>199</v>
      </c>
      <c r="E378" s="157" t="s">
        <v>1</v>
      </c>
      <c r="F378" s="158" t="s">
        <v>621</v>
      </c>
      <c r="G378" s="155"/>
      <c r="H378" s="159">
        <v>7.0350000000000001</v>
      </c>
      <c r="I378" s="155"/>
      <c r="J378" s="155"/>
      <c r="K378" s="155"/>
      <c r="L378" s="156"/>
      <c r="M378" s="160"/>
      <c r="N378" s="155"/>
      <c r="O378" s="155"/>
      <c r="P378" s="155"/>
      <c r="Q378" s="155"/>
      <c r="R378" s="155"/>
      <c r="S378" s="155"/>
      <c r="T378" s="161"/>
      <c r="U378" s="155"/>
      <c r="V378" s="155"/>
      <c r="W378" s="155"/>
      <c r="X378" s="155"/>
      <c r="Y378" s="155"/>
      <c r="Z378" s="155"/>
      <c r="AA378" s="155"/>
      <c r="AB378" s="155"/>
      <c r="AC378" s="155"/>
      <c r="AD378" s="155"/>
      <c r="AE378" s="155"/>
      <c r="AF378" s="155"/>
      <c r="AG378" s="155"/>
      <c r="AH378" s="155"/>
      <c r="AI378" s="155"/>
      <c r="AJ378" s="155"/>
      <c r="AK378" s="155"/>
      <c r="AL378" s="155"/>
      <c r="AM378" s="155"/>
      <c r="AN378" s="155"/>
      <c r="AO378" s="155"/>
      <c r="AP378" s="155"/>
      <c r="AQ378" s="155"/>
      <c r="AR378" s="155"/>
      <c r="AS378" s="155"/>
      <c r="AT378" s="157" t="s">
        <v>199</v>
      </c>
      <c r="AU378" s="157" t="s">
        <v>86</v>
      </c>
      <c r="AV378" s="155" t="s">
        <v>86</v>
      </c>
      <c r="AW378" s="155" t="s">
        <v>32</v>
      </c>
      <c r="AX378" s="155" t="s">
        <v>76</v>
      </c>
      <c r="AY378" s="157" t="s">
        <v>127</v>
      </c>
      <c r="AZ378" s="155"/>
      <c r="BA378" s="155"/>
      <c r="BB378" s="155"/>
      <c r="BC378" s="155"/>
      <c r="BD378" s="155"/>
      <c r="BE378" s="155"/>
      <c r="BF378" s="155"/>
      <c r="BG378" s="155"/>
      <c r="BH378" s="155"/>
      <c r="BI378" s="155"/>
      <c r="BJ378" s="155"/>
      <c r="BK378" s="155"/>
      <c r="BL378" s="155"/>
      <c r="BM378" s="155"/>
    </row>
    <row r="379" spans="1:65" ht="15.75" customHeight="1">
      <c r="A379" s="162"/>
      <c r="B379" s="163"/>
      <c r="C379" s="162"/>
      <c r="D379" s="150" t="s">
        <v>199</v>
      </c>
      <c r="E379" s="164" t="s">
        <v>1</v>
      </c>
      <c r="F379" s="165" t="s">
        <v>218</v>
      </c>
      <c r="G379" s="162"/>
      <c r="H379" s="166">
        <v>42.89</v>
      </c>
      <c r="I379" s="162"/>
      <c r="J379" s="162"/>
      <c r="K379" s="162"/>
      <c r="L379" s="163"/>
      <c r="M379" s="167"/>
      <c r="N379" s="162"/>
      <c r="O379" s="162"/>
      <c r="P379" s="162"/>
      <c r="Q379" s="162"/>
      <c r="R379" s="162"/>
      <c r="S379" s="162"/>
      <c r="T379" s="168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4" t="s">
        <v>199</v>
      </c>
      <c r="AU379" s="164" t="s">
        <v>86</v>
      </c>
      <c r="AV379" s="162" t="s">
        <v>144</v>
      </c>
      <c r="AW379" s="162" t="s">
        <v>32</v>
      </c>
      <c r="AX379" s="162" t="s">
        <v>84</v>
      </c>
      <c r="AY379" s="164" t="s">
        <v>127</v>
      </c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</row>
    <row r="380" spans="1:65" ht="24" customHeight="1">
      <c r="A380" s="18"/>
      <c r="B380" s="19"/>
      <c r="C380" s="129" t="s">
        <v>622</v>
      </c>
      <c r="D380" s="129" t="s">
        <v>130</v>
      </c>
      <c r="E380" s="130" t="s">
        <v>623</v>
      </c>
      <c r="F380" s="131" t="s">
        <v>624</v>
      </c>
      <c r="G380" s="132" t="s">
        <v>197</v>
      </c>
      <c r="H380" s="133">
        <v>28.605</v>
      </c>
      <c r="I380" s="134"/>
      <c r="J380" s="135">
        <f>ROUND(I380*H380,2)</f>
        <v>0</v>
      </c>
      <c r="K380" s="131" t="s">
        <v>134</v>
      </c>
      <c r="L380" s="19"/>
      <c r="M380" s="136" t="s">
        <v>1</v>
      </c>
      <c r="N380" s="137" t="s">
        <v>41</v>
      </c>
      <c r="O380" s="18"/>
      <c r="P380" s="138">
        <f>O380*H380</f>
        <v>0</v>
      </c>
      <c r="Q380" s="138">
        <v>2.55132E-2</v>
      </c>
      <c r="R380" s="138">
        <f>Q380*H380</f>
        <v>0.72980508600000005</v>
      </c>
      <c r="S380" s="138">
        <v>0</v>
      </c>
      <c r="T380" s="139">
        <f>S380*H380</f>
        <v>0</v>
      </c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40" t="s">
        <v>277</v>
      </c>
      <c r="AS380" s="18"/>
      <c r="AT380" s="140" t="s">
        <v>130</v>
      </c>
      <c r="AU380" s="140" t="s">
        <v>86</v>
      </c>
      <c r="AV380" s="18"/>
      <c r="AW380" s="18"/>
      <c r="AX380" s="18"/>
      <c r="AY380" s="3" t="s">
        <v>127</v>
      </c>
      <c r="AZ380" s="18"/>
      <c r="BA380" s="18"/>
      <c r="BB380" s="18"/>
      <c r="BC380" s="18"/>
      <c r="BD380" s="18"/>
      <c r="BE380" s="141">
        <f>IF(N380="základní",J380,0)</f>
        <v>0</v>
      </c>
      <c r="BF380" s="141">
        <f>IF(N380="snížená",J380,0)</f>
        <v>0</v>
      </c>
      <c r="BG380" s="141">
        <f>IF(N380="zákl. přenesená",J380,0)</f>
        <v>0</v>
      </c>
      <c r="BH380" s="141">
        <f>IF(N380="sníž. přenesená",J380,0)</f>
        <v>0</v>
      </c>
      <c r="BI380" s="141">
        <f>IF(N380="nulová",J380,0)</f>
        <v>0</v>
      </c>
      <c r="BJ380" s="3" t="s">
        <v>84</v>
      </c>
      <c r="BK380" s="141">
        <f>ROUND(I380*H380,2)</f>
        <v>0</v>
      </c>
      <c r="BL380" s="3" t="s">
        <v>277</v>
      </c>
      <c r="BM380" s="140" t="s">
        <v>625</v>
      </c>
    </row>
    <row r="381" spans="1:65" ht="15.75" customHeight="1">
      <c r="A381" s="148"/>
      <c r="B381" s="149"/>
      <c r="C381" s="148"/>
      <c r="D381" s="150" t="s">
        <v>199</v>
      </c>
      <c r="E381" s="151" t="s">
        <v>1</v>
      </c>
      <c r="F381" s="152" t="s">
        <v>626</v>
      </c>
      <c r="G381" s="148"/>
      <c r="H381" s="151" t="s">
        <v>1</v>
      </c>
      <c r="I381" s="148"/>
      <c r="J381" s="148"/>
      <c r="K381" s="148"/>
      <c r="L381" s="149"/>
      <c r="M381" s="153"/>
      <c r="N381" s="148"/>
      <c r="O381" s="148"/>
      <c r="P381" s="148"/>
      <c r="Q381" s="148"/>
      <c r="R381" s="148"/>
      <c r="S381" s="148"/>
      <c r="T381" s="154"/>
      <c r="U381" s="148"/>
      <c r="V381" s="148"/>
      <c r="W381" s="14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/>
      <c r="AH381" s="148"/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51" t="s">
        <v>199</v>
      </c>
      <c r="AU381" s="151" t="s">
        <v>86</v>
      </c>
      <c r="AV381" s="148" t="s">
        <v>84</v>
      </c>
      <c r="AW381" s="148" t="s">
        <v>32</v>
      </c>
      <c r="AX381" s="148" t="s">
        <v>76</v>
      </c>
      <c r="AY381" s="151" t="s">
        <v>127</v>
      </c>
      <c r="AZ381" s="148"/>
      <c r="BA381" s="148"/>
      <c r="BB381" s="148"/>
      <c r="BC381" s="148"/>
      <c r="BD381" s="148"/>
      <c r="BE381" s="148"/>
      <c r="BF381" s="148"/>
      <c r="BG381" s="148"/>
      <c r="BH381" s="148"/>
      <c r="BI381" s="148"/>
      <c r="BJ381" s="148"/>
      <c r="BK381" s="148"/>
      <c r="BL381" s="148"/>
      <c r="BM381" s="148"/>
    </row>
    <row r="382" spans="1:65" ht="15.75" customHeight="1">
      <c r="A382" s="155"/>
      <c r="B382" s="156"/>
      <c r="C382" s="155"/>
      <c r="D382" s="150" t="s">
        <v>199</v>
      </c>
      <c r="E382" s="157" t="s">
        <v>1</v>
      </c>
      <c r="F382" s="158" t="s">
        <v>627</v>
      </c>
      <c r="G382" s="155"/>
      <c r="H382" s="159">
        <v>28.045000000000002</v>
      </c>
      <c r="I382" s="155"/>
      <c r="J382" s="155"/>
      <c r="K382" s="155"/>
      <c r="L382" s="156"/>
      <c r="M382" s="160"/>
      <c r="N382" s="155"/>
      <c r="O382" s="155"/>
      <c r="P382" s="155"/>
      <c r="Q382" s="155"/>
      <c r="R382" s="155"/>
      <c r="S382" s="155"/>
      <c r="T382" s="161"/>
      <c r="U382" s="155"/>
      <c r="V382" s="155"/>
      <c r="W382" s="155"/>
      <c r="X382" s="155"/>
      <c r="Y382" s="155"/>
      <c r="Z382" s="155"/>
      <c r="AA382" s="155"/>
      <c r="AB382" s="155"/>
      <c r="AC382" s="155"/>
      <c r="AD382" s="155"/>
      <c r="AE382" s="155"/>
      <c r="AF382" s="155"/>
      <c r="AG382" s="155"/>
      <c r="AH382" s="155"/>
      <c r="AI382" s="155"/>
      <c r="AJ382" s="155"/>
      <c r="AK382" s="155"/>
      <c r="AL382" s="155"/>
      <c r="AM382" s="155"/>
      <c r="AN382" s="155"/>
      <c r="AO382" s="155"/>
      <c r="AP382" s="155"/>
      <c r="AQ382" s="155"/>
      <c r="AR382" s="155"/>
      <c r="AS382" s="155"/>
      <c r="AT382" s="157" t="s">
        <v>199</v>
      </c>
      <c r="AU382" s="157" t="s">
        <v>86</v>
      </c>
      <c r="AV382" s="155" t="s">
        <v>86</v>
      </c>
      <c r="AW382" s="155" t="s">
        <v>32</v>
      </c>
      <c r="AX382" s="155" t="s">
        <v>76</v>
      </c>
      <c r="AY382" s="157" t="s">
        <v>127</v>
      </c>
      <c r="AZ382" s="155"/>
      <c r="BA382" s="155"/>
      <c r="BB382" s="155"/>
      <c r="BC382" s="155"/>
      <c r="BD382" s="155"/>
      <c r="BE382" s="155"/>
      <c r="BF382" s="155"/>
      <c r="BG382" s="155"/>
      <c r="BH382" s="155"/>
      <c r="BI382" s="155"/>
      <c r="BJ382" s="155"/>
      <c r="BK382" s="155"/>
      <c r="BL382" s="155"/>
      <c r="BM382" s="155"/>
    </row>
    <row r="383" spans="1:65" ht="15.75" customHeight="1">
      <c r="A383" s="155"/>
      <c r="B383" s="156"/>
      <c r="C383" s="155"/>
      <c r="D383" s="150" t="s">
        <v>199</v>
      </c>
      <c r="E383" s="157" t="s">
        <v>1</v>
      </c>
      <c r="F383" s="158" t="s">
        <v>628</v>
      </c>
      <c r="G383" s="155"/>
      <c r="H383" s="159">
        <v>-5.516</v>
      </c>
      <c r="I383" s="155"/>
      <c r="J383" s="155"/>
      <c r="K383" s="155"/>
      <c r="L383" s="156"/>
      <c r="M383" s="160"/>
      <c r="N383" s="155"/>
      <c r="O383" s="155"/>
      <c r="P383" s="155"/>
      <c r="Q383" s="155"/>
      <c r="R383" s="155"/>
      <c r="S383" s="155"/>
      <c r="T383" s="161"/>
      <c r="U383" s="155"/>
      <c r="V383" s="155"/>
      <c r="W383" s="155"/>
      <c r="X383" s="155"/>
      <c r="Y383" s="155"/>
      <c r="Z383" s="155"/>
      <c r="AA383" s="155"/>
      <c r="AB383" s="155"/>
      <c r="AC383" s="155"/>
      <c r="AD383" s="155"/>
      <c r="AE383" s="155"/>
      <c r="AF383" s="155"/>
      <c r="AG383" s="155"/>
      <c r="AH383" s="155"/>
      <c r="AI383" s="155"/>
      <c r="AJ383" s="155"/>
      <c r="AK383" s="155"/>
      <c r="AL383" s="155"/>
      <c r="AM383" s="155"/>
      <c r="AN383" s="155"/>
      <c r="AO383" s="155"/>
      <c r="AP383" s="155"/>
      <c r="AQ383" s="155"/>
      <c r="AR383" s="155"/>
      <c r="AS383" s="155"/>
      <c r="AT383" s="157" t="s">
        <v>199</v>
      </c>
      <c r="AU383" s="157" t="s">
        <v>86</v>
      </c>
      <c r="AV383" s="155" t="s">
        <v>86</v>
      </c>
      <c r="AW383" s="155" t="s">
        <v>32</v>
      </c>
      <c r="AX383" s="155" t="s">
        <v>76</v>
      </c>
      <c r="AY383" s="157" t="s">
        <v>127</v>
      </c>
      <c r="AZ383" s="155"/>
      <c r="BA383" s="155"/>
      <c r="BB383" s="155"/>
      <c r="BC383" s="155"/>
      <c r="BD383" s="155"/>
      <c r="BE383" s="155"/>
      <c r="BF383" s="155"/>
      <c r="BG383" s="155"/>
      <c r="BH383" s="155"/>
      <c r="BI383" s="155"/>
      <c r="BJ383" s="155"/>
      <c r="BK383" s="155"/>
      <c r="BL383" s="155"/>
      <c r="BM383" s="155"/>
    </row>
    <row r="384" spans="1:65" ht="15.75" customHeight="1">
      <c r="A384" s="148"/>
      <c r="B384" s="149"/>
      <c r="C384" s="148"/>
      <c r="D384" s="150" t="s">
        <v>199</v>
      </c>
      <c r="E384" s="151" t="s">
        <v>1</v>
      </c>
      <c r="F384" s="152" t="s">
        <v>369</v>
      </c>
      <c r="G384" s="148"/>
      <c r="H384" s="151" t="s">
        <v>1</v>
      </c>
      <c r="I384" s="148"/>
      <c r="J384" s="148"/>
      <c r="K384" s="148"/>
      <c r="L384" s="149"/>
      <c r="M384" s="153"/>
      <c r="N384" s="148"/>
      <c r="O384" s="148"/>
      <c r="P384" s="148"/>
      <c r="Q384" s="148"/>
      <c r="R384" s="148"/>
      <c r="S384" s="148"/>
      <c r="T384" s="154"/>
      <c r="U384" s="148"/>
      <c r="V384" s="148"/>
      <c r="W384" s="14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/>
      <c r="AH384" s="148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51" t="s">
        <v>199</v>
      </c>
      <c r="AU384" s="151" t="s">
        <v>86</v>
      </c>
      <c r="AV384" s="148" t="s">
        <v>84</v>
      </c>
      <c r="AW384" s="148" t="s">
        <v>32</v>
      </c>
      <c r="AX384" s="148" t="s">
        <v>76</v>
      </c>
      <c r="AY384" s="151" t="s">
        <v>127</v>
      </c>
      <c r="AZ384" s="148"/>
      <c r="BA384" s="148"/>
      <c r="BB384" s="148"/>
      <c r="BC384" s="148"/>
      <c r="BD384" s="148"/>
      <c r="BE384" s="148"/>
      <c r="BF384" s="148"/>
      <c r="BG384" s="148"/>
      <c r="BH384" s="148"/>
      <c r="BI384" s="148"/>
      <c r="BJ384" s="148"/>
      <c r="BK384" s="148"/>
      <c r="BL384" s="148"/>
      <c r="BM384" s="148"/>
    </row>
    <row r="385" spans="1:65" ht="15.75" customHeight="1">
      <c r="A385" s="155"/>
      <c r="B385" s="156"/>
      <c r="C385" s="155"/>
      <c r="D385" s="150" t="s">
        <v>199</v>
      </c>
      <c r="E385" s="157" t="s">
        <v>1</v>
      </c>
      <c r="F385" s="158" t="s">
        <v>629</v>
      </c>
      <c r="G385" s="155"/>
      <c r="H385" s="159">
        <v>6.0759999999999996</v>
      </c>
      <c r="I385" s="155"/>
      <c r="J385" s="155"/>
      <c r="K385" s="155"/>
      <c r="L385" s="156"/>
      <c r="M385" s="160"/>
      <c r="N385" s="155"/>
      <c r="O385" s="155"/>
      <c r="P385" s="155"/>
      <c r="Q385" s="155"/>
      <c r="R385" s="155"/>
      <c r="S385" s="155"/>
      <c r="T385" s="161"/>
      <c r="U385" s="155"/>
      <c r="V385" s="155"/>
      <c r="W385" s="155"/>
      <c r="X385" s="155"/>
      <c r="Y385" s="155"/>
      <c r="Z385" s="155"/>
      <c r="AA385" s="155"/>
      <c r="AB385" s="155"/>
      <c r="AC385" s="155"/>
      <c r="AD385" s="155"/>
      <c r="AE385" s="155"/>
      <c r="AF385" s="155"/>
      <c r="AG385" s="155"/>
      <c r="AH385" s="155"/>
      <c r="AI385" s="155"/>
      <c r="AJ385" s="155"/>
      <c r="AK385" s="155"/>
      <c r="AL385" s="155"/>
      <c r="AM385" s="155"/>
      <c r="AN385" s="155"/>
      <c r="AO385" s="155"/>
      <c r="AP385" s="155"/>
      <c r="AQ385" s="155"/>
      <c r="AR385" s="155"/>
      <c r="AS385" s="155"/>
      <c r="AT385" s="157" t="s">
        <v>199</v>
      </c>
      <c r="AU385" s="157" t="s">
        <v>86</v>
      </c>
      <c r="AV385" s="155" t="s">
        <v>86</v>
      </c>
      <c r="AW385" s="155" t="s">
        <v>32</v>
      </c>
      <c r="AX385" s="155" t="s">
        <v>76</v>
      </c>
      <c r="AY385" s="157" t="s">
        <v>127</v>
      </c>
      <c r="AZ385" s="155"/>
      <c r="BA385" s="155"/>
      <c r="BB385" s="155"/>
      <c r="BC385" s="155"/>
      <c r="BD385" s="155"/>
      <c r="BE385" s="155"/>
      <c r="BF385" s="155"/>
      <c r="BG385" s="155"/>
      <c r="BH385" s="155"/>
      <c r="BI385" s="155"/>
      <c r="BJ385" s="155"/>
      <c r="BK385" s="155"/>
      <c r="BL385" s="155"/>
      <c r="BM385" s="155"/>
    </row>
    <row r="386" spans="1:65" ht="15.75" customHeight="1">
      <c r="A386" s="162"/>
      <c r="B386" s="163"/>
      <c r="C386" s="162"/>
      <c r="D386" s="150" t="s">
        <v>199</v>
      </c>
      <c r="E386" s="164" t="s">
        <v>1</v>
      </c>
      <c r="F386" s="165" t="s">
        <v>218</v>
      </c>
      <c r="G386" s="162"/>
      <c r="H386" s="166">
        <v>28.605</v>
      </c>
      <c r="I386" s="162"/>
      <c r="J386" s="162"/>
      <c r="K386" s="162"/>
      <c r="L386" s="163"/>
      <c r="M386" s="167"/>
      <c r="N386" s="162"/>
      <c r="O386" s="162"/>
      <c r="P386" s="162"/>
      <c r="Q386" s="162"/>
      <c r="R386" s="162"/>
      <c r="S386" s="162"/>
      <c r="T386" s="168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4" t="s">
        <v>199</v>
      </c>
      <c r="AU386" s="164" t="s">
        <v>86</v>
      </c>
      <c r="AV386" s="162" t="s">
        <v>144</v>
      </c>
      <c r="AW386" s="162" t="s">
        <v>32</v>
      </c>
      <c r="AX386" s="162" t="s">
        <v>84</v>
      </c>
      <c r="AY386" s="164" t="s">
        <v>127</v>
      </c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</row>
    <row r="387" spans="1:65" ht="24" customHeight="1">
      <c r="A387" s="18"/>
      <c r="B387" s="19"/>
      <c r="C387" s="129" t="s">
        <v>630</v>
      </c>
      <c r="D387" s="129" t="s">
        <v>130</v>
      </c>
      <c r="E387" s="130" t="s">
        <v>631</v>
      </c>
      <c r="F387" s="131" t="s">
        <v>632</v>
      </c>
      <c r="G387" s="132" t="s">
        <v>197</v>
      </c>
      <c r="H387" s="133">
        <v>27.178999999999998</v>
      </c>
      <c r="I387" s="134"/>
      <c r="J387" s="135">
        <f>ROUND(I387*H387,2)</f>
        <v>0</v>
      </c>
      <c r="K387" s="131" t="s">
        <v>134</v>
      </c>
      <c r="L387" s="19"/>
      <c r="M387" s="136" t="s">
        <v>1</v>
      </c>
      <c r="N387" s="137" t="s">
        <v>41</v>
      </c>
      <c r="O387" s="18"/>
      <c r="P387" s="138">
        <f>O387*H387</f>
        <v>0</v>
      </c>
      <c r="Q387" s="138">
        <v>2.6187200000000001E-2</v>
      </c>
      <c r="R387" s="138">
        <f>Q387*H387</f>
        <v>0.71174190879999999</v>
      </c>
      <c r="S387" s="138">
        <v>0</v>
      </c>
      <c r="T387" s="139">
        <f>S387*H387</f>
        <v>0</v>
      </c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40" t="s">
        <v>277</v>
      </c>
      <c r="AS387" s="18"/>
      <c r="AT387" s="140" t="s">
        <v>130</v>
      </c>
      <c r="AU387" s="140" t="s">
        <v>86</v>
      </c>
      <c r="AV387" s="18"/>
      <c r="AW387" s="18"/>
      <c r="AX387" s="18"/>
      <c r="AY387" s="3" t="s">
        <v>127</v>
      </c>
      <c r="AZ387" s="18"/>
      <c r="BA387" s="18"/>
      <c r="BB387" s="18"/>
      <c r="BC387" s="18"/>
      <c r="BD387" s="18"/>
      <c r="BE387" s="141">
        <f>IF(N387="základní",J387,0)</f>
        <v>0</v>
      </c>
      <c r="BF387" s="141">
        <f>IF(N387="snížená",J387,0)</f>
        <v>0</v>
      </c>
      <c r="BG387" s="141">
        <f>IF(N387="zákl. přenesená",J387,0)</f>
        <v>0</v>
      </c>
      <c r="BH387" s="141">
        <f>IF(N387="sníž. přenesená",J387,0)</f>
        <v>0</v>
      </c>
      <c r="BI387" s="141">
        <f>IF(N387="nulová",J387,0)</f>
        <v>0</v>
      </c>
      <c r="BJ387" s="3" t="s">
        <v>84</v>
      </c>
      <c r="BK387" s="141">
        <f>ROUND(I387*H387,2)</f>
        <v>0</v>
      </c>
      <c r="BL387" s="3" t="s">
        <v>277</v>
      </c>
      <c r="BM387" s="140" t="s">
        <v>633</v>
      </c>
    </row>
    <row r="388" spans="1:65" ht="15.75" customHeight="1">
      <c r="A388" s="148"/>
      <c r="B388" s="149"/>
      <c r="C388" s="148"/>
      <c r="D388" s="150" t="s">
        <v>199</v>
      </c>
      <c r="E388" s="151" t="s">
        <v>1</v>
      </c>
      <c r="F388" s="152" t="s">
        <v>396</v>
      </c>
      <c r="G388" s="148"/>
      <c r="H388" s="151" t="s">
        <v>1</v>
      </c>
      <c r="I388" s="148"/>
      <c r="J388" s="148"/>
      <c r="K388" s="148"/>
      <c r="L388" s="149"/>
      <c r="M388" s="153"/>
      <c r="N388" s="148"/>
      <c r="O388" s="148"/>
      <c r="P388" s="148"/>
      <c r="Q388" s="148"/>
      <c r="R388" s="148"/>
      <c r="S388" s="148"/>
      <c r="T388" s="154"/>
      <c r="U388" s="148"/>
      <c r="V388" s="148"/>
      <c r="W388" s="14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/>
      <c r="AH388" s="148"/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51" t="s">
        <v>199</v>
      </c>
      <c r="AU388" s="151" t="s">
        <v>86</v>
      </c>
      <c r="AV388" s="148" t="s">
        <v>84</v>
      </c>
      <c r="AW388" s="148" t="s">
        <v>32</v>
      </c>
      <c r="AX388" s="148" t="s">
        <v>76</v>
      </c>
      <c r="AY388" s="151" t="s">
        <v>127</v>
      </c>
      <c r="AZ388" s="148"/>
      <c r="BA388" s="148"/>
      <c r="BB388" s="148"/>
      <c r="BC388" s="148"/>
      <c r="BD388" s="148"/>
      <c r="BE388" s="148"/>
      <c r="BF388" s="148"/>
      <c r="BG388" s="148"/>
      <c r="BH388" s="148"/>
      <c r="BI388" s="148"/>
      <c r="BJ388" s="148"/>
      <c r="BK388" s="148"/>
      <c r="BL388" s="148"/>
      <c r="BM388" s="148"/>
    </row>
    <row r="389" spans="1:65" ht="15.75" customHeight="1">
      <c r="A389" s="155"/>
      <c r="B389" s="156"/>
      <c r="C389" s="155"/>
      <c r="D389" s="150" t="s">
        <v>199</v>
      </c>
      <c r="E389" s="157" t="s">
        <v>1</v>
      </c>
      <c r="F389" s="158" t="s">
        <v>634</v>
      </c>
      <c r="G389" s="155"/>
      <c r="H389" s="159">
        <v>13.845000000000001</v>
      </c>
      <c r="I389" s="155"/>
      <c r="J389" s="155"/>
      <c r="K389" s="155"/>
      <c r="L389" s="156"/>
      <c r="M389" s="160"/>
      <c r="N389" s="155"/>
      <c r="O389" s="155"/>
      <c r="P389" s="155"/>
      <c r="Q389" s="155"/>
      <c r="R389" s="155"/>
      <c r="S389" s="155"/>
      <c r="T389" s="161"/>
      <c r="U389" s="155"/>
      <c r="V389" s="155"/>
      <c r="W389" s="155"/>
      <c r="X389" s="155"/>
      <c r="Y389" s="155"/>
      <c r="Z389" s="155"/>
      <c r="AA389" s="155"/>
      <c r="AB389" s="155"/>
      <c r="AC389" s="155"/>
      <c r="AD389" s="155"/>
      <c r="AE389" s="155"/>
      <c r="AF389" s="155"/>
      <c r="AG389" s="155"/>
      <c r="AH389" s="155"/>
      <c r="AI389" s="155"/>
      <c r="AJ389" s="155"/>
      <c r="AK389" s="155"/>
      <c r="AL389" s="155"/>
      <c r="AM389" s="155"/>
      <c r="AN389" s="155"/>
      <c r="AO389" s="155"/>
      <c r="AP389" s="155"/>
      <c r="AQ389" s="155"/>
      <c r="AR389" s="155"/>
      <c r="AS389" s="155"/>
      <c r="AT389" s="157" t="s">
        <v>199</v>
      </c>
      <c r="AU389" s="157" t="s">
        <v>86</v>
      </c>
      <c r="AV389" s="155" t="s">
        <v>86</v>
      </c>
      <c r="AW389" s="155" t="s">
        <v>32</v>
      </c>
      <c r="AX389" s="155" t="s">
        <v>76</v>
      </c>
      <c r="AY389" s="157" t="s">
        <v>127</v>
      </c>
      <c r="AZ389" s="155"/>
      <c r="BA389" s="155"/>
      <c r="BB389" s="155"/>
      <c r="BC389" s="155"/>
      <c r="BD389" s="155"/>
      <c r="BE389" s="155"/>
      <c r="BF389" s="155"/>
      <c r="BG389" s="155"/>
      <c r="BH389" s="155"/>
      <c r="BI389" s="155"/>
      <c r="BJ389" s="155"/>
      <c r="BK389" s="155"/>
      <c r="BL389" s="155"/>
      <c r="BM389" s="155"/>
    </row>
    <row r="390" spans="1:65" ht="15.75" customHeight="1">
      <c r="A390" s="155"/>
      <c r="B390" s="156"/>
      <c r="C390" s="155"/>
      <c r="D390" s="150" t="s">
        <v>199</v>
      </c>
      <c r="E390" s="157" t="s">
        <v>1</v>
      </c>
      <c r="F390" s="158" t="s">
        <v>635</v>
      </c>
      <c r="G390" s="155"/>
      <c r="H390" s="159">
        <v>5.8789999999999996</v>
      </c>
      <c r="I390" s="155"/>
      <c r="J390" s="155"/>
      <c r="K390" s="155"/>
      <c r="L390" s="156"/>
      <c r="M390" s="160"/>
      <c r="N390" s="155"/>
      <c r="O390" s="155"/>
      <c r="P390" s="155"/>
      <c r="Q390" s="155"/>
      <c r="R390" s="155"/>
      <c r="S390" s="155"/>
      <c r="T390" s="161"/>
      <c r="U390" s="155"/>
      <c r="V390" s="155"/>
      <c r="W390" s="155"/>
      <c r="X390" s="155"/>
      <c r="Y390" s="155"/>
      <c r="Z390" s="155"/>
      <c r="AA390" s="155"/>
      <c r="AB390" s="155"/>
      <c r="AC390" s="155"/>
      <c r="AD390" s="155"/>
      <c r="AE390" s="155"/>
      <c r="AF390" s="155"/>
      <c r="AG390" s="155"/>
      <c r="AH390" s="155"/>
      <c r="AI390" s="155"/>
      <c r="AJ390" s="155"/>
      <c r="AK390" s="155"/>
      <c r="AL390" s="155"/>
      <c r="AM390" s="155"/>
      <c r="AN390" s="155"/>
      <c r="AO390" s="155"/>
      <c r="AP390" s="155"/>
      <c r="AQ390" s="155"/>
      <c r="AR390" s="155"/>
      <c r="AS390" s="155"/>
      <c r="AT390" s="157" t="s">
        <v>199</v>
      </c>
      <c r="AU390" s="157" t="s">
        <v>86</v>
      </c>
      <c r="AV390" s="155" t="s">
        <v>86</v>
      </c>
      <c r="AW390" s="155" t="s">
        <v>32</v>
      </c>
      <c r="AX390" s="155" t="s">
        <v>76</v>
      </c>
      <c r="AY390" s="157" t="s">
        <v>127</v>
      </c>
      <c r="AZ390" s="155"/>
      <c r="BA390" s="155"/>
      <c r="BB390" s="155"/>
      <c r="BC390" s="155"/>
      <c r="BD390" s="155"/>
      <c r="BE390" s="155"/>
      <c r="BF390" s="155"/>
      <c r="BG390" s="155"/>
      <c r="BH390" s="155"/>
      <c r="BI390" s="155"/>
      <c r="BJ390" s="155"/>
      <c r="BK390" s="155"/>
      <c r="BL390" s="155"/>
      <c r="BM390" s="155"/>
    </row>
    <row r="391" spans="1:65" ht="15.75" customHeight="1">
      <c r="A391" s="148"/>
      <c r="B391" s="149"/>
      <c r="C391" s="148"/>
      <c r="D391" s="150" t="s">
        <v>199</v>
      </c>
      <c r="E391" s="151" t="s">
        <v>1</v>
      </c>
      <c r="F391" s="152" t="s">
        <v>369</v>
      </c>
      <c r="G391" s="148"/>
      <c r="H391" s="151" t="s">
        <v>1</v>
      </c>
      <c r="I391" s="148"/>
      <c r="J391" s="148"/>
      <c r="K391" s="148"/>
      <c r="L391" s="149"/>
      <c r="M391" s="153"/>
      <c r="N391" s="148"/>
      <c r="O391" s="148"/>
      <c r="P391" s="148"/>
      <c r="Q391" s="148"/>
      <c r="R391" s="148"/>
      <c r="S391" s="148"/>
      <c r="T391" s="154"/>
      <c r="U391" s="148"/>
      <c r="V391" s="148"/>
      <c r="W391" s="14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51" t="s">
        <v>199</v>
      </c>
      <c r="AU391" s="151" t="s">
        <v>86</v>
      </c>
      <c r="AV391" s="148" t="s">
        <v>84</v>
      </c>
      <c r="AW391" s="148" t="s">
        <v>32</v>
      </c>
      <c r="AX391" s="148" t="s">
        <v>76</v>
      </c>
      <c r="AY391" s="151" t="s">
        <v>127</v>
      </c>
      <c r="AZ391" s="148"/>
      <c r="BA391" s="148"/>
      <c r="BB391" s="148"/>
      <c r="BC391" s="148"/>
      <c r="BD391" s="148"/>
      <c r="BE391" s="148"/>
      <c r="BF391" s="148"/>
      <c r="BG391" s="148"/>
      <c r="BH391" s="148"/>
      <c r="BI391" s="148"/>
      <c r="BJ391" s="148"/>
      <c r="BK391" s="148"/>
      <c r="BL391" s="148"/>
      <c r="BM391" s="148"/>
    </row>
    <row r="392" spans="1:65" ht="15.75" customHeight="1">
      <c r="A392" s="155"/>
      <c r="B392" s="156"/>
      <c r="C392" s="155"/>
      <c r="D392" s="150" t="s">
        <v>199</v>
      </c>
      <c r="E392" s="157" t="s">
        <v>1</v>
      </c>
      <c r="F392" s="158" t="s">
        <v>487</v>
      </c>
      <c r="G392" s="155"/>
      <c r="H392" s="159">
        <v>7.4550000000000001</v>
      </c>
      <c r="I392" s="155"/>
      <c r="J392" s="155"/>
      <c r="K392" s="155"/>
      <c r="L392" s="156"/>
      <c r="M392" s="160"/>
      <c r="N392" s="155"/>
      <c r="O392" s="155"/>
      <c r="P392" s="155"/>
      <c r="Q392" s="155"/>
      <c r="R392" s="155"/>
      <c r="S392" s="155"/>
      <c r="T392" s="161"/>
      <c r="U392" s="155"/>
      <c r="V392" s="155"/>
      <c r="W392" s="155"/>
      <c r="X392" s="155"/>
      <c r="Y392" s="155"/>
      <c r="Z392" s="155"/>
      <c r="AA392" s="155"/>
      <c r="AB392" s="155"/>
      <c r="AC392" s="155"/>
      <c r="AD392" s="155"/>
      <c r="AE392" s="155"/>
      <c r="AF392" s="155"/>
      <c r="AG392" s="155"/>
      <c r="AH392" s="155"/>
      <c r="AI392" s="155"/>
      <c r="AJ392" s="155"/>
      <c r="AK392" s="155"/>
      <c r="AL392" s="155"/>
      <c r="AM392" s="155"/>
      <c r="AN392" s="155"/>
      <c r="AO392" s="155"/>
      <c r="AP392" s="155"/>
      <c r="AQ392" s="155"/>
      <c r="AR392" s="155"/>
      <c r="AS392" s="155"/>
      <c r="AT392" s="157" t="s">
        <v>199</v>
      </c>
      <c r="AU392" s="157" t="s">
        <v>86</v>
      </c>
      <c r="AV392" s="155" t="s">
        <v>86</v>
      </c>
      <c r="AW392" s="155" t="s">
        <v>32</v>
      </c>
      <c r="AX392" s="155" t="s">
        <v>76</v>
      </c>
      <c r="AY392" s="157" t="s">
        <v>127</v>
      </c>
      <c r="AZ392" s="155"/>
      <c r="BA392" s="155"/>
      <c r="BB392" s="155"/>
      <c r="BC392" s="155"/>
      <c r="BD392" s="155"/>
      <c r="BE392" s="155"/>
      <c r="BF392" s="155"/>
      <c r="BG392" s="155"/>
      <c r="BH392" s="155"/>
      <c r="BI392" s="155"/>
      <c r="BJ392" s="155"/>
      <c r="BK392" s="155"/>
      <c r="BL392" s="155"/>
      <c r="BM392" s="155"/>
    </row>
    <row r="393" spans="1:65" ht="15.75" customHeight="1">
      <c r="A393" s="162"/>
      <c r="B393" s="163"/>
      <c r="C393" s="162"/>
      <c r="D393" s="150" t="s">
        <v>199</v>
      </c>
      <c r="E393" s="164" t="s">
        <v>1</v>
      </c>
      <c r="F393" s="165" t="s">
        <v>218</v>
      </c>
      <c r="G393" s="162"/>
      <c r="H393" s="166">
        <v>27.178999999999998</v>
      </c>
      <c r="I393" s="162"/>
      <c r="J393" s="162"/>
      <c r="K393" s="162"/>
      <c r="L393" s="163"/>
      <c r="M393" s="167"/>
      <c r="N393" s="162"/>
      <c r="O393" s="162"/>
      <c r="P393" s="162"/>
      <c r="Q393" s="162"/>
      <c r="R393" s="162"/>
      <c r="S393" s="162"/>
      <c r="T393" s="168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4" t="s">
        <v>199</v>
      </c>
      <c r="AU393" s="164" t="s">
        <v>86</v>
      </c>
      <c r="AV393" s="162" t="s">
        <v>144</v>
      </c>
      <c r="AW393" s="162" t="s">
        <v>32</v>
      </c>
      <c r="AX393" s="162" t="s">
        <v>84</v>
      </c>
      <c r="AY393" s="164" t="s">
        <v>127</v>
      </c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</row>
    <row r="394" spans="1:65" ht="24" customHeight="1">
      <c r="A394" s="18"/>
      <c r="B394" s="19"/>
      <c r="C394" s="129" t="s">
        <v>636</v>
      </c>
      <c r="D394" s="129" t="s">
        <v>130</v>
      </c>
      <c r="E394" s="130" t="s">
        <v>637</v>
      </c>
      <c r="F394" s="131" t="s">
        <v>638</v>
      </c>
      <c r="G394" s="132" t="s">
        <v>197</v>
      </c>
      <c r="H394" s="133">
        <v>15.266999999999999</v>
      </c>
      <c r="I394" s="134"/>
      <c r="J394" s="135">
        <f>ROUND(I394*H394,2)</f>
        <v>0</v>
      </c>
      <c r="K394" s="131" t="s">
        <v>1</v>
      </c>
      <c r="L394" s="19"/>
      <c r="M394" s="136" t="s">
        <v>1</v>
      </c>
      <c r="N394" s="137" t="s">
        <v>41</v>
      </c>
      <c r="O394" s="18"/>
      <c r="P394" s="138">
        <f>O394*H394</f>
        <v>0</v>
      </c>
      <c r="Q394" s="138">
        <v>2.93624E-2</v>
      </c>
      <c r="R394" s="138">
        <f>Q394*H394</f>
        <v>0.44827576079999998</v>
      </c>
      <c r="S394" s="138">
        <v>0</v>
      </c>
      <c r="T394" s="139">
        <f>S394*H394</f>
        <v>0</v>
      </c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40" t="s">
        <v>277</v>
      </c>
      <c r="AS394" s="18"/>
      <c r="AT394" s="140" t="s">
        <v>130</v>
      </c>
      <c r="AU394" s="140" t="s">
        <v>86</v>
      </c>
      <c r="AV394" s="18"/>
      <c r="AW394" s="18"/>
      <c r="AX394" s="18"/>
      <c r="AY394" s="3" t="s">
        <v>127</v>
      </c>
      <c r="AZ394" s="18"/>
      <c r="BA394" s="18"/>
      <c r="BB394" s="18"/>
      <c r="BC394" s="18"/>
      <c r="BD394" s="18"/>
      <c r="BE394" s="141">
        <f>IF(N394="základní",J394,0)</f>
        <v>0</v>
      </c>
      <c r="BF394" s="141">
        <f>IF(N394="snížená",J394,0)</f>
        <v>0</v>
      </c>
      <c r="BG394" s="141">
        <f>IF(N394="zákl. přenesená",J394,0)</f>
        <v>0</v>
      </c>
      <c r="BH394" s="141">
        <f>IF(N394="sníž. přenesená",J394,0)</f>
        <v>0</v>
      </c>
      <c r="BI394" s="141">
        <f>IF(N394="nulová",J394,0)</f>
        <v>0</v>
      </c>
      <c r="BJ394" s="3" t="s">
        <v>84</v>
      </c>
      <c r="BK394" s="141">
        <f>ROUND(I394*H394,2)</f>
        <v>0</v>
      </c>
      <c r="BL394" s="3" t="s">
        <v>277</v>
      </c>
      <c r="BM394" s="140" t="s">
        <v>639</v>
      </c>
    </row>
    <row r="395" spans="1:65" ht="15.75" customHeight="1">
      <c r="A395" s="155"/>
      <c r="B395" s="156"/>
      <c r="C395" s="155"/>
      <c r="D395" s="150" t="s">
        <v>199</v>
      </c>
      <c r="E395" s="157" t="s">
        <v>1</v>
      </c>
      <c r="F395" s="158" t="s">
        <v>640</v>
      </c>
      <c r="G395" s="155"/>
      <c r="H395" s="159">
        <v>17.04</v>
      </c>
      <c r="I395" s="155"/>
      <c r="J395" s="155"/>
      <c r="K395" s="155"/>
      <c r="L395" s="156"/>
      <c r="M395" s="160"/>
      <c r="N395" s="155"/>
      <c r="O395" s="155"/>
      <c r="P395" s="155"/>
      <c r="Q395" s="155"/>
      <c r="R395" s="155"/>
      <c r="S395" s="155"/>
      <c r="T395" s="161"/>
      <c r="U395" s="155"/>
      <c r="V395" s="155"/>
      <c r="W395" s="155"/>
      <c r="X395" s="155"/>
      <c r="Y395" s="155"/>
      <c r="Z395" s="155"/>
      <c r="AA395" s="155"/>
      <c r="AB395" s="155"/>
      <c r="AC395" s="155"/>
      <c r="AD395" s="155"/>
      <c r="AE395" s="155"/>
      <c r="AF395" s="155"/>
      <c r="AG395" s="155"/>
      <c r="AH395" s="155"/>
      <c r="AI395" s="155"/>
      <c r="AJ395" s="155"/>
      <c r="AK395" s="155"/>
      <c r="AL395" s="155"/>
      <c r="AM395" s="155"/>
      <c r="AN395" s="155"/>
      <c r="AO395" s="155"/>
      <c r="AP395" s="155"/>
      <c r="AQ395" s="155"/>
      <c r="AR395" s="155"/>
      <c r="AS395" s="155"/>
      <c r="AT395" s="157" t="s">
        <v>199</v>
      </c>
      <c r="AU395" s="157" t="s">
        <v>86</v>
      </c>
      <c r="AV395" s="155" t="s">
        <v>86</v>
      </c>
      <c r="AW395" s="155" t="s">
        <v>32</v>
      </c>
      <c r="AX395" s="155" t="s">
        <v>76</v>
      </c>
      <c r="AY395" s="157" t="s">
        <v>127</v>
      </c>
      <c r="AZ395" s="155"/>
      <c r="BA395" s="155"/>
      <c r="BB395" s="155"/>
      <c r="BC395" s="155"/>
      <c r="BD395" s="155"/>
      <c r="BE395" s="155"/>
      <c r="BF395" s="155"/>
      <c r="BG395" s="155"/>
      <c r="BH395" s="155"/>
      <c r="BI395" s="155"/>
      <c r="BJ395" s="155"/>
      <c r="BK395" s="155"/>
      <c r="BL395" s="155"/>
      <c r="BM395" s="155"/>
    </row>
    <row r="396" spans="1:65" ht="15.75" customHeight="1">
      <c r="A396" s="155"/>
      <c r="B396" s="156"/>
      <c r="C396" s="155"/>
      <c r="D396" s="150" t="s">
        <v>199</v>
      </c>
      <c r="E396" s="157" t="s">
        <v>1</v>
      </c>
      <c r="F396" s="158" t="s">
        <v>641</v>
      </c>
      <c r="G396" s="155"/>
      <c r="H396" s="159">
        <v>-1.7729999999999999</v>
      </c>
      <c r="I396" s="155"/>
      <c r="J396" s="155"/>
      <c r="K396" s="155"/>
      <c r="L396" s="156"/>
      <c r="M396" s="160"/>
      <c r="N396" s="155"/>
      <c r="O396" s="155"/>
      <c r="P396" s="155"/>
      <c r="Q396" s="155"/>
      <c r="R396" s="155"/>
      <c r="S396" s="155"/>
      <c r="T396" s="161"/>
      <c r="U396" s="155"/>
      <c r="V396" s="155"/>
      <c r="W396" s="155"/>
      <c r="X396" s="155"/>
      <c r="Y396" s="155"/>
      <c r="Z396" s="155"/>
      <c r="AA396" s="155"/>
      <c r="AB396" s="155"/>
      <c r="AC396" s="155"/>
      <c r="AD396" s="155"/>
      <c r="AE396" s="155"/>
      <c r="AF396" s="155"/>
      <c r="AG396" s="155"/>
      <c r="AH396" s="155"/>
      <c r="AI396" s="155"/>
      <c r="AJ396" s="155"/>
      <c r="AK396" s="155"/>
      <c r="AL396" s="155"/>
      <c r="AM396" s="155"/>
      <c r="AN396" s="155"/>
      <c r="AO396" s="155"/>
      <c r="AP396" s="155"/>
      <c r="AQ396" s="155"/>
      <c r="AR396" s="155"/>
      <c r="AS396" s="155"/>
      <c r="AT396" s="157" t="s">
        <v>199</v>
      </c>
      <c r="AU396" s="157" t="s">
        <v>86</v>
      </c>
      <c r="AV396" s="155" t="s">
        <v>86</v>
      </c>
      <c r="AW396" s="155" t="s">
        <v>32</v>
      </c>
      <c r="AX396" s="155" t="s">
        <v>76</v>
      </c>
      <c r="AY396" s="157" t="s">
        <v>127</v>
      </c>
      <c r="AZ396" s="155"/>
      <c r="BA396" s="155"/>
      <c r="BB396" s="155"/>
      <c r="BC396" s="155"/>
      <c r="BD396" s="155"/>
      <c r="BE396" s="155"/>
      <c r="BF396" s="155"/>
      <c r="BG396" s="155"/>
      <c r="BH396" s="155"/>
      <c r="BI396" s="155"/>
      <c r="BJ396" s="155"/>
      <c r="BK396" s="155"/>
      <c r="BL396" s="155"/>
      <c r="BM396" s="155"/>
    </row>
    <row r="397" spans="1:65" ht="15.75" customHeight="1">
      <c r="A397" s="162"/>
      <c r="B397" s="163"/>
      <c r="C397" s="162"/>
      <c r="D397" s="150" t="s">
        <v>199</v>
      </c>
      <c r="E397" s="164" t="s">
        <v>1</v>
      </c>
      <c r="F397" s="165" t="s">
        <v>218</v>
      </c>
      <c r="G397" s="162"/>
      <c r="H397" s="166">
        <v>15.266999999999999</v>
      </c>
      <c r="I397" s="162"/>
      <c r="J397" s="162"/>
      <c r="K397" s="162"/>
      <c r="L397" s="163"/>
      <c r="M397" s="167"/>
      <c r="N397" s="162"/>
      <c r="O397" s="162"/>
      <c r="P397" s="162"/>
      <c r="Q397" s="162"/>
      <c r="R397" s="162"/>
      <c r="S397" s="162"/>
      <c r="T397" s="168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4" t="s">
        <v>199</v>
      </c>
      <c r="AU397" s="164" t="s">
        <v>86</v>
      </c>
      <c r="AV397" s="162" t="s">
        <v>144</v>
      </c>
      <c r="AW397" s="162" t="s">
        <v>32</v>
      </c>
      <c r="AX397" s="162" t="s">
        <v>84</v>
      </c>
      <c r="AY397" s="164" t="s">
        <v>127</v>
      </c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</row>
    <row r="398" spans="1:65" ht="21.75" customHeight="1">
      <c r="A398" s="18"/>
      <c r="B398" s="19"/>
      <c r="C398" s="129" t="s">
        <v>642</v>
      </c>
      <c r="D398" s="129" t="s">
        <v>130</v>
      </c>
      <c r="E398" s="130" t="s">
        <v>643</v>
      </c>
      <c r="F398" s="131" t="s">
        <v>644</v>
      </c>
      <c r="G398" s="132" t="s">
        <v>197</v>
      </c>
      <c r="H398" s="133">
        <v>71.051000000000002</v>
      </c>
      <c r="I398" s="134"/>
      <c r="J398" s="135">
        <f>ROUND(I398*H398,2)</f>
        <v>0</v>
      </c>
      <c r="K398" s="131" t="s">
        <v>134</v>
      </c>
      <c r="L398" s="19"/>
      <c r="M398" s="136" t="s">
        <v>1</v>
      </c>
      <c r="N398" s="137" t="s">
        <v>41</v>
      </c>
      <c r="O398" s="18"/>
      <c r="P398" s="138">
        <f>O398*H398</f>
        <v>0</v>
      </c>
      <c r="Q398" s="138">
        <v>2.0000000000000001E-4</v>
      </c>
      <c r="R398" s="138">
        <f>Q398*H398</f>
        <v>1.4210200000000001E-2</v>
      </c>
      <c r="S398" s="138">
        <v>0</v>
      </c>
      <c r="T398" s="139">
        <f>S398*H398</f>
        <v>0</v>
      </c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40" t="s">
        <v>277</v>
      </c>
      <c r="AS398" s="18"/>
      <c r="AT398" s="140" t="s">
        <v>130</v>
      </c>
      <c r="AU398" s="140" t="s">
        <v>86</v>
      </c>
      <c r="AV398" s="18"/>
      <c r="AW398" s="18"/>
      <c r="AX398" s="18"/>
      <c r="AY398" s="3" t="s">
        <v>127</v>
      </c>
      <c r="AZ398" s="18"/>
      <c r="BA398" s="18"/>
      <c r="BB398" s="18"/>
      <c r="BC398" s="18"/>
      <c r="BD398" s="18"/>
      <c r="BE398" s="141">
        <f>IF(N398="základní",J398,0)</f>
        <v>0</v>
      </c>
      <c r="BF398" s="141">
        <f>IF(N398="snížená",J398,0)</f>
        <v>0</v>
      </c>
      <c r="BG398" s="141">
        <f>IF(N398="zákl. přenesená",J398,0)</f>
        <v>0</v>
      </c>
      <c r="BH398" s="141">
        <f>IF(N398="sníž. přenesená",J398,0)</f>
        <v>0</v>
      </c>
      <c r="BI398" s="141">
        <f>IF(N398="nulová",J398,0)</f>
        <v>0</v>
      </c>
      <c r="BJ398" s="3" t="s">
        <v>84</v>
      </c>
      <c r="BK398" s="141">
        <f>ROUND(I398*H398,2)</f>
        <v>0</v>
      </c>
      <c r="BL398" s="3" t="s">
        <v>277</v>
      </c>
      <c r="BM398" s="140" t="s">
        <v>645</v>
      </c>
    </row>
    <row r="399" spans="1:65" ht="15.75" customHeight="1">
      <c r="A399" s="155"/>
      <c r="B399" s="156"/>
      <c r="C399" s="155"/>
      <c r="D399" s="150" t="s">
        <v>199</v>
      </c>
      <c r="E399" s="157" t="s">
        <v>1</v>
      </c>
      <c r="F399" s="158" t="s">
        <v>646</v>
      </c>
      <c r="G399" s="155"/>
      <c r="H399" s="159">
        <v>71.051000000000002</v>
      </c>
      <c r="I399" s="155"/>
      <c r="J399" s="155"/>
      <c r="K399" s="155"/>
      <c r="L399" s="156"/>
      <c r="M399" s="160"/>
      <c r="N399" s="155"/>
      <c r="O399" s="155"/>
      <c r="P399" s="155"/>
      <c r="Q399" s="155"/>
      <c r="R399" s="155"/>
      <c r="S399" s="155"/>
      <c r="T399" s="161"/>
      <c r="U399" s="155"/>
      <c r="V399" s="155"/>
      <c r="W399" s="155"/>
      <c r="X399" s="155"/>
      <c r="Y399" s="155"/>
      <c r="Z399" s="155"/>
      <c r="AA399" s="155"/>
      <c r="AB399" s="155"/>
      <c r="AC399" s="155"/>
      <c r="AD399" s="155"/>
      <c r="AE399" s="155"/>
      <c r="AF399" s="155"/>
      <c r="AG399" s="155"/>
      <c r="AH399" s="155"/>
      <c r="AI399" s="155"/>
      <c r="AJ399" s="155"/>
      <c r="AK399" s="155"/>
      <c r="AL399" s="155"/>
      <c r="AM399" s="155"/>
      <c r="AN399" s="155"/>
      <c r="AO399" s="155"/>
      <c r="AP399" s="155"/>
      <c r="AQ399" s="155"/>
      <c r="AR399" s="155"/>
      <c r="AS399" s="155"/>
      <c r="AT399" s="157" t="s">
        <v>199</v>
      </c>
      <c r="AU399" s="157" t="s">
        <v>86</v>
      </c>
      <c r="AV399" s="155" t="s">
        <v>86</v>
      </c>
      <c r="AW399" s="155" t="s">
        <v>32</v>
      </c>
      <c r="AX399" s="155" t="s">
        <v>84</v>
      </c>
      <c r="AY399" s="157" t="s">
        <v>127</v>
      </c>
      <c r="AZ399" s="155"/>
      <c r="BA399" s="155"/>
      <c r="BB399" s="155"/>
      <c r="BC399" s="155"/>
      <c r="BD399" s="155"/>
      <c r="BE399" s="155"/>
      <c r="BF399" s="155"/>
      <c r="BG399" s="155"/>
      <c r="BH399" s="155"/>
      <c r="BI399" s="155"/>
      <c r="BJ399" s="155"/>
      <c r="BK399" s="155"/>
      <c r="BL399" s="155"/>
      <c r="BM399" s="155"/>
    </row>
    <row r="400" spans="1:65" ht="16.5" customHeight="1">
      <c r="A400" s="18"/>
      <c r="B400" s="19"/>
      <c r="C400" s="129" t="s">
        <v>647</v>
      </c>
      <c r="D400" s="129" t="s">
        <v>130</v>
      </c>
      <c r="E400" s="130" t="s">
        <v>648</v>
      </c>
      <c r="F400" s="131" t="s">
        <v>649</v>
      </c>
      <c r="G400" s="132" t="s">
        <v>209</v>
      </c>
      <c r="H400" s="133">
        <v>46.15</v>
      </c>
      <c r="I400" s="134"/>
      <c r="J400" s="135">
        <f>ROUND(I400*H400,2)</f>
        <v>0</v>
      </c>
      <c r="K400" s="131" t="s">
        <v>1</v>
      </c>
      <c r="L400" s="19"/>
      <c r="M400" s="136" t="s">
        <v>1</v>
      </c>
      <c r="N400" s="137" t="s">
        <v>41</v>
      </c>
      <c r="O400" s="18"/>
      <c r="P400" s="138">
        <f>O400*H400</f>
        <v>0</v>
      </c>
      <c r="Q400" s="138">
        <v>2.0000000000000002E-5</v>
      </c>
      <c r="R400" s="138">
        <f>Q400*H400</f>
        <v>9.230000000000001E-4</v>
      </c>
      <c r="S400" s="138">
        <v>0</v>
      </c>
      <c r="T400" s="139">
        <f>S400*H400</f>
        <v>0</v>
      </c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40" t="s">
        <v>277</v>
      </c>
      <c r="AS400" s="18"/>
      <c r="AT400" s="140" t="s">
        <v>130</v>
      </c>
      <c r="AU400" s="140" t="s">
        <v>86</v>
      </c>
      <c r="AV400" s="18"/>
      <c r="AW400" s="18"/>
      <c r="AX400" s="18"/>
      <c r="AY400" s="3" t="s">
        <v>127</v>
      </c>
      <c r="AZ400" s="18"/>
      <c r="BA400" s="18"/>
      <c r="BB400" s="18"/>
      <c r="BC400" s="18"/>
      <c r="BD400" s="18"/>
      <c r="BE400" s="141">
        <f>IF(N400="základní",J400,0)</f>
        <v>0</v>
      </c>
      <c r="BF400" s="141">
        <f>IF(N400="snížená",J400,0)</f>
        <v>0</v>
      </c>
      <c r="BG400" s="141">
        <f>IF(N400="zákl. přenesená",J400,0)</f>
        <v>0</v>
      </c>
      <c r="BH400" s="141">
        <f>IF(N400="sníž. přenesená",J400,0)</f>
        <v>0</v>
      </c>
      <c r="BI400" s="141">
        <f>IF(N400="nulová",J400,0)</f>
        <v>0</v>
      </c>
      <c r="BJ400" s="3" t="s">
        <v>84</v>
      </c>
      <c r="BK400" s="141">
        <f>ROUND(I400*H400,2)</f>
        <v>0</v>
      </c>
      <c r="BL400" s="3" t="s">
        <v>277</v>
      </c>
      <c r="BM400" s="140" t="s">
        <v>650</v>
      </c>
    </row>
    <row r="401" spans="1:65" ht="15.75" customHeight="1">
      <c r="A401" s="155"/>
      <c r="B401" s="156"/>
      <c r="C401" s="155"/>
      <c r="D401" s="150" t="s">
        <v>199</v>
      </c>
      <c r="E401" s="157" t="s">
        <v>1</v>
      </c>
      <c r="F401" s="158" t="s">
        <v>651</v>
      </c>
      <c r="G401" s="155"/>
      <c r="H401" s="159">
        <v>46.15</v>
      </c>
      <c r="I401" s="155"/>
      <c r="J401" s="155"/>
      <c r="K401" s="155"/>
      <c r="L401" s="156"/>
      <c r="M401" s="160"/>
      <c r="N401" s="155"/>
      <c r="O401" s="155"/>
      <c r="P401" s="155"/>
      <c r="Q401" s="155"/>
      <c r="R401" s="155"/>
      <c r="S401" s="155"/>
      <c r="T401" s="161"/>
      <c r="U401" s="155"/>
      <c r="V401" s="155"/>
      <c r="W401" s="155"/>
      <c r="X401" s="155"/>
      <c r="Y401" s="155"/>
      <c r="Z401" s="155"/>
      <c r="AA401" s="155"/>
      <c r="AB401" s="155"/>
      <c r="AC401" s="155"/>
      <c r="AD401" s="155"/>
      <c r="AE401" s="155"/>
      <c r="AF401" s="155"/>
      <c r="AG401" s="155"/>
      <c r="AH401" s="155"/>
      <c r="AI401" s="155"/>
      <c r="AJ401" s="155"/>
      <c r="AK401" s="155"/>
      <c r="AL401" s="155"/>
      <c r="AM401" s="155"/>
      <c r="AN401" s="155"/>
      <c r="AO401" s="155"/>
      <c r="AP401" s="155"/>
      <c r="AQ401" s="155"/>
      <c r="AR401" s="155"/>
      <c r="AS401" s="155"/>
      <c r="AT401" s="157" t="s">
        <v>199</v>
      </c>
      <c r="AU401" s="157" t="s">
        <v>86</v>
      </c>
      <c r="AV401" s="155" t="s">
        <v>86</v>
      </c>
      <c r="AW401" s="155" t="s">
        <v>32</v>
      </c>
      <c r="AX401" s="155" t="s">
        <v>84</v>
      </c>
      <c r="AY401" s="157" t="s">
        <v>127</v>
      </c>
      <c r="AZ401" s="155"/>
      <c r="BA401" s="155"/>
      <c r="BB401" s="155"/>
      <c r="BC401" s="155"/>
      <c r="BD401" s="155"/>
      <c r="BE401" s="155"/>
      <c r="BF401" s="155"/>
      <c r="BG401" s="155"/>
      <c r="BH401" s="155"/>
      <c r="BI401" s="155"/>
      <c r="BJ401" s="155"/>
      <c r="BK401" s="155"/>
      <c r="BL401" s="155"/>
      <c r="BM401" s="155"/>
    </row>
    <row r="402" spans="1:65" ht="33" customHeight="1">
      <c r="A402" s="18"/>
      <c r="B402" s="19"/>
      <c r="C402" s="129" t="s">
        <v>652</v>
      </c>
      <c r="D402" s="129" t="s">
        <v>130</v>
      </c>
      <c r="E402" s="130" t="s">
        <v>653</v>
      </c>
      <c r="F402" s="131" t="s">
        <v>654</v>
      </c>
      <c r="G402" s="132" t="s">
        <v>197</v>
      </c>
      <c r="H402" s="133">
        <v>3.6</v>
      </c>
      <c r="I402" s="134"/>
      <c r="J402" s="135">
        <f>ROUND(I402*H402,2)</f>
        <v>0</v>
      </c>
      <c r="K402" s="131" t="s">
        <v>134</v>
      </c>
      <c r="L402" s="19"/>
      <c r="M402" s="136" t="s">
        <v>1</v>
      </c>
      <c r="N402" s="137" t="s">
        <v>41</v>
      </c>
      <c r="O402" s="18"/>
      <c r="P402" s="138">
        <f>O402*H402</f>
        <v>0</v>
      </c>
      <c r="Q402" s="138">
        <v>1.35567E-2</v>
      </c>
      <c r="R402" s="138">
        <f>Q402*H402</f>
        <v>4.8804119999999999E-2</v>
      </c>
      <c r="S402" s="138">
        <v>0</v>
      </c>
      <c r="T402" s="139">
        <f>S402*H402</f>
        <v>0</v>
      </c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40" t="s">
        <v>277</v>
      </c>
      <c r="AS402" s="18"/>
      <c r="AT402" s="140" t="s">
        <v>130</v>
      </c>
      <c r="AU402" s="140" t="s">
        <v>86</v>
      </c>
      <c r="AV402" s="18"/>
      <c r="AW402" s="18"/>
      <c r="AX402" s="18"/>
      <c r="AY402" s="3" t="s">
        <v>127</v>
      </c>
      <c r="AZ402" s="18"/>
      <c r="BA402" s="18"/>
      <c r="BB402" s="18"/>
      <c r="BC402" s="18"/>
      <c r="BD402" s="18"/>
      <c r="BE402" s="141">
        <f>IF(N402="základní",J402,0)</f>
        <v>0</v>
      </c>
      <c r="BF402" s="141">
        <f>IF(N402="snížená",J402,0)</f>
        <v>0</v>
      </c>
      <c r="BG402" s="141">
        <f>IF(N402="zákl. přenesená",J402,0)</f>
        <v>0</v>
      </c>
      <c r="BH402" s="141">
        <f>IF(N402="sníž. přenesená",J402,0)</f>
        <v>0</v>
      </c>
      <c r="BI402" s="141">
        <f>IF(N402="nulová",J402,0)</f>
        <v>0</v>
      </c>
      <c r="BJ402" s="3" t="s">
        <v>84</v>
      </c>
      <c r="BK402" s="141">
        <f>ROUND(I402*H402,2)</f>
        <v>0</v>
      </c>
      <c r="BL402" s="3" t="s">
        <v>277</v>
      </c>
      <c r="BM402" s="140" t="s">
        <v>655</v>
      </c>
    </row>
    <row r="403" spans="1:65" ht="15.75" customHeight="1">
      <c r="A403" s="148"/>
      <c r="B403" s="149"/>
      <c r="C403" s="148"/>
      <c r="D403" s="150" t="s">
        <v>199</v>
      </c>
      <c r="E403" s="151" t="s">
        <v>1</v>
      </c>
      <c r="F403" s="152" t="s">
        <v>656</v>
      </c>
      <c r="G403" s="148"/>
      <c r="H403" s="151" t="s">
        <v>1</v>
      </c>
      <c r="I403" s="148"/>
      <c r="J403" s="148"/>
      <c r="K403" s="148"/>
      <c r="L403" s="149"/>
      <c r="M403" s="153"/>
      <c r="N403" s="148"/>
      <c r="O403" s="148"/>
      <c r="P403" s="148"/>
      <c r="Q403" s="148"/>
      <c r="R403" s="148"/>
      <c r="S403" s="148"/>
      <c r="T403" s="154"/>
      <c r="U403" s="148"/>
      <c r="V403" s="148"/>
      <c r="W403" s="14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51" t="s">
        <v>199</v>
      </c>
      <c r="AU403" s="151" t="s">
        <v>86</v>
      </c>
      <c r="AV403" s="148" t="s">
        <v>84</v>
      </c>
      <c r="AW403" s="148" t="s">
        <v>32</v>
      </c>
      <c r="AX403" s="148" t="s">
        <v>76</v>
      </c>
      <c r="AY403" s="151" t="s">
        <v>127</v>
      </c>
      <c r="AZ403" s="148"/>
      <c r="BA403" s="148"/>
      <c r="BB403" s="148"/>
      <c r="BC403" s="148"/>
      <c r="BD403" s="148"/>
      <c r="BE403" s="148"/>
      <c r="BF403" s="148"/>
      <c r="BG403" s="148"/>
      <c r="BH403" s="148"/>
      <c r="BI403" s="148"/>
      <c r="BJ403" s="148"/>
      <c r="BK403" s="148"/>
      <c r="BL403" s="148"/>
      <c r="BM403" s="148"/>
    </row>
    <row r="404" spans="1:65" ht="15.75" customHeight="1">
      <c r="A404" s="155"/>
      <c r="B404" s="156"/>
      <c r="C404" s="155"/>
      <c r="D404" s="150" t="s">
        <v>199</v>
      </c>
      <c r="E404" s="157" t="s">
        <v>1</v>
      </c>
      <c r="F404" s="158" t="s">
        <v>657</v>
      </c>
      <c r="G404" s="155"/>
      <c r="H404" s="159">
        <v>3.6</v>
      </c>
      <c r="I404" s="155"/>
      <c r="J404" s="155"/>
      <c r="K404" s="155"/>
      <c r="L404" s="156"/>
      <c r="M404" s="160"/>
      <c r="N404" s="155"/>
      <c r="O404" s="155"/>
      <c r="P404" s="155"/>
      <c r="Q404" s="155"/>
      <c r="R404" s="155"/>
      <c r="S404" s="155"/>
      <c r="T404" s="161"/>
      <c r="U404" s="155"/>
      <c r="V404" s="155"/>
      <c r="W404" s="155"/>
      <c r="X404" s="155"/>
      <c r="Y404" s="155"/>
      <c r="Z404" s="155"/>
      <c r="AA404" s="155"/>
      <c r="AB404" s="155"/>
      <c r="AC404" s="155"/>
      <c r="AD404" s="155"/>
      <c r="AE404" s="155"/>
      <c r="AF404" s="155"/>
      <c r="AG404" s="155"/>
      <c r="AH404" s="155"/>
      <c r="AI404" s="155"/>
      <c r="AJ404" s="155"/>
      <c r="AK404" s="155"/>
      <c r="AL404" s="155"/>
      <c r="AM404" s="155"/>
      <c r="AN404" s="155"/>
      <c r="AO404" s="155"/>
      <c r="AP404" s="155"/>
      <c r="AQ404" s="155"/>
      <c r="AR404" s="155"/>
      <c r="AS404" s="155"/>
      <c r="AT404" s="157" t="s">
        <v>199</v>
      </c>
      <c r="AU404" s="157" t="s">
        <v>86</v>
      </c>
      <c r="AV404" s="155" t="s">
        <v>86</v>
      </c>
      <c r="AW404" s="155" t="s">
        <v>32</v>
      </c>
      <c r="AX404" s="155" t="s">
        <v>84</v>
      </c>
      <c r="AY404" s="157" t="s">
        <v>127</v>
      </c>
      <c r="AZ404" s="155"/>
      <c r="BA404" s="155"/>
      <c r="BB404" s="155"/>
      <c r="BC404" s="155"/>
      <c r="BD404" s="155"/>
      <c r="BE404" s="155"/>
      <c r="BF404" s="155"/>
      <c r="BG404" s="155"/>
      <c r="BH404" s="155"/>
      <c r="BI404" s="155"/>
      <c r="BJ404" s="155"/>
      <c r="BK404" s="155"/>
      <c r="BL404" s="155"/>
      <c r="BM404" s="155"/>
    </row>
    <row r="405" spans="1:65" ht="33" customHeight="1">
      <c r="A405" s="18"/>
      <c r="B405" s="19"/>
      <c r="C405" s="129" t="s">
        <v>658</v>
      </c>
      <c r="D405" s="129" t="s">
        <v>130</v>
      </c>
      <c r="E405" s="130" t="s">
        <v>659</v>
      </c>
      <c r="F405" s="131" t="s">
        <v>660</v>
      </c>
      <c r="G405" s="132" t="s">
        <v>197</v>
      </c>
      <c r="H405" s="133">
        <v>82.1</v>
      </c>
      <c r="I405" s="134"/>
      <c r="J405" s="135">
        <f>ROUND(I405*H405,2)</f>
        <v>0</v>
      </c>
      <c r="K405" s="131" t="s">
        <v>134</v>
      </c>
      <c r="L405" s="19"/>
      <c r="M405" s="136" t="s">
        <v>1</v>
      </c>
      <c r="N405" s="137" t="s">
        <v>41</v>
      </c>
      <c r="O405" s="18"/>
      <c r="P405" s="138">
        <f>O405*H405</f>
        <v>0</v>
      </c>
      <c r="Q405" s="138">
        <v>1.2547400000000001E-3</v>
      </c>
      <c r="R405" s="138">
        <f>Q405*H405</f>
        <v>0.103014154</v>
      </c>
      <c r="S405" s="138">
        <v>0</v>
      </c>
      <c r="T405" s="139">
        <f>S405*H405</f>
        <v>0</v>
      </c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40" t="s">
        <v>277</v>
      </c>
      <c r="AS405" s="18"/>
      <c r="AT405" s="140" t="s">
        <v>130</v>
      </c>
      <c r="AU405" s="140" t="s">
        <v>86</v>
      </c>
      <c r="AV405" s="18"/>
      <c r="AW405" s="18"/>
      <c r="AX405" s="18"/>
      <c r="AY405" s="3" t="s">
        <v>127</v>
      </c>
      <c r="AZ405" s="18"/>
      <c r="BA405" s="18"/>
      <c r="BB405" s="18"/>
      <c r="BC405" s="18"/>
      <c r="BD405" s="18"/>
      <c r="BE405" s="141">
        <f>IF(N405="základní",J405,0)</f>
        <v>0</v>
      </c>
      <c r="BF405" s="141">
        <f>IF(N405="snížená",J405,0)</f>
        <v>0</v>
      </c>
      <c r="BG405" s="141">
        <f>IF(N405="zákl. přenesená",J405,0)</f>
        <v>0</v>
      </c>
      <c r="BH405" s="141">
        <f>IF(N405="sníž. přenesená",J405,0)</f>
        <v>0</v>
      </c>
      <c r="BI405" s="141">
        <f>IF(N405="nulová",J405,0)</f>
        <v>0</v>
      </c>
      <c r="BJ405" s="3" t="s">
        <v>84</v>
      </c>
      <c r="BK405" s="141">
        <f>ROUND(I405*H405,2)</f>
        <v>0</v>
      </c>
      <c r="BL405" s="3" t="s">
        <v>277</v>
      </c>
      <c r="BM405" s="140" t="s">
        <v>661</v>
      </c>
    </row>
    <row r="406" spans="1:65" ht="15.75" customHeight="1">
      <c r="A406" s="148"/>
      <c r="B406" s="149"/>
      <c r="C406" s="148"/>
      <c r="D406" s="150" t="s">
        <v>199</v>
      </c>
      <c r="E406" s="151" t="s">
        <v>1</v>
      </c>
      <c r="F406" s="152" t="s">
        <v>396</v>
      </c>
      <c r="G406" s="148"/>
      <c r="H406" s="151" t="s">
        <v>1</v>
      </c>
      <c r="I406" s="148"/>
      <c r="J406" s="148"/>
      <c r="K406" s="148"/>
      <c r="L406" s="149"/>
      <c r="M406" s="153"/>
      <c r="N406" s="148"/>
      <c r="O406" s="148"/>
      <c r="P406" s="148"/>
      <c r="Q406" s="148"/>
      <c r="R406" s="148"/>
      <c r="S406" s="148"/>
      <c r="T406" s="154"/>
      <c r="U406" s="148"/>
      <c r="V406" s="148"/>
      <c r="W406" s="14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51" t="s">
        <v>199</v>
      </c>
      <c r="AU406" s="151" t="s">
        <v>86</v>
      </c>
      <c r="AV406" s="148" t="s">
        <v>84</v>
      </c>
      <c r="AW406" s="148" t="s">
        <v>32</v>
      </c>
      <c r="AX406" s="148" t="s">
        <v>76</v>
      </c>
      <c r="AY406" s="151" t="s">
        <v>127</v>
      </c>
      <c r="AZ406" s="148"/>
      <c r="BA406" s="148"/>
      <c r="BB406" s="148"/>
      <c r="BC406" s="148"/>
      <c r="BD406" s="148"/>
      <c r="BE406" s="148"/>
      <c r="BF406" s="148"/>
      <c r="BG406" s="148"/>
      <c r="BH406" s="148"/>
      <c r="BI406" s="148"/>
      <c r="BJ406" s="148"/>
      <c r="BK406" s="148"/>
      <c r="BL406" s="148"/>
      <c r="BM406" s="148"/>
    </row>
    <row r="407" spans="1:65" ht="15.75" customHeight="1">
      <c r="A407" s="155"/>
      <c r="B407" s="156"/>
      <c r="C407" s="155"/>
      <c r="D407" s="150" t="s">
        <v>199</v>
      </c>
      <c r="E407" s="157" t="s">
        <v>1</v>
      </c>
      <c r="F407" s="158" t="s">
        <v>662</v>
      </c>
      <c r="G407" s="155"/>
      <c r="H407" s="159">
        <v>9.1</v>
      </c>
      <c r="I407" s="155"/>
      <c r="J407" s="155"/>
      <c r="K407" s="155"/>
      <c r="L407" s="156"/>
      <c r="M407" s="160"/>
      <c r="N407" s="155"/>
      <c r="O407" s="155"/>
      <c r="P407" s="155"/>
      <c r="Q407" s="155"/>
      <c r="R407" s="155"/>
      <c r="S407" s="155"/>
      <c r="T407" s="161"/>
      <c r="U407" s="155"/>
      <c r="V407" s="155"/>
      <c r="W407" s="155"/>
      <c r="X407" s="155"/>
      <c r="Y407" s="155"/>
      <c r="Z407" s="155"/>
      <c r="AA407" s="155"/>
      <c r="AB407" s="155"/>
      <c r="AC407" s="155"/>
      <c r="AD407" s="155"/>
      <c r="AE407" s="155"/>
      <c r="AF407" s="155"/>
      <c r="AG407" s="155"/>
      <c r="AH407" s="155"/>
      <c r="AI407" s="155"/>
      <c r="AJ407" s="155"/>
      <c r="AK407" s="155"/>
      <c r="AL407" s="155"/>
      <c r="AM407" s="155"/>
      <c r="AN407" s="155"/>
      <c r="AO407" s="155"/>
      <c r="AP407" s="155"/>
      <c r="AQ407" s="155"/>
      <c r="AR407" s="155"/>
      <c r="AS407" s="155"/>
      <c r="AT407" s="157" t="s">
        <v>199</v>
      </c>
      <c r="AU407" s="157" t="s">
        <v>86</v>
      </c>
      <c r="AV407" s="155" t="s">
        <v>86</v>
      </c>
      <c r="AW407" s="155" t="s">
        <v>32</v>
      </c>
      <c r="AX407" s="155" t="s">
        <v>76</v>
      </c>
      <c r="AY407" s="157" t="s">
        <v>127</v>
      </c>
      <c r="AZ407" s="155"/>
      <c r="BA407" s="155"/>
      <c r="BB407" s="155"/>
      <c r="BC407" s="155"/>
      <c r="BD407" s="155"/>
      <c r="BE407" s="155"/>
      <c r="BF407" s="155"/>
      <c r="BG407" s="155"/>
      <c r="BH407" s="155"/>
      <c r="BI407" s="155"/>
      <c r="BJ407" s="155"/>
      <c r="BK407" s="155"/>
      <c r="BL407" s="155"/>
      <c r="BM407" s="155"/>
    </row>
    <row r="408" spans="1:65" ht="15.75" customHeight="1">
      <c r="A408" s="155"/>
      <c r="B408" s="156"/>
      <c r="C408" s="155"/>
      <c r="D408" s="150" t="s">
        <v>199</v>
      </c>
      <c r="E408" s="157" t="s">
        <v>1</v>
      </c>
      <c r="F408" s="158" t="s">
        <v>663</v>
      </c>
      <c r="G408" s="155"/>
      <c r="H408" s="159">
        <v>3.8</v>
      </c>
      <c r="I408" s="155"/>
      <c r="J408" s="155"/>
      <c r="K408" s="155"/>
      <c r="L408" s="156"/>
      <c r="M408" s="160"/>
      <c r="N408" s="155"/>
      <c r="O408" s="155"/>
      <c r="P408" s="155"/>
      <c r="Q408" s="155"/>
      <c r="R408" s="155"/>
      <c r="S408" s="155"/>
      <c r="T408" s="161"/>
      <c r="U408" s="155"/>
      <c r="V408" s="155"/>
      <c r="W408" s="155"/>
      <c r="X408" s="155"/>
      <c r="Y408" s="155"/>
      <c r="Z408" s="155"/>
      <c r="AA408" s="155"/>
      <c r="AB408" s="155"/>
      <c r="AC408" s="155"/>
      <c r="AD408" s="155"/>
      <c r="AE408" s="155"/>
      <c r="AF408" s="155"/>
      <c r="AG408" s="155"/>
      <c r="AH408" s="155"/>
      <c r="AI408" s="155"/>
      <c r="AJ408" s="155"/>
      <c r="AK408" s="155"/>
      <c r="AL408" s="155"/>
      <c r="AM408" s="155"/>
      <c r="AN408" s="155"/>
      <c r="AO408" s="155"/>
      <c r="AP408" s="155"/>
      <c r="AQ408" s="155"/>
      <c r="AR408" s="155"/>
      <c r="AS408" s="155"/>
      <c r="AT408" s="157" t="s">
        <v>199</v>
      </c>
      <c r="AU408" s="157" t="s">
        <v>86</v>
      </c>
      <c r="AV408" s="155" t="s">
        <v>86</v>
      </c>
      <c r="AW408" s="155" t="s">
        <v>32</v>
      </c>
      <c r="AX408" s="155" t="s">
        <v>76</v>
      </c>
      <c r="AY408" s="157" t="s">
        <v>127</v>
      </c>
      <c r="AZ408" s="155"/>
      <c r="BA408" s="155"/>
      <c r="BB408" s="155"/>
      <c r="BC408" s="155"/>
      <c r="BD408" s="155"/>
      <c r="BE408" s="155"/>
      <c r="BF408" s="155"/>
      <c r="BG408" s="155"/>
      <c r="BH408" s="155"/>
      <c r="BI408" s="155"/>
      <c r="BJ408" s="155"/>
      <c r="BK408" s="155"/>
      <c r="BL408" s="155"/>
      <c r="BM408" s="155"/>
    </row>
    <row r="409" spans="1:65" ht="15.75" customHeight="1">
      <c r="A409" s="155"/>
      <c r="B409" s="156"/>
      <c r="C409" s="155"/>
      <c r="D409" s="150" t="s">
        <v>199</v>
      </c>
      <c r="E409" s="157" t="s">
        <v>1</v>
      </c>
      <c r="F409" s="158" t="s">
        <v>664</v>
      </c>
      <c r="G409" s="155"/>
      <c r="H409" s="159">
        <v>11.3</v>
      </c>
      <c r="I409" s="155"/>
      <c r="J409" s="155"/>
      <c r="K409" s="155"/>
      <c r="L409" s="156"/>
      <c r="M409" s="160"/>
      <c r="N409" s="155"/>
      <c r="O409" s="155"/>
      <c r="P409" s="155"/>
      <c r="Q409" s="155"/>
      <c r="R409" s="155"/>
      <c r="S409" s="155"/>
      <c r="T409" s="161"/>
      <c r="U409" s="155"/>
      <c r="V409" s="155"/>
      <c r="W409" s="155"/>
      <c r="X409" s="155"/>
      <c r="Y409" s="155"/>
      <c r="Z409" s="155"/>
      <c r="AA409" s="155"/>
      <c r="AB409" s="155"/>
      <c r="AC409" s="155"/>
      <c r="AD409" s="155"/>
      <c r="AE409" s="155"/>
      <c r="AF409" s="155"/>
      <c r="AG409" s="155"/>
      <c r="AH409" s="155"/>
      <c r="AI409" s="155"/>
      <c r="AJ409" s="155"/>
      <c r="AK409" s="155"/>
      <c r="AL409" s="155"/>
      <c r="AM409" s="155"/>
      <c r="AN409" s="155"/>
      <c r="AO409" s="155"/>
      <c r="AP409" s="155"/>
      <c r="AQ409" s="155"/>
      <c r="AR409" s="155"/>
      <c r="AS409" s="155"/>
      <c r="AT409" s="157" t="s">
        <v>199</v>
      </c>
      <c r="AU409" s="157" t="s">
        <v>86</v>
      </c>
      <c r="AV409" s="155" t="s">
        <v>86</v>
      </c>
      <c r="AW409" s="155" t="s">
        <v>32</v>
      </c>
      <c r="AX409" s="155" t="s">
        <v>76</v>
      </c>
      <c r="AY409" s="157" t="s">
        <v>127</v>
      </c>
      <c r="AZ409" s="155"/>
      <c r="BA409" s="155"/>
      <c r="BB409" s="155"/>
      <c r="BC409" s="155"/>
      <c r="BD409" s="155"/>
      <c r="BE409" s="155"/>
      <c r="BF409" s="155"/>
      <c r="BG409" s="155"/>
      <c r="BH409" s="155"/>
      <c r="BI409" s="155"/>
      <c r="BJ409" s="155"/>
      <c r="BK409" s="155"/>
      <c r="BL409" s="155"/>
      <c r="BM409" s="155"/>
    </row>
    <row r="410" spans="1:65" ht="15.75" customHeight="1">
      <c r="A410" s="155"/>
      <c r="B410" s="156"/>
      <c r="C410" s="155"/>
      <c r="D410" s="150" t="s">
        <v>199</v>
      </c>
      <c r="E410" s="157" t="s">
        <v>1</v>
      </c>
      <c r="F410" s="158" t="s">
        <v>665</v>
      </c>
      <c r="G410" s="155"/>
      <c r="H410" s="159">
        <v>17.399999999999999</v>
      </c>
      <c r="I410" s="155"/>
      <c r="J410" s="155"/>
      <c r="K410" s="155"/>
      <c r="L410" s="156"/>
      <c r="M410" s="160"/>
      <c r="N410" s="155"/>
      <c r="O410" s="155"/>
      <c r="P410" s="155"/>
      <c r="Q410" s="155"/>
      <c r="R410" s="155"/>
      <c r="S410" s="155"/>
      <c r="T410" s="161"/>
      <c r="U410" s="155"/>
      <c r="V410" s="155"/>
      <c r="W410" s="155"/>
      <c r="X410" s="155"/>
      <c r="Y410" s="155"/>
      <c r="Z410" s="155"/>
      <c r="AA410" s="155"/>
      <c r="AB410" s="155"/>
      <c r="AC410" s="155"/>
      <c r="AD410" s="155"/>
      <c r="AE410" s="155"/>
      <c r="AF410" s="155"/>
      <c r="AG410" s="155"/>
      <c r="AH410" s="155"/>
      <c r="AI410" s="155"/>
      <c r="AJ410" s="155"/>
      <c r="AK410" s="155"/>
      <c r="AL410" s="155"/>
      <c r="AM410" s="155"/>
      <c r="AN410" s="155"/>
      <c r="AO410" s="155"/>
      <c r="AP410" s="155"/>
      <c r="AQ410" s="155"/>
      <c r="AR410" s="155"/>
      <c r="AS410" s="155"/>
      <c r="AT410" s="157" t="s">
        <v>199</v>
      </c>
      <c r="AU410" s="157" t="s">
        <v>86</v>
      </c>
      <c r="AV410" s="155" t="s">
        <v>86</v>
      </c>
      <c r="AW410" s="155" t="s">
        <v>32</v>
      </c>
      <c r="AX410" s="155" t="s">
        <v>76</v>
      </c>
      <c r="AY410" s="157" t="s">
        <v>127</v>
      </c>
      <c r="AZ410" s="155"/>
      <c r="BA410" s="155"/>
      <c r="BB410" s="155"/>
      <c r="BC410" s="155"/>
      <c r="BD410" s="155"/>
      <c r="BE410" s="155"/>
      <c r="BF410" s="155"/>
      <c r="BG410" s="155"/>
      <c r="BH410" s="155"/>
      <c r="BI410" s="155"/>
      <c r="BJ410" s="155"/>
      <c r="BK410" s="155"/>
      <c r="BL410" s="155"/>
      <c r="BM410" s="155"/>
    </row>
    <row r="411" spans="1:65" ht="15.75" customHeight="1">
      <c r="A411" s="155"/>
      <c r="B411" s="156"/>
      <c r="C411" s="155"/>
      <c r="D411" s="150" t="s">
        <v>199</v>
      </c>
      <c r="E411" s="157" t="s">
        <v>1</v>
      </c>
      <c r="F411" s="158" t="s">
        <v>666</v>
      </c>
      <c r="G411" s="155"/>
      <c r="H411" s="159">
        <v>16.3</v>
      </c>
      <c r="I411" s="155"/>
      <c r="J411" s="155"/>
      <c r="K411" s="155"/>
      <c r="L411" s="156"/>
      <c r="M411" s="160"/>
      <c r="N411" s="155"/>
      <c r="O411" s="155"/>
      <c r="P411" s="155"/>
      <c r="Q411" s="155"/>
      <c r="R411" s="155"/>
      <c r="S411" s="155"/>
      <c r="T411" s="161"/>
      <c r="U411" s="155"/>
      <c r="V411" s="155"/>
      <c r="W411" s="155"/>
      <c r="X411" s="155"/>
      <c r="Y411" s="155"/>
      <c r="Z411" s="155"/>
      <c r="AA411" s="155"/>
      <c r="AB411" s="155"/>
      <c r="AC411" s="155"/>
      <c r="AD411" s="155"/>
      <c r="AE411" s="155"/>
      <c r="AF411" s="155"/>
      <c r="AG411" s="155"/>
      <c r="AH411" s="155"/>
      <c r="AI411" s="155"/>
      <c r="AJ411" s="155"/>
      <c r="AK411" s="155"/>
      <c r="AL411" s="155"/>
      <c r="AM411" s="155"/>
      <c r="AN411" s="155"/>
      <c r="AO411" s="155"/>
      <c r="AP411" s="155"/>
      <c r="AQ411" s="155"/>
      <c r="AR411" s="155"/>
      <c r="AS411" s="155"/>
      <c r="AT411" s="157" t="s">
        <v>199</v>
      </c>
      <c r="AU411" s="157" t="s">
        <v>86</v>
      </c>
      <c r="AV411" s="155" t="s">
        <v>86</v>
      </c>
      <c r="AW411" s="155" t="s">
        <v>32</v>
      </c>
      <c r="AX411" s="155" t="s">
        <v>76</v>
      </c>
      <c r="AY411" s="157" t="s">
        <v>127</v>
      </c>
      <c r="AZ411" s="155"/>
      <c r="BA411" s="155"/>
      <c r="BB411" s="155"/>
      <c r="BC411" s="155"/>
      <c r="BD411" s="155"/>
      <c r="BE411" s="155"/>
      <c r="BF411" s="155"/>
      <c r="BG411" s="155"/>
      <c r="BH411" s="155"/>
      <c r="BI411" s="155"/>
      <c r="BJ411" s="155"/>
      <c r="BK411" s="155"/>
      <c r="BL411" s="155"/>
      <c r="BM411" s="155"/>
    </row>
    <row r="412" spans="1:65" ht="15.75" customHeight="1">
      <c r="A412" s="155"/>
      <c r="B412" s="156"/>
      <c r="C412" s="155"/>
      <c r="D412" s="150" t="s">
        <v>199</v>
      </c>
      <c r="E412" s="157" t="s">
        <v>1</v>
      </c>
      <c r="F412" s="158" t="s">
        <v>667</v>
      </c>
      <c r="G412" s="155"/>
      <c r="H412" s="159">
        <v>9.9</v>
      </c>
      <c r="I412" s="155"/>
      <c r="J412" s="155"/>
      <c r="K412" s="155"/>
      <c r="L412" s="156"/>
      <c r="M412" s="160"/>
      <c r="N412" s="155"/>
      <c r="O412" s="155"/>
      <c r="P412" s="155"/>
      <c r="Q412" s="155"/>
      <c r="R412" s="155"/>
      <c r="S412" s="155"/>
      <c r="T412" s="161"/>
      <c r="U412" s="155"/>
      <c r="V412" s="155"/>
      <c r="W412" s="155"/>
      <c r="X412" s="155"/>
      <c r="Y412" s="155"/>
      <c r="Z412" s="155"/>
      <c r="AA412" s="155"/>
      <c r="AB412" s="155"/>
      <c r="AC412" s="155"/>
      <c r="AD412" s="155"/>
      <c r="AE412" s="155"/>
      <c r="AF412" s="155"/>
      <c r="AG412" s="155"/>
      <c r="AH412" s="155"/>
      <c r="AI412" s="155"/>
      <c r="AJ412" s="155"/>
      <c r="AK412" s="155"/>
      <c r="AL412" s="155"/>
      <c r="AM412" s="155"/>
      <c r="AN412" s="155"/>
      <c r="AO412" s="155"/>
      <c r="AP412" s="155"/>
      <c r="AQ412" s="155"/>
      <c r="AR412" s="155"/>
      <c r="AS412" s="155"/>
      <c r="AT412" s="157" t="s">
        <v>199</v>
      </c>
      <c r="AU412" s="157" t="s">
        <v>86</v>
      </c>
      <c r="AV412" s="155" t="s">
        <v>86</v>
      </c>
      <c r="AW412" s="155" t="s">
        <v>32</v>
      </c>
      <c r="AX412" s="155" t="s">
        <v>76</v>
      </c>
      <c r="AY412" s="157" t="s">
        <v>127</v>
      </c>
      <c r="AZ412" s="155"/>
      <c r="BA412" s="155"/>
      <c r="BB412" s="155"/>
      <c r="BC412" s="155"/>
      <c r="BD412" s="155"/>
      <c r="BE412" s="155"/>
      <c r="BF412" s="155"/>
      <c r="BG412" s="155"/>
      <c r="BH412" s="155"/>
      <c r="BI412" s="155"/>
      <c r="BJ412" s="155"/>
      <c r="BK412" s="155"/>
      <c r="BL412" s="155"/>
      <c r="BM412" s="155"/>
    </row>
    <row r="413" spans="1:65" ht="15.75" customHeight="1">
      <c r="A413" s="155"/>
      <c r="B413" s="156"/>
      <c r="C413" s="155"/>
      <c r="D413" s="150" t="s">
        <v>199</v>
      </c>
      <c r="E413" s="157" t="s">
        <v>1</v>
      </c>
      <c r="F413" s="158" t="s">
        <v>668</v>
      </c>
      <c r="G413" s="155"/>
      <c r="H413" s="159">
        <v>3.1</v>
      </c>
      <c r="I413" s="155"/>
      <c r="J413" s="155"/>
      <c r="K413" s="155"/>
      <c r="L413" s="156"/>
      <c r="M413" s="160"/>
      <c r="N413" s="155"/>
      <c r="O413" s="155"/>
      <c r="P413" s="155"/>
      <c r="Q413" s="155"/>
      <c r="R413" s="155"/>
      <c r="S413" s="155"/>
      <c r="T413" s="161"/>
      <c r="U413" s="155"/>
      <c r="V413" s="155"/>
      <c r="W413" s="155"/>
      <c r="X413" s="155"/>
      <c r="Y413" s="155"/>
      <c r="Z413" s="155"/>
      <c r="AA413" s="155"/>
      <c r="AB413" s="155"/>
      <c r="AC413" s="155"/>
      <c r="AD413" s="155"/>
      <c r="AE413" s="155"/>
      <c r="AF413" s="155"/>
      <c r="AG413" s="155"/>
      <c r="AH413" s="155"/>
      <c r="AI413" s="155"/>
      <c r="AJ413" s="155"/>
      <c r="AK413" s="155"/>
      <c r="AL413" s="155"/>
      <c r="AM413" s="155"/>
      <c r="AN413" s="155"/>
      <c r="AO413" s="155"/>
      <c r="AP413" s="155"/>
      <c r="AQ413" s="155"/>
      <c r="AR413" s="155"/>
      <c r="AS413" s="155"/>
      <c r="AT413" s="157" t="s">
        <v>199</v>
      </c>
      <c r="AU413" s="157" t="s">
        <v>86</v>
      </c>
      <c r="AV413" s="155" t="s">
        <v>86</v>
      </c>
      <c r="AW413" s="155" t="s">
        <v>32</v>
      </c>
      <c r="AX413" s="155" t="s">
        <v>76</v>
      </c>
      <c r="AY413" s="157" t="s">
        <v>127</v>
      </c>
      <c r="AZ413" s="155"/>
      <c r="BA413" s="155"/>
      <c r="BB413" s="155"/>
      <c r="BC413" s="155"/>
      <c r="BD413" s="155"/>
      <c r="BE413" s="155"/>
      <c r="BF413" s="155"/>
      <c r="BG413" s="155"/>
      <c r="BH413" s="155"/>
      <c r="BI413" s="155"/>
      <c r="BJ413" s="155"/>
      <c r="BK413" s="155"/>
      <c r="BL413" s="155"/>
      <c r="BM413" s="155"/>
    </row>
    <row r="414" spans="1:65" ht="15.75" customHeight="1">
      <c r="A414" s="155"/>
      <c r="B414" s="156"/>
      <c r="C414" s="155"/>
      <c r="D414" s="150" t="s">
        <v>199</v>
      </c>
      <c r="E414" s="157" t="s">
        <v>1</v>
      </c>
      <c r="F414" s="158" t="s">
        <v>669</v>
      </c>
      <c r="G414" s="155"/>
      <c r="H414" s="159">
        <v>2.7</v>
      </c>
      <c r="I414" s="155"/>
      <c r="J414" s="155"/>
      <c r="K414" s="155"/>
      <c r="L414" s="156"/>
      <c r="M414" s="160"/>
      <c r="N414" s="155"/>
      <c r="O414" s="155"/>
      <c r="P414" s="155"/>
      <c r="Q414" s="155"/>
      <c r="R414" s="155"/>
      <c r="S414" s="155"/>
      <c r="T414" s="161"/>
      <c r="U414" s="155"/>
      <c r="V414" s="155"/>
      <c r="W414" s="155"/>
      <c r="X414" s="155"/>
      <c r="Y414" s="155"/>
      <c r="Z414" s="155"/>
      <c r="AA414" s="155"/>
      <c r="AB414" s="155"/>
      <c r="AC414" s="155"/>
      <c r="AD414" s="155"/>
      <c r="AE414" s="155"/>
      <c r="AF414" s="155"/>
      <c r="AG414" s="155"/>
      <c r="AH414" s="155"/>
      <c r="AI414" s="155"/>
      <c r="AJ414" s="155"/>
      <c r="AK414" s="155"/>
      <c r="AL414" s="155"/>
      <c r="AM414" s="155"/>
      <c r="AN414" s="155"/>
      <c r="AO414" s="155"/>
      <c r="AP414" s="155"/>
      <c r="AQ414" s="155"/>
      <c r="AR414" s="155"/>
      <c r="AS414" s="155"/>
      <c r="AT414" s="157" t="s">
        <v>199</v>
      </c>
      <c r="AU414" s="157" t="s">
        <v>86</v>
      </c>
      <c r="AV414" s="155" t="s">
        <v>86</v>
      </c>
      <c r="AW414" s="155" t="s">
        <v>32</v>
      </c>
      <c r="AX414" s="155" t="s">
        <v>76</v>
      </c>
      <c r="AY414" s="157" t="s">
        <v>127</v>
      </c>
      <c r="AZ414" s="155"/>
      <c r="BA414" s="155"/>
      <c r="BB414" s="155"/>
      <c r="BC414" s="155"/>
      <c r="BD414" s="155"/>
      <c r="BE414" s="155"/>
      <c r="BF414" s="155"/>
      <c r="BG414" s="155"/>
      <c r="BH414" s="155"/>
      <c r="BI414" s="155"/>
      <c r="BJ414" s="155"/>
      <c r="BK414" s="155"/>
      <c r="BL414" s="155"/>
      <c r="BM414" s="155"/>
    </row>
    <row r="415" spans="1:65" ht="15.75" customHeight="1">
      <c r="A415" s="155"/>
      <c r="B415" s="156"/>
      <c r="C415" s="155"/>
      <c r="D415" s="150" t="s">
        <v>199</v>
      </c>
      <c r="E415" s="157" t="s">
        <v>1</v>
      </c>
      <c r="F415" s="158" t="s">
        <v>670</v>
      </c>
      <c r="G415" s="155"/>
      <c r="H415" s="159">
        <v>2.2000000000000002</v>
      </c>
      <c r="I415" s="155"/>
      <c r="J415" s="155"/>
      <c r="K415" s="155"/>
      <c r="L415" s="156"/>
      <c r="M415" s="160"/>
      <c r="N415" s="155"/>
      <c r="O415" s="155"/>
      <c r="P415" s="155"/>
      <c r="Q415" s="155"/>
      <c r="R415" s="155"/>
      <c r="S415" s="155"/>
      <c r="T415" s="161"/>
      <c r="U415" s="155"/>
      <c r="V415" s="155"/>
      <c r="W415" s="155"/>
      <c r="X415" s="155"/>
      <c r="Y415" s="155"/>
      <c r="Z415" s="155"/>
      <c r="AA415" s="155"/>
      <c r="AB415" s="155"/>
      <c r="AC415" s="155"/>
      <c r="AD415" s="155"/>
      <c r="AE415" s="155"/>
      <c r="AF415" s="155"/>
      <c r="AG415" s="155"/>
      <c r="AH415" s="155"/>
      <c r="AI415" s="155"/>
      <c r="AJ415" s="155"/>
      <c r="AK415" s="155"/>
      <c r="AL415" s="155"/>
      <c r="AM415" s="155"/>
      <c r="AN415" s="155"/>
      <c r="AO415" s="155"/>
      <c r="AP415" s="155"/>
      <c r="AQ415" s="155"/>
      <c r="AR415" s="155"/>
      <c r="AS415" s="155"/>
      <c r="AT415" s="157" t="s">
        <v>199</v>
      </c>
      <c r="AU415" s="157" t="s">
        <v>86</v>
      </c>
      <c r="AV415" s="155" t="s">
        <v>86</v>
      </c>
      <c r="AW415" s="155" t="s">
        <v>32</v>
      </c>
      <c r="AX415" s="155" t="s">
        <v>76</v>
      </c>
      <c r="AY415" s="157" t="s">
        <v>127</v>
      </c>
      <c r="AZ415" s="155"/>
      <c r="BA415" s="155"/>
      <c r="BB415" s="155"/>
      <c r="BC415" s="155"/>
      <c r="BD415" s="155"/>
      <c r="BE415" s="155"/>
      <c r="BF415" s="155"/>
      <c r="BG415" s="155"/>
      <c r="BH415" s="155"/>
      <c r="BI415" s="155"/>
      <c r="BJ415" s="155"/>
      <c r="BK415" s="155"/>
      <c r="BL415" s="155"/>
      <c r="BM415" s="155"/>
    </row>
    <row r="416" spans="1:65" ht="15.75" customHeight="1">
      <c r="A416" s="155"/>
      <c r="B416" s="156"/>
      <c r="C416" s="155"/>
      <c r="D416" s="150" t="s">
        <v>199</v>
      </c>
      <c r="E416" s="157" t="s">
        <v>1</v>
      </c>
      <c r="F416" s="158" t="s">
        <v>671</v>
      </c>
      <c r="G416" s="155"/>
      <c r="H416" s="159">
        <v>1.9</v>
      </c>
      <c r="I416" s="155"/>
      <c r="J416" s="155"/>
      <c r="K416" s="155"/>
      <c r="L416" s="156"/>
      <c r="M416" s="160"/>
      <c r="N416" s="155"/>
      <c r="O416" s="155"/>
      <c r="P416" s="155"/>
      <c r="Q416" s="155"/>
      <c r="R416" s="155"/>
      <c r="S416" s="155"/>
      <c r="T416" s="161"/>
      <c r="U416" s="155"/>
      <c r="V416" s="155"/>
      <c r="W416" s="155"/>
      <c r="X416" s="155"/>
      <c r="Y416" s="155"/>
      <c r="Z416" s="155"/>
      <c r="AA416" s="155"/>
      <c r="AB416" s="155"/>
      <c r="AC416" s="155"/>
      <c r="AD416" s="155"/>
      <c r="AE416" s="155"/>
      <c r="AF416" s="155"/>
      <c r="AG416" s="155"/>
      <c r="AH416" s="155"/>
      <c r="AI416" s="155"/>
      <c r="AJ416" s="155"/>
      <c r="AK416" s="155"/>
      <c r="AL416" s="155"/>
      <c r="AM416" s="155"/>
      <c r="AN416" s="155"/>
      <c r="AO416" s="155"/>
      <c r="AP416" s="155"/>
      <c r="AQ416" s="155"/>
      <c r="AR416" s="155"/>
      <c r="AS416" s="155"/>
      <c r="AT416" s="157" t="s">
        <v>199</v>
      </c>
      <c r="AU416" s="157" t="s">
        <v>86</v>
      </c>
      <c r="AV416" s="155" t="s">
        <v>86</v>
      </c>
      <c r="AW416" s="155" t="s">
        <v>32</v>
      </c>
      <c r="AX416" s="155" t="s">
        <v>76</v>
      </c>
      <c r="AY416" s="157" t="s">
        <v>127</v>
      </c>
      <c r="AZ416" s="155"/>
      <c r="BA416" s="155"/>
      <c r="BB416" s="155"/>
      <c r="BC416" s="155"/>
      <c r="BD416" s="155"/>
      <c r="BE416" s="155"/>
      <c r="BF416" s="155"/>
      <c r="BG416" s="155"/>
      <c r="BH416" s="155"/>
      <c r="BI416" s="155"/>
      <c r="BJ416" s="155"/>
      <c r="BK416" s="155"/>
      <c r="BL416" s="155"/>
      <c r="BM416" s="155"/>
    </row>
    <row r="417" spans="1:65" ht="15.75" customHeight="1">
      <c r="A417" s="155"/>
      <c r="B417" s="156"/>
      <c r="C417" s="155"/>
      <c r="D417" s="150" t="s">
        <v>199</v>
      </c>
      <c r="E417" s="157" t="s">
        <v>1</v>
      </c>
      <c r="F417" s="158" t="s">
        <v>672</v>
      </c>
      <c r="G417" s="155"/>
      <c r="H417" s="159">
        <v>4.4000000000000004</v>
      </c>
      <c r="I417" s="155"/>
      <c r="J417" s="155"/>
      <c r="K417" s="155"/>
      <c r="L417" s="156"/>
      <c r="M417" s="160"/>
      <c r="N417" s="155"/>
      <c r="O417" s="155"/>
      <c r="P417" s="155"/>
      <c r="Q417" s="155"/>
      <c r="R417" s="155"/>
      <c r="S417" s="155"/>
      <c r="T417" s="161"/>
      <c r="U417" s="155"/>
      <c r="V417" s="155"/>
      <c r="W417" s="155"/>
      <c r="X417" s="155"/>
      <c r="Y417" s="155"/>
      <c r="Z417" s="155"/>
      <c r="AA417" s="155"/>
      <c r="AB417" s="155"/>
      <c r="AC417" s="155"/>
      <c r="AD417" s="155"/>
      <c r="AE417" s="155"/>
      <c r="AF417" s="155"/>
      <c r="AG417" s="155"/>
      <c r="AH417" s="155"/>
      <c r="AI417" s="155"/>
      <c r="AJ417" s="155"/>
      <c r="AK417" s="155"/>
      <c r="AL417" s="155"/>
      <c r="AM417" s="155"/>
      <c r="AN417" s="155"/>
      <c r="AO417" s="155"/>
      <c r="AP417" s="155"/>
      <c r="AQ417" s="155"/>
      <c r="AR417" s="155"/>
      <c r="AS417" s="155"/>
      <c r="AT417" s="157" t="s">
        <v>199</v>
      </c>
      <c r="AU417" s="157" t="s">
        <v>86</v>
      </c>
      <c r="AV417" s="155" t="s">
        <v>86</v>
      </c>
      <c r="AW417" s="155" t="s">
        <v>32</v>
      </c>
      <c r="AX417" s="155" t="s">
        <v>76</v>
      </c>
      <c r="AY417" s="157" t="s">
        <v>127</v>
      </c>
      <c r="AZ417" s="155"/>
      <c r="BA417" s="155"/>
      <c r="BB417" s="155"/>
      <c r="BC417" s="155"/>
      <c r="BD417" s="155"/>
      <c r="BE417" s="155"/>
      <c r="BF417" s="155"/>
      <c r="BG417" s="155"/>
      <c r="BH417" s="155"/>
      <c r="BI417" s="155"/>
      <c r="BJ417" s="155"/>
      <c r="BK417" s="155"/>
      <c r="BL417" s="155"/>
      <c r="BM417" s="155"/>
    </row>
    <row r="418" spans="1:65" ht="15.75" customHeight="1">
      <c r="A418" s="162"/>
      <c r="B418" s="163"/>
      <c r="C418" s="162"/>
      <c r="D418" s="150" t="s">
        <v>199</v>
      </c>
      <c r="E418" s="164" t="s">
        <v>1</v>
      </c>
      <c r="F418" s="165" t="s">
        <v>218</v>
      </c>
      <c r="G418" s="162"/>
      <c r="H418" s="166">
        <v>82.1</v>
      </c>
      <c r="I418" s="162"/>
      <c r="J418" s="162"/>
      <c r="K418" s="162"/>
      <c r="L418" s="163"/>
      <c r="M418" s="167"/>
      <c r="N418" s="162"/>
      <c r="O418" s="162"/>
      <c r="P418" s="162"/>
      <c r="Q418" s="162"/>
      <c r="R418" s="162"/>
      <c r="S418" s="162"/>
      <c r="T418" s="168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4" t="s">
        <v>199</v>
      </c>
      <c r="AU418" s="164" t="s">
        <v>86</v>
      </c>
      <c r="AV418" s="162" t="s">
        <v>144</v>
      </c>
      <c r="AW418" s="162" t="s">
        <v>32</v>
      </c>
      <c r="AX418" s="162" t="s">
        <v>84</v>
      </c>
      <c r="AY418" s="164" t="s">
        <v>127</v>
      </c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</row>
    <row r="419" spans="1:65" ht="24" customHeight="1">
      <c r="A419" s="18"/>
      <c r="B419" s="19"/>
      <c r="C419" s="169" t="s">
        <v>673</v>
      </c>
      <c r="D419" s="169" t="s">
        <v>302</v>
      </c>
      <c r="E419" s="170" t="s">
        <v>674</v>
      </c>
      <c r="F419" s="171" t="s">
        <v>675</v>
      </c>
      <c r="G419" s="172" t="s">
        <v>197</v>
      </c>
      <c r="H419" s="173">
        <v>86.204999999999998</v>
      </c>
      <c r="I419" s="174"/>
      <c r="J419" s="175">
        <f>ROUND(I419*H419,2)</f>
        <v>0</v>
      </c>
      <c r="K419" s="171" t="s">
        <v>134</v>
      </c>
      <c r="L419" s="176"/>
      <c r="M419" s="177" t="s">
        <v>1</v>
      </c>
      <c r="N419" s="178" t="s">
        <v>41</v>
      </c>
      <c r="O419" s="18"/>
      <c r="P419" s="138">
        <f>O419*H419</f>
        <v>0</v>
      </c>
      <c r="Q419" s="138">
        <v>8.0000000000000002E-3</v>
      </c>
      <c r="R419" s="138">
        <f>Q419*H419</f>
        <v>0.68964000000000003</v>
      </c>
      <c r="S419" s="138">
        <v>0</v>
      </c>
      <c r="T419" s="139">
        <f>S419*H419</f>
        <v>0</v>
      </c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40" t="s">
        <v>354</v>
      </c>
      <c r="AS419" s="18"/>
      <c r="AT419" s="140" t="s">
        <v>302</v>
      </c>
      <c r="AU419" s="140" t="s">
        <v>86</v>
      </c>
      <c r="AV419" s="18"/>
      <c r="AW419" s="18"/>
      <c r="AX419" s="18"/>
      <c r="AY419" s="3" t="s">
        <v>127</v>
      </c>
      <c r="AZ419" s="18"/>
      <c r="BA419" s="18"/>
      <c r="BB419" s="18"/>
      <c r="BC419" s="18"/>
      <c r="BD419" s="18"/>
      <c r="BE419" s="141">
        <f>IF(N419="základní",J419,0)</f>
        <v>0</v>
      </c>
      <c r="BF419" s="141">
        <f>IF(N419="snížená",J419,0)</f>
        <v>0</v>
      </c>
      <c r="BG419" s="141">
        <f>IF(N419="zákl. přenesená",J419,0)</f>
        <v>0</v>
      </c>
      <c r="BH419" s="141">
        <f>IF(N419="sníž. přenesená",J419,0)</f>
        <v>0</v>
      </c>
      <c r="BI419" s="141">
        <f>IF(N419="nulová",J419,0)</f>
        <v>0</v>
      </c>
      <c r="BJ419" s="3" t="s">
        <v>84</v>
      </c>
      <c r="BK419" s="141">
        <f>ROUND(I419*H419,2)</f>
        <v>0</v>
      </c>
      <c r="BL419" s="3" t="s">
        <v>277</v>
      </c>
      <c r="BM419" s="140" t="s">
        <v>676</v>
      </c>
    </row>
    <row r="420" spans="1:65" ht="15.75" customHeight="1">
      <c r="A420" s="155"/>
      <c r="B420" s="156"/>
      <c r="C420" s="155"/>
      <c r="D420" s="150" t="s">
        <v>199</v>
      </c>
      <c r="E420" s="157" t="s">
        <v>1</v>
      </c>
      <c r="F420" s="158" t="s">
        <v>677</v>
      </c>
      <c r="G420" s="155"/>
      <c r="H420" s="159">
        <v>86.204999999999998</v>
      </c>
      <c r="I420" s="155"/>
      <c r="J420" s="155"/>
      <c r="K420" s="155"/>
      <c r="L420" s="156"/>
      <c r="M420" s="160"/>
      <c r="N420" s="155"/>
      <c r="O420" s="155"/>
      <c r="P420" s="155"/>
      <c r="Q420" s="155"/>
      <c r="R420" s="155"/>
      <c r="S420" s="155"/>
      <c r="T420" s="161"/>
      <c r="U420" s="155"/>
      <c r="V420" s="155"/>
      <c r="W420" s="155"/>
      <c r="X420" s="155"/>
      <c r="Y420" s="155"/>
      <c r="Z420" s="155"/>
      <c r="AA420" s="155"/>
      <c r="AB420" s="155"/>
      <c r="AC420" s="155"/>
      <c r="AD420" s="155"/>
      <c r="AE420" s="155"/>
      <c r="AF420" s="155"/>
      <c r="AG420" s="155"/>
      <c r="AH420" s="155"/>
      <c r="AI420" s="155"/>
      <c r="AJ420" s="155"/>
      <c r="AK420" s="155"/>
      <c r="AL420" s="155"/>
      <c r="AM420" s="155"/>
      <c r="AN420" s="155"/>
      <c r="AO420" s="155"/>
      <c r="AP420" s="155"/>
      <c r="AQ420" s="155"/>
      <c r="AR420" s="155"/>
      <c r="AS420" s="155"/>
      <c r="AT420" s="157" t="s">
        <v>199</v>
      </c>
      <c r="AU420" s="157" t="s">
        <v>86</v>
      </c>
      <c r="AV420" s="155" t="s">
        <v>86</v>
      </c>
      <c r="AW420" s="155" t="s">
        <v>32</v>
      </c>
      <c r="AX420" s="155" t="s">
        <v>84</v>
      </c>
      <c r="AY420" s="157" t="s">
        <v>127</v>
      </c>
      <c r="AZ420" s="155"/>
      <c r="BA420" s="155"/>
      <c r="BB420" s="155"/>
      <c r="BC420" s="155"/>
      <c r="BD420" s="155"/>
      <c r="BE420" s="155"/>
      <c r="BF420" s="155"/>
      <c r="BG420" s="155"/>
      <c r="BH420" s="155"/>
      <c r="BI420" s="155"/>
      <c r="BJ420" s="155"/>
      <c r="BK420" s="155"/>
      <c r="BL420" s="155"/>
      <c r="BM420" s="155"/>
    </row>
    <row r="421" spans="1:65" ht="24" customHeight="1">
      <c r="A421" s="18"/>
      <c r="B421" s="19"/>
      <c r="C421" s="129" t="s">
        <v>678</v>
      </c>
      <c r="D421" s="129" t="s">
        <v>130</v>
      </c>
      <c r="E421" s="130" t="s">
        <v>679</v>
      </c>
      <c r="F421" s="131" t="s">
        <v>680</v>
      </c>
      <c r="G421" s="132" t="s">
        <v>280</v>
      </c>
      <c r="H421" s="133">
        <v>6</v>
      </c>
      <c r="I421" s="134"/>
      <c r="J421" s="135">
        <f t="shared" ref="J421:J424" si="105">ROUND(I421*H421,2)</f>
        <v>0</v>
      </c>
      <c r="K421" s="131" t="s">
        <v>134</v>
      </c>
      <c r="L421" s="19"/>
      <c r="M421" s="136" t="s">
        <v>1</v>
      </c>
      <c r="N421" s="137" t="s">
        <v>41</v>
      </c>
      <c r="O421" s="18"/>
      <c r="P421" s="138">
        <f t="shared" ref="P421:P424" si="106">O421*H421</f>
        <v>0</v>
      </c>
      <c r="Q421" s="138">
        <v>5.0280000000000004E-3</v>
      </c>
      <c r="R421" s="138">
        <f t="shared" ref="R421:R424" si="107">Q421*H421</f>
        <v>3.0168E-2</v>
      </c>
      <c r="S421" s="138">
        <v>0</v>
      </c>
      <c r="T421" s="139">
        <f t="shared" ref="T421:T424" si="108">S421*H421</f>
        <v>0</v>
      </c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40" t="s">
        <v>277</v>
      </c>
      <c r="AS421" s="18"/>
      <c r="AT421" s="140" t="s">
        <v>130</v>
      </c>
      <c r="AU421" s="140" t="s">
        <v>86</v>
      </c>
      <c r="AV421" s="18"/>
      <c r="AW421" s="18"/>
      <c r="AX421" s="18"/>
      <c r="AY421" s="3" t="s">
        <v>127</v>
      </c>
      <c r="AZ421" s="18"/>
      <c r="BA421" s="18"/>
      <c r="BB421" s="18"/>
      <c r="BC421" s="18"/>
      <c r="BD421" s="18"/>
      <c r="BE421" s="141">
        <f t="shared" ref="BE421:BE424" si="109">IF(N421="základní",J421,0)</f>
        <v>0</v>
      </c>
      <c r="BF421" s="141">
        <f t="shared" ref="BF421:BF424" si="110">IF(N421="snížená",J421,0)</f>
        <v>0</v>
      </c>
      <c r="BG421" s="141">
        <f t="shared" ref="BG421:BG424" si="111">IF(N421="zákl. přenesená",J421,0)</f>
        <v>0</v>
      </c>
      <c r="BH421" s="141">
        <f t="shared" ref="BH421:BH424" si="112">IF(N421="sníž. přenesená",J421,0)</f>
        <v>0</v>
      </c>
      <c r="BI421" s="141">
        <f t="shared" ref="BI421:BI424" si="113">IF(N421="nulová",J421,0)</f>
        <v>0</v>
      </c>
      <c r="BJ421" s="3" t="s">
        <v>84</v>
      </c>
      <c r="BK421" s="141">
        <f t="shared" ref="BK421:BK424" si="114">ROUND(I421*H421,2)</f>
        <v>0</v>
      </c>
      <c r="BL421" s="3" t="s">
        <v>277</v>
      </c>
      <c r="BM421" s="140" t="s">
        <v>681</v>
      </c>
    </row>
    <row r="422" spans="1:65" ht="33" customHeight="1">
      <c r="A422" s="18"/>
      <c r="B422" s="19"/>
      <c r="C422" s="129" t="s">
        <v>682</v>
      </c>
      <c r="D422" s="129" t="s">
        <v>130</v>
      </c>
      <c r="E422" s="130" t="s">
        <v>683</v>
      </c>
      <c r="F422" s="131" t="s">
        <v>684</v>
      </c>
      <c r="G422" s="132" t="s">
        <v>280</v>
      </c>
      <c r="H422" s="133">
        <v>1</v>
      </c>
      <c r="I422" s="134"/>
      <c r="J422" s="135">
        <f t="shared" si="105"/>
        <v>0</v>
      </c>
      <c r="K422" s="131" t="s">
        <v>134</v>
      </c>
      <c r="L422" s="19"/>
      <c r="M422" s="136" t="s">
        <v>1</v>
      </c>
      <c r="N422" s="137" t="s">
        <v>41</v>
      </c>
      <c r="O422" s="18"/>
      <c r="P422" s="138">
        <f t="shared" si="106"/>
        <v>0</v>
      </c>
      <c r="Q422" s="138">
        <v>0</v>
      </c>
      <c r="R422" s="138">
        <f t="shared" si="107"/>
        <v>0</v>
      </c>
      <c r="S422" s="138">
        <v>0</v>
      </c>
      <c r="T422" s="139">
        <f t="shared" si="108"/>
        <v>0</v>
      </c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40" t="s">
        <v>277</v>
      </c>
      <c r="AS422" s="18"/>
      <c r="AT422" s="140" t="s">
        <v>130</v>
      </c>
      <c r="AU422" s="140" t="s">
        <v>86</v>
      </c>
      <c r="AV422" s="18"/>
      <c r="AW422" s="18"/>
      <c r="AX422" s="18"/>
      <c r="AY422" s="3" t="s">
        <v>127</v>
      </c>
      <c r="AZ422" s="18"/>
      <c r="BA422" s="18"/>
      <c r="BB422" s="18"/>
      <c r="BC422" s="18"/>
      <c r="BD422" s="18"/>
      <c r="BE422" s="141">
        <f t="shared" si="109"/>
        <v>0</v>
      </c>
      <c r="BF422" s="141">
        <f t="shared" si="110"/>
        <v>0</v>
      </c>
      <c r="BG422" s="141">
        <f t="shared" si="111"/>
        <v>0</v>
      </c>
      <c r="BH422" s="141">
        <f t="shared" si="112"/>
        <v>0</v>
      </c>
      <c r="BI422" s="141">
        <f t="shared" si="113"/>
        <v>0</v>
      </c>
      <c r="BJ422" s="3" t="s">
        <v>84</v>
      </c>
      <c r="BK422" s="141">
        <f t="shared" si="114"/>
        <v>0</v>
      </c>
      <c r="BL422" s="3" t="s">
        <v>277</v>
      </c>
      <c r="BM422" s="140" t="s">
        <v>685</v>
      </c>
    </row>
    <row r="423" spans="1:65" ht="24" customHeight="1">
      <c r="A423" s="18"/>
      <c r="B423" s="19"/>
      <c r="C423" s="169" t="s">
        <v>686</v>
      </c>
      <c r="D423" s="169" t="s">
        <v>302</v>
      </c>
      <c r="E423" s="170" t="s">
        <v>687</v>
      </c>
      <c r="F423" s="171" t="s">
        <v>688</v>
      </c>
      <c r="G423" s="172" t="s">
        <v>280</v>
      </c>
      <c r="H423" s="173">
        <v>1</v>
      </c>
      <c r="I423" s="174"/>
      <c r="J423" s="175">
        <f t="shared" si="105"/>
        <v>0</v>
      </c>
      <c r="K423" s="171" t="s">
        <v>134</v>
      </c>
      <c r="L423" s="176"/>
      <c r="M423" s="177" t="s">
        <v>1</v>
      </c>
      <c r="N423" s="178" t="s">
        <v>41</v>
      </c>
      <c r="O423" s="18"/>
      <c r="P423" s="138">
        <f t="shared" si="106"/>
        <v>0</v>
      </c>
      <c r="Q423" s="138">
        <v>4.5400000000000003E-2</v>
      </c>
      <c r="R423" s="138">
        <f t="shared" si="107"/>
        <v>4.5400000000000003E-2</v>
      </c>
      <c r="S423" s="138">
        <v>0</v>
      </c>
      <c r="T423" s="139">
        <f t="shared" si="108"/>
        <v>0</v>
      </c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40" t="s">
        <v>354</v>
      </c>
      <c r="AS423" s="18"/>
      <c r="AT423" s="140" t="s">
        <v>302</v>
      </c>
      <c r="AU423" s="140" t="s">
        <v>86</v>
      </c>
      <c r="AV423" s="18"/>
      <c r="AW423" s="18"/>
      <c r="AX423" s="18"/>
      <c r="AY423" s="3" t="s">
        <v>127</v>
      </c>
      <c r="AZ423" s="18"/>
      <c r="BA423" s="18"/>
      <c r="BB423" s="18"/>
      <c r="BC423" s="18"/>
      <c r="BD423" s="18"/>
      <c r="BE423" s="141">
        <f t="shared" si="109"/>
        <v>0</v>
      </c>
      <c r="BF423" s="141">
        <f t="shared" si="110"/>
        <v>0</v>
      </c>
      <c r="BG423" s="141">
        <f t="shared" si="111"/>
        <v>0</v>
      </c>
      <c r="BH423" s="141">
        <f t="shared" si="112"/>
        <v>0</v>
      </c>
      <c r="BI423" s="141">
        <f t="shared" si="113"/>
        <v>0</v>
      </c>
      <c r="BJ423" s="3" t="s">
        <v>84</v>
      </c>
      <c r="BK423" s="141">
        <f t="shared" si="114"/>
        <v>0</v>
      </c>
      <c r="BL423" s="3" t="s">
        <v>277</v>
      </c>
      <c r="BM423" s="140" t="s">
        <v>689</v>
      </c>
    </row>
    <row r="424" spans="1:65" ht="33" customHeight="1">
      <c r="A424" s="18"/>
      <c r="B424" s="19"/>
      <c r="C424" s="129" t="s">
        <v>690</v>
      </c>
      <c r="D424" s="129" t="s">
        <v>130</v>
      </c>
      <c r="E424" s="130" t="s">
        <v>691</v>
      </c>
      <c r="F424" s="131" t="s">
        <v>692</v>
      </c>
      <c r="G424" s="132" t="s">
        <v>693</v>
      </c>
      <c r="H424" s="188"/>
      <c r="I424" s="134"/>
      <c r="J424" s="135">
        <f t="shared" si="105"/>
        <v>0</v>
      </c>
      <c r="K424" s="131" t="s">
        <v>134</v>
      </c>
      <c r="L424" s="19"/>
      <c r="M424" s="136" t="s">
        <v>1</v>
      </c>
      <c r="N424" s="137" t="s">
        <v>41</v>
      </c>
      <c r="O424" s="18"/>
      <c r="P424" s="138">
        <f t="shared" si="106"/>
        <v>0</v>
      </c>
      <c r="Q424" s="138">
        <v>0</v>
      </c>
      <c r="R424" s="138">
        <f t="shared" si="107"/>
        <v>0</v>
      </c>
      <c r="S424" s="138">
        <v>0</v>
      </c>
      <c r="T424" s="139">
        <f t="shared" si="108"/>
        <v>0</v>
      </c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40" t="s">
        <v>277</v>
      </c>
      <c r="AS424" s="18"/>
      <c r="AT424" s="140" t="s">
        <v>130</v>
      </c>
      <c r="AU424" s="140" t="s">
        <v>86</v>
      </c>
      <c r="AV424" s="18"/>
      <c r="AW424" s="18"/>
      <c r="AX424" s="18"/>
      <c r="AY424" s="3" t="s">
        <v>127</v>
      </c>
      <c r="AZ424" s="18"/>
      <c r="BA424" s="18"/>
      <c r="BB424" s="18"/>
      <c r="BC424" s="18"/>
      <c r="BD424" s="18"/>
      <c r="BE424" s="141">
        <f t="shared" si="109"/>
        <v>0</v>
      </c>
      <c r="BF424" s="141">
        <f t="shared" si="110"/>
        <v>0</v>
      </c>
      <c r="BG424" s="141">
        <f t="shared" si="111"/>
        <v>0</v>
      </c>
      <c r="BH424" s="141">
        <f t="shared" si="112"/>
        <v>0</v>
      </c>
      <c r="BI424" s="141">
        <f t="shared" si="113"/>
        <v>0</v>
      </c>
      <c r="BJ424" s="3" t="s">
        <v>84</v>
      </c>
      <c r="BK424" s="141">
        <f t="shared" si="114"/>
        <v>0</v>
      </c>
      <c r="BL424" s="3" t="s">
        <v>277</v>
      </c>
      <c r="BM424" s="140" t="s">
        <v>694</v>
      </c>
    </row>
    <row r="425" spans="1:65" ht="22.5" customHeight="1">
      <c r="A425" s="117"/>
      <c r="B425" s="118"/>
      <c r="C425" s="117"/>
      <c r="D425" s="119" t="s">
        <v>75</v>
      </c>
      <c r="E425" s="127" t="s">
        <v>695</v>
      </c>
      <c r="F425" s="127" t="s">
        <v>696</v>
      </c>
      <c r="G425" s="117"/>
      <c r="H425" s="117"/>
      <c r="I425" s="117"/>
      <c r="J425" s="128">
        <f>BK425</f>
        <v>0</v>
      </c>
      <c r="K425" s="117"/>
      <c r="L425" s="118"/>
      <c r="M425" s="122"/>
      <c r="N425" s="117"/>
      <c r="O425" s="117"/>
      <c r="P425" s="123">
        <f>SUM(P426:P453)</f>
        <v>0</v>
      </c>
      <c r="Q425" s="117"/>
      <c r="R425" s="123">
        <f>SUM(R426:R453)</f>
        <v>0.49525164500000007</v>
      </c>
      <c r="S425" s="117"/>
      <c r="T425" s="124">
        <f>SUM(T426:T453)</f>
        <v>0</v>
      </c>
      <c r="U425" s="117"/>
      <c r="V425" s="117"/>
      <c r="W425" s="117"/>
      <c r="X425" s="117"/>
      <c r="Y425" s="117"/>
      <c r="Z425" s="117"/>
      <c r="AA425" s="117"/>
      <c r="AB425" s="117"/>
      <c r="AC425" s="117"/>
      <c r="AD425" s="117"/>
      <c r="AE425" s="117"/>
      <c r="AF425" s="117"/>
      <c r="AG425" s="117"/>
      <c r="AH425" s="117"/>
      <c r="AI425" s="117"/>
      <c r="AJ425" s="117"/>
      <c r="AK425" s="117"/>
      <c r="AL425" s="117"/>
      <c r="AM425" s="117"/>
      <c r="AN425" s="117"/>
      <c r="AO425" s="117"/>
      <c r="AP425" s="117"/>
      <c r="AQ425" s="117"/>
      <c r="AR425" s="119" t="s">
        <v>86</v>
      </c>
      <c r="AS425" s="117"/>
      <c r="AT425" s="125" t="s">
        <v>75</v>
      </c>
      <c r="AU425" s="125" t="s">
        <v>84</v>
      </c>
      <c r="AV425" s="117"/>
      <c r="AW425" s="117"/>
      <c r="AX425" s="117"/>
      <c r="AY425" s="119" t="s">
        <v>127</v>
      </c>
      <c r="AZ425" s="117"/>
      <c r="BA425" s="117"/>
      <c r="BB425" s="117"/>
      <c r="BC425" s="117"/>
      <c r="BD425" s="117"/>
      <c r="BE425" s="117"/>
      <c r="BF425" s="117"/>
      <c r="BG425" s="117"/>
      <c r="BH425" s="117"/>
      <c r="BI425" s="117"/>
      <c r="BJ425" s="117"/>
      <c r="BK425" s="126">
        <f>SUM(BK426:BK453)</f>
        <v>0</v>
      </c>
      <c r="BL425" s="117"/>
      <c r="BM425" s="117"/>
    </row>
    <row r="426" spans="1:65" ht="16.5" customHeight="1">
      <c r="A426" s="18"/>
      <c r="B426" s="19"/>
      <c r="C426" s="129" t="s">
        <v>697</v>
      </c>
      <c r="D426" s="129" t="s">
        <v>130</v>
      </c>
      <c r="E426" s="130" t="s">
        <v>698</v>
      </c>
      <c r="F426" s="131" t="s">
        <v>699</v>
      </c>
      <c r="G426" s="132" t="s">
        <v>700</v>
      </c>
      <c r="H426" s="133">
        <v>2</v>
      </c>
      <c r="I426" s="134"/>
      <c r="J426" s="135">
        <f t="shared" ref="J426:J427" si="115">ROUND(I426*H426,2)</f>
        <v>0</v>
      </c>
      <c r="K426" s="131" t="s">
        <v>1</v>
      </c>
      <c r="L426" s="19"/>
      <c r="M426" s="136" t="s">
        <v>1</v>
      </c>
      <c r="N426" s="137" t="s">
        <v>41</v>
      </c>
      <c r="O426" s="18"/>
      <c r="P426" s="138">
        <f t="shared" ref="P426:P427" si="116">O426*H426</f>
        <v>0</v>
      </c>
      <c r="Q426" s="138">
        <v>0</v>
      </c>
      <c r="R426" s="138">
        <f t="shared" ref="R426:R427" si="117">Q426*H426</f>
        <v>0</v>
      </c>
      <c r="S426" s="138">
        <v>0</v>
      </c>
      <c r="T426" s="139">
        <f t="shared" ref="T426:T427" si="118">S426*H426</f>
        <v>0</v>
      </c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40" t="s">
        <v>277</v>
      </c>
      <c r="AS426" s="18"/>
      <c r="AT426" s="140" t="s">
        <v>130</v>
      </c>
      <c r="AU426" s="140" t="s">
        <v>86</v>
      </c>
      <c r="AV426" s="18"/>
      <c r="AW426" s="18"/>
      <c r="AX426" s="18"/>
      <c r="AY426" s="3" t="s">
        <v>127</v>
      </c>
      <c r="AZ426" s="18"/>
      <c r="BA426" s="18"/>
      <c r="BB426" s="18"/>
      <c r="BC426" s="18"/>
      <c r="BD426" s="18"/>
      <c r="BE426" s="141">
        <f t="shared" ref="BE426:BE427" si="119">IF(N426="základní",J426,0)</f>
        <v>0</v>
      </c>
      <c r="BF426" s="141">
        <f t="shared" ref="BF426:BF427" si="120">IF(N426="snížená",J426,0)</f>
        <v>0</v>
      </c>
      <c r="BG426" s="141">
        <f t="shared" ref="BG426:BG427" si="121">IF(N426="zákl. přenesená",J426,0)</f>
        <v>0</v>
      </c>
      <c r="BH426" s="141">
        <f t="shared" ref="BH426:BH427" si="122">IF(N426="sníž. přenesená",J426,0)</f>
        <v>0</v>
      </c>
      <c r="BI426" s="141">
        <f t="shared" ref="BI426:BI427" si="123">IF(N426="nulová",J426,0)</f>
        <v>0</v>
      </c>
      <c r="BJ426" s="3" t="s">
        <v>84</v>
      </c>
      <c r="BK426" s="141">
        <f t="shared" ref="BK426:BK427" si="124">ROUND(I426*H426,2)</f>
        <v>0</v>
      </c>
      <c r="BL426" s="3" t="s">
        <v>277</v>
      </c>
      <c r="BM426" s="140" t="s">
        <v>701</v>
      </c>
    </row>
    <row r="427" spans="1:65" ht="16.5" customHeight="1">
      <c r="A427" s="18"/>
      <c r="B427" s="19"/>
      <c r="C427" s="129" t="s">
        <v>702</v>
      </c>
      <c r="D427" s="129" t="s">
        <v>130</v>
      </c>
      <c r="E427" s="130" t="s">
        <v>703</v>
      </c>
      <c r="F427" s="131" t="s">
        <v>704</v>
      </c>
      <c r="G427" s="132" t="s">
        <v>133</v>
      </c>
      <c r="H427" s="133">
        <v>2</v>
      </c>
      <c r="I427" s="134"/>
      <c r="J427" s="135">
        <f t="shared" si="115"/>
        <v>0</v>
      </c>
      <c r="K427" s="131" t="s">
        <v>1</v>
      </c>
      <c r="L427" s="19"/>
      <c r="M427" s="136" t="s">
        <v>1</v>
      </c>
      <c r="N427" s="137" t="s">
        <v>41</v>
      </c>
      <c r="O427" s="18"/>
      <c r="P427" s="138">
        <f t="shared" si="116"/>
        <v>0</v>
      </c>
      <c r="Q427" s="138">
        <v>0</v>
      </c>
      <c r="R427" s="138">
        <f t="shared" si="117"/>
        <v>0</v>
      </c>
      <c r="S427" s="138">
        <v>0</v>
      </c>
      <c r="T427" s="139">
        <f t="shared" si="118"/>
        <v>0</v>
      </c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40" t="s">
        <v>277</v>
      </c>
      <c r="AS427" s="18"/>
      <c r="AT427" s="140" t="s">
        <v>130</v>
      </c>
      <c r="AU427" s="140" t="s">
        <v>86</v>
      </c>
      <c r="AV427" s="18"/>
      <c r="AW427" s="18"/>
      <c r="AX427" s="18"/>
      <c r="AY427" s="3" t="s">
        <v>127</v>
      </c>
      <c r="AZ427" s="18"/>
      <c r="BA427" s="18"/>
      <c r="BB427" s="18"/>
      <c r="BC427" s="18"/>
      <c r="BD427" s="18"/>
      <c r="BE427" s="141">
        <f t="shared" si="119"/>
        <v>0</v>
      </c>
      <c r="BF427" s="141">
        <f t="shared" si="120"/>
        <v>0</v>
      </c>
      <c r="BG427" s="141">
        <f t="shared" si="121"/>
        <v>0</v>
      </c>
      <c r="BH427" s="141">
        <f t="shared" si="122"/>
        <v>0</v>
      </c>
      <c r="BI427" s="141">
        <f t="shared" si="123"/>
        <v>0</v>
      </c>
      <c r="BJ427" s="3" t="s">
        <v>84</v>
      </c>
      <c r="BK427" s="141">
        <f t="shared" si="124"/>
        <v>0</v>
      </c>
      <c r="BL427" s="3" t="s">
        <v>277</v>
      </c>
      <c r="BM427" s="140" t="s">
        <v>705</v>
      </c>
    </row>
    <row r="428" spans="1:65" ht="15.75" customHeight="1">
      <c r="A428" s="18"/>
      <c r="B428" s="19"/>
      <c r="C428" s="18"/>
      <c r="D428" s="150" t="s">
        <v>325</v>
      </c>
      <c r="E428" s="18"/>
      <c r="F428" s="179" t="s">
        <v>706</v>
      </c>
      <c r="G428" s="18"/>
      <c r="H428" s="18"/>
      <c r="I428" s="18"/>
      <c r="J428" s="18"/>
      <c r="K428" s="18"/>
      <c r="L428" s="19"/>
      <c r="M428" s="180"/>
      <c r="N428" s="18"/>
      <c r="O428" s="18"/>
      <c r="P428" s="18"/>
      <c r="Q428" s="18"/>
      <c r="R428" s="18"/>
      <c r="S428" s="18"/>
      <c r="T428" s="45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3" t="s">
        <v>325</v>
      </c>
      <c r="AU428" s="3" t="s">
        <v>86</v>
      </c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</row>
    <row r="429" spans="1:65" ht="24" customHeight="1">
      <c r="A429" s="18"/>
      <c r="B429" s="19"/>
      <c r="C429" s="129" t="s">
        <v>707</v>
      </c>
      <c r="D429" s="129" t="s">
        <v>130</v>
      </c>
      <c r="E429" s="130" t="s">
        <v>708</v>
      </c>
      <c r="F429" s="131" t="s">
        <v>709</v>
      </c>
      <c r="G429" s="132" t="s">
        <v>280</v>
      </c>
      <c r="H429" s="133">
        <v>13</v>
      </c>
      <c r="I429" s="134"/>
      <c r="J429" s="135">
        <f>ROUND(I429*H429,2)</f>
        <v>0</v>
      </c>
      <c r="K429" s="131" t="s">
        <v>134</v>
      </c>
      <c r="L429" s="19"/>
      <c r="M429" s="136" t="s">
        <v>1</v>
      </c>
      <c r="N429" s="137" t="s">
        <v>41</v>
      </c>
      <c r="O429" s="18"/>
      <c r="P429" s="138">
        <f>O429*H429</f>
        <v>0</v>
      </c>
      <c r="Q429" s="138">
        <v>0</v>
      </c>
      <c r="R429" s="138">
        <f>Q429*H429</f>
        <v>0</v>
      </c>
      <c r="S429" s="138">
        <v>0</v>
      </c>
      <c r="T429" s="139">
        <f>S429*H429</f>
        <v>0</v>
      </c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40" t="s">
        <v>277</v>
      </c>
      <c r="AS429" s="18"/>
      <c r="AT429" s="140" t="s">
        <v>130</v>
      </c>
      <c r="AU429" s="140" t="s">
        <v>86</v>
      </c>
      <c r="AV429" s="18"/>
      <c r="AW429" s="18"/>
      <c r="AX429" s="18"/>
      <c r="AY429" s="3" t="s">
        <v>127</v>
      </c>
      <c r="AZ429" s="18"/>
      <c r="BA429" s="18"/>
      <c r="BB429" s="18"/>
      <c r="BC429" s="18"/>
      <c r="BD429" s="18"/>
      <c r="BE429" s="141">
        <f>IF(N429="základní",J429,0)</f>
        <v>0</v>
      </c>
      <c r="BF429" s="141">
        <f>IF(N429="snížená",J429,0)</f>
        <v>0</v>
      </c>
      <c r="BG429" s="141">
        <f>IF(N429="zákl. přenesená",J429,0)</f>
        <v>0</v>
      </c>
      <c r="BH429" s="141">
        <f>IF(N429="sníž. přenesená",J429,0)</f>
        <v>0</v>
      </c>
      <c r="BI429" s="141">
        <f>IF(N429="nulová",J429,0)</f>
        <v>0</v>
      </c>
      <c r="BJ429" s="3" t="s">
        <v>84</v>
      </c>
      <c r="BK429" s="141">
        <f>ROUND(I429*H429,2)</f>
        <v>0</v>
      </c>
      <c r="BL429" s="3" t="s">
        <v>277</v>
      </c>
      <c r="BM429" s="140" t="s">
        <v>710</v>
      </c>
    </row>
    <row r="430" spans="1:65" ht="15.75" customHeight="1">
      <c r="A430" s="155"/>
      <c r="B430" s="156"/>
      <c r="C430" s="155"/>
      <c r="D430" s="150" t="s">
        <v>199</v>
      </c>
      <c r="E430" s="157" t="s">
        <v>1</v>
      </c>
      <c r="F430" s="158" t="s">
        <v>711</v>
      </c>
      <c r="G430" s="155"/>
      <c r="H430" s="159">
        <v>13</v>
      </c>
      <c r="I430" s="155"/>
      <c r="J430" s="155"/>
      <c r="K430" s="155"/>
      <c r="L430" s="156"/>
      <c r="M430" s="160"/>
      <c r="N430" s="155"/>
      <c r="O430" s="155"/>
      <c r="P430" s="155"/>
      <c r="Q430" s="155"/>
      <c r="R430" s="155"/>
      <c r="S430" s="155"/>
      <c r="T430" s="161"/>
      <c r="U430" s="155"/>
      <c r="V430" s="155"/>
      <c r="W430" s="155"/>
      <c r="X430" s="155"/>
      <c r="Y430" s="155"/>
      <c r="Z430" s="155"/>
      <c r="AA430" s="155"/>
      <c r="AB430" s="155"/>
      <c r="AC430" s="155"/>
      <c r="AD430" s="155"/>
      <c r="AE430" s="155"/>
      <c r="AF430" s="155"/>
      <c r="AG430" s="155"/>
      <c r="AH430" s="155"/>
      <c r="AI430" s="155"/>
      <c r="AJ430" s="155"/>
      <c r="AK430" s="155"/>
      <c r="AL430" s="155"/>
      <c r="AM430" s="155"/>
      <c r="AN430" s="155"/>
      <c r="AO430" s="155"/>
      <c r="AP430" s="155"/>
      <c r="AQ430" s="155"/>
      <c r="AR430" s="155"/>
      <c r="AS430" s="155"/>
      <c r="AT430" s="157" t="s">
        <v>199</v>
      </c>
      <c r="AU430" s="157" t="s">
        <v>86</v>
      </c>
      <c r="AV430" s="155" t="s">
        <v>86</v>
      </c>
      <c r="AW430" s="155" t="s">
        <v>32</v>
      </c>
      <c r="AX430" s="155" t="s">
        <v>84</v>
      </c>
      <c r="AY430" s="157" t="s">
        <v>127</v>
      </c>
      <c r="AZ430" s="155"/>
      <c r="BA430" s="155"/>
      <c r="BB430" s="155"/>
      <c r="BC430" s="155"/>
      <c r="BD430" s="155"/>
      <c r="BE430" s="155"/>
      <c r="BF430" s="155"/>
      <c r="BG430" s="155"/>
      <c r="BH430" s="155"/>
      <c r="BI430" s="155"/>
      <c r="BJ430" s="155"/>
      <c r="BK430" s="155"/>
      <c r="BL430" s="155"/>
      <c r="BM430" s="155"/>
    </row>
    <row r="431" spans="1:65" ht="24" customHeight="1">
      <c r="A431" s="18"/>
      <c r="B431" s="19"/>
      <c r="C431" s="169" t="s">
        <v>712</v>
      </c>
      <c r="D431" s="169" t="s">
        <v>302</v>
      </c>
      <c r="E431" s="170" t="s">
        <v>713</v>
      </c>
      <c r="F431" s="171" t="s">
        <v>714</v>
      </c>
      <c r="G431" s="172" t="s">
        <v>280</v>
      </c>
      <c r="H431" s="173">
        <v>5</v>
      </c>
      <c r="I431" s="174"/>
      <c r="J431" s="175">
        <f>ROUND(I431*H431,2)</f>
        <v>0</v>
      </c>
      <c r="K431" s="171" t="s">
        <v>134</v>
      </c>
      <c r="L431" s="176"/>
      <c r="M431" s="177" t="s">
        <v>1</v>
      </c>
      <c r="N431" s="178" t="s">
        <v>41</v>
      </c>
      <c r="O431" s="18"/>
      <c r="P431" s="138">
        <f>O431*H431</f>
        <v>0</v>
      </c>
      <c r="Q431" s="138">
        <v>1.6E-2</v>
      </c>
      <c r="R431" s="138">
        <f>Q431*H431</f>
        <v>0.08</v>
      </c>
      <c r="S431" s="138">
        <v>0</v>
      </c>
      <c r="T431" s="139">
        <f>S431*H431</f>
        <v>0</v>
      </c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40" t="s">
        <v>354</v>
      </c>
      <c r="AS431" s="18"/>
      <c r="AT431" s="140" t="s">
        <v>302</v>
      </c>
      <c r="AU431" s="140" t="s">
        <v>86</v>
      </c>
      <c r="AV431" s="18"/>
      <c r="AW431" s="18"/>
      <c r="AX431" s="18"/>
      <c r="AY431" s="3" t="s">
        <v>127</v>
      </c>
      <c r="AZ431" s="18"/>
      <c r="BA431" s="18"/>
      <c r="BB431" s="18"/>
      <c r="BC431" s="18"/>
      <c r="BD431" s="18"/>
      <c r="BE431" s="141">
        <f>IF(N431="základní",J431,0)</f>
        <v>0</v>
      </c>
      <c r="BF431" s="141">
        <f>IF(N431="snížená",J431,0)</f>
        <v>0</v>
      </c>
      <c r="BG431" s="141">
        <f>IF(N431="zákl. přenesená",J431,0)</f>
        <v>0</v>
      </c>
      <c r="BH431" s="141">
        <f>IF(N431="sníž. přenesená",J431,0)</f>
        <v>0</v>
      </c>
      <c r="BI431" s="141">
        <f>IF(N431="nulová",J431,0)</f>
        <v>0</v>
      </c>
      <c r="BJ431" s="3" t="s">
        <v>84</v>
      </c>
      <c r="BK431" s="141">
        <f>ROUND(I431*H431,2)</f>
        <v>0</v>
      </c>
      <c r="BL431" s="3" t="s">
        <v>277</v>
      </c>
      <c r="BM431" s="140" t="s">
        <v>715</v>
      </c>
    </row>
    <row r="432" spans="1:65" ht="15.75" customHeight="1">
      <c r="A432" s="155"/>
      <c r="B432" s="156"/>
      <c r="C432" s="155"/>
      <c r="D432" s="150" t="s">
        <v>199</v>
      </c>
      <c r="E432" s="157" t="s">
        <v>1</v>
      </c>
      <c r="F432" s="158" t="s">
        <v>716</v>
      </c>
      <c r="G432" s="155"/>
      <c r="H432" s="159">
        <v>5</v>
      </c>
      <c r="I432" s="155"/>
      <c r="J432" s="155"/>
      <c r="K432" s="155"/>
      <c r="L432" s="156"/>
      <c r="M432" s="160"/>
      <c r="N432" s="155"/>
      <c r="O432" s="155"/>
      <c r="P432" s="155"/>
      <c r="Q432" s="155"/>
      <c r="R432" s="155"/>
      <c r="S432" s="155"/>
      <c r="T432" s="161"/>
      <c r="U432" s="155"/>
      <c r="V432" s="155"/>
      <c r="W432" s="155"/>
      <c r="X432" s="155"/>
      <c r="Y432" s="155"/>
      <c r="Z432" s="155"/>
      <c r="AA432" s="155"/>
      <c r="AB432" s="155"/>
      <c r="AC432" s="155"/>
      <c r="AD432" s="155"/>
      <c r="AE432" s="155"/>
      <c r="AF432" s="155"/>
      <c r="AG432" s="155"/>
      <c r="AH432" s="155"/>
      <c r="AI432" s="155"/>
      <c r="AJ432" s="155"/>
      <c r="AK432" s="155"/>
      <c r="AL432" s="155"/>
      <c r="AM432" s="155"/>
      <c r="AN432" s="155"/>
      <c r="AO432" s="155"/>
      <c r="AP432" s="155"/>
      <c r="AQ432" s="155"/>
      <c r="AR432" s="155"/>
      <c r="AS432" s="155"/>
      <c r="AT432" s="157" t="s">
        <v>199</v>
      </c>
      <c r="AU432" s="157" t="s">
        <v>86</v>
      </c>
      <c r="AV432" s="155" t="s">
        <v>86</v>
      </c>
      <c r="AW432" s="155" t="s">
        <v>32</v>
      </c>
      <c r="AX432" s="155" t="s">
        <v>84</v>
      </c>
      <c r="AY432" s="157" t="s">
        <v>127</v>
      </c>
      <c r="AZ432" s="155"/>
      <c r="BA432" s="155"/>
      <c r="BB432" s="155"/>
      <c r="BC432" s="155"/>
      <c r="BD432" s="155"/>
      <c r="BE432" s="155"/>
      <c r="BF432" s="155"/>
      <c r="BG432" s="155"/>
      <c r="BH432" s="155"/>
      <c r="BI432" s="155"/>
      <c r="BJ432" s="155"/>
      <c r="BK432" s="155"/>
      <c r="BL432" s="155"/>
      <c r="BM432" s="155"/>
    </row>
    <row r="433" spans="1:65" ht="24" customHeight="1">
      <c r="A433" s="18"/>
      <c r="B433" s="19"/>
      <c r="C433" s="169" t="s">
        <v>717</v>
      </c>
      <c r="D433" s="169" t="s">
        <v>302</v>
      </c>
      <c r="E433" s="170" t="s">
        <v>718</v>
      </c>
      <c r="F433" s="171" t="s">
        <v>719</v>
      </c>
      <c r="G433" s="172" t="s">
        <v>280</v>
      </c>
      <c r="H433" s="173">
        <v>5</v>
      </c>
      <c r="I433" s="174"/>
      <c r="J433" s="175">
        <f>ROUND(I433*H433,2)</f>
        <v>0</v>
      </c>
      <c r="K433" s="171" t="s">
        <v>134</v>
      </c>
      <c r="L433" s="176"/>
      <c r="M433" s="177" t="s">
        <v>1</v>
      </c>
      <c r="N433" s="178" t="s">
        <v>41</v>
      </c>
      <c r="O433" s="18"/>
      <c r="P433" s="138">
        <f>O433*H433</f>
        <v>0</v>
      </c>
      <c r="Q433" s="138">
        <v>1.7999999999999999E-2</v>
      </c>
      <c r="R433" s="138">
        <f>Q433*H433</f>
        <v>0.09</v>
      </c>
      <c r="S433" s="138">
        <v>0</v>
      </c>
      <c r="T433" s="139">
        <f>S433*H433</f>
        <v>0</v>
      </c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40" t="s">
        <v>354</v>
      </c>
      <c r="AS433" s="18"/>
      <c r="AT433" s="140" t="s">
        <v>302</v>
      </c>
      <c r="AU433" s="140" t="s">
        <v>86</v>
      </c>
      <c r="AV433" s="18"/>
      <c r="AW433" s="18"/>
      <c r="AX433" s="18"/>
      <c r="AY433" s="3" t="s">
        <v>127</v>
      </c>
      <c r="AZ433" s="18"/>
      <c r="BA433" s="18"/>
      <c r="BB433" s="18"/>
      <c r="BC433" s="18"/>
      <c r="BD433" s="18"/>
      <c r="BE433" s="141">
        <f>IF(N433="základní",J433,0)</f>
        <v>0</v>
      </c>
      <c r="BF433" s="141">
        <f>IF(N433="snížená",J433,0)</f>
        <v>0</v>
      </c>
      <c r="BG433" s="141">
        <f>IF(N433="zákl. přenesená",J433,0)</f>
        <v>0</v>
      </c>
      <c r="BH433" s="141">
        <f>IF(N433="sníž. přenesená",J433,0)</f>
        <v>0</v>
      </c>
      <c r="BI433" s="141">
        <f>IF(N433="nulová",J433,0)</f>
        <v>0</v>
      </c>
      <c r="BJ433" s="3" t="s">
        <v>84</v>
      </c>
      <c r="BK433" s="141">
        <f>ROUND(I433*H433,2)</f>
        <v>0</v>
      </c>
      <c r="BL433" s="3" t="s">
        <v>277</v>
      </c>
      <c r="BM433" s="140" t="s">
        <v>720</v>
      </c>
    </row>
    <row r="434" spans="1:65" ht="15.75" customHeight="1">
      <c r="A434" s="155"/>
      <c r="B434" s="156"/>
      <c r="C434" s="155"/>
      <c r="D434" s="150" t="s">
        <v>199</v>
      </c>
      <c r="E434" s="157" t="s">
        <v>1</v>
      </c>
      <c r="F434" s="158" t="s">
        <v>721</v>
      </c>
      <c r="G434" s="155"/>
      <c r="H434" s="159">
        <v>5</v>
      </c>
      <c r="I434" s="155"/>
      <c r="J434" s="155"/>
      <c r="K434" s="155"/>
      <c r="L434" s="156"/>
      <c r="M434" s="160"/>
      <c r="N434" s="155"/>
      <c r="O434" s="155"/>
      <c r="P434" s="155"/>
      <c r="Q434" s="155"/>
      <c r="R434" s="155"/>
      <c r="S434" s="155"/>
      <c r="T434" s="161"/>
      <c r="U434" s="155"/>
      <c r="V434" s="155"/>
      <c r="W434" s="155"/>
      <c r="X434" s="155"/>
      <c r="Y434" s="155"/>
      <c r="Z434" s="155"/>
      <c r="AA434" s="155"/>
      <c r="AB434" s="155"/>
      <c r="AC434" s="155"/>
      <c r="AD434" s="155"/>
      <c r="AE434" s="155"/>
      <c r="AF434" s="155"/>
      <c r="AG434" s="155"/>
      <c r="AH434" s="155"/>
      <c r="AI434" s="155"/>
      <c r="AJ434" s="155"/>
      <c r="AK434" s="155"/>
      <c r="AL434" s="155"/>
      <c r="AM434" s="155"/>
      <c r="AN434" s="155"/>
      <c r="AO434" s="155"/>
      <c r="AP434" s="155"/>
      <c r="AQ434" s="155"/>
      <c r="AR434" s="155"/>
      <c r="AS434" s="155"/>
      <c r="AT434" s="157" t="s">
        <v>199</v>
      </c>
      <c r="AU434" s="157" t="s">
        <v>86</v>
      </c>
      <c r="AV434" s="155" t="s">
        <v>86</v>
      </c>
      <c r="AW434" s="155" t="s">
        <v>32</v>
      </c>
      <c r="AX434" s="155" t="s">
        <v>84</v>
      </c>
      <c r="AY434" s="157" t="s">
        <v>127</v>
      </c>
      <c r="AZ434" s="155"/>
      <c r="BA434" s="155"/>
      <c r="BB434" s="155"/>
      <c r="BC434" s="155"/>
      <c r="BD434" s="155"/>
      <c r="BE434" s="155"/>
      <c r="BF434" s="155"/>
      <c r="BG434" s="155"/>
      <c r="BH434" s="155"/>
      <c r="BI434" s="155"/>
      <c r="BJ434" s="155"/>
      <c r="BK434" s="155"/>
      <c r="BL434" s="155"/>
      <c r="BM434" s="155"/>
    </row>
    <row r="435" spans="1:65" ht="24" customHeight="1">
      <c r="A435" s="18"/>
      <c r="B435" s="19"/>
      <c r="C435" s="169" t="s">
        <v>722</v>
      </c>
      <c r="D435" s="169" t="s">
        <v>302</v>
      </c>
      <c r="E435" s="170" t="s">
        <v>723</v>
      </c>
      <c r="F435" s="171" t="s">
        <v>724</v>
      </c>
      <c r="G435" s="172" t="s">
        <v>280</v>
      </c>
      <c r="H435" s="173">
        <v>3</v>
      </c>
      <c r="I435" s="174"/>
      <c r="J435" s="175">
        <f>ROUND(I435*H435,2)</f>
        <v>0</v>
      </c>
      <c r="K435" s="171" t="s">
        <v>134</v>
      </c>
      <c r="L435" s="176"/>
      <c r="M435" s="177" t="s">
        <v>1</v>
      </c>
      <c r="N435" s="178" t="s">
        <v>41</v>
      </c>
      <c r="O435" s="18"/>
      <c r="P435" s="138">
        <f>O435*H435</f>
        <v>0</v>
      </c>
      <c r="Q435" s="138">
        <v>1.4500000000000001E-2</v>
      </c>
      <c r="R435" s="138">
        <f>Q435*H435</f>
        <v>4.3500000000000004E-2</v>
      </c>
      <c r="S435" s="138">
        <v>0</v>
      </c>
      <c r="T435" s="139">
        <f>S435*H435</f>
        <v>0</v>
      </c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40" t="s">
        <v>354</v>
      </c>
      <c r="AS435" s="18"/>
      <c r="AT435" s="140" t="s">
        <v>302</v>
      </c>
      <c r="AU435" s="140" t="s">
        <v>86</v>
      </c>
      <c r="AV435" s="18"/>
      <c r="AW435" s="18"/>
      <c r="AX435" s="18"/>
      <c r="AY435" s="3" t="s">
        <v>127</v>
      </c>
      <c r="AZ435" s="18"/>
      <c r="BA435" s="18"/>
      <c r="BB435" s="18"/>
      <c r="BC435" s="18"/>
      <c r="BD435" s="18"/>
      <c r="BE435" s="141">
        <f>IF(N435="základní",J435,0)</f>
        <v>0</v>
      </c>
      <c r="BF435" s="141">
        <f>IF(N435="snížená",J435,0)</f>
        <v>0</v>
      </c>
      <c r="BG435" s="141">
        <f>IF(N435="zákl. přenesená",J435,0)</f>
        <v>0</v>
      </c>
      <c r="BH435" s="141">
        <f>IF(N435="sníž. přenesená",J435,0)</f>
        <v>0</v>
      </c>
      <c r="BI435" s="141">
        <f>IF(N435="nulová",J435,0)</f>
        <v>0</v>
      </c>
      <c r="BJ435" s="3" t="s">
        <v>84</v>
      </c>
      <c r="BK435" s="141">
        <f>ROUND(I435*H435,2)</f>
        <v>0</v>
      </c>
      <c r="BL435" s="3" t="s">
        <v>277</v>
      </c>
      <c r="BM435" s="140" t="s">
        <v>725</v>
      </c>
    </row>
    <row r="436" spans="1:65" ht="15.75" customHeight="1">
      <c r="A436" s="155"/>
      <c r="B436" s="156"/>
      <c r="C436" s="155"/>
      <c r="D436" s="150" t="s">
        <v>199</v>
      </c>
      <c r="E436" s="157" t="s">
        <v>1</v>
      </c>
      <c r="F436" s="158" t="s">
        <v>726</v>
      </c>
      <c r="G436" s="155"/>
      <c r="H436" s="159">
        <v>3</v>
      </c>
      <c r="I436" s="155"/>
      <c r="J436" s="155"/>
      <c r="K436" s="155"/>
      <c r="L436" s="156"/>
      <c r="M436" s="160"/>
      <c r="N436" s="155"/>
      <c r="O436" s="155"/>
      <c r="P436" s="155"/>
      <c r="Q436" s="155"/>
      <c r="R436" s="155"/>
      <c r="S436" s="155"/>
      <c r="T436" s="161"/>
      <c r="U436" s="155"/>
      <c r="V436" s="155"/>
      <c r="W436" s="155"/>
      <c r="X436" s="155"/>
      <c r="Y436" s="155"/>
      <c r="Z436" s="155"/>
      <c r="AA436" s="155"/>
      <c r="AB436" s="155"/>
      <c r="AC436" s="155"/>
      <c r="AD436" s="155"/>
      <c r="AE436" s="155"/>
      <c r="AF436" s="155"/>
      <c r="AG436" s="155"/>
      <c r="AH436" s="155"/>
      <c r="AI436" s="155"/>
      <c r="AJ436" s="155"/>
      <c r="AK436" s="155"/>
      <c r="AL436" s="155"/>
      <c r="AM436" s="155"/>
      <c r="AN436" s="155"/>
      <c r="AO436" s="155"/>
      <c r="AP436" s="155"/>
      <c r="AQ436" s="155"/>
      <c r="AR436" s="155"/>
      <c r="AS436" s="155"/>
      <c r="AT436" s="157" t="s">
        <v>199</v>
      </c>
      <c r="AU436" s="157" t="s">
        <v>86</v>
      </c>
      <c r="AV436" s="155" t="s">
        <v>86</v>
      </c>
      <c r="AW436" s="155" t="s">
        <v>32</v>
      </c>
      <c r="AX436" s="155" t="s">
        <v>84</v>
      </c>
      <c r="AY436" s="157" t="s">
        <v>127</v>
      </c>
      <c r="AZ436" s="155"/>
      <c r="BA436" s="155"/>
      <c r="BB436" s="155"/>
      <c r="BC436" s="155"/>
      <c r="BD436" s="155"/>
      <c r="BE436" s="155"/>
      <c r="BF436" s="155"/>
      <c r="BG436" s="155"/>
      <c r="BH436" s="155"/>
      <c r="BI436" s="155"/>
      <c r="BJ436" s="155"/>
      <c r="BK436" s="155"/>
      <c r="BL436" s="155"/>
      <c r="BM436" s="155"/>
    </row>
    <row r="437" spans="1:65" ht="24" customHeight="1">
      <c r="A437" s="18"/>
      <c r="B437" s="19"/>
      <c r="C437" s="129" t="s">
        <v>727</v>
      </c>
      <c r="D437" s="129" t="s">
        <v>130</v>
      </c>
      <c r="E437" s="130" t="s">
        <v>728</v>
      </c>
      <c r="F437" s="131" t="s">
        <v>729</v>
      </c>
      <c r="G437" s="132" t="s">
        <v>280</v>
      </c>
      <c r="H437" s="133">
        <v>1</v>
      </c>
      <c r="I437" s="134"/>
      <c r="J437" s="135">
        <f t="shared" ref="J437:J448" si="125">ROUND(I437*H437,2)</f>
        <v>0</v>
      </c>
      <c r="K437" s="131" t="s">
        <v>134</v>
      </c>
      <c r="L437" s="19"/>
      <c r="M437" s="136" t="s">
        <v>1</v>
      </c>
      <c r="N437" s="137" t="s">
        <v>41</v>
      </c>
      <c r="O437" s="18"/>
      <c r="P437" s="138">
        <f t="shared" ref="P437:P448" si="126">O437*H437</f>
        <v>0</v>
      </c>
      <c r="Q437" s="138">
        <v>0</v>
      </c>
      <c r="R437" s="138">
        <f t="shared" ref="R437:R448" si="127">Q437*H437</f>
        <v>0</v>
      </c>
      <c r="S437" s="138">
        <v>0</v>
      </c>
      <c r="T437" s="139">
        <f t="shared" ref="T437:T448" si="128">S437*H437</f>
        <v>0</v>
      </c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40" t="s">
        <v>277</v>
      </c>
      <c r="AS437" s="18"/>
      <c r="AT437" s="140" t="s">
        <v>130</v>
      </c>
      <c r="AU437" s="140" t="s">
        <v>86</v>
      </c>
      <c r="AV437" s="18"/>
      <c r="AW437" s="18"/>
      <c r="AX437" s="18"/>
      <c r="AY437" s="3" t="s">
        <v>127</v>
      </c>
      <c r="AZ437" s="18"/>
      <c r="BA437" s="18"/>
      <c r="BB437" s="18"/>
      <c r="BC437" s="18"/>
      <c r="BD437" s="18"/>
      <c r="BE437" s="141">
        <f t="shared" ref="BE437:BE448" si="129">IF(N437="základní",J437,0)</f>
        <v>0</v>
      </c>
      <c r="BF437" s="141">
        <f t="shared" ref="BF437:BF448" si="130">IF(N437="snížená",J437,0)</f>
        <v>0</v>
      </c>
      <c r="BG437" s="141">
        <f t="shared" ref="BG437:BG448" si="131">IF(N437="zákl. přenesená",J437,0)</f>
        <v>0</v>
      </c>
      <c r="BH437" s="141">
        <f t="shared" ref="BH437:BH448" si="132">IF(N437="sníž. přenesená",J437,0)</f>
        <v>0</v>
      </c>
      <c r="BI437" s="141">
        <f t="shared" ref="BI437:BI448" si="133">IF(N437="nulová",J437,0)</f>
        <v>0</v>
      </c>
      <c r="BJ437" s="3" t="s">
        <v>84</v>
      </c>
      <c r="BK437" s="141">
        <f t="shared" ref="BK437:BK448" si="134">ROUND(I437*H437,2)</f>
        <v>0</v>
      </c>
      <c r="BL437" s="3" t="s">
        <v>277</v>
      </c>
      <c r="BM437" s="140" t="s">
        <v>730</v>
      </c>
    </row>
    <row r="438" spans="1:65" ht="24" customHeight="1">
      <c r="A438" s="18"/>
      <c r="B438" s="19"/>
      <c r="C438" s="169" t="s">
        <v>731</v>
      </c>
      <c r="D438" s="169" t="s">
        <v>302</v>
      </c>
      <c r="E438" s="170" t="s">
        <v>732</v>
      </c>
      <c r="F438" s="171" t="s">
        <v>733</v>
      </c>
      <c r="G438" s="172" t="s">
        <v>280</v>
      </c>
      <c r="H438" s="173">
        <v>1</v>
      </c>
      <c r="I438" s="174"/>
      <c r="J438" s="175">
        <f t="shared" si="125"/>
        <v>0</v>
      </c>
      <c r="K438" s="171" t="s">
        <v>134</v>
      </c>
      <c r="L438" s="176"/>
      <c r="M438" s="177" t="s">
        <v>1</v>
      </c>
      <c r="N438" s="178" t="s">
        <v>41</v>
      </c>
      <c r="O438" s="18"/>
      <c r="P438" s="138">
        <f t="shared" si="126"/>
        <v>0</v>
      </c>
      <c r="Q438" s="138">
        <v>2.1999999999999999E-2</v>
      </c>
      <c r="R438" s="138">
        <f t="shared" si="127"/>
        <v>2.1999999999999999E-2</v>
      </c>
      <c r="S438" s="138">
        <v>0</v>
      </c>
      <c r="T438" s="139">
        <f t="shared" si="128"/>
        <v>0</v>
      </c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40" t="s">
        <v>354</v>
      </c>
      <c r="AS438" s="18"/>
      <c r="AT438" s="140" t="s">
        <v>302</v>
      </c>
      <c r="AU438" s="140" t="s">
        <v>86</v>
      </c>
      <c r="AV438" s="18"/>
      <c r="AW438" s="18"/>
      <c r="AX438" s="18"/>
      <c r="AY438" s="3" t="s">
        <v>127</v>
      </c>
      <c r="AZ438" s="18"/>
      <c r="BA438" s="18"/>
      <c r="BB438" s="18"/>
      <c r="BC438" s="18"/>
      <c r="BD438" s="18"/>
      <c r="BE438" s="141">
        <f t="shared" si="129"/>
        <v>0</v>
      </c>
      <c r="BF438" s="141">
        <f t="shared" si="130"/>
        <v>0</v>
      </c>
      <c r="BG438" s="141">
        <f t="shared" si="131"/>
        <v>0</v>
      </c>
      <c r="BH438" s="141">
        <f t="shared" si="132"/>
        <v>0</v>
      </c>
      <c r="BI438" s="141">
        <f t="shared" si="133"/>
        <v>0</v>
      </c>
      <c r="BJ438" s="3" t="s">
        <v>84</v>
      </c>
      <c r="BK438" s="141">
        <f t="shared" si="134"/>
        <v>0</v>
      </c>
      <c r="BL438" s="3" t="s">
        <v>277</v>
      </c>
      <c r="BM438" s="140" t="s">
        <v>734</v>
      </c>
    </row>
    <row r="439" spans="1:65" ht="16.5" customHeight="1">
      <c r="A439" s="18"/>
      <c r="B439" s="19"/>
      <c r="C439" s="129" t="s">
        <v>735</v>
      </c>
      <c r="D439" s="129" t="s">
        <v>130</v>
      </c>
      <c r="E439" s="130" t="s">
        <v>736</v>
      </c>
      <c r="F439" s="131" t="s">
        <v>737</v>
      </c>
      <c r="G439" s="132" t="s">
        <v>280</v>
      </c>
      <c r="H439" s="133">
        <v>2</v>
      </c>
      <c r="I439" s="134"/>
      <c r="J439" s="135">
        <f t="shared" si="125"/>
        <v>0</v>
      </c>
      <c r="K439" s="131" t="s">
        <v>134</v>
      </c>
      <c r="L439" s="19"/>
      <c r="M439" s="136" t="s">
        <v>1</v>
      </c>
      <c r="N439" s="137" t="s">
        <v>41</v>
      </c>
      <c r="O439" s="18"/>
      <c r="P439" s="138">
        <f t="shared" si="126"/>
        <v>0</v>
      </c>
      <c r="Q439" s="138">
        <v>0</v>
      </c>
      <c r="R439" s="138">
        <f t="shared" si="127"/>
        <v>0</v>
      </c>
      <c r="S439" s="138">
        <v>0</v>
      </c>
      <c r="T439" s="139">
        <f t="shared" si="128"/>
        <v>0</v>
      </c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40" t="s">
        <v>277</v>
      </c>
      <c r="AS439" s="18"/>
      <c r="AT439" s="140" t="s">
        <v>130</v>
      </c>
      <c r="AU439" s="140" t="s">
        <v>86</v>
      </c>
      <c r="AV439" s="18"/>
      <c r="AW439" s="18"/>
      <c r="AX439" s="18"/>
      <c r="AY439" s="3" t="s">
        <v>127</v>
      </c>
      <c r="AZ439" s="18"/>
      <c r="BA439" s="18"/>
      <c r="BB439" s="18"/>
      <c r="BC439" s="18"/>
      <c r="BD439" s="18"/>
      <c r="BE439" s="141">
        <f t="shared" si="129"/>
        <v>0</v>
      </c>
      <c r="BF439" s="141">
        <f t="shared" si="130"/>
        <v>0</v>
      </c>
      <c r="BG439" s="141">
        <f t="shared" si="131"/>
        <v>0</v>
      </c>
      <c r="BH439" s="141">
        <f t="shared" si="132"/>
        <v>0</v>
      </c>
      <c r="BI439" s="141">
        <f t="shared" si="133"/>
        <v>0</v>
      </c>
      <c r="BJ439" s="3" t="s">
        <v>84</v>
      </c>
      <c r="BK439" s="141">
        <f t="shared" si="134"/>
        <v>0</v>
      </c>
      <c r="BL439" s="3" t="s">
        <v>277</v>
      </c>
      <c r="BM439" s="140" t="s">
        <v>738</v>
      </c>
    </row>
    <row r="440" spans="1:65" ht="16.5" customHeight="1">
      <c r="A440" s="18"/>
      <c r="B440" s="19"/>
      <c r="C440" s="169" t="s">
        <v>739</v>
      </c>
      <c r="D440" s="169" t="s">
        <v>302</v>
      </c>
      <c r="E440" s="170" t="s">
        <v>740</v>
      </c>
      <c r="F440" s="171" t="s">
        <v>741</v>
      </c>
      <c r="G440" s="172" t="s">
        <v>280</v>
      </c>
      <c r="H440" s="173">
        <v>2</v>
      </c>
      <c r="I440" s="174"/>
      <c r="J440" s="175">
        <f t="shared" si="125"/>
        <v>0</v>
      </c>
      <c r="K440" s="171" t="s">
        <v>134</v>
      </c>
      <c r="L440" s="176"/>
      <c r="M440" s="177" t="s">
        <v>1</v>
      </c>
      <c r="N440" s="178" t="s">
        <v>41</v>
      </c>
      <c r="O440" s="18"/>
      <c r="P440" s="138">
        <f t="shared" si="126"/>
        <v>0</v>
      </c>
      <c r="Q440" s="138">
        <v>2.0000000000000001E-4</v>
      </c>
      <c r="R440" s="138">
        <f t="shared" si="127"/>
        <v>4.0000000000000002E-4</v>
      </c>
      <c r="S440" s="138">
        <v>0</v>
      </c>
      <c r="T440" s="139">
        <f t="shared" si="128"/>
        <v>0</v>
      </c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40" t="s">
        <v>354</v>
      </c>
      <c r="AS440" s="18"/>
      <c r="AT440" s="140" t="s">
        <v>302</v>
      </c>
      <c r="AU440" s="140" t="s">
        <v>86</v>
      </c>
      <c r="AV440" s="18"/>
      <c r="AW440" s="18"/>
      <c r="AX440" s="18"/>
      <c r="AY440" s="3" t="s">
        <v>127</v>
      </c>
      <c r="AZ440" s="18"/>
      <c r="BA440" s="18"/>
      <c r="BB440" s="18"/>
      <c r="BC440" s="18"/>
      <c r="BD440" s="18"/>
      <c r="BE440" s="141">
        <f t="shared" si="129"/>
        <v>0</v>
      </c>
      <c r="BF440" s="141">
        <f t="shared" si="130"/>
        <v>0</v>
      </c>
      <c r="BG440" s="141">
        <f t="shared" si="131"/>
        <v>0</v>
      </c>
      <c r="BH440" s="141">
        <f t="shared" si="132"/>
        <v>0</v>
      </c>
      <c r="BI440" s="141">
        <f t="shared" si="133"/>
        <v>0</v>
      </c>
      <c r="BJ440" s="3" t="s">
        <v>84</v>
      </c>
      <c r="BK440" s="141">
        <f t="shared" si="134"/>
        <v>0</v>
      </c>
      <c r="BL440" s="3" t="s">
        <v>277</v>
      </c>
      <c r="BM440" s="140" t="s">
        <v>742</v>
      </c>
    </row>
    <row r="441" spans="1:65" ht="21.75" customHeight="1">
      <c r="A441" s="18"/>
      <c r="B441" s="19"/>
      <c r="C441" s="129" t="s">
        <v>743</v>
      </c>
      <c r="D441" s="129" t="s">
        <v>130</v>
      </c>
      <c r="E441" s="130" t="s">
        <v>744</v>
      </c>
      <c r="F441" s="131" t="s">
        <v>745</v>
      </c>
      <c r="G441" s="132" t="s">
        <v>280</v>
      </c>
      <c r="H441" s="133">
        <v>13</v>
      </c>
      <c r="I441" s="134"/>
      <c r="J441" s="135">
        <f t="shared" si="125"/>
        <v>0</v>
      </c>
      <c r="K441" s="131" t="s">
        <v>134</v>
      </c>
      <c r="L441" s="19"/>
      <c r="M441" s="136" t="s">
        <v>1</v>
      </c>
      <c r="N441" s="137" t="s">
        <v>41</v>
      </c>
      <c r="O441" s="18"/>
      <c r="P441" s="138">
        <f t="shared" si="126"/>
        <v>0</v>
      </c>
      <c r="Q441" s="138">
        <v>0</v>
      </c>
      <c r="R441" s="138">
        <f t="shared" si="127"/>
        <v>0</v>
      </c>
      <c r="S441" s="138">
        <v>0</v>
      </c>
      <c r="T441" s="139">
        <f t="shared" si="128"/>
        <v>0</v>
      </c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40" t="s">
        <v>277</v>
      </c>
      <c r="AS441" s="18"/>
      <c r="AT441" s="140" t="s">
        <v>130</v>
      </c>
      <c r="AU441" s="140" t="s">
        <v>86</v>
      </c>
      <c r="AV441" s="18"/>
      <c r="AW441" s="18"/>
      <c r="AX441" s="18"/>
      <c r="AY441" s="3" t="s">
        <v>127</v>
      </c>
      <c r="AZ441" s="18"/>
      <c r="BA441" s="18"/>
      <c r="BB441" s="18"/>
      <c r="BC441" s="18"/>
      <c r="BD441" s="18"/>
      <c r="BE441" s="141">
        <f t="shared" si="129"/>
        <v>0</v>
      </c>
      <c r="BF441" s="141">
        <f t="shared" si="130"/>
        <v>0</v>
      </c>
      <c r="BG441" s="141">
        <f t="shared" si="131"/>
        <v>0</v>
      </c>
      <c r="BH441" s="141">
        <f t="shared" si="132"/>
        <v>0</v>
      </c>
      <c r="BI441" s="141">
        <f t="shared" si="133"/>
        <v>0</v>
      </c>
      <c r="BJ441" s="3" t="s">
        <v>84</v>
      </c>
      <c r="BK441" s="141">
        <f t="shared" si="134"/>
        <v>0</v>
      </c>
      <c r="BL441" s="3" t="s">
        <v>277</v>
      </c>
      <c r="BM441" s="140" t="s">
        <v>746</v>
      </c>
    </row>
    <row r="442" spans="1:65" ht="16.5" customHeight="1">
      <c r="A442" s="18"/>
      <c r="B442" s="19"/>
      <c r="C442" s="169" t="s">
        <v>747</v>
      </c>
      <c r="D442" s="169" t="s">
        <v>302</v>
      </c>
      <c r="E442" s="170" t="s">
        <v>748</v>
      </c>
      <c r="F442" s="171" t="s">
        <v>749</v>
      </c>
      <c r="G442" s="172" t="s">
        <v>280</v>
      </c>
      <c r="H442" s="173">
        <v>13</v>
      </c>
      <c r="I442" s="174"/>
      <c r="J442" s="175">
        <f t="shared" si="125"/>
        <v>0</v>
      </c>
      <c r="K442" s="171" t="s">
        <v>1</v>
      </c>
      <c r="L442" s="176"/>
      <c r="M442" s="177" t="s">
        <v>1</v>
      </c>
      <c r="N442" s="178" t="s">
        <v>41</v>
      </c>
      <c r="O442" s="18"/>
      <c r="P442" s="138">
        <f t="shared" si="126"/>
        <v>0</v>
      </c>
      <c r="Q442" s="138">
        <v>2.2000000000000001E-3</v>
      </c>
      <c r="R442" s="138">
        <f t="shared" si="127"/>
        <v>2.86E-2</v>
      </c>
      <c r="S442" s="138">
        <v>0</v>
      </c>
      <c r="T442" s="139">
        <f t="shared" si="128"/>
        <v>0</v>
      </c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40" t="s">
        <v>354</v>
      </c>
      <c r="AS442" s="18"/>
      <c r="AT442" s="140" t="s">
        <v>302</v>
      </c>
      <c r="AU442" s="140" t="s">
        <v>86</v>
      </c>
      <c r="AV442" s="18"/>
      <c r="AW442" s="18"/>
      <c r="AX442" s="18"/>
      <c r="AY442" s="3" t="s">
        <v>127</v>
      </c>
      <c r="AZ442" s="18"/>
      <c r="BA442" s="18"/>
      <c r="BB442" s="18"/>
      <c r="BC442" s="18"/>
      <c r="BD442" s="18"/>
      <c r="BE442" s="141">
        <f t="shared" si="129"/>
        <v>0</v>
      </c>
      <c r="BF442" s="141">
        <f t="shared" si="130"/>
        <v>0</v>
      </c>
      <c r="BG442" s="141">
        <f t="shared" si="131"/>
        <v>0</v>
      </c>
      <c r="BH442" s="141">
        <f t="shared" si="132"/>
        <v>0</v>
      </c>
      <c r="BI442" s="141">
        <f t="shared" si="133"/>
        <v>0</v>
      </c>
      <c r="BJ442" s="3" t="s">
        <v>84</v>
      </c>
      <c r="BK442" s="141">
        <f t="shared" si="134"/>
        <v>0</v>
      </c>
      <c r="BL442" s="3" t="s">
        <v>277</v>
      </c>
      <c r="BM442" s="140" t="s">
        <v>750</v>
      </c>
    </row>
    <row r="443" spans="1:65" ht="21.75" customHeight="1">
      <c r="A443" s="18"/>
      <c r="B443" s="19"/>
      <c r="C443" s="129" t="s">
        <v>751</v>
      </c>
      <c r="D443" s="129" t="s">
        <v>130</v>
      </c>
      <c r="E443" s="130" t="s">
        <v>752</v>
      </c>
      <c r="F443" s="131" t="s">
        <v>753</v>
      </c>
      <c r="G443" s="132" t="s">
        <v>280</v>
      </c>
      <c r="H443" s="133">
        <v>3</v>
      </c>
      <c r="I443" s="134"/>
      <c r="J443" s="135">
        <f t="shared" si="125"/>
        <v>0</v>
      </c>
      <c r="K443" s="131" t="s">
        <v>134</v>
      </c>
      <c r="L443" s="19"/>
      <c r="M443" s="136" t="s">
        <v>1</v>
      </c>
      <c r="N443" s="137" t="s">
        <v>41</v>
      </c>
      <c r="O443" s="18"/>
      <c r="P443" s="138">
        <f t="shared" si="126"/>
        <v>0</v>
      </c>
      <c r="Q443" s="138">
        <v>0</v>
      </c>
      <c r="R443" s="138">
        <f t="shared" si="127"/>
        <v>0</v>
      </c>
      <c r="S443" s="138">
        <v>0</v>
      </c>
      <c r="T443" s="139">
        <f t="shared" si="128"/>
        <v>0</v>
      </c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40" t="s">
        <v>277</v>
      </c>
      <c r="AS443" s="18"/>
      <c r="AT443" s="140" t="s">
        <v>130</v>
      </c>
      <c r="AU443" s="140" t="s">
        <v>86</v>
      </c>
      <c r="AV443" s="18"/>
      <c r="AW443" s="18"/>
      <c r="AX443" s="18"/>
      <c r="AY443" s="3" t="s">
        <v>127</v>
      </c>
      <c r="AZ443" s="18"/>
      <c r="BA443" s="18"/>
      <c r="BB443" s="18"/>
      <c r="BC443" s="18"/>
      <c r="BD443" s="18"/>
      <c r="BE443" s="141">
        <f t="shared" si="129"/>
        <v>0</v>
      </c>
      <c r="BF443" s="141">
        <f t="shared" si="130"/>
        <v>0</v>
      </c>
      <c r="BG443" s="141">
        <f t="shared" si="131"/>
        <v>0</v>
      </c>
      <c r="BH443" s="141">
        <f t="shared" si="132"/>
        <v>0</v>
      </c>
      <c r="BI443" s="141">
        <f t="shared" si="133"/>
        <v>0</v>
      </c>
      <c r="BJ443" s="3" t="s">
        <v>84</v>
      </c>
      <c r="BK443" s="141">
        <f t="shared" si="134"/>
        <v>0</v>
      </c>
      <c r="BL443" s="3" t="s">
        <v>277</v>
      </c>
      <c r="BM443" s="140" t="s">
        <v>754</v>
      </c>
    </row>
    <row r="444" spans="1:65" ht="16.5" customHeight="1">
      <c r="A444" s="18"/>
      <c r="B444" s="19"/>
      <c r="C444" s="169" t="s">
        <v>755</v>
      </c>
      <c r="D444" s="169" t="s">
        <v>302</v>
      </c>
      <c r="E444" s="170" t="s">
        <v>756</v>
      </c>
      <c r="F444" s="171" t="s">
        <v>757</v>
      </c>
      <c r="G444" s="172" t="s">
        <v>280</v>
      </c>
      <c r="H444" s="173">
        <v>3</v>
      </c>
      <c r="I444" s="174"/>
      <c r="J444" s="175">
        <f t="shared" si="125"/>
        <v>0</v>
      </c>
      <c r="K444" s="171" t="s">
        <v>1</v>
      </c>
      <c r="L444" s="176"/>
      <c r="M444" s="177" t="s">
        <v>1</v>
      </c>
      <c r="N444" s="178" t="s">
        <v>41</v>
      </c>
      <c r="O444" s="18"/>
      <c r="P444" s="138">
        <f t="shared" si="126"/>
        <v>0</v>
      </c>
      <c r="Q444" s="138">
        <v>1.4999999999999999E-4</v>
      </c>
      <c r="R444" s="138">
        <f t="shared" si="127"/>
        <v>4.4999999999999999E-4</v>
      </c>
      <c r="S444" s="138">
        <v>0</v>
      </c>
      <c r="T444" s="139">
        <f t="shared" si="128"/>
        <v>0</v>
      </c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40" t="s">
        <v>354</v>
      </c>
      <c r="AS444" s="18"/>
      <c r="AT444" s="140" t="s">
        <v>302</v>
      </c>
      <c r="AU444" s="140" t="s">
        <v>86</v>
      </c>
      <c r="AV444" s="18"/>
      <c r="AW444" s="18"/>
      <c r="AX444" s="18"/>
      <c r="AY444" s="3" t="s">
        <v>127</v>
      </c>
      <c r="AZ444" s="18"/>
      <c r="BA444" s="18"/>
      <c r="BB444" s="18"/>
      <c r="BC444" s="18"/>
      <c r="BD444" s="18"/>
      <c r="BE444" s="141">
        <f t="shared" si="129"/>
        <v>0</v>
      </c>
      <c r="BF444" s="141">
        <f t="shared" si="130"/>
        <v>0</v>
      </c>
      <c r="BG444" s="141">
        <f t="shared" si="131"/>
        <v>0</v>
      </c>
      <c r="BH444" s="141">
        <f t="shared" si="132"/>
        <v>0</v>
      </c>
      <c r="BI444" s="141">
        <f t="shared" si="133"/>
        <v>0</v>
      </c>
      <c r="BJ444" s="3" t="s">
        <v>84</v>
      </c>
      <c r="BK444" s="141">
        <f t="shared" si="134"/>
        <v>0</v>
      </c>
      <c r="BL444" s="3" t="s">
        <v>277</v>
      </c>
      <c r="BM444" s="140" t="s">
        <v>758</v>
      </c>
    </row>
    <row r="445" spans="1:65" ht="24" customHeight="1">
      <c r="A445" s="18"/>
      <c r="B445" s="19"/>
      <c r="C445" s="129" t="s">
        <v>759</v>
      </c>
      <c r="D445" s="129" t="s">
        <v>130</v>
      </c>
      <c r="E445" s="130" t="s">
        <v>760</v>
      </c>
      <c r="F445" s="131" t="s">
        <v>761</v>
      </c>
      <c r="G445" s="132" t="s">
        <v>280</v>
      </c>
      <c r="H445" s="133">
        <v>14</v>
      </c>
      <c r="I445" s="134"/>
      <c r="J445" s="135">
        <f t="shared" si="125"/>
        <v>0</v>
      </c>
      <c r="K445" s="131" t="s">
        <v>134</v>
      </c>
      <c r="L445" s="19"/>
      <c r="M445" s="136" t="s">
        <v>1</v>
      </c>
      <c r="N445" s="137" t="s">
        <v>41</v>
      </c>
      <c r="O445" s="18"/>
      <c r="P445" s="138">
        <f t="shared" si="126"/>
        <v>0</v>
      </c>
      <c r="Q445" s="138">
        <v>4.5011749999999999E-4</v>
      </c>
      <c r="R445" s="138">
        <f t="shared" si="127"/>
        <v>6.3016449999999998E-3</v>
      </c>
      <c r="S445" s="138">
        <v>0</v>
      </c>
      <c r="T445" s="139">
        <f t="shared" si="128"/>
        <v>0</v>
      </c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40" t="s">
        <v>277</v>
      </c>
      <c r="AS445" s="18"/>
      <c r="AT445" s="140" t="s">
        <v>130</v>
      </c>
      <c r="AU445" s="140" t="s">
        <v>86</v>
      </c>
      <c r="AV445" s="18"/>
      <c r="AW445" s="18"/>
      <c r="AX445" s="18"/>
      <c r="AY445" s="3" t="s">
        <v>127</v>
      </c>
      <c r="AZ445" s="18"/>
      <c r="BA445" s="18"/>
      <c r="BB445" s="18"/>
      <c r="BC445" s="18"/>
      <c r="BD445" s="18"/>
      <c r="BE445" s="141">
        <f t="shared" si="129"/>
        <v>0</v>
      </c>
      <c r="BF445" s="141">
        <f t="shared" si="130"/>
        <v>0</v>
      </c>
      <c r="BG445" s="141">
        <f t="shared" si="131"/>
        <v>0</v>
      </c>
      <c r="BH445" s="141">
        <f t="shared" si="132"/>
        <v>0</v>
      </c>
      <c r="BI445" s="141">
        <f t="shared" si="133"/>
        <v>0</v>
      </c>
      <c r="BJ445" s="3" t="s">
        <v>84</v>
      </c>
      <c r="BK445" s="141">
        <f t="shared" si="134"/>
        <v>0</v>
      </c>
      <c r="BL445" s="3" t="s">
        <v>277</v>
      </c>
      <c r="BM445" s="140" t="s">
        <v>762</v>
      </c>
    </row>
    <row r="446" spans="1:65" ht="37.5" customHeight="1">
      <c r="A446" s="18"/>
      <c r="B446" s="19"/>
      <c r="C446" s="169" t="s">
        <v>763</v>
      </c>
      <c r="D446" s="169" t="s">
        <v>302</v>
      </c>
      <c r="E446" s="170" t="s">
        <v>764</v>
      </c>
      <c r="F446" s="171" t="s">
        <v>765</v>
      </c>
      <c r="G446" s="172" t="s">
        <v>280</v>
      </c>
      <c r="H446" s="173">
        <v>14</v>
      </c>
      <c r="I446" s="174"/>
      <c r="J446" s="175">
        <f t="shared" si="125"/>
        <v>0</v>
      </c>
      <c r="K446" s="171" t="s">
        <v>134</v>
      </c>
      <c r="L446" s="176"/>
      <c r="M446" s="177" t="s">
        <v>1</v>
      </c>
      <c r="N446" s="178" t="s">
        <v>41</v>
      </c>
      <c r="O446" s="18"/>
      <c r="P446" s="138">
        <f t="shared" si="126"/>
        <v>0</v>
      </c>
      <c r="Q446" s="138">
        <v>1.6E-2</v>
      </c>
      <c r="R446" s="138">
        <f t="shared" si="127"/>
        <v>0.224</v>
      </c>
      <c r="S446" s="138">
        <v>0</v>
      </c>
      <c r="T446" s="139">
        <f t="shared" si="128"/>
        <v>0</v>
      </c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40" t="s">
        <v>354</v>
      </c>
      <c r="AS446" s="18"/>
      <c r="AT446" s="140" t="s">
        <v>302</v>
      </c>
      <c r="AU446" s="140" t="s">
        <v>86</v>
      </c>
      <c r="AV446" s="18"/>
      <c r="AW446" s="18"/>
      <c r="AX446" s="18"/>
      <c r="AY446" s="3" t="s">
        <v>127</v>
      </c>
      <c r="AZ446" s="18"/>
      <c r="BA446" s="18"/>
      <c r="BB446" s="18"/>
      <c r="BC446" s="18"/>
      <c r="BD446" s="18"/>
      <c r="BE446" s="141">
        <f t="shared" si="129"/>
        <v>0</v>
      </c>
      <c r="BF446" s="141">
        <f t="shared" si="130"/>
        <v>0</v>
      </c>
      <c r="BG446" s="141">
        <f t="shared" si="131"/>
        <v>0</v>
      </c>
      <c r="BH446" s="141">
        <f t="shared" si="132"/>
        <v>0</v>
      </c>
      <c r="BI446" s="141">
        <f t="shared" si="133"/>
        <v>0</v>
      </c>
      <c r="BJ446" s="3" t="s">
        <v>84</v>
      </c>
      <c r="BK446" s="141">
        <f t="shared" si="134"/>
        <v>0</v>
      </c>
      <c r="BL446" s="3" t="s">
        <v>277</v>
      </c>
      <c r="BM446" s="140" t="s">
        <v>766</v>
      </c>
    </row>
    <row r="447" spans="1:65" ht="21.75" customHeight="1">
      <c r="A447" s="18"/>
      <c r="B447" s="19"/>
      <c r="C447" s="129" t="s">
        <v>767</v>
      </c>
      <c r="D447" s="129" t="s">
        <v>130</v>
      </c>
      <c r="E447" s="130" t="s">
        <v>768</v>
      </c>
      <c r="F447" s="131" t="s">
        <v>769</v>
      </c>
      <c r="G447" s="132" t="s">
        <v>700</v>
      </c>
      <c r="H447" s="133">
        <v>1</v>
      </c>
      <c r="I447" s="134"/>
      <c r="J447" s="135">
        <f t="shared" si="125"/>
        <v>0</v>
      </c>
      <c r="K447" s="131" t="s">
        <v>1</v>
      </c>
      <c r="L447" s="19"/>
      <c r="M447" s="136" t="s">
        <v>1</v>
      </c>
      <c r="N447" s="137" t="s">
        <v>41</v>
      </c>
      <c r="O447" s="18"/>
      <c r="P447" s="138">
        <f t="shared" si="126"/>
        <v>0</v>
      </c>
      <c r="Q447" s="138">
        <v>0</v>
      </c>
      <c r="R447" s="138">
        <f t="shared" si="127"/>
        <v>0</v>
      </c>
      <c r="S447" s="138">
        <v>0</v>
      </c>
      <c r="T447" s="139">
        <f t="shared" si="128"/>
        <v>0</v>
      </c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40" t="s">
        <v>277</v>
      </c>
      <c r="AS447" s="18"/>
      <c r="AT447" s="140" t="s">
        <v>130</v>
      </c>
      <c r="AU447" s="140" t="s">
        <v>86</v>
      </c>
      <c r="AV447" s="18"/>
      <c r="AW447" s="18"/>
      <c r="AX447" s="18"/>
      <c r="AY447" s="3" t="s">
        <v>127</v>
      </c>
      <c r="AZ447" s="18"/>
      <c r="BA447" s="18"/>
      <c r="BB447" s="18"/>
      <c r="BC447" s="18"/>
      <c r="BD447" s="18"/>
      <c r="BE447" s="141">
        <f t="shared" si="129"/>
        <v>0</v>
      </c>
      <c r="BF447" s="141">
        <f t="shared" si="130"/>
        <v>0</v>
      </c>
      <c r="BG447" s="141">
        <f t="shared" si="131"/>
        <v>0</v>
      </c>
      <c r="BH447" s="141">
        <f t="shared" si="132"/>
        <v>0</v>
      </c>
      <c r="BI447" s="141">
        <f t="shared" si="133"/>
        <v>0</v>
      </c>
      <c r="BJ447" s="3" t="s">
        <v>84</v>
      </c>
      <c r="BK447" s="141">
        <f t="shared" si="134"/>
        <v>0</v>
      </c>
      <c r="BL447" s="3" t="s">
        <v>277</v>
      </c>
      <c r="BM447" s="140" t="s">
        <v>770</v>
      </c>
    </row>
    <row r="448" spans="1:65" ht="33" customHeight="1">
      <c r="A448" s="18"/>
      <c r="B448" s="19"/>
      <c r="C448" s="129" t="s">
        <v>771</v>
      </c>
      <c r="D448" s="129" t="s">
        <v>130</v>
      </c>
      <c r="E448" s="130" t="s">
        <v>772</v>
      </c>
      <c r="F448" s="131" t="s">
        <v>773</v>
      </c>
      <c r="G448" s="132" t="s">
        <v>133</v>
      </c>
      <c r="H448" s="133">
        <v>1</v>
      </c>
      <c r="I448" s="134"/>
      <c r="J448" s="135">
        <f t="shared" si="125"/>
        <v>0</v>
      </c>
      <c r="K448" s="131" t="s">
        <v>1</v>
      </c>
      <c r="L448" s="19"/>
      <c r="M448" s="136" t="s">
        <v>1</v>
      </c>
      <c r="N448" s="137" t="s">
        <v>41</v>
      </c>
      <c r="O448" s="18"/>
      <c r="P448" s="138">
        <f t="shared" si="126"/>
        <v>0</v>
      </c>
      <c r="Q448" s="138">
        <v>0</v>
      </c>
      <c r="R448" s="138">
        <f t="shared" si="127"/>
        <v>0</v>
      </c>
      <c r="S448" s="138">
        <v>0</v>
      </c>
      <c r="T448" s="139">
        <f t="shared" si="128"/>
        <v>0</v>
      </c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40" t="s">
        <v>277</v>
      </c>
      <c r="AS448" s="18"/>
      <c r="AT448" s="140" t="s">
        <v>130</v>
      </c>
      <c r="AU448" s="140" t="s">
        <v>86</v>
      </c>
      <c r="AV448" s="18"/>
      <c r="AW448" s="18"/>
      <c r="AX448" s="18"/>
      <c r="AY448" s="3" t="s">
        <v>127</v>
      </c>
      <c r="AZ448" s="18"/>
      <c r="BA448" s="18"/>
      <c r="BB448" s="18"/>
      <c r="BC448" s="18"/>
      <c r="BD448" s="18"/>
      <c r="BE448" s="141">
        <f t="shared" si="129"/>
        <v>0</v>
      </c>
      <c r="BF448" s="141">
        <f t="shared" si="130"/>
        <v>0</v>
      </c>
      <c r="BG448" s="141">
        <f t="shared" si="131"/>
        <v>0</v>
      </c>
      <c r="BH448" s="141">
        <f t="shared" si="132"/>
        <v>0</v>
      </c>
      <c r="BI448" s="141">
        <f t="shared" si="133"/>
        <v>0</v>
      </c>
      <c r="BJ448" s="3" t="s">
        <v>84</v>
      </c>
      <c r="BK448" s="141">
        <f t="shared" si="134"/>
        <v>0</v>
      </c>
      <c r="BL448" s="3" t="s">
        <v>277</v>
      </c>
      <c r="BM448" s="140" t="s">
        <v>774</v>
      </c>
    </row>
    <row r="449" spans="1:65" ht="15.75" customHeight="1">
      <c r="A449" s="18"/>
      <c r="B449" s="19"/>
      <c r="C449" s="18"/>
      <c r="D449" s="150" t="s">
        <v>325</v>
      </c>
      <c r="E449" s="18"/>
      <c r="F449" s="179" t="s">
        <v>775</v>
      </c>
      <c r="G449" s="18"/>
      <c r="H449" s="18"/>
      <c r="I449" s="18"/>
      <c r="J449" s="18"/>
      <c r="K449" s="18"/>
      <c r="L449" s="19"/>
      <c r="M449" s="180"/>
      <c r="N449" s="18"/>
      <c r="O449" s="18"/>
      <c r="P449" s="18"/>
      <c r="Q449" s="18"/>
      <c r="R449" s="18"/>
      <c r="S449" s="18"/>
      <c r="T449" s="45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3" t="s">
        <v>325</v>
      </c>
      <c r="AU449" s="3" t="s">
        <v>86</v>
      </c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</row>
    <row r="450" spans="1:65" ht="21.75" customHeight="1">
      <c r="A450" s="18"/>
      <c r="B450" s="19"/>
      <c r="C450" s="129" t="s">
        <v>776</v>
      </c>
      <c r="D450" s="129" t="s">
        <v>130</v>
      </c>
      <c r="E450" s="130" t="s">
        <v>777</v>
      </c>
      <c r="F450" s="131" t="s">
        <v>778</v>
      </c>
      <c r="G450" s="132" t="s">
        <v>1</v>
      </c>
      <c r="H450" s="133">
        <v>21.47</v>
      </c>
      <c r="I450" s="134"/>
      <c r="J450" s="135">
        <f>ROUND(I450*H450,2)</f>
        <v>0</v>
      </c>
      <c r="K450" s="131" t="s">
        <v>1</v>
      </c>
      <c r="L450" s="19"/>
      <c r="M450" s="136" t="s">
        <v>1</v>
      </c>
      <c r="N450" s="137" t="s">
        <v>41</v>
      </c>
      <c r="O450" s="18"/>
      <c r="P450" s="138">
        <f>O450*H450</f>
        <v>0</v>
      </c>
      <c r="Q450" s="138">
        <v>0</v>
      </c>
      <c r="R450" s="138">
        <f>Q450*H450</f>
        <v>0</v>
      </c>
      <c r="S450" s="138">
        <v>0</v>
      </c>
      <c r="T450" s="139">
        <f>S450*H450</f>
        <v>0</v>
      </c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40" t="s">
        <v>277</v>
      </c>
      <c r="AS450" s="18"/>
      <c r="AT450" s="140" t="s">
        <v>130</v>
      </c>
      <c r="AU450" s="140" t="s">
        <v>86</v>
      </c>
      <c r="AV450" s="18"/>
      <c r="AW450" s="18"/>
      <c r="AX450" s="18"/>
      <c r="AY450" s="3" t="s">
        <v>127</v>
      </c>
      <c r="AZ450" s="18"/>
      <c r="BA450" s="18"/>
      <c r="BB450" s="18"/>
      <c r="BC450" s="18"/>
      <c r="BD450" s="18"/>
      <c r="BE450" s="141">
        <f>IF(N450="základní",J450,0)</f>
        <v>0</v>
      </c>
      <c r="BF450" s="141">
        <f>IF(N450="snížená",J450,0)</f>
        <v>0</v>
      </c>
      <c r="BG450" s="141">
        <f>IF(N450="zákl. přenesená",J450,0)</f>
        <v>0</v>
      </c>
      <c r="BH450" s="141">
        <f>IF(N450="sníž. přenesená",J450,0)</f>
        <v>0</v>
      </c>
      <c r="BI450" s="141">
        <f>IF(N450="nulová",J450,0)</f>
        <v>0</v>
      </c>
      <c r="BJ450" s="3" t="s">
        <v>84</v>
      </c>
      <c r="BK450" s="141">
        <f>ROUND(I450*H450,2)</f>
        <v>0</v>
      </c>
      <c r="BL450" s="3" t="s">
        <v>277</v>
      </c>
      <c r="BM450" s="140" t="s">
        <v>779</v>
      </c>
    </row>
    <row r="451" spans="1:65" ht="15.75" customHeight="1">
      <c r="A451" s="18"/>
      <c r="B451" s="19"/>
      <c r="C451" s="18"/>
      <c r="D451" s="150" t="s">
        <v>325</v>
      </c>
      <c r="E451" s="18"/>
      <c r="F451" s="179" t="s">
        <v>780</v>
      </c>
      <c r="G451" s="18"/>
      <c r="H451" s="18"/>
      <c r="I451" s="18"/>
      <c r="J451" s="18"/>
      <c r="K451" s="18"/>
      <c r="L451" s="19"/>
      <c r="M451" s="180"/>
      <c r="N451" s="18"/>
      <c r="O451" s="18"/>
      <c r="P451" s="18"/>
      <c r="Q451" s="18"/>
      <c r="R451" s="18"/>
      <c r="S451" s="18"/>
      <c r="T451" s="45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3" t="s">
        <v>325</v>
      </c>
      <c r="AU451" s="3" t="s">
        <v>86</v>
      </c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</row>
    <row r="452" spans="1:65" ht="15.75" customHeight="1">
      <c r="A452" s="155"/>
      <c r="B452" s="156"/>
      <c r="C452" s="155"/>
      <c r="D452" s="150" t="s">
        <v>199</v>
      </c>
      <c r="E452" s="157" t="s">
        <v>1</v>
      </c>
      <c r="F452" s="158" t="s">
        <v>781</v>
      </c>
      <c r="G452" s="155"/>
      <c r="H452" s="159">
        <v>21.47</v>
      </c>
      <c r="I452" s="155"/>
      <c r="J452" s="155"/>
      <c r="K452" s="155"/>
      <c r="L452" s="156"/>
      <c r="M452" s="160"/>
      <c r="N452" s="155"/>
      <c r="O452" s="155"/>
      <c r="P452" s="155"/>
      <c r="Q452" s="155"/>
      <c r="R452" s="155"/>
      <c r="S452" s="155"/>
      <c r="T452" s="161"/>
      <c r="U452" s="155"/>
      <c r="V452" s="155"/>
      <c r="W452" s="155"/>
      <c r="X452" s="155"/>
      <c r="Y452" s="155"/>
      <c r="Z452" s="155"/>
      <c r="AA452" s="155"/>
      <c r="AB452" s="155"/>
      <c r="AC452" s="155"/>
      <c r="AD452" s="155"/>
      <c r="AE452" s="155"/>
      <c r="AF452" s="155"/>
      <c r="AG452" s="155"/>
      <c r="AH452" s="155"/>
      <c r="AI452" s="155"/>
      <c r="AJ452" s="155"/>
      <c r="AK452" s="155"/>
      <c r="AL452" s="155"/>
      <c r="AM452" s="155"/>
      <c r="AN452" s="155"/>
      <c r="AO452" s="155"/>
      <c r="AP452" s="155"/>
      <c r="AQ452" s="155"/>
      <c r="AR452" s="155"/>
      <c r="AS452" s="155"/>
      <c r="AT452" s="157" t="s">
        <v>199</v>
      </c>
      <c r="AU452" s="157" t="s">
        <v>86</v>
      </c>
      <c r="AV452" s="155" t="s">
        <v>86</v>
      </c>
      <c r="AW452" s="155" t="s">
        <v>32</v>
      </c>
      <c r="AX452" s="155" t="s">
        <v>84</v>
      </c>
      <c r="AY452" s="157" t="s">
        <v>127</v>
      </c>
      <c r="AZ452" s="155"/>
      <c r="BA452" s="155"/>
      <c r="BB452" s="155"/>
      <c r="BC452" s="155"/>
      <c r="BD452" s="155"/>
      <c r="BE452" s="155"/>
      <c r="BF452" s="155"/>
      <c r="BG452" s="155"/>
      <c r="BH452" s="155"/>
      <c r="BI452" s="155"/>
      <c r="BJ452" s="155"/>
      <c r="BK452" s="155"/>
      <c r="BL452" s="155"/>
      <c r="BM452" s="155"/>
    </row>
    <row r="453" spans="1:65" ht="24" customHeight="1">
      <c r="A453" s="18"/>
      <c r="B453" s="19"/>
      <c r="C453" s="129" t="s">
        <v>782</v>
      </c>
      <c r="D453" s="129" t="s">
        <v>130</v>
      </c>
      <c r="E453" s="130" t="s">
        <v>783</v>
      </c>
      <c r="F453" s="131" t="s">
        <v>784</v>
      </c>
      <c r="G453" s="132" t="s">
        <v>693</v>
      </c>
      <c r="H453" s="188"/>
      <c r="I453" s="134"/>
      <c r="J453" s="135">
        <f>ROUND(I453*H453,2)</f>
        <v>0</v>
      </c>
      <c r="K453" s="131" t="s">
        <v>134</v>
      </c>
      <c r="L453" s="19"/>
      <c r="M453" s="136" t="s">
        <v>1</v>
      </c>
      <c r="N453" s="137" t="s">
        <v>41</v>
      </c>
      <c r="O453" s="18"/>
      <c r="P453" s="138">
        <f>O453*H453</f>
        <v>0</v>
      </c>
      <c r="Q453" s="138">
        <v>0</v>
      </c>
      <c r="R453" s="138">
        <f>Q453*H453</f>
        <v>0</v>
      </c>
      <c r="S453" s="138">
        <v>0</v>
      </c>
      <c r="T453" s="139">
        <f>S453*H453</f>
        <v>0</v>
      </c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40" t="s">
        <v>277</v>
      </c>
      <c r="AS453" s="18"/>
      <c r="AT453" s="140" t="s">
        <v>130</v>
      </c>
      <c r="AU453" s="140" t="s">
        <v>86</v>
      </c>
      <c r="AV453" s="18"/>
      <c r="AW453" s="18"/>
      <c r="AX453" s="18"/>
      <c r="AY453" s="3" t="s">
        <v>127</v>
      </c>
      <c r="AZ453" s="18"/>
      <c r="BA453" s="18"/>
      <c r="BB453" s="18"/>
      <c r="BC453" s="18"/>
      <c r="BD453" s="18"/>
      <c r="BE453" s="141">
        <f>IF(N453="základní",J453,0)</f>
        <v>0</v>
      </c>
      <c r="BF453" s="141">
        <f>IF(N453="snížená",J453,0)</f>
        <v>0</v>
      </c>
      <c r="BG453" s="141">
        <f>IF(N453="zákl. přenesená",J453,0)</f>
        <v>0</v>
      </c>
      <c r="BH453" s="141">
        <f>IF(N453="sníž. přenesená",J453,0)</f>
        <v>0</v>
      </c>
      <c r="BI453" s="141">
        <f>IF(N453="nulová",J453,0)</f>
        <v>0</v>
      </c>
      <c r="BJ453" s="3" t="s">
        <v>84</v>
      </c>
      <c r="BK453" s="141">
        <f>ROUND(I453*H453,2)</f>
        <v>0</v>
      </c>
      <c r="BL453" s="3" t="s">
        <v>277</v>
      </c>
      <c r="BM453" s="140" t="s">
        <v>785</v>
      </c>
    </row>
    <row r="454" spans="1:65" ht="22.5" customHeight="1">
      <c r="A454" s="117"/>
      <c r="B454" s="118"/>
      <c r="C454" s="117"/>
      <c r="D454" s="119" t="s">
        <v>75</v>
      </c>
      <c r="E454" s="127" t="s">
        <v>786</v>
      </c>
      <c r="F454" s="127" t="s">
        <v>787</v>
      </c>
      <c r="G454" s="117"/>
      <c r="H454" s="117"/>
      <c r="I454" s="117"/>
      <c r="J454" s="128">
        <f>BK454</f>
        <v>0</v>
      </c>
      <c r="K454" s="117"/>
      <c r="L454" s="118"/>
      <c r="M454" s="122"/>
      <c r="N454" s="117"/>
      <c r="O454" s="117"/>
      <c r="P454" s="123">
        <f>SUM(P455:P457)</f>
        <v>0</v>
      </c>
      <c r="Q454" s="117"/>
      <c r="R454" s="123">
        <f>SUM(R455:R457)</f>
        <v>0</v>
      </c>
      <c r="S454" s="117"/>
      <c r="T454" s="124">
        <f>SUM(T455:T457)</f>
        <v>0</v>
      </c>
      <c r="U454" s="117"/>
      <c r="V454" s="117"/>
      <c r="W454" s="117"/>
      <c r="X454" s="117"/>
      <c r="Y454" s="117"/>
      <c r="Z454" s="117"/>
      <c r="AA454" s="117"/>
      <c r="AB454" s="117"/>
      <c r="AC454" s="117"/>
      <c r="AD454" s="117"/>
      <c r="AE454" s="117"/>
      <c r="AF454" s="117"/>
      <c r="AG454" s="117"/>
      <c r="AH454" s="117"/>
      <c r="AI454" s="117"/>
      <c r="AJ454" s="117"/>
      <c r="AK454" s="117"/>
      <c r="AL454" s="117"/>
      <c r="AM454" s="117"/>
      <c r="AN454" s="117"/>
      <c r="AO454" s="117"/>
      <c r="AP454" s="117"/>
      <c r="AQ454" s="117"/>
      <c r="AR454" s="119" t="s">
        <v>86</v>
      </c>
      <c r="AS454" s="117"/>
      <c r="AT454" s="125" t="s">
        <v>75</v>
      </c>
      <c r="AU454" s="125" t="s">
        <v>84</v>
      </c>
      <c r="AV454" s="117"/>
      <c r="AW454" s="117"/>
      <c r="AX454" s="117"/>
      <c r="AY454" s="119" t="s">
        <v>127</v>
      </c>
      <c r="AZ454" s="117"/>
      <c r="BA454" s="117"/>
      <c r="BB454" s="117"/>
      <c r="BC454" s="117"/>
      <c r="BD454" s="117"/>
      <c r="BE454" s="117"/>
      <c r="BF454" s="117"/>
      <c r="BG454" s="117"/>
      <c r="BH454" s="117"/>
      <c r="BI454" s="117"/>
      <c r="BJ454" s="117"/>
      <c r="BK454" s="126">
        <f>SUM(BK455:BK457)</f>
        <v>0</v>
      </c>
      <c r="BL454" s="117"/>
      <c r="BM454" s="117"/>
    </row>
    <row r="455" spans="1:65" ht="16.5" customHeight="1">
      <c r="A455" s="18"/>
      <c r="B455" s="19"/>
      <c r="C455" s="129" t="s">
        <v>788</v>
      </c>
      <c r="D455" s="129" t="s">
        <v>130</v>
      </c>
      <c r="E455" s="130" t="s">
        <v>789</v>
      </c>
      <c r="F455" s="131" t="s">
        <v>790</v>
      </c>
      <c r="G455" s="132" t="s">
        <v>791</v>
      </c>
      <c r="H455" s="133">
        <v>1</v>
      </c>
      <c r="I455" s="134"/>
      <c r="J455" s="135">
        <f>ROUND(I455*H455,2)</f>
        <v>0</v>
      </c>
      <c r="K455" s="131" t="s">
        <v>1</v>
      </c>
      <c r="L455" s="19"/>
      <c r="M455" s="136" t="s">
        <v>1</v>
      </c>
      <c r="N455" s="137" t="s">
        <v>41</v>
      </c>
      <c r="O455" s="18"/>
      <c r="P455" s="138">
        <f>O455*H455</f>
        <v>0</v>
      </c>
      <c r="Q455" s="138">
        <v>0</v>
      </c>
      <c r="R455" s="138">
        <f>Q455*H455</f>
        <v>0</v>
      </c>
      <c r="S455" s="138">
        <v>0</v>
      </c>
      <c r="T455" s="139">
        <f>S455*H455</f>
        <v>0</v>
      </c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40" t="s">
        <v>277</v>
      </c>
      <c r="AS455" s="18"/>
      <c r="AT455" s="140" t="s">
        <v>130</v>
      </c>
      <c r="AU455" s="140" t="s">
        <v>86</v>
      </c>
      <c r="AV455" s="18"/>
      <c r="AW455" s="18"/>
      <c r="AX455" s="18"/>
      <c r="AY455" s="3" t="s">
        <v>127</v>
      </c>
      <c r="AZ455" s="18"/>
      <c r="BA455" s="18"/>
      <c r="BB455" s="18"/>
      <c r="BC455" s="18"/>
      <c r="BD455" s="18"/>
      <c r="BE455" s="141">
        <f>IF(N455="základní",J455,0)</f>
        <v>0</v>
      </c>
      <c r="BF455" s="141">
        <f>IF(N455="snížená",J455,0)</f>
        <v>0</v>
      </c>
      <c r="BG455" s="141">
        <f>IF(N455="zákl. přenesená",J455,0)</f>
        <v>0</v>
      </c>
      <c r="BH455" s="141">
        <f>IF(N455="sníž. přenesená",J455,0)</f>
        <v>0</v>
      </c>
      <c r="BI455" s="141">
        <f>IF(N455="nulová",J455,0)</f>
        <v>0</v>
      </c>
      <c r="BJ455" s="3" t="s">
        <v>84</v>
      </c>
      <c r="BK455" s="141">
        <f>ROUND(I455*H455,2)</f>
        <v>0</v>
      </c>
      <c r="BL455" s="3" t="s">
        <v>277</v>
      </c>
      <c r="BM455" s="140" t="s">
        <v>792</v>
      </c>
    </row>
    <row r="456" spans="1:65" ht="15.75" customHeight="1">
      <c r="A456" s="18"/>
      <c r="B456" s="19"/>
      <c r="C456" s="18"/>
      <c r="D456" s="150" t="s">
        <v>325</v>
      </c>
      <c r="E456" s="18"/>
      <c r="F456" s="179" t="s">
        <v>793</v>
      </c>
      <c r="G456" s="18"/>
      <c r="H456" s="18"/>
      <c r="I456" s="18"/>
      <c r="J456" s="18"/>
      <c r="K456" s="18"/>
      <c r="L456" s="19"/>
      <c r="M456" s="180"/>
      <c r="N456" s="18"/>
      <c r="O456" s="18"/>
      <c r="P456" s="18"/>
      <c r="Q456" s="18"/>
      <c r="R456" s="18"/>
      <c r="S456" s="18"/>
      <c r="T456" s="45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3" t="s">
        <v>325</v>
      </c>
      <c r="AU456" s="3" t="s">
        <v>86</v>
      </c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</row>
    <row r="457" spans="1:65" ht="33" customHeight="1">
      <c r="A457" s="18"/>
      <c r="B457" s="19"/>
      <c r="C457" s="129" t="s">
        <v>794</v>
      </c>
      <c r="D457" s="129" t="s">
        <v>130</v>
      </c>
      <c r="E457" s="130" t="s">
        <v>795</v>
      </c>
      <c r="F457" s="131" t="s">
        <v>796</v>
      </c>
      <c r="G457" s="132" t="s">
        <v>693</v>
      </c>
      <c r="H457" s="188"/>
      <c r="I457" s="134"/>
      <c r="J457" s="135">
        <f>ROUND(I457*H457,2)</f>
        <v>0</v>
      </c>
      <c r="K457" s="131" t="s">
        <v>134</v>
      </c>
      <c r="L457" s="19"/>
      <c r="M457" s="136" t="s">
        <v>1</v>
      </c>
      <c r="N457" s="137" t="s">
        <v>41</v>
      </c>
      <c r="O457" s="18"/>
      <c r="P457" s="138">
        <f>O457*H457</f>
        <v>0</v>
      </c>
      <c r="Q457" s="138">
        <v>0</v>
      </c>
      <c r="R457" s="138">
        <f>Q457*H457</f>
        <v>0</v>
      </c>
      <c r="S457" s="138">
        <v>0</v>
      </c>
      <c r="T457" s="139">
        <f>S457*H457</f>
        <v>0</v>
      </c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40" t="s">
        <v>277</v>
      </c>
      <c r="AS457" s="18"/>
      <c r="AT457" s="140" t="s">
        <v>130</v>
      </c>
      <c r="AU457" s="140" t="s">
        <v>86</v>
      </c>
      <c r="AV457" s="18"/>
      <c r="AW457" s="18"/>
      <c r="AX457" s="18"/>
      <c r="AY457" s="3" t="s">
        <v>127</v>
      </c>
      <c r="AZ457" s="18"/>
      <c r="BA457" s="18"/>
      <c r="BB457" s="18"/>
      <c r="BC457" s="18"/>
      <c r="BD457" s="18"/>
      <c r="BE457" s="141">
        <f>IF(N457="základní",J457,0)</f>
        <v>0</v>
      </c>
      <c r="BF457" s="141">
        <f>IF(N457="snížená",J457,0)</f>
        <v>0</v>
      </c>
      <c r="BG457" s="141">
        <f>IF(N457="zákl. přenesená",J457,0)</f>
        <v>0</v>
      </c>
      <c r="BH457" s="141">
        <f>IF(N457="sníž. přenesená",J457,0)</f>
        <v>0</v>
      </c>
      <c r="BI457" s="141">
        <f>IF(N457="nulová",J457,0)</f>
        <v>0</v>
      </c>
      <c r="BJ457" s="3" t="s">
        <v>84</v>
      </c>
      <c r="BK457" s="141">
        <f>ROUND(I457*H457,2)</f>
        <v>0</v>
      </c>
      <c r="BL457" s="3" t="s">
        <v>277</v>
      </c>
      <c r="BM457" s="140" t="s">
        <v>797</v>
      </c>
    </row>
    <row r="458" spans="1:65" ht="22.5" customHeight="1">
      <c r="A458" s="117"/>
      <c r="B458" s="118"/>
      <c r="C458" s="117"/>
      <c r="D458" s="119" t="s">
        <v>75</v>
      </c>
      <c r="E458" s="127" t="s">
        <v>798</v>
      </c>
      <c r="F458" s="127" t="s">
        <v>799</v>
      </c>
      <c r="G458" s="117"/>
      <c r="H458" s="117"/>
      <c r="I458" s="117"/>
      <c r="J458" s="128">
        <f>BK458</f>
        <v>0</v>
      </c>
      <c r="K458" s="117"/>
      <c r="L458" s="118"/>
      <c r="M458" s="122"/>
      <c r="N458" s="117"/>
      <c r="O458" s="117"/>
      <c r="P458" s="123">
        <f>SUM(P459:P504)</f>
        <v>0</v>
      </c>
      <c r="Q458" s="117"/>
      <c r="R458" s="123">
        <f>SUM(R459:R504)</f>
        <v>4.0307548948000012</v>
      </c>
      <c r="S458" s="117"/>
      <c r="T458" s="124">
        <f>SUM(T459:T504)</f>
        <v>0</v>
      </c>
      <c r="U458" s="117"/>
      <c r="V458" s="117"/>
      <c r="W458" s="117"/>
      <c r="X458" s="117"/>
      <c r="Y458" s="117"/>
      <c r="Z458" s="117"/>
      <c r="AA458" s="117"/>
      <c r="AB458" s="117"/>
      <c r="AC458" s="117"/>
      <c r="AD458" s="117"/>
      <c r="AE458" s="117"/>
      <c r="AF458" s="117"/>
      <c r="AG458" s="117"/>
      <c r="AH458" s="117"/>
      <c r="AI458" s="117"/>
      <c r="AJ458" s="117"/>
      <c r="AK458" s="117"/>
      <c r="AL458" s="117"/>
      <c r="AM458" s="117"/>
      <c r="AN458" s="117"/>
      <c r="AO458" s="117"/>
      <c r="AP458" s="117"/>
      <c r="AQ458" s="117"/>
      <c r="AR458" s="119" t="s">
        <v>86</v>
      </c>
      <c r="AS458" s="117"/>
      <c r="AT458" s="125" t="s">
        <v>75</v>
      </c>
      <c r="AU458" s="125" t="s">
        <v>84</v>
      </c>
      <c r="AV458" s="117"/>
      <c r="AW458" s="117"/>
      <c r="AX458" s="117"/>
      <c r="AY458" s="119" t="s">
        <v>127</v>
      </c>
      <c r="AZ458" s="117"/>
      <c r="BA458" s="117"/>
      <c r="BB458" s="117"/>
      <c r="BC458" s="117"/>
      <c r="BD458" s="117"/>
      <c r="BE458" s="117"/>
      <c r="BF458" s="117"/>
      <c r="BG458" s="117"/>
      <c r="BH458" s="117"/>
      <c r="BI458" s="117"/>
      <c r="BJ458" s="117"/>
      <c r="BK458" s="126">
        <f>SUM(BK459:BK504)</f>
        <v>0</v>
      </c>
      <c r="BL458" s="117"/>
      <c r="BM458" s="117"/>
    </row>
    <row r="459" spans="1:65" ht="16.5" customHeight="1">
      <c r="A459" s="18"/>
      <c r="B459" s="19"/>
      <c r="C459" s="129" t="s">
        <v>800</v>
      </c>
      <c r="D459" s="129" t="s">
        <v>130</v>
      </c>
      <c r="E459" s="130" t="s">
        <v>801</v>
      </c>
      <c r="F459" s="131" t="s">
        <v>802</v>
      </c>
      <c r="G459" s="132" t="s">
        <v>197</v>
      </c>
      <c r="H459" s="133">
        <v>88.6</v>
      </c>
      <c r="I459" s="134"/>
      <c r="J459" s="135">
        <f>ROUND(I459*H459,2)</f>
        <v>0</v>
      </c>
      <c r="K459" s="131" t="s">
        <v>134</v>
      </c>
      <c r="L459" s="19"/>
      <c r="M459" s="136" t="s">
        <v>1</v>
      </c>
      <c r="N459" s="137" t="s">
        <v>41</v>
      </c>
      <c r="O459" s="18"/>
      <c r="P459" s="138">
        <f>O459*H459</f>
        <v>0</v>
      </c>
      <c r="Q459" s="138">
        <v>0</v>
      </c>
      <c r="R459" s="138">
        <f>Q459*H459</f>
        <v>0</v>
      </c>
      <c r="S459" s="138">
        <v>0</v>
      </c>
      <c r="T459" s="139">
        <f>S459*H459</f>
        <v>0</v>
      </c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40" t="s">
        <v>277</v>
      </c>
      <c r="AS459" s="18"/>
      <c r="AT459" s="140" t="s">
        <v>130</v>
      </c>
      <c r="AU459" s="140" t="s">
        <v>86</v>
      </c>
      <c r="AV459" s="18"/>
      <c r="AW459" s="18"/>
      <c r="AX459" s="18"/>
      <c r="AY459" s="3" t="s">
        <v>127</v>
      </c>
      <c r="AZ459" s="18"/>
      <c r="BA459" s="18"/>
      <c r="BB459" s="18"/>
      <c r="BC459" s="18"/>
      <c r="BD459" s="18"/>
      <c r="BE459" s="141">
        <f>IF(N459="základní",J459,0)</f>
        <v>0</v>
      </c>
      <c r="BF459" s="141">
        <f>IF(N459="snížená",J459,0)</f>
        <v>0</v>
      </c>
      <c r="BG459" s="141">
        <f>IF(N459="zákl. přenesená",J459,0)</f>
        <v>0</v>
      </c>
      <c r="BH459" s="141">
        <f>IF(N459="sníž. přenesená",J459,0)</f>
        <v>0</v>
      </c>
      <c r="BI459" s="141">
        <f>IF(N459="nulová",J459,0)</f>
        <v>0</v>
      </c>
      <c r="BJ459" s="3" t="s">
        <v>84</v>
      </c>
      <c r="BK459" s="141">
        <f>ROUND(I459*H459,2)</f>
        <v>0</v>
      </c>
      <c r="BL459" s="3" t="s">
        <v>277</v>
      </c>
      <c r="BM459" s="140" t="s">
        <v>803</v>
      </c>
    </row>
    <row r="460" spans="1:65" ht="15.75" customHeight="1">
      <c r="A460" s="155"/>
      <c r="B460" s="156"/>
      <c r="C460" s="155"/>
      <c r="D460" s="150" t="s">
        <v>199</v>
      </c>
      <c r="E460" s="157" t="s">
        <v>1</v>
      </c>
      <c r="F460" s="158" t="s">
        <v>158</v>
      </c>
      <c r="G460" s="155"/>
      <c r="H460" s="159">
        <v>88.6</v>
      </c>
      <c r="I460" s="155"/>
      <c r="J460" s="155"/>
      <c r="K460" s="155"/>
      <c r="L460" s="156"/>
      <c r="M460" s="160"/>
      <c r="N460" s="155"/>
      <c r="O460" s="155"/>
      <c r="P460" s="155"/>
      <c r="Q460" s="155"/>
      <c r="R460" s="155"/>
      <c r="S460" s="155"/>
      <c r="T460" s="161"/>
      <c r="U460" s="155"/>
      <c r="V460" s="155"/>
      <c r="W460" s="155"/>
      <c r="X460" s="155"/>
      <c r="Y460" s="155"/>
      <c r="Z460" s="155"/>
      <c r="AA460" s="155"/>
      <c r="AB460" s="155"/>
      <c r="AC460" s="155"/>
      <c r="AD460" s="155"/>
      <c r="AE460" s="155"/>
      <c r="AF460" s="155"/>
      <c r="AG460" s="155"/>
      <c r="AH460" s="155"/>
      <c r="AI460" s="155"/>
      <c r="AJ460" s="155"/>
      <c r="AK460" s="155"/>
      <c r="AL460" s="155"/>
      <c r="AM460" s="155"/>
      <c r="AN460" s="155"/>
      <c r="AO460" s="155"/>
      <c r="AP460" s="155"/>
      <c r="AQ460" s="155"/>
      <c r="AR460" s="155"/>
      <c r="AS460" s="155"/>
      <c r="AT460" s="157" t="s">
        <v>199</v>
      </c>
      <c r="AU460" s="157" t="s">
        <v>86</v>
      </c>
      <c r="AV460" s="155" t="s">
        <v>86</v>
      </c>
      <c r="AW460" s="155" t="s">
        <v>32</v>
      </c>
      <c r="AX460" s="155" t="s">
        <v>84</v>
      </c>
      <c r="AY460" s="157" t="s">
        <v>127</v>
      </c>
      <c r="AZ460" s="155"/>
      <c r="BA460" s="155"/>
      <c r="BB460" s="155"/>
      <c r="BC460" s="155"/>
      <c r="BD460" s="155"/>
      <c r="BE460" s="155"/>
      <c r="BF460" s="155"/>
      <c r="BG460" s="155"/>
      <c r="BH460" s="155"/>
      <c r="BI460" s="155"/>
      <c r="BJ460" s="155"/>
      <c r="BK460" s="155"/>
      <c r="BL460" s="155"/>
      <c r="BM460" s="155"/>
    </row>
    <row r="461" spans="1:65" ht="16.5" customHeight="1">
      <c r="A461" s="18"/>
      <c r="B461" s="19"/>
      <c r="C461" s="129" t="s">
        <v>804</v>
      </c>
      <c r="D461" s="129" t="s">
        <v>130</v>
      </c>
      <c r="E461" s="130" t="s">
        <v>805</v>
      </c>
      <c r="F461" s="131" t="s">
        <v>806</v>
      </c>
      <c r="G461" s="132" t="s">
        <v>197</v>
      </c>
      <c r="H461" s="133">
        <v>88.6</v>
      </c>
      <c r="I461" s="134"/>
      <c r="J461" s="135">
        <f>ROUND(I461*H461,2)</f>
        <v>0</v>
      </c>
      <c r="K461" s="131" t="s">
        <v>134</v>
      </c>
      <c r="L461" s="19"/>
      <c r="M461" s="136" t="s">
        <v>1</v>
      </c>
      <c r="N461" s="137" t="s">
        <v>41</v>
      </c>
      <c r="O461" s="18"/>
      <c r="P461" s="138">
        <f>O461*H461</f>
        <v>0</v>
      </c>
      <c r="Q461" s="138">
        <v>2.9999999999999997E-4</v>
      </c>
      <c r="R461" s="138">
        <f>Q461*H461</f>
        <v>2.6579999999999996E-2</v>
      </c>
      <c r="S461" s="138">
        <v>0</v>
      </c>
      <c r="T461" s="139">
        <f>S461*H461</f>
        <v>0</v>
      </c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40" t="s">
        <v>277</v>
      </c>
      <c r="AS461" s="18"/>
      <c r="AT461" s="140" t="s">
        <v>130</v>
      </c>
      <c r="AU461" s="140" t="s">
        <v>86</v>
      </c>
      <c r="AV461" s="18"/>
      <c r="AW461" s="18"/>
      <c r="AX461" s="18"/>
      <c r="AY461" s="3" t="s">
        <v>127</v>
      </c>
      <c r="AZ461" s="18"/>
      <c r="BA461" s="18"/>
      <c r="BB461" s="18"/>
      <c r="BC461" s="18"/>
      <c r="BD461" s="18"/>
      <c r="BE461" s="141">
        <f>IF(N461="základní",J461,0)</f>
        <v>0</v>
      </c>
      <c r="BF461" s="141">
        <f>IF(N461="snížená",J461,0)</f>
        <v>0</v>
      </c>
      <c r="BG461" s="141">
        <f>IF(N461="zákl. přenesená",J461,0)</f>
        <v>0</v>
      </c>
      <c r="BH461" s="141">
        <f>IF(N461="sníž. přenesená",J461,0)</f>
        <v>0</v>
      </c>
      <c r="BI461" s="141">
        <f>IF(N461="nulová",J461,0)</f>
        <v>0</v>
      </c>
      <c r="BJ461" s="3" t="s">
        <v>84</v>
      </c>
      <c r="BK461" s="141">
        <f>ROUND(I461*H461,2)</f>
        <v>0</v>
      </c>
      <c r="BL461" s="3" t="s">
        <v>277</v>
      </c>
      <c r="BM461" s="140" t="s">
        <v>807</v>
      </c>
    </row>
    <row r="462" spans="1:65" ht="15.75" customHeight="1">
      <c r="A462" s="155"/>
      <c r="B462" s="156"/>
      <c r="C462" s="155"/>
      <c r="D462" s="150" t="s">
        <v>199</v>
      </c>
      <c r="E462" s="157" t="s">
        <v>1</v>
      </c>
      <c r="F462" s="158" t="s">
        <v>158</v>
      </c>
      <c r="G462" s="155"/>
      <c r="H462" s="159">
        <v>88.6</v>
      </c>
      <c r="I462" s="155"/>
      <c r="J462" s="155"/>
      <c r="K462" s="155"/>
      <c r="L462" s="156"/>
      <c r="M462" s="160"/>
      <c r="N462" s="155"/>
      <c r="O462" s="155"/>
      <c r="P462" s="155"/>
      <c r="Q462" s="155"/>
      <c r="R462" s="155"/>
      <c r="S462" s="155"/>
      <c r="T462" s="161"/>
      <c r="U462" s="155"/>
      <c r="V462" s="155"/>
      <c r="W462" s="155"/>
      <c r="X462" s="155"/>
      <c r="Y462" s="155"/>
      <c r="Z462" s="155"/>
      <c r="AA462" s="155"/>
      <c r="AB462" s="155"/>
      <c r="AC462" s="155"/>
      <c r="AD462" s="155"/>
      <c r="AE462" s="155"/>
      <c r="AF462" s="155"/>
      <c r="AG462" s="155"/>
      <c r="AH462" s="155"/>
      <c r="AI462" s="155"/>
      <c r="AJ462" s="155"/>
      <c r="AK462" s="155"/>
      <c r="AL462" s="155"/>
      <c r="AM462" s="155"/>
      <c r="AN462" s="155"/>
      <c r="AO462" s="155"/>
      <c r="AP462" s="155"/>
      <c r="AQ462" s="155"/>
      <c r="AR462" s="155"/>
      <c r="AS462" s="155"/>
      <c r="AT462" s="157" t="s">
        <v>199</v>
      </c>
      <c r="AU462" s="157" t="s">
        <v>86</v>
      </c>
      <c r="AV462" s="155" t="s">
        <v>86</v>
      </c>
      <c r="AW462" s="155" t="s">
        <v>32</v>
      </c>
      <c r="AX462" s="155" t="s">
        <v>84</v>
      </c>
      <c r="AY462" s="157" t="s">
        <v>127</v>
      </c>
      <c r="AZ462" s="155"/>
      <c r="BA462" s="155"/>
      <c r="BB462" s="155"/>
      <c r="BC462" s="155"/>
      <c r="BD462" s="155"/>
      <c r="BE462" s="155"/>
      <c r="BF462" s="155"/>
      <c r="BG462" s="155"/>
      <c r="BH462" s="155"/>
      <c r="BI462" s="155"/>
      <c r="BJ462" s="155"/>
      <c r="BK462" s="155"/>
      <c r="BL462" s="155"/>
      <c r="BM462" s="155"/>
    </row>
    <row r="463" spans="1:65" ht="24" customHeight="1">
      <c r="A463" s="18"/>
      <c r="B463" s="19"/>
      <c r="C463" s="129" t="s">
        <v>808</v>
      </c>
      <c r="D463" s="129" t="s">
        <v>130</v>
      </c>
      <c r="E463" s="130" t="s">
        <v>809</v>
      </c>
      <c r="F463" s="131" t="s">
        <v>810</v>
      </c>
      <c r="G463" s="132" t="s">
        <v>197</v>
      </c>
      <c r="H463" s="133">
        <v>88.6</v>
      </c>
      <c r="I463" s="134"/>
      <c r="J463" s="135">
        <f>ROUND(I463*H463,2)</f>
        <v>0</v>
      </c>
      <c r="K463" s="131" t="s">
        <v>134</v>
      </c>
      <c r="L463" s="19"/>
      <c r="M463" s="136" t="s">
        <v>1</v>
      </c>
      <c r="N463" s="137" t="s">
        <v>41</v>
      </c>
      <c r="O463" s="18"/>
      <c r="P463" s="138">
        <f>O463*H463</f>
        <v>0</v>
      </c>
      <c r="Q463" s="138">
        <v>7.6799999999999999E-7</v>
      </c>
      <c r="R463" s="138">
        <f>Q463*H463</f>
        <v>6.8044799999999989E-5</v>
      </c>
      <c r="S463" s="138">
        <v>0</v>
      </c>
      <c r="T463" s="139">
        <f>S463*H463</f>
        <v>0</v>
      </c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40" t="s">
        <v>277</v>
      </c>
      <c r="AS463" s="18"/>
      <c r="AT463" s="140" t="s">
        <v>130</v>
      </c>
      <c r="AU463" s="140" t="s">
        <v>86</v>
      </c>
      <c r="AV463" s="18"/>
      <c r="AW463" s="18"/>
      <c r="AX463" s="18"/>
      <c r="AY463" s="3" t="s">
        <v>127</v>
      </c>
      <c r="AZ463" s="18"/>
      <c r="BA463" s="18"/>
      <c r="BB463" s="18"/>
      <c r="BC463" s="18"/>
      <c r="BD463" s="18"/>
      <c r="BE463" s="141">
        <f>IF(N463="základní",J463,0)</f>
        <v>0</v>
      </c>
      <c r="BF463" s="141">
        <f>IF(N463="snížená",J463,0)</f>
        <v>0</v>
      </c>
      <c r="BG463" s="141">
        <f>IF(N463="zákl. přenesená",J463,0)</f>
        <v>0</v>
      </c>
      <c r="BH463" s="141">
        <f>IF(N463="sníž. přenesená",J463,0)</f>
        <v>0</v>
      </c>
      <c r="BI463" s="141">
        <f>IF(N463="nulová",J463,0)</f>
        <v>0</v>
      </c>
      <c r="BJ463" s="3" t="s">
        <v>84</v>
      </c>
      <c r="BK463" s="141">
        <f>ROUND(I463*H463,2)</f>
        <v>0</v>
      </c>
      <c r="BL463" s="3" t="s">
        <v>277</v>
      </c>
      <c r="BM463" s="140" t="s">
        <v>811</v>
      </c>
    </row>
    <row r="464" spans="1:65" ht="15.75" customHeight="1">
      <c r="A464" s="155"/>
      <c r="B464" s="156"/>
      <c r="C464" s="155"/>
      <c r="D464" s="150" t="s">
        <v>199</v>
      </c>
      <c r="E464" s="157" t="s">
        <v>1</v>
      </c>
      <c r="F464" s="158" t="s">
        <v>158</v>
      </c>
      <c r="G464" s="155"/>
      <c r="H464" s="159">
        <v>88.6</v>
      </c>
      <c r="I464" s="155"/>
      <c r="J464" s="155"/>
      <c r="K464" s="155"/>
      <c r="L464" s="156"/>
      <c r="M464" s="160"/>
      <c r="N464" s="155"/>
      <c r="O464" s="155"/>
      <c r="P464" s="155"/>
      <c r="Q464" s="155"/>
      <c r="R464" s="155"/>
      <c r="S464" s="155"/>
      <c r="T464" s="161"/>
      <c r="U464" s="155"/>
      <c r="V464" s="155"/>
      <c r="W464" s="155"/>
      <c r="X464" s="155"/>
      <c r="Y464" s="155"/>
      <c r="Z464" s="155"/>
      <c r="AA464" s="155"/>
      <c r="AB464" s="155"/>
      <c r="AC464" s="155"/>
      <c r="AD464" s="155"/>
      <c r="AE464" s="155"/>
      <c r="AF464" s="155"/>
      <c r="AG464" s="155"/>
      <c r="AH464" s="155"/>
      <c r="AI464" s="155"/>
      <c r="AJ464" s="155"/>
      <c r="AK464" s="155"/>
      <c r="AL464" s="155"/>
      <c r="AM464" s="155"/>
      <c r="AN464" s="155"/>
      <c r="AO464" s="155"/>
      <c r="AP464" s="155"/>
      <c r="AQ464" s="155"/>
      <c r="AR464" s="155"/>
      <c r="AS464" s="155"/>
      <c r="AT464" s="157" t="s">
        <v>199</v>
      </c>
      <c r="AU464" s="157" t="s">
        <v>86</v>
      </c>
      <c r="AV464" s="155" t="s">
        <v>86</v>
      </c>
      <c r="AW464" s="155" t="s">
        <v>32</v>
      </c>
      <c r="AX464" s="155" t="s">
        <v>84</v>
      </c>
      <c r="AY464" s="157" t="s">
        <v>127</v>
      </c>
      <c r="AZ464" s="155"/>
      <c r="BA464" s="155"/>
      <c r="BB464" s="155"/>
      <c r="BC464" s="155"/>
      <c r="BD464" s="155"/>
      <c r="BE464" s="155"/>
      <c r="BF464" s="155"/>
      <c r="BG464" s="155"/>
      <c r="BH464" s="155"/>
      <c r="BI464" s="155"/>
      <c r="BJ464" s="155"/>
      <c r="BK464" s="155"/>
      <c r="BL464" s="155"/>
      <c r="BM464" s="155"/>
    </row>
    <row r="465" spans="1:65" ht="24" customHeight="1">
      <c r="A465" s="18"/>
      <c r="B465" s="19"/>
      <c r="C465" s="129" t="s">
        <v>812</v>
      </c>
      <c r="D465" s="129" t="s">
        <v>130</v>
      </c>
      <c r="E465" s="130" t="s">
        <v>813</v>
      </c>
      <c r="F465" s="131" t="s">
        <v>814</v>
      </c>
      <c r="G465" s="132" t="s">
        <v>197</v>
      </c>
      <c r="H465" s="133">
        <v>88.6</v>
      </c>
      <c r="I465" s="134"/>
      <c r="J465" s="135">
        <f>ROUND(I465*H465,2)</f>
        <v>0</v>
      </c>
      <c r="K465" s="131" t="s">
        <v>134</v>
      </c>
      <c r="L465" s="19"/>
      <c r="M465" s="136" t="s">
        <v>1</v>
      </c>
      <c r="N465" s="137" t="s">
        <v>41</v>
      </c>
      <c r="O465" s="18"/>
      <c r="P465" s="138">
        <f>O465*H465</f>
        <v>0</v>
      </c>
      <c r="Q465" s="138">
        <v>7.5820000000000002E-3</v>
      </c>
      <c r="R465" s="138">
        <f>Q465*H465</f>
        <v>0.67176519999999995</v>
      </c>
      <c r="S465" s="138">
        <v>0</v>
      </c>
      <c r="T465" s="139">
        <f>S465*H465</f>
        <v>0</v>
      </c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40" t="s">
        <v>277</v>
      </c>
      <c r="AS465" s="18"/>
      <c r="AT465" s="140" t="s">
        <v>130</v>
      </c>
      <c r="AU465" s="140" t="s">
        <v>86</v>
      </c>
      <c r="AV465" s="18"/>
      <c r="AW465" s="18"/>
      <c r="AX465" s="18"/>
      <c r="AY465" s="3" t="s">
        <v>127</v>
      </c>
      <c r="AZ465" s="18"/>
      <c r="BA465" s="18"/>
      <c r="BB465" s="18"/>
      <c r="BC465" s="18"/>
      <c r="BD465" s="18"/>
      <c r="BE465" s="141">
        <f>IF(N465="základní",J465,0)</f>
        <v>0</v>
      </c>
      <c r="BF465" s="141">
        <f>IF(N465="snížená",J465,0)</f>
        <v>0</v>
      </c>
      <c r="BG465" s="141">
        <f>IF(N465="zákl. přenesená",J465,0)</f>
        <v>0</v>
      </c>
      <c r="BH465" s="141">
        <f>IF(N465="sníž. přenesená",J465,0)</f>
        <v>0</v>
      </c>
      <c r="BI465" s="141">
        <f>IF(N465="nulová",J465,0)</f>
        <v>0</v>
      </c>
      <c r="BJ465" s="3" t="s">
        <v>84</v>
      </c>
      <c r="BK465" s="141">
        <f>ROUND(I465*H465,2)</f>
        <v>0</v>
      </c>
      <c r="BL465" s="3" t="s">
        <v>277</v>
      </c>
      <c r="BM465" s="140" t="s">
        <v>815</v>
      </c>
    </row>
    <row r="466" spans="1:65" ht="15.75" customHeight="1">
      <c r="A466" s="155"/>
      <c r="B466" s="156"/>
      <c r="C466" s="155"/>
      <c r="D466" s="150" t="s">
        <v>199</v>
      </c>
      <c r="E466" s="157" t="s">
        <v>1</v>
      </c>
      <c r="F466" s="158" t="s">
        <v>158</v>
      </c>
      <c r="G466" s="155"/>
      <c r="H466" s="159">
        <v>88.6</v>
      </c>
      <c r="I466" s="155"/>
      <c r="J466" s="155"/>
      <c r="K466" s="155"/>
      <c r="L466" s="156"/>
      <c r="M466" s="160"/>
      <c r="N466" s="155"/>
      <c r="O466" s="155"/>
      <c r="P466" s="155"/>
      <c r="Q466" s="155"/>
      <c r="R466" s="155"/>
      <c r="S466" s="155"/>
      <c r="T466" s="161"/>
      <c r="U466" s="155"/>
      <c r="V466" s="155"/>
      <c r="W466" s="155"/>
      <c r="X466" s="155"/>
      <c r="Y466" s="155"/>
      <c r="Z466" s="155"/>
      <c r="AA466" s="155"/>
      <c r="AB466" s="155"/>
      <c r="AC466" s="155"/>
      <c r="AD466" s="155"/>
      <c r="AE466" s="155"/>
      <c r="AF466" s="155"/>
      <c r="AG466" s="155"/>
      <c r="AH466" s="155"/>
      <c r="AI466" s="155"/>
      <c r="AJ466" s="155"/>
      <c r="AK466" s="155"/>
      <c r="AL466" s="155"/>
      <c r="AM466" s="155"/>
      <c r="AN466" s="155"/>
      <c r="AO466" s="155"/>
      <c r="AP466" s="155"/>
      <c r="AQ466" s="155"/>
      <c r="AR466" s="155"/>
      <c r="AS466" s="155"/>
      <c r="AT466" s="157" t="s">
        <v>199</v>
      </c>
      <c r="AU466" s="157" t="s">
        <v>86</v>
      </c>
      <c r="AV466" s="155" t="s">
        <v>86</v>
      </c>
      <c r="AW466" s="155" t="s">
        <v>32</v>
      </c>
      <c r="AX466" s="155" t="s">
        <v>84</v>
      </c>
      <c r="AY466" s="157" t="s">
        <v>127</v>
      </c>
      <c r="AZ466" s="155"/>
      <c r="BA466" s="155"/>
      <c r="BB466" s="155"/>
      <c r="BC466" s="155"/>
      <c r="BD466" s="155"/>
      <c r="BE466" s="155"/>
      <c r="BF466" s="155"/>
      <c r="BG466" s="155"/>
      <c r="BH466" s="155"/>
      <c r="BI466" s="155"/>
      <c r="BJ466" s="155"/>
      <c r="BK466" s="155"/>
      <c r="BL466" s="155"/>
      <c r="BM466" s="155"/>
    </row>
    <row r="467" spans="1:65" ht="33" customHeight="1">
      <c r="A467" s="18"/>
      <c r="B467" s="19"/>
      <c r="C467" s="129" t="s">
        <v>816</v>
      </c>
      <c r="D467" s="129" t="s">
        <v>130</v>
      </c>
      <c r="E467" s="130" t="s">
        <v>817</v>
      </c>
      <c r="F467" s="131" t="s">
        <v>818</v>
      </c>
      <c r="G467" s="132" t="s">
        <v>209</v>
      </c>
      <c r="H467" s="133">
        <v>84.8</v>
      </c>
      <c r="I467" s="134"/>
      <c r="J467" s="135">
        <f>ROUND(I467*H467,2)</f>
        <v>0</v>
      </c>
      <c r="K467" s="131" t="s">
        <v>134</v>
      </c>
      <c r="L467" s="19"/>
      <c r="M467" s="136" t="s">
        <v>1</v>
      </c>
      <c r="N467" s="137" t="s">
        <v>41</v>
      </c>
      <c r="O467" s="18"/>
      <c r="P467" s="138">
        <f>O467*H467</f>
        <v>0</v>
      </c>
      <c r="Q467" s="138">
        <v>5.8399999999999999E-4</v>
      </c>
      <c r="R467" s="138">
        <f>Q467*H467</f>
        <v>4.9523199999999996E-2</v>
      </c>
      <c r="S467" s="138">
        <v>0</v>
      </c>
      <c r="T467" s="139">
        <f>S467*H467</f>
        <v>0</v>
      </c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40" t="s">
        <v>277</v>
      </c>
      <c r="AS467" s="18"/>
      <c r="AT467" s="140" t="s">
        <v>130</v>
      </c>
      <c r="AU467" s="140" t="s">
        <v>86</v>
      </c>
      <c r="AV467" s="18"/>
      <c r="AW467" s="18"/>
      <c r="AX467" s="18"/>
      <c r="AY467" s="3" t="s">
        <v>127</v>
      </c>
      <c r="AZ467" s="18"/>
      <c r="BA467" s="18"/>
      <c r="BB467" s="18"/>
      <c r="BC467" s="18"/>
      <c r="BD467" s="18"/>
      <c r="BE467" s="141">
        <f>IF(N467="základní",J467,0)</f>
        <v>0</v>
      </c>
      <c r="BF467" s="141">
        <f>IF(N467="snížená",J467,0)</f>
        <v>0</v>
      </c>
      <c r="BG467" s="141">
        <f>IF(N467="zákl. přenesená",J467,0)</f>
        <v>0</v>
      </c>
      <c r="BH467" s="141">
        <f>IF(N467="sníž. přenesená",J467,0)</f>
        <v>0</v>
      </c>
      <c r="BI467" s="141">
        <f>IF(N467="nulová",J467,0)</f>
        <v>0</v>
      </c>
      <c r="BJ467" s="3" t="s">
        <v>84</v>
      </c>
      <c r="BK467" s="141">
        <f>ROUND(I467*H467,2)</f>
        <v>0</v>
      </c>
      <c r="BL467" s="3" t="s">
        <v>277</v>
      </c>
      <c r="BM467" s="140" t="s">
        <v>819</v>
      </c>
    </row>
    <row r="468" spans="1:65" ht="15.75" customHeight="1">
      <c r="A468" s="155"/>
      <c r="B468" s="156"/>
      <c r="C468" s="155"/>
      <c r="D468" s="150" t="s">
        <v>199</v>
      </c>
      <c r="E468" s="157" t="s">
        <v>1</v>
      </c>
      <c r="F468" s="158" t="s">
        <v>820</v>
      </c>
      <c r="G468" s="155"/>
      <c r="H468" s="159">
        <v>12.8</v>
      </c>
      <c r="I468" s="155"/>
      <c r="J468" s="155"/>
      <c r="K468" s="155"/>
      <c r="L468" s="156"/>
      <c r="M468" s="160"/>
      <c r="N468" s="155"/>
      <c r="O468" s="155"/>
      <c r="P468" s="155"/>
      <c r="Q468" s="155"/>
      <c r="R468" s="155"/>
      <c r="S468" s="155"/>
      <c r="T468" s="161"/>
      <c r="U468" s="155"/>
      <c r="V468" s="155"/>
      <c r="W468" s="155"/>
      <c r="X468" s="155"/>
      <c r="Y468" s="155"/>
      <c r="Z468" s="155"/>
      <c r="AA468" s="155"/>
      <c r="AB468" s="155"/>
      <c r="AC468" s="155"/>
      <c r="AD468" s="155"/>
      <c r="AE468" s="155"/>
      <c r="AF468" s="155"/>
      <c r="AG468" s="155"/>
      <c r="AH468" s="155"/>
      <c r="AI468" s="155"/>
      <c r="AJ468" s="155"/>
      <c r="AK468" s="155"/>
      <c r="AL468" s="155"/>
      <c r="AM468" s="155"/>
      <c r="AN468" s="155"/>
      <c r="AO468" s="155"/>
      <c r="AP468" s="155"/>
      <c r="AQ468" s="155"/>
      <c r="AR468" s="155"/>
      <c r="AS468" s="155"/>
      <c r="AT468" s="157" t="s">
        <v>199</v>
      </c>
      <c r="AU468" s="157" t="s">
        <v>86</v>
      </c>
      <c r="AV468" s="155" t="s">
        <v>86</v>
      </c>
      <c r="AW468" s="155" t="s">
        <v>32</v>
      </c>
      <c r="AX468" s="155" t="s">
        <v>76</v>
      </c>
      <c r="AY468" s="157" t="s">
        <v>127</v>
      </c>
      <c r="AZ468" s="155"/>
      <c r="BA468" s="155"/>
      <c r="BB468" s="155"/>
      <c r="BC468" s="155"/>
      <c r="BD468" s="155"/>
      <c r="BE468" s="155"/>
      <c r="BF468" s="155"/>
      <c r="BG468" s="155"/>
      <c r="BH468" s="155"/>
      <c r="BI468" s="155"/>
      <c r="BJ468" s="155"/>
      <c r="BK468" s="155"/>
      <c r="BL468" s="155"/>
      <c r="BM468" s="155"/>
    </row>
    <row r="469" spans="1:65" ht="15.75" customHeight="1">
      <c r="A469" s="155"/>
      <c r="B469" s="156"/>
      <c r="C469" s="155"/>
      <c r="D469" s="150" t="s">
        <v>199</v>
      </c>
      <c r="E469" s="157" t="s">
        <v>1</v>
      </c>
      <c r="F469" s="158" t="s">
        <v>821</v>
      </c>
      <c r="G469" s="155"/>
      <c r="H469" s="159">
        <v>14.5</v>
      </c>
      <c r="I469" s="155"/>
      <c r="J469" s="155"/>
      <c r="K469" s="155"/>
      <c r="L469" s="156"/>
      <c r="M469" s="160"/>
      <c r="N469" s="155"/>
      <c r="O469" s="155"/>
      <c r="P469" s="155"/>
      <c r="Q469" s="155"/>
      <c r="R469" s="155"/>
      <c r="S469" s="155"/>
      <c r="T469" s="161"/>
      <c r="U469" s="155"/>
      <c r="V469" s="155"/>
      <c r="W469" s="155"/>
      <c r="X469" s="155"/>
      <c r="Y469" s="155"/>
      <c r="Z469" s="155"/>
      <c r="AA469" s="155"/>
      <c r="AB469" s="155"/>
      <c r="AC469" s="155"/>
      <c r="AD469" s="155"/>
      <c r="AE469" s="155"/>
      <c r="AF469" s="155"/>
      <c r="AG469" s="155"/>
      <c r="AH469" s="155"/>
      <c r="AI469" s="155"/>
      <c r="AJ469" s="155"/>
      <c r="AK469" s="155"/>
      <c r="AL469" s="155"/>
      <c r="AM469" s="155"/>
      <c r="AN469" s="155"/>
      <c r="AO469" s="155"/>
      <c r="AP469" s="155"/>
      <c r="AQ469" s="155"/>
      <c r="AR469" s="155"/>
      <c r="AS469" s="155"/>
      <c r="AT469" s="157" t="s">
        <v>199</v>
      </c>
      <c r="AU469" s="157" t="s">
        <v>86</v>
      </c>
      <c r="AV469" s="155" t="s">
        <v>86</v>
      </c>
      <c r="AW469" s="155" t="s">
        <v>32</v>
      </c>
      <c r="AX469" s="155" t="s">
        <v>76</v>
      </c>
      <c r="AY469" s="157" t="s">
        <v>127</v>
      </c>
      <c r="AZ469" s="155"/>
      <c r="BA469" s="155"/>
      <c r="BB469" s="155"/>
      <c r="BC469" s="155"/>
      <c r="BD469" s="155"/>
      <c r="BE469" s="155"/>
      <c r="BF469" s="155"/>
      <c r="BG469" s="155"/>
      <c r="BH469" s="155"/>
      <c r="BI469" s="155"/>
      <c r="BJ469" s="155"/>
      <c r="BK469" s="155"/>
      <c r="BL469" s="155"/>
      <c r="BM469" s="155"/>
    </row>
    <row r="470" spans="1:65" ht="15.75" customHeight="1">
      <c r="A470" s="155"/>
      <c r="B470" s="156"/>
      <c r="C470" s="155"/>
      <c r="D470" s="150" t="s">
        <v>199</v>
      </c>
      <c r="E470" s="157" t="s">
        <v>1</v>
      </c>
      <c r="F470" s="158" t="s">
        <v>822</v>
      </c>
      <c r="G470" s="155"/>
      <c r="H470" s="159">
        <v>16.7</v>
      </c>
      <c r="I470" s="155"/>
      <c r="J470" s="155"/>
      <c r="K470" s="155"/>
      <c r="L470" s="156"/>
      <c r="M470" s="160"/>
      <c r="N470" s="155"/>
      <c r="O470" s="155"/>
      <c r="P470" s="155"/>
      <c r="Q470" s="155"/>
      <c r="R470" s="155"/>
      <c r="S470" s="155"/>
      <c r="T470" s="161"/>
      <c r="U470" s="155"/>
      <c r="V470" s="155"/>
      <c r="W470" s="155"/>
      <c r="X470" s="155"/>
      <c r="Y470" s="155"/>
      <c r="Z470" s="155"/>
      <c r="AA470" s="155"/>
      <c r="AB470" s="155"/>
      <c r="AC470" s="155"/>
      <c r="AD470" s="155"/>
      <c r="AE470" s="155"/>
      <c r="AF470" s="155"/>
      <c r="AG470" s="155"/>
      <c r="AH470" s="155"/>
      <c r="AI470" s="155"/>
      <c r="AJ470" s="155"/>
      <c r="AK470" s="155"/>
      <c r="AL470" s="155"/>
      <c r="AM470" s="155"/>
      <c r="AN470" s="155"/>
      <c r="AO470" s="155"/>
      <c r="AP470" s="155"/>
      <c r="AQ470" s="155"/>
      <c r="AR470" s="155"/>
      <c r="AS470" s="155"/>
      <c r="AT470" s="157" t="s">
        <v>199</v>
      </c>
      <c r="AU470" s="157" t="s">
        <v>86</v>
      </c>
      <c r="AV470" s="155" t="s">
        <v>86</v>
      </c>
      <c r="AW470" s="155" t="s">
        <v>32</v>
      </c>
      <c r="AX470" s="155" t="s">
        <v>76</v>
      </c>
      <c r="AY470" s="157" t="s">
        <v>127</v>
      </c>
      <c r="AZ470" s="155"/>
      <c r="BA470" s="155"/>
      <c r="BB470" s="155"/>
      <c r="BC470" s="155"/>
      <c r="BD470" s="155"/>
      <c r="BE470" s="155"/>
      <c r="BF470" s="155"/>
      <c r="BG470" s="155"/>
      <c r="BH470" s="155"/>
      <c r="BI470" s="155"/>
      <c r="BJ470" s="155"/>
      <c r="BK470" s="155"/>
      <c r="BL470" s="155"/>
      <c r="BM470" s="155"/>
    </row>
    <row r="471" spans="1:65" ht="15.75" customHeight="1">
      <c r="A471" s="155"/>
      <c r="B471" s="156"/>
      <c r="C471" s="155"/>
      <c r="D471" s="150" t="s">
        <v>199</v>
      </c>
      <c r="E471" s="157" t="s">
        <v>1</v>
      </c>
      <c r="F471" s="158" t="s">
        <v>823</v>
      </c>
      <c r="G471" s="155"/>
      <c r="H471" s="159">
        <v>16</v>
      </c>
      <c r="I471" s="155"/>
      <c r="J471" s="155"/>
      <c r="K471" s="155"/>
      <c r="L471" s="156"/>
      <c r="M471" s="160"/>
      <c r="N471" s="155"/>
      <c r="O471" s="155"/>
      <c r="P471" s="155"/>
      <c r="Q471" s="155"/>
      <c r="R471" s="155"/>
      <c r="S471" s="155"/>
      <c r="T471" s="161"/>
      <c r="U471" s="155"/>
      <c r="V471" s="155"/>
      <c r="W471" s="155"/>
      <c r="X471" s="155"/>
      <c r="Y471" s="155"/>
      <c r="Z471" s="155"/>
      <c r="AA471" s="155"/>
      <c r="AB471" s="155"/>
      <c r="AC471" s="155"/>
      <c r="AD471" s="155"/>
      <c r="AE471" s="155"/>
      <c r="AF471" s="155"/>
      <c r="AG471" s="155"/>
      <c r="AH471" s="155"/>
      <c r="AI471" s="155"/>
      <c r="AJ471" s="155"/>
      <c r="AK471" s="155"/>
      <c r="AL471" s="155"/>
      <c r="AM471" s="155"/>
      <c r="AN471" s="155"/>
      <c r="AO471" s="155"/>
      <c r="AP471" s="155"/>
      <c r="AQ471" s="155"/>
      <c r="AR471" s="155"/>
      <c r="AS471" s="155"/>
      <c r="AT471" s="157" t="s">
        <v>199</v>
      </c>
      <c r="AU471" s="157" t="s">
        <v>86</v>
      </c>
      <c r="AV471" s="155" t="s">
        <v>86</v>
      </c>
      <c r="AW471" s="155" t="s">
        <v>32</v>
      </c>
      <c r="AX471" s="155" t="s">
        <v>76</v>
      </c>
      <c r="AY471" s="157" t="s">
        <v>127</v>
      </c>
      <c r="AZ471" s="155"/>
      <c r="BA471" s="155"/>
      <c r="BB471" s="155"/>
      <c r="BC471" s="155"/>
      <c r="BD471" s="155"/>
      <c r="BE471" s="155"/>
      <c r="BF471" s="155"/>
      <c r="BG471" s="155"/>
      <c r="BH471" s="155"/>
      <c r="BI471" s="155"/>
      <c r="BJ471" s="155"/>
      <c r="BK471" s="155"/>
      <c r="BL471" s="155"/>
      <c r="BM471" s="155"/>
    </row>
    <row r="472" spans="1:65" ht="15.75" customHeight="1">
      <c r="A472" s="155"/>
      <c r="B472" s="156"/>
      <c r="C472" s="155"/>
      <c r="D472" s="150" t="s">
        <v>199</v>
      </c>
      <c r="E472" s="157" t="s">
        <v>1</v>
      </c>
      <c r="F472" s="158" t="s">
        <v>824</v>
      </c>
      <c r="G472" s="155"/>
      <c r="H472" s="159">
        <v>12.4</v>
      </c>
      <c r="I472" s="155"/>
      <c r="J472" s="155"/>
      <c r="K472" s="155"/>
      <c r="L472" s="156"/>
      <c r="M472" s="160"/>
      <c r="N472" s="155"/>
      <c r="O472" s="155"/>
      <c r="P472" s="155"/>
      <c r="Q472" s="155"/>
      <c r="R472" s="155"/>
      <c r="S472" s="155"/>
      <c r="T472" s="161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5"/>
      <c r="AF472" s="155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7" t="s">
        <v>199</v>
      </c>
      <c r="AU472" s="157" t="s">
        <v>86</v>
      </c>
      <c r="AV472" s="155" t="s">
        <v>86</v>
      </c>
      <c r="AW472" s="155" t="s">
        <v>32</v>
      </c>
      <c r="AX472" s="155" t="s">
        <v>76</v>
      </c>
      <c r="AY472" s="157" t="s">
        <v>127</v>
      </c>
      <c r="AZ472" s="155"/>
      <c r="BA472" s="155"/>
      <c r="BB472" s="155"/>
      <c r="BC472" s="155"/>
      <c r="BD472" s="155"/>
      <c r="BE472" s="155"/>
      <c r="BF472" s="155"/>
      <c r="BG472" s="155"/>
      <c r="BH472" s="155"/>
      <c r="BI472" s="155"/>
      <c r="BJ472" s="155"/>
      <c r="BK472" s="155"/>
      <c r="BL472" s="155"/>
      <c r="BM472" s="155"/>
    </row>
    <row r="473" spans="1:65" ht="15.75" customHeight="1">
      <c r="A473" s="155"/>
      <c r="B473" s="156"/>
      <c r="C473" s="155"/>
      <c r="D473" s="150" t="s">
        <v>199</v>
      </c>
      <c r="E473" s="157" t="s">
        <v>1</v>
      </c>
      <c r="F473" s="158" t="s">
        <v>825</v>
      </c>
      <c r="G473" s="155"/>
      <c r="H473" s="159">
        <v>6.9</v>
      </c>
      <c r="I473" s="155"/>
      <c r="J473" s="155"/>
      <c r="K473" s="155"/>
      <c r="L473" s="156"/>
      <c r="M473" s="160"/>
      <c r="N473" s="155"/>
      <c r="O473" s="155"/>
      <c r="P473" s="155"/>
      <c r="Q473" s="155"/>
      <c r="R473" s="155"/>
      <c r="S473" s="155"/>
      <c r="T473" s="161"/>
      <c r="U473" s="155"/>
      <c r="V473" s="155"/>
      <c r="W473" s="155"/>
      <c r="X473" s="155"/>
      <c r="Y473" s="155"/>
      <c r="Z473" s="155"/>
      <c r="AA473" s="155"/>
      <c r="AB473" s="155"/>
      <c r="AC473" s="155"/>
      <c r="AD473" s="155"/>
      <c r="AE473" s="155"/>
      <c r="AF473" s="155"/>
      <c r="AG473" s="155"/>
      <c r="AH473" s="155"/>
      <c r="AI473" s="155"/>
      <c r="AJ473" s="155"/>
      <c r="AK473" s="155"/>
      <c r="AL473" s="155"/>
      <c r="AM473" s="155"/>
      <c r="AN473" s="155"/>
      <c r="AO473" s="155"/>
      <c r="AP473" s="155"/>
      <c r="AQ473" s="155"/>
      <c r="AR473" s="155"/>
      <c r="AS473" s="155"/>
      <c r="AT473" s="157" t="s">
        <v>199</v>
      </c>
      <c r="AU473" s="157" t="s">
        <v>86</v>
      </c>
      <c r="AV473" s="155" t="s">
        <v>86</v>
      </c>
      <c r="AW473" s="155" t="s">
        <v>32</v>
      </c>
      <c r="AX473" s="155" t="s">
        <v>76</v>
      </c>
      <c r="AY473" s="157" t="s">
        <v>127</v>
      </c>
      <c r="AZ473" s="155"/>
      <c r="BA473" s="155"/>
      <c r="BB473" s="155"/>
      <c r="BC473" s="155"/>
      <c r="BD473" s="155"/>
      <c r="BE473" s="155"/>
      <c r="BF473" s="155"/>
      <c r="BG473" s="155"/>
      <c r="BH473" s="155"/>
      <c r="BI473" s="155"/>
      <c r="BJ473" s="155"/>
      <c r="BK473" s="155"/>
      <c r="BL473" s="155"/>
      <c r="BM473" s="155"/>
    </row>
    <row r="474" spans="1:65" ht="15.75" customHeight="1">
      <c r="A474" s="148"/>
      <c r="B474" s="149"/>
      <c r="C474" s="148"/>
      <c r="D474" s="150" t="s">
        <v>199</v>
      </c>
      <c r="E474" s="151" t="s">
        <v>1</v>
      </c>
      <c r="F474" s="152" t="s">
        <v>369</v>
      </c>
      <c r="G474" s="148"/>
      <c r="H474" s="151" t="s">
        <v>1</v>
      </c>
      <c r="I474" s="148"/>
      <c r="J474" s="148"/>
      <c r="K474" s="148"/>
      <c r="L474" s="149"/>
      <c r="M474" s="153"/>
      <c r="N474" s="148"/>
      <c r="O474" s="148"/>
      <c r="P474" s="148"/>
      <c r="Q474" s="148"/>
      <c r="R474" s="148"/>
      <c r="S474" s="148"/>
      <c r="T474" s="154"/>
      <c r="U474" s="148"/>
      <c r="V474" s="148"/>
      <c r="W474" s="14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51" t="s">
        <v>199</v>
      </c>
      <c r="AU474" s="151" t="s">
        <v>86</v>
      </c>
      <c r="AV474" s="148" t="s">
        <v>84</v>
      </c>
      <c r="AW474" s="148" t="s">
        <v>32</v>
      </c>
      <c r="AX474" s="148" t="s">
        <v>76</v>
      </c>
      <c r="AY474" s="151" t="s">
        <v>127</v>
      </c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148"/>
    </row>
    <row r="475" spans="1:65" ht="15.75" customHeight="1">
      <c r="A475" s="155"/>
      <c r="B475" s="156"/>
      <c r="C475" s="155"/>
      <c r="D475" s="150" t="s">
        <v>199</v>
      </c>
      <c r="E475" s="157" t="s">
        <v>1</v>
      </c>
      <c r="F475" s="158" t="s">
        <v>826</v>
      </c>
      <c r="G475" s="155"/>
      <c r="H475" s="159">
        <v>5.5</v>
      </c>
      <c r="I475" s="155"/>
      <c r="J475" s="155"/>
      <c r="K475" s="155"/>
      <c r="L475" s="156"/>
      <c r="M475" s="160"/>
      <c r="N475" s="155"/>
      <c r="O475" s="155"/>
      <c r="P475" s="155"/>
      <c r="Q475" s="155"/>
      <c r="R475" s="155"/>
      <c r="S475" s="155"/>
      <c r="T475" s="161"/>
      <c r="U475" s="155"/>
      <c r="V475" s="155"/>
      <c r="W475" s="155"/>
      <c r="X475" s="155"/>
      <c r="Y475" s="155"/>
      <c r="Z475" s="155"/>
      <c r="AA475" s="155"/>
      <c r="AB475" s="155"/>
      <c r="AC475" s="155"/>
      <c r="AD475" s="155"/>
      <c r="AE475" s="155"/>
      <c r="AF475" s="155"/>
      <c r="AG475" s="155"/>
      <c r="AH475" s="155"/>
      <c r="AI475" s="155"/>
      <c r="AJ475" s="155"/>
      <c r="AK475" s="155"/>
      <c r="AL475" s="155"/>
      <c r="AM475" s="155"/>
      <c r="AN475" s="155"/>
      <c r="AO475" s="155"/>
      <c r="AP475" s="155"/>
      <c r="AQ475" s="155"/>
      <c r="AR475" s="155"/>
      <c r="AS475" s="155"/>
      <c r="AT475" s="157" t="s">
        <v>199</v>
      </c>
      <c r="AU475" s="157" t="s">
        <v>86</v>
      </c>
      <c r="AV475" s="155" t="s">
        <v>86</v>
      </c>
      <c r="AW475" s="155" t="s">
        <v>32</v>
      </c>
      <c r="AX475" s="155" t="s">
        <v>76</v>
      </c>
      <c r="AY475" s="157" t="s">
        <v>127</v>
      </c>
      <c r="AZ475" s="155"/>
      <c r="BA475" s="155"/>
      <c r="BB475" s="155"/>
      <c r="BC475" s="155"/>
      <c r="BD475" s="155"/>
      <c r="BE475" s="155"/>
      <c r="BF475" s="155"/>
      <c r="BG475" s="155"/>
      <c r="BH475" s="155"/>
      <c r="BI475" s="155"/>
      <c r="BJ475" s="155"/>
      <c r="BK475" s="155"/>
      <c r="BL475" s="155"/>
      <c r="BM475" s="155"/>
    </row>
    <row r="476" spans="1:65" ht="15.75" customHeight="1">
      <c r="A476" s="162"/>
      <c r="B476" s="163"/>
      <c r="C476" s="162"/>
      <c r="D476" s="150" t="s">
        <v>199</v>
      </c>
      <c r="E476" s="164" t="s">
        <v>1</v>
      </c>
      <c r="F476" s="165" t="s">
        <v>218</v>
      </c>
      <c r="G476" s="162"/>
      <c r="H476" s="166">
        <v>84.8</v>
      </c>
      <c r="I476" s="162"/>
      <c r="J476" s="162"/>
      <c r="K476" s="162"/>
      <c r="L476" s="163"/>
      <c r="M476" s="167"/>
      <c r="N476" s="162"/>
      <c r="O476" s="162"/>
      <c r="P476" s="162"/>
      <c r="Q476" s="162"/>
      <c r="R476" s="162"/>
      <c r="S476" s="162"/>
      <c r="T476" s="168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4" t="s">
        <v>199</v>
      </c>
      <c r="AU476" s="164" t="s">
        <v>86</v>
      </c>
      <c r="AV476" s="162" t="s">
        <v>144</v>
      </c>
      <c r="AW476" s="162" t="s">
        <v>32</v>
      </c>
      <c r="AX476" s="162" t="s">
        <v>84</v>
      </c>
      <c r="AY476" s="164" t="s">
        <v>127</v>
      </c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</row>
    <row r="477" spans="1:65" ht="33" customHeight="1">
      <c r="A477" s="18"/>
      <c r="B477" s="19"/>
      <c r="C477" s="129" t="s">
        <v>827</v>
      </c>
      <c r="D477" s="129" t="s">
        <v>130</v>
      </c>
      <c r="E477" s="130" t="s">
        <v>828</v>
      </c>
      <c r="F477" s="131" t="s">
        <v>829</v>
      </c>
      <c r="G477" s="132" t="s">
        <v>197</v>
      </c>
      <c r="H477" s="133">
        <v>88.6</v>
      </c>
      <c r="I477" s="134"/>
      <c r="J477" s="135">
        <f>ROUND(I477*H477,2)</f>
        <v>0</v>
      </c>
      <c r="K477" s="131" t="s">
        <v>134</v>
      </c>
      <c r="L477" s="19"/>
      <c r="M477" s="136" t="s">
        <v>1</v>
      </c>
      <c r="N477" s="137" t="s">
        <v>41</v>
      </c>
      <c r="O477" s="18"/>
      <c r="P477" s="138">
        <f>O477*H477</f>
        <v>0</v>
      </c>
      <c r="Q477" s="138">
        <v>9.0880000000000006E-3</v>
      </c>
      <c r="R477" s="138">
        <f>Q477*H477</f>
        <v>0.80519680000000005</v>
      </c>
      <c r="S477" s="138">
        <v>0</v>
      </c>
      <c r="T477" s="139">
        <f>S477*H477</f>
        <v>0</v>
      </c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40" t="s">
        <v>277</v>
      </c>
      <c r="AS477" s="18"/>
      <c r="AT477" s="140" t="s">
        <v>130</v>
      </c>
      <c r="AU477" s="140" t="s">
        <v>86</v>
      </c>
      <c r="AV477" s="18"/>
      <c r="AW477" s="18"/>
      <c r="AX477" s="18"/>
      <c r="AY477" s="3" t="s">
        <v>127</v>
      </c>
      <c r="AZ477" s="18"/>
      <c r="BA477" s="18"/>
      <c r="BB477" s="18"/>
      <c r="BC477" s="18"/>
      <c r="BD477" s="18"/>
      <c r="BE477" s="141">
        <f>IF(N477="základní",J477,0)</f>
        <v>0</v>
      </c>
      <c r="BF477" s="141">
        <f>IF(N477="snížená",J477,0)</f>
        <v>0</v>
      </c>
      <c r="BG477" s="141">
        <f>IF(N477="zákl. přenesená",J477,0)</f>
        <v>0</v>
      </c>
      <c r="BH477" s="141">
        <f>IF(N477="sníž. přenesená",J477,0)</f>
        <v>0</v>
      </c>
      <c r="BI477" s="141">
        <f>IF(N477="nulová",J477,0)</f>
        <v>0</v>
      </c>
      <c r="BJ477" s="3" t="s">
        <v>84</v>
      </c>
      <c r="BK477" s="141">
        <f>ROUND(I477*H477,2)</f>
        <v>0</v>
      </c>
      <c r="BL477" s="3" t="s">
        <v>277</v>
      </c>
      <c r="BM477" s="140" t="s">
        <v>830</v>
      </c>
    </row>
    <row r="478" spans="1:65" ht="15.75" customHeight="1">
      <c r="A478" s="155"/>
      <c r="B478" s="156"/>
      <c r="C478" s="155"/>
      <c r="D478" s="150" t="s">
        <v>199</v>
      </c>
      <c r="E478" s="157" t="s">
        <v>1</v>
      </c>
      <c r="F478" s="158" t="s">
        <v>662</v>
      </c>
      <c r="G478" s="155"/>
      <c r="H478" s="159">
        <v>9.1</v>
      </c>
      <c r="I478" s="155"/>
      <c r="J478" s="155"/>
      <c r="K478" s="155"/>
      <c r="L478" s="156"/>
      <c r="M478" s="160"/>
      <c r="N478" s="155"/>
      <c r="O478" s="155"/>
      <c r="P478" s="155"/>
      <c r="Q478" s="155"/>
      <c r="R478" s="155"/>
      <c r="S478" s="155"/>
      <c r="T478" s="161"/>
      <c r="U478" s="155"/>
      <c r="V478" s="155"/>
      <c r="W478" s="155"/>
      <c r="X478" s="155"/>
      <c r="Y478" s="155"/>
      <c r="Z478" s="155"/>
      <c r="AA478" s="155"/>
      <c r="AB478" s="155"/>
      <c r="AC478" s="155"/>
      <c r="AD478" s="155"/>
      <c r="AE478" s="155"/>
      <c r="AF478" s="155"/>
      <c r="AG478" s="155"/>
      <c r="AH478" s="155"/>
      <c r="AI478" s="155"/>
      <c r="AJ478" s="155"/>
      <c r="AK478" s="155"/>
      <c r="AL478" s="155"/>
      <c r="AM478" s="155"/>
      <c r="AN478" s="155"/>
      <c r="AO478" s="155"/>
      <c r="AP478" s="155"/>
      <c r="AQ478" s="155"/>
      <c r="AR478" s="155"/>
      <c r="AS478" s="155"/>
      <c r="AT478" s="157" t="s">
        <v>199</v>
      </c>
      <c r="AU478" s="157" t="s">
        <v>86</v>
      </c>
      <c r="AV478" s="155" t="s">
        <v>86</v>
      </c>
      <c r="AW478" s="155" t="s">
        <v>32</v>
      </c>
      <c r="AX478" s="155" t="s">
        <v>76</v>
      </c>
      <c r="AY478" s="157" t="s">
        <v>127</v>
      </c>
      <c r="AZ478" s="155"/>
      <c r="BA478" s="155"/>
      <c r="BB478" s="155"/>
      <c r="BC478" s="155"/>
      <c r="BD478" s="155"/>
      <c r="BE478" s="155"/>
      <c r="BF478" s="155"/>
      <c r="BG478" s="155"/>
      <c r="BH478" s="155"/>
      <c r="BI478" s="155"/>
      <c r="BJ478" s="155"/>
      <c r="BK478" s="155"/>
      <c r="BL478" s="155"/>
      <c r="BM478" s="155"/>
    </row>
    <row r="479" spans="1:65" ht="15.75" customHeight="1">
      <c r="A479" s="155"/>
      <c r="B479" s="156"/>
      <c r="C479" s="155"/>
      <c r="D479" s="150" t="s">
        <v>199</v>
      </c>
      <c r="E479" s="157" t="s">
        <v>1</v>
      </c>
      <c r="F479" s="158" t="s">
        <v>663</v>
      </c>
      <c r="G479" s="155"/>
      <c r="H479" s="159">
        <v>3.8</v>
      </c>
      <c r="I479" s="155"/>
      <c r="J479" s="155"/>
      <c r="K479" s="155"/>
      <c r="L479" s="156"/>
      <c r="M479" s="160"/>
      <c r="N479" s="155"/>
      <c r="O479" s="155"/>
      <c r="P479" s="155"/>
      <c r="Q479" s="155"/>
      <c r="R479" s="155"/>
      <c r="S479" s="155"/>
      <c r="T479" s="161"/>
      <c r="U479" s="155"/>
      <c r="V479" s="155"/>
      <c r="W479" s="155"/>
      <c r="X479" s="155"/>
      <c r="Y479" s="155"/>
      <c r="Z479" s="155"/>
      <c r="AA479" s="155"/>
      <c r="AB479" s="155"/>
      <c r="AC479" s="155"/>
      <c r="AD479" s="155"/>
      <c r="AE479" s="155"/>
      <c r="AF479" s="155"/>
      <c r="AG479" s="155"/>
      <c r="AH479" s="155"/>
      <c r="AI479" s="155"/>
      <c r="AJ479" s="155"/>
      <c r="AK479" s="155"/>
      <c r="AL479" s="155"/>
      <c r="AM479" s="155"/>
      <c r="AN479" s="155"/>
      <c r="AO479" s="155"/>
      <c r="AP479" s="155"/>
      <c r="AQ479" s="155"/>
      <c r="AR479" s="155"/>
      <c r="AS479" s="155"/>
      <c r="AT479" s="157" t="s">
        <v>199</v>
      </c>
      <c r="AU479" s="157" t="s">
        <v>86</v>
      </c>
      <c r="AV479" s="155" t="s">
        <v>86</v>
      </c>
      <c r="AW479" s="155" t="s">
        <v>32</v>
      </c>
      <c r="AX479" s="155" t="s">
        <v>76</v>
      </c>
      <c r="AY479" s="157" t="s">
        <v>127</v>
      </c>
      <c r="AZ479" s="155"/>
      <c r="BA479" s="155"/>
      <c r="BB479" s="155"/>
      <c r="BC479" s="155"/>
      <c r="BD479" s="155"/>
      <c r="BE479" s="155"/>
      <c r="BF479" s="155"/>
      <c r="BG479" s="155"/>
      <c r="BH479" s="155"/>
      <c r="BI479" s="155"/>
      <c r="BJ479" s="155"/>
      <c r="BK479" s="155"/>
      <c r="BL479" s="155"/>
      <c r="BM479" s="155"/>
    </row>
    <row r="480" spans="1:65" ht="15.75" customHeight="1">
      <c r="A480" s="155"/>
      <c r="B480" s="156"/>
      <c r="C480" s="155"/>
      <c r="D480" s="150" t="s">
        <v>199</v>
      </c>
      <c r="E480" s="157" t="s">
        <v>1</v>
      </c>
      <c r="F480" s="158" t="s">
        <v>664</v>
      </c>
      <c r="G480" s="155"/>
      <c r="H480" s="159">
        <v>11.3</v>
      </c>
      <c r="I480" s="155"/>
      <c r="J480" s="155"/>
      <c r="K480" s="155"/>
      <c r="L480" s="156"/>
      <c r="M480" s="160"/>
      <c r="N480" s="155"/>
      <c r="O480" s="155"/>
      <c r="P480" s="155"/>
      <c r="Q480" s="155"/>
      <c r="R480" s="155"/>
      <c r="S480" s="155"/>
      <c r="T480" s="161"/>
      <c r="U480" s="155"/>
      <c r="V480" s="155"/>
      <c r="W480" s="155"/>
      <c r="X480" s="155"/>
      <c r="Y480" s="155"/>
      <c r="Z480" s="155"/>
      <c r="AA480" s="155"/>
      <c r="AB480" s="155"/>
      <c r="AC480" s="155"/>
      <c r="AD480" s="155"/>
      <c r="AE480" s="155"/>
      <c r="AF480" s="155"/>
      <c r="AG480" s="155"/>
      <c r="AH480" s="155"/>
      <c r="AI480" s="155"/>
      <c r="AJ480" s="155"/>
      <c r="AK480" s="155"/>
      <c r="AL480" s="155"/>
      <c r="AM480" s="155"/>
      <c r="AN480" s="155"/>
      <c r="AO480" s="155"/>
      <c r="AP480" s="155"/>
      <c r="AQ480" s="155"/>
      <c r="AR480" s="155"/>
      <c r="AS480" s="155"/>
      <c r="AT480" s="157" t="s">
        <v>199</v>
      </c>
      <c r="AU480" s="157" t="s">
        <v>86</v>
      </c>
      <c r="AV480" s="155" t="s">
        <v>86</v>
      </c>
      <c r="AW480" s="155" t="s">
        <v>32</v>
      </c>
      <c r="AX480" s="155" t="s">
        <v>76</v>
      </c>
      <c r="AY480" s="157" t="s">
        <v>127</v>
      </c>
      <c r="AZ480" s="155"/>
      <c r="BA480" s="155"/>
      <c r="BB480" s="155"/>
      <c r="BC480" s="155"/>
      <c r="BD480" s="155"/>
      <c r="BE480" s="155"/>
      <c r="BF480" s="155"/>
      <c r="BG480" s="155"/>
      <c r="BH480" s="155"/>
      <c r="BI480" s="155"/>
      <c r="BJ480" s="155"/>
      <c r="BK480" s="155"/>
      <c r="BL480" s="155"/>
      <c r="BM480" s="155"/>
    </row>
    <row r="481" spans="1:65" ht="15.75" customHeight="1">
      <c r="A481" s="155"/>
      <c r="B481" s="156"/>
      <c r="C481" s="155"/>
      <c r="D481" s="150" t="s">
        <v>199</v>
      </c>
      <c r="E481" s="157" t="s">
        <v>1</v>
      </c>
      <c r="F481" s="158" t="s">
        <v>665</v>
      </c>
      <c r="G481" s="155"/>
      <c r="H481" s="159">
        <v>17.399999999999999</v>
      </c>
      <c r="I481" s="155"/>
      <c r="J481" s="155"/>
      <c r="K481" s="155"/>
      <c r="L481" s="156"/>
      <c r="M481" s="160"/>
      <c r="N481" s="155"/>
      <c r="O481" s="155"/>
      <c r="P481" s="155"/>
      <c r="Q481" s="155"/>
      <c r="R481" s="155"/>
      <c r="S481" s="155"/>
      <c r="T481" s="161"/>
      <c r="U481" s="155"/>
      <c r="V481" s="155"/>
      <c r="W481" s="155"/>
      <c r="X481" s="155"/>
      <c r="Y481" s="155"/>
      <c r="Z481" s="155"/>
      <c r="AA481" s="155"/>
      <c r="AB481" s="155"/>
      <c r="AC481" s="155"/>
      <c r="AD481" s="155"/>
      <c r="AE481" s="155"/>
      <c r="AF481" s="155"/>
      <c r="AG481" s="155"/>
      <c r="AH481" s="155"/>
      <c r="AI481" s="155"/>
      <c r="AJ481" s="155"/>
      <c r="AK481" s="155"/>
      <c r="AL481" s="155"/>
      <c r="AM481" s="155"/>
      <c r="AN481" s="155"/>
      <c r="AO481" s="155"/>
      <c r="AP481" s="155"/>
      <c r="AQ481" s="155"/>
      <c r="AR481" s="155"/>
      <c r="AS481" s="155"/>
      <c r="AT481" s="157" t="s">
        <v>199</v>
      </c>
      <c r="AU481" s="157" t="s">
        <v>86</v>
      </c>
      <c r="AV481" s="155" t="s">
        <v>86</v>
      </c>
      <c r="AW481" s="155" t="s">
        <v>32</v>
      </c>
      <c r="AX481" s="155" t="s">
        <v>76</v>
      </c>
      <c r="AY481" s="157" t="s">
        <v>127</v>
      </c>
      <c r="AZ481" s="155"/>
      <c r="BA481" s="155"/>
      <c r="BB481" s="155"/>
      <c r="BC481" s="155"/>
      <c r="BD481" s="155"/>
      <c r="BE481" s="155"/>
      <c r="BF481" s="155"/>
      <c r="BG481" s="155"/>
      <c r="BH481" s="155"/>
      <c r="BI481" s="155"/>
      <c r="BJ481" s="155"/>
      <c r="BK481" s="155"/>
      <c r="BL481" s="155"/>
      <c r="BM481" s="155"/>
    </row>
    <row r="482" spans="1:65" ht="15.75" customHeight="1">
      <c r="A482" s="155"/>
      <c r="B482" s="156"/>
      <c r="C482" s="155"/>
      <c r="D482" s="150" t="s">
        <v>199</v>
      </c>
      <c r="E482" s="157" t="s">
        <v>1</v>
      </c>
      <c r="F482" s="158" t="s">
        <v>666</v>
      </c>
      <c r="G482" s="155"/>
      <c r="H482" s="159">
        <v>16.3</v>
      </c>
      <c r="I482" s="155"/>
      <c r="J482" s="155"/>
      <c r="K482" s="155"/>
      <c r="L482" s="156"/>
      <c r="M482" s="160"/>
      <c r="N482" s="155"/>
      <c r="O482" s="155"/>
      <c r="P482" s="155"/>
      <c r="Q482" s="155"/>
      <c r="R482" s="155"/>
      <c r="S482" s="155"/>
      <c r="T482" s="161"/>
      <c r="U482" s="155"/>
      <c r="V482" s="155"/>
      <c r="W482" s="155"/>
      <c r="X482" s="155"/>
      <c r="Y482" s="155"/>
      <c r="Z482" s="155"/>
      <c r="AA482" s="155"/>
      <c r="AB482" s="155"/>
      <c r="AC482" s="155"/>
      <c r="AD482" s="155"/>
      <c r="AE482" s="155"/>
      <c r="AF482" s="155"/>
      <c r="AG482" s="155"/>
      <c r="AH482" s="155"/>
      <c r="AI482" s="155"/>
      <c r="AJ482" s="155"/>
      <c r="AK482" s="155"/>
      <c r="AL482" s="155"/>
      <c r="AM482" s="155"/>
      <c r="AN482" s="155"/>
      <c r="AO482" s="155"/>
      <c r="AP482" s="155"/>
      <c r="AQ482" s="155"/>
      <c r="AR482" s="155"/>
      <c r="AS482" s="155"/>
      <c r="AT482" s="157" t="s">
        <v>199</v>
      </c>
      <c r="AU482" s="157" t="s">
        <v>86</v>
      </c>
      <c r="AV482" s="155" t="s">
        <v>86</v>
      </c>
      <c r="AW482" s="155" t="s">
        <v>32</v>
      </c>
      <c r="AX482" s="155" t="s">
        <v>76</v>
      </c>
      <c r="AY482" s="157" t="s">
        <v>127</v>
      </c>
      <c r="AZ482" s="155"/>
      <c r="BA482" s="155"/>
      <c r="BB482" s="155"/>
      <c r="BC482" s="155"/>
      <c r="BD482" s="155"/>
      <c r="BE482" s="155"/>
      <c r="BF482" s="155"/>
      <c r="BG482" s="155"/>
      <c r="BH482" s="155"/>
      <c r="BI482" s="155"/>
      <c r="BJ482" s="155"/>
      <c r="BK482" s="155"/>
      <c r="BL482" s="155"/>
      <c r="BM482" s="155"/>
    </row>
    <row r="483" spans="1:65" ht="15.75" customHeight="1">
      <c r="A483" s="155"/>
      <c r="B483" s="156"/>
      <c r="C483" s="155"/>
      <c r="D483" s="150" t="s">
        <v>199</v>
      </c>
      <c r="E483" s="157" t="s">
        <v>1</v>
      </c>
      <c r="F483" s="158" t="s">
        <v>667</v>
      </c>
      <c r="G483" s="155"/>
      <c r="H483" s="159">
        <v>9.9</v>
      </c>
      <c r="I483" s="155"/>
      <c r="J483" s="155"/>
      <c r="K483" s="155"/>
      <c r="L483" s="156"/>
      <c r="M483" s="160"/>
      <c r="N483" s="155"/>
      <c r="O483" s="155"/>
      <c r="P483" s="155"/>
      <c r="Q483" s="155"/>
      <c r="R483" s="155"/>
      <c r="S483" s="155"/>
      <c r="T483" s="161"/>
      <c r="U483" s="155"/>
      <c r="V483" s="155"/>
      <c r="W483" s="155"/>
      <c r="X483" s="155"/>
      <c r="Y483" s="155"/>
      <c r="Z483" s="155"/>
      <c r="AA483" s="155"/>
      <c r="AB483" s="155"/>
      <c r="AC483" s="155"/>
      <c r="AD483" s="155"/>
      <c r="AE483" s="155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  <c r="AS483" s="155"/>
      <c r="AT483" s="157" t="s">
        <v>199</v>
      </c>
      <c r="AU483" s="157" t="s">
        <v>86</v>
      </c>
      <c r="AV483" s="155" t="s">
        <v>86</v>
      </c>
      <c r="AW483" s="155" t="s">
        <v>32</v>
      </c>
      <c r="AX483" s="155" t="s">
        <v>76</v>
      </c>
      <c r="AY483" s="157" t="s">
        <v>127</v>
      </c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5"/>
      <c r="BJ483" s="155"/>
      <c r="BK483" s="155"/>
      <c r="BL483" s="155"/>
      <c r="BM483" s="155"/>
    </row>
    <row r="484" spans="1:65" ht="15.75" customHeight="1">
      <c r="A484" s="155"/>
      <c r="B484" s="156"/>
      <c r="C484" s="155"/>
      <c r="D484" s="150" t="s">
        <v>199</v>
      </c>
      <c r="E484" s="157" t="s">
        <v>1</v>
      </c>
      <c r="F484" s="158" t="s">
        <v>668</v>
      </c>
      <c r="G484" s="155"/>
      <c r="H484" s="159">
        <v>3.1</v>
      </c>
      <c r="I484" s="155"/>
      <c r="J484" s="155"/>
      <c r="K484" s="155"/>
      <c r="L484" s="156"/>
      <c r="M484" s="160"/>
      <c r="N484" s="155"/>
      <c r="O484" s="155"/>
      <c r="P484" s="155"/>
      <c r="Q484" s="155"/>
      <c r="R484" s="155"/>
      <c r="S484" s="155"/>
      <c r="T484" s="161"/>
      <c r="U484" s="155"/>
      <c r="V484" s="155"/>
      <c r="W484" s="155"/>
      <c r="X484" s="155"/>
      <c r="Y484" s="155"/>
      <c r="Z484" s="155"/>
      <c r="AA484" s="155"/>
      <c r="AB484" s="155"/>
      <c r="AC484" s="155"/>
      <c r="AD484" s="155"/>
      <c r="AE484" s="155"/>
      <c r="AF484" s="155"/>
      <c r="AG484" s="155"/>
      <c r="AH484" s="155"/>
      <c r="AI484" s="155"/>
      <c r="AJ484" s="155"/>
      <c r="AK484" s="155"/>
      <c r="AL484" s="155"/>
      <c r="AM484" s="155"/>
      <c r="AN484" s="155"/>
      <c r="AO484" s="155"/>
      <c r="AP484" s="155"/>
      <c r="AQ484" s="155"/>
      <c r="AR484" s="155"/>
      <c r="AS484" s="155"/>
      <c r="AT484" s="157" t="s">
        <v>199</v>
      </c>
      <c r="AU484" s="157" t="s">
        <v>86</v>
      </c>
      <c r="AV484" s="155" t="s">
        <v>86</v>
      </c>
      <c r="AW484" s="155" t="s">
        <v>32</v>
      </c>
      <c r="AX484" s="155" t="s">
        <v>76</v>
      </c>
      <c r="AY484" s="157" t="s">
        <v>127</v>
      </c>
      <c r="AZ484" s="155"/>
      <c r="BA484" s="155"/>
      <c r="BB484" s="155"/>
      <c r="BC484" s="155"/>
      <c r="BD484" s="155"/>
      <c r="BE484" s="155"/>
      <c r="BF484" s="155"/>
      <c r="BG484" s="155"/>
      <c r="BH484" s="155"/>
      <c r="BI484" s="155"/>
      <c r="BJ484" s="155"/>
      <c r="BK484" s="155"/>
      <c r="BL484" s="155"/>
      <c r="BM484" s="155"/>
    </row>
    <row r="485" spans="1:65" ht="15.75" customHeight="1">
      <c r="A485" s="155"/>
      <c r="B485" s="156"/>
      <c r="C485" s="155"/>
      <c r="D485" s="150" t="s">
        <v>199</v>
      </c>
      <c r="E485" s="157" t="s">
        <v>1</v>
      </c>
      <c r="F485" s="158" t="s">
        <v>669</v>
      </c>
      <c r="G485" s="155"/>
      <c r="H485" s="159">
        <v>2.7</v>
      </c>
      <c r="I485" s="155"/>
      <c r="J485" s="155"/>
      <c r="K485" s="155"/>
      <c r="L485" s="156"/>
      <c r="M485" s="160"/>
      <c r="N485" s="155"/>
      <c r="O485" s="155"/>
      <c r="P485" s="155"/>
      <c r="Q485" s="155"/>
      <c r="R485" s="155"/>
      <c r="S485" s="155"/>
      <c r="T485" s="161"/>
      <c r="U485" s="155"/>
      <c r="V485" s="155"/>
      <c r="W485" s="155"/>
      <c r="X485" s="155"/>
      <c r="Y485" s="155"/>
      <c r="Z485" s="155"/>
      <c r="AA485" s="155"/>
      <c r="AB485" s="155"/>
      <c r="AC485" s="155"/>
      <c r="AD485" s="155"/>
      <c r="AE485" s="155"/>
      <c r="AF485" s="155"/>
      <c r="AG485" s="155"/>
      <c r="AH485" s="155"/>
      <c r="AI485" s="155"/>
      <c r="AJ485" s="155"/>
      <c r="AK485" s="155"/>
      <c r="AL485" s="155"/>
      <c r="AM485" s="155"/>
      <c r="AN485" s="155"/>
      <c r="AO485" s="155"/>
      <c r="AP485" s="155"/>
      <c r="AQ485" s="155"/>
      <c r="AR485" s="155"/>
      <c r="AS485" s="155"/>
      <c r="AT485" s="157" t="s">
        <v>199</v>
      </c>
      <c r="AU485" s="157" t="s">
        <v>86</v>
      </c>
      <c r="AV485" s="155" t="s">
        <v>86</v>
      </c>
      <c r="AW485" s="155" t="s">
        <v>32</v>
      </c>
      <c r="AX485" s="155" t="s">
        <v>76</v>
      </c>
      <c r="AY485" s="157" t="s">
        <v>127</v>
      </c>
      <c r="AZ485" s="155"/>
      <c r="BA485" s="155"/>
      <c r="BB485" s="155"/>
      <c r="BC485" s="155"/>
      <c r="BD485" s="155"/>
      <c r="BE485" s="155"/>
      <c r="BF485" s="155"/>
      <c r="BG485" s="155"/>
      <c r="BH485" s="155"/>
      <c r="BI485" s="155"/>
      <c r="BJ485" s="155"/>
      <c r="BK485" s="155"/>
      <c r="BL485" s="155"/>
      <c r="BM485" s="155"/>
    </row>
    <row r="486" spans="1:65" ht="15.75" customHeight="1">
      <c r="A486" s="155"/>
      <c r="B486" s="156"/>
      <c r="C486" s="155"/>
      <c r="D486" s="150" t="s">
        <v>199</v>
      </c>
      <c r="E486" s="157" t="s">
        <v>1</v>
      </c>
      <c r="F486" s="158" t="s">
        <v>670</v>
      </c>
      <c r="G486" s="155"/>
      <c r="H486" s="159">
        <v>2.2000000000000002</v>
      </c>
      <c r="I486" s="155"/>
      <c r="J486" s="155"/>
      <c r="K486" s="155"/>
      <c r="L486" s="156"/>
      <c r="M486" s="160"/>
      <c r="N486" s="155"/>
      <c r="O486" s="155"/>
      <c r="P486" s="155"/>
      <c r="Q486" s="155"/>
      <c r="R486" s="155"/>
      <c r="S486" s="155"/>
      <c r="T486" s="161"/>
      <c r="U486" s="155"/>
      <c r="V486" s="155"/>
      <c r="W486" s="155"/>
      <c r="X486" s="155"/>
      <c r="Y486" s="155"/>
      <c r="Z486" s="155"/>
      <c r="AA486" s="155"/>
      <c r="AB486" s="155"/>
      <c r="AC486" s="155"/>
      <c r="AD486" s="155"/>
      <c r="AE486" s="155"/>
      <c r="AF486" s="155"/>
      <c r="AG486" s="155"/>
      <c r="AH486" s="155"/>
      <c r="AI486" s="155"/>
      <c r="AJ486" s="155"/>
      <c r="AK486" s="155"/>
      <c r="AL486" s="155"/>
      <c r="AM486" s="155"/>
      <c r="AN486" s="155"/>
      <c r="AO486" s="155"/>
      <c r="AP486" s="155"/>
      <c r="AQ486" s="155"/>
      <c r="AR486" s="155"/>
      <c r="AS486" s="155"/>
      <c r="AT486" s="157" t="s">
        <v>199</v>
      </c>
      <c r="AU486" s="157" t="s">
        <v>86</v>
      </c>
      <c r="AV486" s="155" t="s">
        <v>86</v>
      </c>
      <c r="AW486" s="155" t="s">
        <v>32</v>
      </c>
      <c r="AX486" s="155" t="s">
        <v>76</v>
      </c>
      <c r="AY486" s="157" t="s">
        <v>127</v>
      </c>
      <c r="AZ486" s="155"/>
      <c r="BA486" s="155"/>
      <c r="BB486" s="155"/>
      <c r="BC486" s="155"/>
      <c r="BD486" s="155"/>
      <c r="BE486" s="155"/>
      <c r="BF486" s="155"/>
      <c r="BG486" s="155"/>
      <c r="BH486" s="155"/>
      <c r="BI486" s="155"/>
      <c r="BJ486" s="155"/>
      <c r="BK486" s="155"/>
      <c r="BL486" s="155"/>
      <c r="BM486" s="155"/>
    </row>
    <row r="487" spans="1:65" ht="15.75" customHeight="1">
      <c r="A487" s="155"/>
      <c r="B487" s="156"/>
      <c r="C487" s="155"/>
      <c r="D487" s="150" t="s">
        <v>199</v>
      </c>
      <c r="E487" s="157" t="s">
        <v>1</v>
      </c>
      <c r="F487" s="158" t="s">
        <v>671</v>
      </c>
      <c r="G487" s="155"/>
      <c r="H487" s="159">
        <v>1.9</v>
      </c>
      <c r="I487" s="155"/>
      <c r="J487" s="155"/>
      <c r="K487" s="155"/>
      <c r="L487" s="156"/>
      <c r="M487" s="160"/>
      <c r="N487" s="155"/>
      <c r="O487" s="155"/>
      <c r="P487" s="155"/>
      <c r="Q487" s="155"/>
      <c r="R487" s="155"/>
      <c r="S487" s="155"/>
      <c r="T487" s="161"/>
      <c r="U487" s="155"/>
      <c r="V487" s="155"/>
      <c r="W487" s="155"/>
      <c r="X487" s="155"/>
      <c r="Y487" s="155"/>
      <c r="Z487" s="155"/>
      <c r="AA487" s="155"/>
      <c r="AB487" s="155"/>
      <c r="AC487" s="155"/>
      <c r="AD487" s="155"/>
      <c r="AE487" s="155"/>
      <c r="AF487" s="155"/>
      <c r="AG487" s="155"/>
      <c r="AH487" s="155"/>
      <c r="AI487" s="155"/>
      <c r="AJ487" s="155"/>
      <c r="AK487" s="155"/>
      <c r="AL487" s="155"/>
      <c r="AM487" s="155"/>
      <c r="AN487" s="155"/>
      <c r="AO487" s="155"/>
      <c r="AP487" s="155"/>
      <c r="AQ487" s="155"/>
      <c r="AR487" s="155"/>
      <c r="AS487" s="155"/>
      <c r="AT487" s="157" t="s">
        <v>199</v>
      </c>
      <c r="AU487" s="157" t="s">
        <v>86</v>
      </c>
      <c r="AV487" s="155" t="s">
        <v>86</v>
      </c>
      <c r="AW487" s="155" t="s">
        <v>32</v>
      </c>
      <c r="AX487" s="155" t="s">
        <v>76</v>
      </c>
      <c r="AY487" s="157" t="s">
        <v>127</v>
      </c>
      <c r="AZ487" s="155"/>
      <c r="BA487" s="155"/>
      <c r="BB487" s="155"/>
      <c r="BC487" s="155"/>
      <c r="BD487" s="155"/>
      <c r="BE487" s="155"/>
      <c r="BF487" s="155"/>
      <c r="BG487" s="155"/>
      <c r="BH487" s="155"/>
      <c r="BI487" s="155"/>
      <c r="BJ487" s="155"/>
      <c r="BK487" s="155"/>
      <c r="BL487" s="155"/>
      <c r="BM487" s="155"/>
    </row>
    <row r="488" spans="1:65" ht="15.75" customHeight="1">
      <c r="A488" s="155"/>
      <c r="B488" s="156"/>
      <c r="C488" s="155"/>
      <c r="D488" s="150" t="s">
        <v>199</v>
      </c>
      <c r="E488" s="157" t="s">
        <v>1</v>
      </c>
      <c r="F488" s="158" t="s">
        <v>672</v>
      </c>
      <c r="G488" s="155"/>
      <c r="H488" s="159">
        <v>4.4000000000000004</v>
      </c>
      <c r="I488" s="155"/>
      <c r="J488" s="155"/>
      <c r="K488" s="155"/>
      <c r="L488" s="156"/>
      <c r="M488" s="160"/>
      <c r="N488" s="155"/>
      <c r="O488" s="155"/>
      <c r="P488" s="155"/>
      <c r="Q488" s="155"/>
      <c r="R488" s="155"/>
      <c r="S488" s="155"/>
      <c r="T488" s="161"/>
      <c r="U488" s="155"/>
      <c r="V488" s="155"/>
      <c r="W488" s="155"/>
      <c r="X488" s="155"/>
      <c r="Y488" s="155"/>
      <c r="Z488" s="155"/>
      <c r="AA488" s="155"/>
      <c r="AB488" s="155"/>
      <c r="AC488" s="155"/>
      <c r="AD488" s="155"/>
      <c r="AE488" s="155"/>
      <c r="AF488" s="155"/>
      <c r="AG488" s="155"/>
      <c r="AH488" s="155"/>
      <c r="AI488" s="155"/>
      <c r="AJ488" s="155"/>
      <c r="AK488" s="155"/>
      <c r="AL488" s="155"/>
      <c r="AM488" s="155"/>
      <c r="AN488" s="155"/>
      <c r="AO488" s="155"/>
      <c r="AP488" s="155"/>
      <c r="AQ488" s="155"/>
      <c r="AR488" s="155"/>
      <c r="AS488" s="155"/>
      <c r="AT488" s="157" t="s">
        <v>199</v>
      </c>
      <c r="AU488" s="157" t="s">
        <v>86</v>
      </c>
      <c r="AV488" s="155" t="s">
        <v>86</v>
      </c>
      <c r="AW488" s="155" t="s">
        <v>32</v>
      </c>
      <c r="AX488" s="155" t="s">
        <v>76</v>
      </c>
      <c r="AY488" s="157" t="s">
        <v>127</v>
      </c>
      <c r="AZ488" s="155"/>
      <c r="BA488" s="155"/>
      <c r="BB488" s="155"/>
      <c r="BC488" s="155"/>
      <c r="BD488" s="155"/>
      <c r="BE488" s="155"/>
      <c r="BF488" s="155"/>
      <c r="BG488" s="155"/>
      <c r="BH488" s="155"/>
      <c r="BI488" s="155"/>
      <c r="BJ488" s="155"/>
      <c r="BK488" s="155"/>
      <c r="BL488" s="155"/>
      <c r="BM488" s="155"/>
    </row>
    <row r="489" spans="1:65" ht="15.75" customHeight="1">
      <c r="A489" s="148"/>
      <c r="B489" s="149"/>
      <c r="C489" s="148"/>
      <c r="D489" s="150" t="s">
        <v>199</v>
      </c>
      <c r="E489" s="151" t="s">
        <v>1</v>
      </c>
      <c r="F489" s="152" t="s">
        <v>369</v>
      </c>
      <c r="G489" s="148"/>
      <c r="H489" s="151" t="s">
        <v>1</v>
      </c>
      <c r="I489" s="148"/>
      <c r="J489" s="148"/>
      <c r="K489" s="148"/>
      <c r="L489" s="149"/>
      <c r="M489" s="153"/>
      <c r="N489" s="148"/>
      <c r="O489" s="148"/>
      <c r="P489" s="148"/>
      <c r="Q489" s="148"/>
      <c r="R489" s="148"/>
      <c r="S489" s="148"/>
      <c r="T489" s="154"/>
      <c r="U489" s="148"/>
      <c r="V489" s="148"/>
      <c r="W489" s="14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51" t="s">
        <v>199</v>
      </c>
      <c r="AU489" s="151" t="s">
        <v>86</v>
      </c>
      <c r="AV489" s="148" t="s">
        <v>84</v>
      </c>
      <c r="AW489" s="148" t="s">
        <v>32</v>
      </c>
      <c r="AX489" s="148" t="s">
        <v>76</v>
      </c>
      <c r="AY489" s="151" t="s">
        <v>127</v>
      </c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148"/>
    </row>
    <row r="490" spans="1:65" ht="15.75" customHeight="1">
      <c r="A490" s="155"/>
      <c r="B490" s="156"/>
      <c r="C490" s="155"/>
      <c r="D490" s="150" t="s">
        <v>199</v>
      </c>
      <c r="E490" s="157" t="s">
        <v>1</v>
      </c>
      <c r="F490" s="158" t="s">
        <v>370</v>
      </c>
      <c r="G490" s="155"/>
      <c r="H490" s="159">
        <v>1.9</v>
      </c>
      <c r="I490" s="155"/>
      <c r="J490" s="155"/>
      <c r="K490" s="155"/>
      <c r="L490" s="156"/>
      <c r="M490" s="160"/>
      <c r="N490" s="155"/>
      <c r="O490" s="155"/>
      <c r="P490" s="155"/>
      <c r="Q490" s="155"/>
      <c r="R490" s="155"/>
      <c r="S490" s="155"/>
      <c r="T490" s="161"/>
      <c r="U490" s="155"/>
      <c r="V490" s="155"/>
      <c r="W490" s="155"/>
      <c r="X490" s="155"/>
      <c r="Y490" s="155"/>
      <c r="Z490" s="155"/>
      <c r="AA490" s="155"/>
      <c r="AB490" s="155"/>
      <c r="AC490" s="155"/>
      <c r="AD490" s="155"/>
      <c r="AE490" s="155"/>
      <c r="AF490" s="155"/>
      <c r="AG490" s="155"/>
      <c r="AH490" s="155"/>
      <c r="AI490" s="155"/>
      <c r="AJ490" s="155"/>
      <c r="AK490" s="155"/>
      <c r="AL490" s="155"/>
      <c r="AM490" s="155"/>
      <c r="AN490" s="155"/>
      <c r="AO490" s="155"/>
      <c r="AP490" s="155"/>
      <c r="AQ490" s="155"/>
      <c r="AR490" s="155"/>
      <c r="AS490" s="155"/>
      <c r="AT490" s="157" t="s">
        <v>199</v>
      </c>
      <c r="AU490" s="157" t="s">
        <v>86</v>
      </c>
      <c r="AV490" s="155" t="s">
        <v>86</v>
      </c>
      <c r="AW490" s="155" t="s">
        <v>32</v>
      </c>
      <c r="AX490" s="155" t="s">
        <v>76</v>
      </c>
      <c r="AY490" s="157" t="s">
        <v>127</v>
      </c>
      <c r="AZ490" s="155"/>
      <c r="BA490" s="155"/>
      <c r="BB490" s="155"/>
      <c r="BC490" s="155"/>
      <c r="BD490" s="155"/>
      <c r="BE490" s="155"/>
      <c r="BF490" s="155"/>
      <c r="BG490" s="155"/>
      <c r="BH490" s="155"/>
      <c r="BI490" s="155"/>
      <c r="BJ490" s="155"/>
      <c r="BK490" s="155"/>
      <c r="BL490" s="155"/>
      <c r="BM490" s="155"/>
    </row>
    <row r="491" spans="1:65" ht="15.75" customHeight="1">
      <c r="A491" s="155"/>
      <c r="B491" s="156"/>
      <c r="C491" s="155"/>
      <c r="D491" s="150" t="s">
        <v>199</v>
      </c>
      <c r="E491" s="157" t="s">
        <v>1</v>
      </c>
      <c r="F491" s="158" t="s">
        <v>371</v>
      </c>
      <c r="G491" s="155"/>
      <c r="H491" s="159">
        <v>2.4</v>
      </c>
      <c r="I491" s="155"/>
      <c r="J491" s="155"/>
      <c r="K491" s="155"/>
      <c r="L491" s="156"/>
      <c r="M491" s="160"/>
      <c r="N491" s="155"/>
      <c r="O491" s="155"/>
      <c r="P491" s="155"/>
      <c r="Q491" s="155"/>
      <c r="R491" s="155"/>
      <c r="S491" s="155"/>
      <c r="T491" s="161"/>
      <c r="U491" s="155"/>
      <c r="V491" s="155"/>
      <c r="W491" s="155"/>
      <c r="X491" s="155"/>
      <c r="Y491" s="155"/>
      <c r="Z491" s="155"/>
      <c r="AA491" s="155"/>
      <c r="AB491" s="155"/>
      <c r="AC491" s="155"/>
      <c r="AD491" s="155"/>
      <c r="AE491" s="155"/>
      <c r="AF491" s="155"/>
      <c r="AG491" s="155"/>
      <c r="AH491" s="155"/>
      <c r="AI491" s="155"/>
      <c r="AJ491" s="155"/>
      <c r="AK491" s="155"/>
      <c r="AL491" s="155"/>
      <c r="AM491" s="155"/>
      <c r="AN491" s="155"/>
      <c r="AO491" s="155"/>
      <c r="AP491" s="155"/>
      <c r="AQ491" s="155"/>
      <c r="AR491" s="155"/>
      <c r="AS491" s="155"/>
      <c r="AT491" s="157" t="s">
        <v>199</v>
      </c>
      <c r="AU491" s="157" t="s">
        <v>86</v>
      </c>
      <c r="AV491" s="155" t="s">
        <v>86</v>
      </c>
      <c r="AW491" s="155" t="s">
        <v>32</v>
      </c>
      <c r="AX491" s="155" t="s">
        <v>76</v>
      </c>
      <c r="AY491" s="157" t="s">
        <v>127</v>
      </c>
      <c r="AZ491" s="155"/>
      <c r="BA491" s="155"/>
      <c r="BB491" s="155"/>
      <c r="BC491" s="155"/>
      <c r="BD491" s="155"/>
      <c r="BE491" s="155"/>
      <c r="BF491" s="155"/>
      <c r="BG491" s="155"/>
      <c r="BH491" s="155"/>
      <c r="BI491" s="155"/>
      <c r="BJ491" s="155"/>
      <c r="BK491" s="155"/>
      <c r="BL491" s="155"/>
      <c r="BM491" s="155"/>
    </row>
    <row r="492" spans="1:65" ht="15.75" customHeight="1">
      <c r="A492" s="155"/>
      <c r="B492" s="156"/>
      <c r="C492" s="155"/>
      <c r="D492" s="150" t="s">
        <v>199</v>
      </c>
      <c r="E492" s="157" t="s">
        <v>1</v>
      </c>
      <c r="F492" s="158" t="s">
        <v>372</v>
      </c>
      <c r="G492" s="155"/>
      <c r="H492" s="159">
        <v>2.2000000000000002</v>
      </c>
      <c r="I492" s="155"/>
      <c r="J492" s="155"/>
      <c r="K492" s="155"/>
      <c r="L492" s="156"/>
      <c r="M492" s="160"/>
      <c r="N492" s="155"/>
      <c r="O492" s="155"/>
      <c r="P492" s="155"/>
      <c r="Q492" s="155"/>
      <c r="R492" s="155"/>
      <c r="S492" s="155"/>
      <c r="T492" s="161"/>
      <c r="U492" s="155"/>
      <c r="V492" s="155"/>
      <c r="W492" s="155"/>
      <c r="X492" s="155"/>
      <c r="Y492" s="155"/>
      <c r="Z492" s="155"/>
      <c r="AA492" s="155"/>
      <c r="AB492" s="155"/>
      <c r="AC492" s="155"/>
      <c r="AD492" s="155"/>
      <c r="AE492" s="155"/>
      <c r="AF492" s="155"/>
      <c r="AG492" s="155"/>
      <c r="AH492" s="155"/>
      <c r="AI492" s="155"/>
      <c r="AJ492" s="155"/>
      <c r="AK492" s="155"/>
      <c r="AL492" s="155"/>
      <c r="AM492" s="155"/>
      <c r="AN492" s="155"/>
      <c r="AO492" s="155"/>
      <c r="AP492" s="155"/>
      <c r="AQ492" s="155"/>
      <c r="AR492" s="155"/>
      <c r="AS492" s="155"/>
      <c r="AT492" s="157" t="s">
        <v>199</v>
      </c>
      <c r="AU492" s="157" t="s">
        <v>86</v>
      </c>
      <c r="AV492" s="155" t="s">
        <v>86</v>
      </c>
      <c r="AW492" s="155" t="s">
        <v>32</v>
      </c>
      <c r="AX492" s="155" t="s">
        <v>76</v>
      </c>
      <c r="AY492" s="157" t="s">
        <v>127</v>
      </c>
      <c r="AZ492" s="155"/>
      <c r="BA492" s="155"/>
      <c r="BB492" s="155"/>
      <c r="BC492" s="155"/>
      <c r="BD492" s="155"/>
      <c r="BE492" s="155"/>
      <c r="BF492" s="155"/>
      <c r="BG492" s="155"/>
      <c r="BH492" s="155"/>
      <c r="BI492" s="155"/>
      <c r="BJ492" s="155"/>
      <c r="BK492" s="155"/>
      <c r="BL492" s="155"/>
      <c r="BM492" s="155"/>
    </row>
    <row r="493" spans="1:65" ht="15.75" customHeight="1">
      <c r="A493" s="162"/>
      <c r="B493" s="163"/>
      <c r="C493" s="162"/>
      <c r="D493" s="150" t="s">
        <v>199</v>
      </c>
      <c r="E493" s="164" t="s">
        <v>158</v>
      </c>
      <c r="F493" s="165" t="s">
        <v>218</v>
      </c>
      <c r="G493" s="162"/>
      <c r="H493" s="166">
        <v>88.6</v>
      </c>
      <c r="I493" s="162"/>
      <c r="J493" s="162"/>
      <c r="K493" s="162"/>
      <c r="L493" s="163"/>
      <c r="M493" s="167"/>
      <c r="N493" s="162"/>
      <c r="O493" s="162"/>
      <c r="P493" s="162"/>
      <c r="Q493" s="162"/>
      <c r="R493" s="162"/>
      <c r="S493" s="162"/>
      <c r="T493" s="168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  <c r="AN493" s="162"/>
      <c r="AO493" s="162"/>
      <c r="AP493" s="162"/>
      <c r="AQ493" s="162"/>
      <c r="AR493" s="162"/>
      <c r="AS493" s="162"/>
      <c r="AT493" s="164" t="s">
        <v>199</v>
      </c>
      <c r="AU493" s="164" t="s">
        <v>86</v>
      </c>
      <c r="AV493" s="162" t="s">
        <v>144</v>
      </c>
      <c r="AW493" s="162" t="s">
        <v>32</v>
      </c>
      <c r="AX493" s="162" t="s">
        <v>84</v>
      </c>
      <c r="AY493" s="164" t="s">
        <v>127</v>
      </c>
      <c r="AZ493" s="162"/>
      <c r="BA493" s="162"/>
      <c r="BB493" s="162"/>
      <c r="BC493" s="162"/>
      <c r="BD493" s="162"/>
      <c r="BE493" s="162"/>
      <c r="BF493" s="162"/>
      <c r="BG493" s="162"/>
      <c r="BH493" s="162"/>
      <c r="BI493" s="162"/>
      <c r="BJ493" s="162"/>
      <c r="BK493" s="162"/>
      <c r="BL493" s="162"/>
      <c r="BM493" s="162"/>
    </row>
    <row r="494" spans="1:65" ht="16.5" customHeight="1">
      <c r="A494" s="18"/>
      <c r="B494" s="19"/>
      <c r="C494" s="169" t="s">
        <v>831</v>
      </c>
      <c r="D494" s="169" t="s">
        <v>302</v>
      </c>
      <c r="E494" s="170" t="s">
        <v>832</v>
      </c>
      <c r="F494" s="171" t="s">
        <v>833</v>
      </c>
      <c r="G494" s="172" t="s">
        <v>197</v>
      </c>
      <c r="H494" s="173">
        <v>112.066</v>
      </c>
      <c r="I494" s="174"/>
      <c r="J494" s="175">
        <f>ROUND(I494*H494,2)</f>
        <v>0</v>
      </c>
      <c r="K494" s="171" t="s">
        <v>1</v>
      </c>
      <c r="L494" s="176"/>
      <c r="M494" s="177" t="s">
        <v>1</v>
      </c>
      <c r="N494" s="178" t="s">
        <v>41</v>
      </c>
      <c r="O494" s="18"/>
      <c r="P494" s="138">
        <f>O494*H494</f>
        <v>0</v>
      </c>
      <c r="Q494" s="138">
        <v>2.1999999999999999E-2</v>
      </c>
      <c r="R494" s="138">
        <f>Q494*H494</f>
        <v>2.465452</v>
      </c>
      <c r="S494" s="138">
        <v>0</v>
      </c>
      <c r="T494" s="139">
        <f>S494*H494</f>
        <v>0</v>
      </c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40" t="s">
        <v>354</v>
      </c>
      <c r="AS494" s="18"/>
      <c r="AT494" s="140" t="s">
        <v>302</v>
      </c>
      <c r="AU494" s="140" t="s">
        <v>86</v>
      </c>
      <c r="AV494" s="18"/>
      <c r="AW494" s="18"/>
      <c r="AX494" s="18"/>
      <c r="AY494" s="3" t="s">
        <v>127</v>
      </c>
      <c r="AZ494" s="18"/>
      <c r="BA494" s="18"/>
      <c r="BB494" s="18"/>
      <c r="BC494" s="18"/>
      <c r="BD494" s="18"/>
      <c r="BE494" s="141">
        <f>IF(N494="základní",J494,0)</f>
        <v>0</v>
      </c>
      <c r="BF494" s="141">
        <f>IF(N494="snížená",J494,0)</f>
        <v>0</v>
      </c>
      <c r="BG494" s="141">
        <f>IF(N494="zákl. přenesená",J494,0)</f>
        <v>0</v>
      </c>
      <c r="BH494" s="141">
        <f>IF(N494="sníž. přenesená",J494,0)</f>
        <v>0</v>
      </c>
      <c r="BI494" s="141">
        <f>IF(N494="nulová",J494,0)</f>
        <v>0</v>
      </c>
      <c r="BJ494" s="3" t="s">
        <v>84</v>
      </c>
      <c r="BK494" s="141">
        <f>ROUND(I494*H494,2)</f>
        <v>0</v>
      </c>
      <c r="BL494" s="3" t="s">
        <v>277</v>
      </c>
      <c r="BM494" s="140" t="s">
        <v>834</v>
      </c>
    </row>
    <row r="495" spans="1:65" ht="15.75" customHeight="1">
      <c r="A495" s="155"/>
      <c r="B495" s="156"/>
      <c r="C495" s="155"/>
      <c r="D495" s="150" t="s">
        <v>199</v>
      </c>
      <c r="E495" s="157" t="s">
        <v>1</v>
      </c>
      <c r="F495" s="158" t="s">
        <v>835</v>
      </c>
      <c r="G495" s="155"/>
      <c r="H495" s="159">
        <v>101.89</v>
      </c>
      <c r="I495" s="155"/>
      <c r="J495" s="155"/>
      <c r="K495" s="155"/>
      <c r="L495" s="156"/>
      <c r="M495" s="160"/>
      <c r="N495" s="155"/>
      <c r="O495" s="155"/>
      <c r="P495" s="155"/>
      <c r="Q495" s="155"/>
      <c r="R495" s="155"/>
      <c r="S495" s="155"/>
      <c r="T495" s="161"/>
      <c r="U495" s="155"/>
      <c r="V495" s="155"/>
      <c r="W495" s="155"/>
      <c r="X495" s="155"/>
      <c r="Y495" s="155"/>
      <c r="Z495" s="155"/>
      <c r="AA495" s="155"/>
      <c r="AB495" s="155"/>
      <c r="AC495" s="155"/>
      <c r="AD495" s="155"/>
      <c r="AE495" s="155"/>
      <c r="AF495" s="155"/>
      <c r="AG495" s="155"/>
      <c r="AH495" s="155"/>
      <c r="AI495" s="155"/>
      <c r="AJ495" s="155"/>
      <c r="AK495" s="155"/>
      <c r="AL495" s="155"/>
      <c r="AM495" s="155"/>
      <c r="AN495" s="155"/>
      <c r="AO495" s="155"/>
      <c r="AP495" s="155"/>
      <c r="AQ495" s="155"/>
      <c r="AR495" s="155"/>
      <c r="AS495" s="155"/>
      <c r="AT495" s="157" t="s">
        <v>199</v>
      </c>
      <c r="AU495" s="157" t="s">
        <v>86</v>
      </c>
      <c r="AV495" s="155" t="s">
        <v>86</v>
      </c>
      <c r="AW495" s="155" t="s">
        <v>32</v>
      </c>
      <c r="AX495" s="155" t="s">
        <v>76</v>
      </c>
      <c r="AY495" s="157" t="s">
        <v>127</v>
      </c>
      <c r="AZ495" s="155"/>
      <c r="BA495" s="155"/>
      <c r="BB495" s="155"/>
      <c r="BC495" s="155"/>
      <c r="BD495" s="155"/>
      <c r="BE495" s="155"/>
      <c r="BF495" s="155"/>
      <c r="BG495" s="155"/>
      <c r="BH495" s="155"/>
      <c r="BI495" s="155"/>
      <c r="BJ495" s="155"/>
      <c r="BK495" s="155"/>
      <c r="BL495" s="155"/>
      <c r="BM495" s="155"/>
    </row>
    <row r="496" spans="1:65" ht="15.75" customHeight="1">
      <c r="A496" s="155"/>
      <c r="B496" s="156"/>
      <c r="C496" s="155"/>
      <c r="D496" s="150" t="s">
        <v>199</v>
      </c>
      <c r="E496" s="157" t="s">
        <v>1</v>
      </c>
      <c r="F496" s="158" t="s">
        <v>836</v>
      </c>
      <c r="G496" s="155"/>
      <c r="H496" s="159">
        <v>10.176</v>
      </c>
      <c r="I496" s="155"/>
      <c r="J496" s="155"/>
      <c r="K496" s="155"/>
      <c r="L496" s="156"/>
      <c r="M496" s="160"/>
      <c r="N496" s="155"/>
      <c r="O496" s="155"/>
      <c r="P496" s="155"/>
      <c r="Q496" s="155"/>
      <c r="R496" s="155"/>
      <c r="S496" s="155"/>
      <c r="T496" s="161"/>
      <c r="U496" s="155"/>
      <c r="V496" s="155"/>
      <c r="W496" s="155"/>
      <c r="X496" s="155"/>
      <c r="Y496" s="155"/>
      <c r="Z496" s="155"/>
      <c r="AA496" s="155"/>
      <c r="AB496" s="155"/>
      <c r="AC496" s="155"/>
      <c r="AD496" s="155"/>
      <c r="AE496" s="155"/>
      <c r="AF496" s="155"/>
      <c r="AG496" s="155"/>
      <c r="AH496" s="155"/>
      <c r="AI496" s="155"/>
      <c r="AJ496" s="155"/>
      <c r="AK496" s="155"/>
      <c r="AL496" s="155"/>
      <c r="AM496" s="155"/>
      <c r="AN496" s="155"/>
      <c r="AO496" s="155"/>
      <c r="AP496" s="155"/>
      <c r="AQ496" s="155"/>
      <c r="AR496" s="155"/>
      <c r="AS496" s="155"/>
      <c r="AT496" s="157" t="s">
        <v>199</v>
      </c>
      <c r="AU496" s="157" t="s">
        <v>86</v>
      </c>
      <c r="AV496" s="155" t="s">
        <v>86</v>
      </c>
      <c r="AW496" s="155" t="s">
        <v>32</v>
      </c>
      <c r="AX496" s="155" t="s">
        <v>76</v>
      </c>
      <c r="AY496" s="157" t="s">
        <v>127</v>
      </c>
      <c r="AZ496" s="155"/>
      <c r="BA496" s="155"/>
      <c r="BB496" s="155"/>
      <c r="BC496" s="155"/>
      <c r="BD496" s="155"/>
      <c r="BE496" s="155"/>
      <c r="BF496" s="155"/>
      <c r="BG496" s="155"/>
      <c r="BH496" s="155"/>
      <c r="BI496" s="155"/>
      <c r="BJ496" s="155"/>
      <c r="BK496" s="155"/>
      <c r="BL496" s="155"/>
      <c r="BM496" s="155"/>
    </row>
    <row r="497" spans="1:65" ht="15.75" customHeight="1">
      <c r="A497" s="162"/>
      <c r="B497" s="163"/>
      <c r="C497" s="162"/>
      <c r="D497" s="150" t="s">
        <v>199</v>
      </c>
      <c r="E497" s="164" t="s">
        <v>1</v>
      </c>
      <c r="F497" s="165" t="s">
        <v>218</v>
      </c>
      <c r="G497" s="162"/>
      <c r="H497" s="166">
        <v>112.066</v>
      </c>
      <c r="I497" s="162"/>
      <c r="J497" s="162"/>
      <c r="K497" s="162"/>
      <c r="L497" s="163"/>
      <c r="M497" s="167"/>
      <c r="N497" s="162"/>
      <c r="O497" s="162"/>
      <c r="P497" s="162"/>
      <c r="Q497" s="162"/>
      <c r="R497" s="162"/>
      <c r="S497" s="162"/>
      <c r="T497" s="168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  <c r="AN497" s="162"/>
      <c r="AO497" s="162"/>
      <c r="AP497" s="162"/>
      <c r="AQ497" s="162"/>
      <c r="AR497" s="162"/>
      <c r="AS497" s="162"/>
      <c r="AT497" s="164" t="s">
        <v>199</v>
      </c>
      <c r="AU497" s="164" t="s">
        <v>86</v>
      </c>
      <c r="AV497" s="162" t="s">
        <v>144</v>
      </c>
      <c r="AW497" s="162" t="s">
        <v>32</v>
      </c>
      <c r="AX497" s="162" t="s">
        <v>84</v>
      </c>
      <c r="AY497" s="164" t="s">
        <v>127</v>
      </c>
      <c r="AZ497" s="162"/>
      <c r="BA497" s="162"/>
      <c r="BB497" s="162"/>
      <c r="BC497" s="162"/>
      <c r="BD497" s="162"/>
      <c r="BE497" s="162"/>
      <c r="BF497" s="162"/>
      <c r="BG497" s="162"/>
      <c r="BH497" s="162"/>
      <c r="BI497" s="162"/>
      <c r="BJ497" s="162"/>
      <c r="BK497" s="162"/>
      <c r="BL497" s="162"/>
      <c r="BM497" s="162"/>
    </row>
    <row r="498" spans="1:65" ht="24" customHeight="1">
      <c r="A498" s="18"/>
      <c r="B498" s="19"/>
      <c r="C498" s="129" t="s">
        <v>837</v>
      </c>
      <c r="D498" s="129" t="s">
        <v>130</v>
      </c>
      <c r="E498" s="130" t="s">
        <v>838</v>
      </c>
      <c r="F498" s="131" t="s">
        <v>839</v>
      </c>
      <c r="G498" s="132" t="s">
        <v>197</v>
      </c>
      <c r="H498" s="133">
        <v>2.7</v>
      </c>
      <c r="I498" s="134"/>
      <c r="J498" s="135">
        <f>ROUND(I498*H498,2)</f>
        <v>0</v>
      </c>
      <c r="K498" s="131" t="s">
        <v>134</v>
      </c>
      <c r="L498" s="19"/>
      <c r="M498" s="136" t="s">
        <v>1</v>
      </c>
      <c r="N498" s="137" t="s">
        <v>41</v>
      </c>
      <c r="O498" s="18"/>
      <c r="P498" s="138">
        <f>O498*H498</f>
        <v>0</v>
      </c>
      <c r="Q498" s="138">
        <v>1.5E-3</v>
      </c>
      <c r="R498" s="138">
        <f>Q498*H498</f>
        <v>4.0500000000000006E-3</v>
      </c>
      <c r="S498" s="138">
        <v>0</v>
      </c>
      <c r="T498" s="139">
        <f>S498*H498</f>
        <v>0</v>
      </c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40" t="s">
        <v>277</v>
      </c>
      <c r="AS498" s="18"/>
      <c r="AT498" s="140" t="s">
        <v>130</v>
      </c>
      <c r="AU498" s="140" t="s">
        <v>86</v>
      </c>
      <c r="AV498" s="18"/>
      <c r="AW498" s="18"/>
      <c r="AX498" s="18"/>
      <c r="AY498" s="3" t="s">
        <v>127</v>
      </c>
      <c r="AZ498" s="18"/>
      <c r="BA498" s="18"/>
      <c r="BB498" s="18"/>
      <c r="BC498" s="18"/>
      <c r="BD498" s="18"/>
      <c r="BE498" s="141">
        <f>IF(N498="základní",J498,0)</f>
        <v>0</v>
      </c>
      <c r="BF498" s="141">
        <f>IF(N498="snížená",J498,0)</f>
        <v>0</v>
      </c>
      <c r="BG498" s="141">
        <f>IF(N498="zákl. přenesená",J498,0)</f>
        <v>0</v>
      </c>
      <c r="BH498" s="141">
        <f>IF(N498="sníž. přenesená",J498,0)</f>
        <v>0</v>
      </c>
      <c r="BI498" s="141">
        <f>IF(N498="nulová",J498,0)</f>
        <v>0</v>
      </c>
      <c r="BJ498" s="3" t="s">
        <v>84</v>
      </c>
      <c r="BK498" s="141">
        <f>ROUND(I498*H498,2)</f>
        <v>0</v>
      </c>
      <c r="BL498" s="3" t="s">
        <v>277</v>
      </c>
      <c r="BM498" s="140" t="s">
        <v>840</v>
      </c>
    </row>
    <row r="499" spans="1:65" ht="15.75" customHeight="1">
      <c r="A499" s="155"/>
      <c r="B499" s="156"/>
      <c r="C499" s="155"/>
      <c r="D499" s="150" t="s">
        <v>199</v>
      </c>
      <c r="E499" s="157" t="s">
        <v>1</v>
      </c>
      <c r="F499" s="158" t="s">
        <v>669</v>
      </c>
      <c r="G499" s="155"/>
      <c r="H499" s="159">
        <v>2.7</v>
      </c>
      <c r="I499" s="155"/>
      <c r="J499" s="155"/>
      <c r="K499" s="155"/>
      <c r="L499" s="156"/>
      <c r="M499" s="160"/>
      <c r="N499" s="155"/>
      <c r="O499" s="155"/>
      <c r="P499" s="155"/>
      <c r="Q499" s="155"/>
      <c r="R499" s="155"/>
      <c r="S499" s="155"/>
      <c r="T499" s="161"/>
      <c r="U499" s="155"/>
      <c r="V499" s="155"/>
      <c r="W499" s="155"/>
      <c r="X499" s="155"/>
      <c r="Y499" s="155"/>
      <c r="Z499" s="155"/>
      <c r="AA499" s="155"/>
      <c r="AB499" s="155"/>
      <c r="AC499" s="155"/>
      <c r="AD499" s="155"/>
      <c r="AE499" s="155"/>
      <c r="AF499" s="155"/>
      <c r="AG499" s="155"/>
      <c r="AH499" s="155"/>
      <c r="AI499" s="155"/>
      <c r="AJ499" s="155"/>
      <c r="AK499" s="155"/>
      <c r="AL499" s="155"/>
      <c r="AM499" s="155"/>
      <c r="AN499" s="155"/>
      <c r="AO499" s="155"/>
      <c r="AP499" s="155"/>
      <c r="AQ499" s="155"/>
      <c r="AR499" s="155"/>
      <c r="AS499" s="155"/>
      <c r="AT499" s="157" t="s">
        <v>199</v>
      </c>
      <c r="AU499" s="157" t="s">
        <v>86</v>
      </c>
      <c r="AV499" s="155" t="s">
        <v>86</v>
      </c>
      <c r="AW499" s="155" t="s">
        <v>32</v>
      </c>
      <c r="AX499" s="155" t="s">
        <v>84</v>
      </c>
      <c r="AY499" s="157" t="s">
        <v>127</v>
      </c>
      <c r="AZ499" s="155"/>
      <c r="BA499" s="155"/>
      <c r="BB499" s="155"/>
      <c r="BC499" s="155"/>
      <c r="BD499" s="155"/>
      <c r="BE499" s="155"/>
      <c r="BF499" s="155"/>
      <c r="BG499" s="155"/>
      <c r="BH499" s="155"/>
      <c r="BI499" s="155"/>
      <c r="BJ499" s="155"/>
      <c r="BK499" s="155"/>
      <c r="BL499" s="155"/>
      <c r="BM499" s="155"/>
    </row>
    <row r="500" spans="1:65" ht="21.75" customHeight="1">
      <c r="A500" s="18"/>
      <c r="B500" s="19"/>
      <c r="C500" s="129" t="s">
        <v>841</v>
      </c>
      <c r="D500" s="129" t="s">
        <v>130</v>
      </c>
      <c r="E500" s="130" t="s">
        <v>842</v>
      </c>
      <c r="F500" s="131" t="s">
        <v>843</v>
      </c>
      <c r="G500" s="132" t="s">
        <v>209</v>
      </c>
      <c r="H500" s="133">
        <v>84.8</v>
      </c>
      <c r="I500" s="134"/>
      <c r="J500" s="135">
        <f>ROUND(I500*H500,2)</f>
        <v>0</v>
      </c>
      <c r="K500" s="131" t="s">
        <v>134</v>
      </c>
      <c r="L500" s="19"/>
      <c r="M500" s="136" t="s">
        <v>1</v>
      </c>
      <c r="N500" s="137" t="s">
        <v>41</v>
      </c>
      <c r="O500" s="18"/>
      <c r="P500" s="138">
        <f>O500*H500</f>
        <v>0</v>
      </c>
      <c r="Q500" s="138">
        <v>0</v>
      </c>
      <c r="R500" s="138">
        <f>Q500*H500</f>
        <v>0</v>
      </c>
      <c r="S500" s="138">
        <v>0</v>
      </c>
      <c r="T500" s="139">
        <f>S500*H500</f>
        <v>0</v>
      </c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40" t="s">
        <v>277</v>
      </c>
      <c r="AS500" s="18"/>
      <c r="AT500" s="140" t="s">
        <v>130</v>
      </c>
      <c r="AU500" s="140" t="s">
        <v>86</v>
      </c>
      <c r="AV500" s="18"/>
      <c r="AW500" s="18"/>
      <c r="AX500" s="18"/>
      <c r="AY500" s="3" t="s">
        <v>127</v>
      </c>
      <c r="AZ500" s="18"/>
      <c r="BA500" s="18"/>
      <c r="BB500" s="18"/>
      <c r="BC500" s="18"/>
      <c r="BD500" s="18"/>
      <c r="BE500" s="141">
        <f>IF(N500="základní",J500,0)</f>
        <v>0</v>
      </c>
      <c r="BF500" s="141">
        <f>IF(N500="snížená",J500,0)</f>
        <v>0</v>
      </c>
      <c r="BG500" s="141">
        <f>IF(N500="zákl. přenesená",J500,0)</f>
        <v>0</v>
      </c>
      <c r="BH500" s="141">
        <f>IF(N500="sníž. přenesená",J500,0)</f>
        <v>0</v>
      </c>
      <c r="BI500" s="141">
        <f>IF(N500="nulová",J500,0)</f>
        <v>0</v>
      </c>
      <c r="BJ500" s="3" t="s">
        <v>84</v>
      </c>
      <c r="BK500" s="141">
        <f>ROUND(I500*H500,2)</f>
        <v>0</v>
      </c>
      <c r="BL500" s="3" t="s">
        <v>277</v>
      </c>
      <c r="BM500" s="140" t="s">
        <v>844</v>
      </c>
    </row>
    <row r="501" spans="1:65" ht="15.75" customHeight="1">
      <c r="A501" s="155"/>
      <c r="B501" s="156"/>
      <c r="C501" s="155"/>
      <c r="D501" s="150" t="s">
        <v>199</v>
      </c>
      <c r="E501" s="157" t="s">
        <v>1</v>
      </c>
      <c r="F501" s="158" t="s">
        <v>845</v>
      </c>
      <c r="G501" s="155"/>
      <c r="H501" s="159">
        <v>84.8</v>
      </c>
      <c r="I501" s="155"/>
      <c r="J501" s="155"/>
      <c r="K501" s="155"/>
      <c r="L501" s="156"/>
      <c r="M501" s="160"/>
      <c r="N501" s="155"/>
      <c r="O501" s="155"/>
      <c r="P501" s="155"/>
      <c r="Q501" s="155"/>
      <c r="R501" s="155"/>
      <c r="S501" s="155"/>
      <c r="T501" s="161"/>
      <c r="U501" s="155"/>
      <c r="V501" s="155"/>
      <c r="W501" s="155"/>
      <c r="X501" s="155"/>
      <c r="Y501" s="155"/>
      <c r="Z501" s="155"/>
      <c r="AA501" s="155"/>
      <c r="AB501" s="155"/>
      <c r="AC501" s="155"/>
      <c r="AD501" s="155"/>
      <c r="AE501" s="155"/>
      <c r="AF501" s="155"/>
      <c r="AG501" s="155"/>
      <c r="AH501" s="155"/>
      <c r="AI501" s="155"/>
      <c r="AJ501" s="155"/>
      <c r="AK501" s="155"/>
      <c r="AL501" s="155"/>
      <c r="AM501" s="155"/>
      <c r="AN501" s="155"/>
      <c r="AO501" s="155"/>
      <c r="AP501" s="155"/>
      <c r="AQ501" s="155"/>
      <c r="AR501" s="155"/>
      <c r="AS501" s="155"/>
      <c r="AT501" s="157" t="s">
        <v>199</v>
      </c>
      <c r="AU501" s="157" t="s">
        <v>86</v>
      </c>
      <c r="AV501" s="155" t="s">
        <v>86</v>
      </c>
      <c r="AW501" s="155" t="s">
        <v>32</v>
      </c>
      <c r="AX501" s="155" t="s">
        <v>84</v>
      </c>
      <c r="AY501" s="157" t="s">
        <v>127</v>
      </c>
      <c r="AZ501" s="155"/>
      <c r="BA501" s="155"/>
      <c r="BB501" s="155"/>
      <c r="BC501" s="155"/>
      <c r="BD501" s="155"/>
      <c r="BE501" s="155"/>
      <c r="BF501" s="155"/>
      <c r="BG501" s="155"/>
      <c r="BH501" s="155"/>
      <c r="BI501" s="155"/>
      <c r="BJ501" s="155"/>
      <c r="BK501" s="155"/>
      <c r="BL501" s="155"/>
      <c r="BM501" s="155"/>
    </row>
    <row r="502" spans="1:65" ht="16.5" customHeight="1">
      <c r="A502" s="18"/>
      <c r="B502" s="19"/>
      <c r="C502" s="129" t="s">
        <v>846</v>
      </c>
      <c r="D502" s="129" t="s">
        <v>130</v>
      </c>
      <c r="E502" s="130" t="s">
        <v>847</v>
      </c>
      <c r="F502" s="131" t="s">
        <v>848</v>
      </c>
      <c r="G502" s="132" t="s">
        <v>209</v>
      </c>
      <c r="H502" s="133">
        <v>5.7</v>
      </c>
      <c r="I502" s="134"/>
      <c r="J502" s="135">
        <f>ROUND(I502*H502,2)</f>
        <v>0</v>
      </c>
      <c r="K502" s="131" t="s">
        <v>134</v>
      </c>
      <c r="L502" s="19"/>
      <c r="M502" s="136" t="s">
        <v>1</v>
      </c>
      <c r="N502" s="137" t="s">
        <v>41</v>
      </c>
      <c r="O502" s="18"/>
      <c r="P502" s="138">
        <f>O502*H502</f>
        <v>0</v>
      </c>
      <c r="Q502" s="138">
        <v>1.4245E-3</v>
      </c>
      <c r="R502" s="138">
        <f>Q502*H502</f>
        <v>8.1196500000000008E-3</v>
      </c>
      <c r="S502" s="138">
        <v>0</v>
      </c>
      <c r="T502" s="139">
        <f>S502*H502</f>
        <v>0</v>
      </c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40" t="s">
        <v>277</v>
      </c>
      <c r="AS502" s="18"/>
      <c r="AT502" s="140" t="s">
        <v>130</v>
      </c>
      <c r="AU502" s="140" t="s">
        <v>86</v>
      </c>
      <c r="AV502" s="18"/>
      <c r="AW502" s="18"/>
      <c r="AX502" s="18"/>
      <c r="AY502" s="3" t="s">
        <v>127</v>
      </c>
      <c r="AZ502" s="18"/>
      <c r="BA502" s="18"/>
      <c r="BB502" s="18"/>
      <c r="BC502" s="18"/>
      <c r="BD502" s="18"/>
      <c r="BE502" s="141">
        <f>IF(N502="základní",J502,0)</f>
        <v>0</v>
      </c>
      <c r="BF502" s="141">
        <f>IF(N502="snížená",J502,0)</f>
        <v>0</v>
      </c>
      <c r="BG502" s="141">
        <f>IF(N502="zákl. přenesená",J502,0)</f>
        <v>0</v>
      </c>
      <c r="BH502" s="141">
        <f>IF(N502="sníž. přenesená",J502,0)</f>
        <v>0</v>
      </c>
      <c r="BI502" s="141">
        <f>IF(N502="nulová",J502,0)</f>
        <v>0</v>
      </c>
      <c r="BJ502" s="3" t="s">
        <v>84</v>
      </c>
      <c r="BK502" s="141">
        <f>ROUND(I502*H502,2)</f>
        <v>0</v>
      </c>
      <c r="BL502" s="3" t="s">
        <v>277</v>
      </c>
      <c r="BM502" s="140" t="s">
        <v>849</v>
      </c>
    </row>
    <row r="503" spans="1:65" ht="15.75" customHeight="1">
      <c r="A503" s="155"/>
      <c r="B503" s="156"/>
      <c r="C503" s="155"/>
      <c r="D503" s="150" t="s">
        <v>199</v>
      </c>
      <c r="E503" s="157" t="s">
        <v>1</v>
      </c>
      <c r="F503" s="158" t="s">
        <v>850</v>
      </c>
      <c r="G503" s="155"/>
      <c r="H503" s="159">
        <v>5.7</v>
      </c>
      <c r="I503" s="155"/>
      <c r="J503" s="155"/>
      <c r="K503" s="155"/>
      <c r="L503" s="156"/>
      <c r="M503" s="160"/>
      <c r="N503" s="155"/>
      <c r="O503" s="155"/>
      <c r="P503" s="155"/>
      <c r="Q503" s="155"/>
      <c r="R503" s="155"/>
      <c r="S503" s="155"/>
      <c r="T503" s="161"/>
      <c r="U503" s="155"/>
      <c r="V503" s="155"/>
      <c r="W503" s="155"/>
      <c r="X503" s="155"/>
      <c r="Y503" s="155"/>
      <c r="Z503" s="155"/>
      <c r="AA503" s="155"/>
      <c r="AB503" s="155"/>
      <c r="AC503" s="155"/>
      <c r="AD503" s="155"/>
      <c r="AE503" s="155"/>
      <c r="AF503" s="155"/>
      <c r="AG503" s="155"/>
      <c r="AH503" s="155"/>
      <c r="AI503" s="155"/>
      <c r="AJ503" s="155"/>
      <c r="AK503" s="155"/>
      <c r="AL503" s="155"/>
      <c r="AM503" s="155"/>
      <c r="AN503" s="155"/>
      <c r="AO503" s="155"/>
      <c r="AP503" s="155"/>
      <c r="AQ503" s="155"/>
      <c r="AR503" s="155"/>
      <c r="AS503" s="155"/>
      <c r="AT503" s="157" t="s">
        <v>199</v>
      </c>
      <c r="AU503" s="157" t="s">
        <v>86</v>
      </c>
      <c r="AV503" s="155" t="s">
        <v>86</v>
      </c>
      <c r="AW503" s="155" t="s">
        <v>32</v>
      </c>
      <c r="AX503" s="155" t="s">
        <v>84</v>
      </c>
      <c r="AY503" s="157" t="s">
        <v>127</v>
      </c>
      <c r="AZ503" s="155"/>
      <c r="BA503" s="155"/>
      <c r="BB503" s="155"/>
      <c r="BC503" s="155"/>
      <c r="BD503" s="155"/>
      <c r="BE503" s="155"/>
      <c r="BF503" s="155"/>
      <c r="BG503" s="155"/>
      <c r="BH503" s="155"/>
      <c r="BI503" s="155"/>
      <c r="BJ503" s="155"/>
      <c r="BK503" s="155"/>
      <c r="BL503" s="155"/>
      <c r="BM503" s="155"/>
    </row>
    <row r="504" spans="1:65" ht="24" customHeight="1">
      <c r="A504" s="18"/>
      <c r="B504" s="19"/>
      <c r="C504" s="129" t="s">
        <v>851</v>
      </c>
      <c r="D504" s="129" t="s">
        <v>130</v>
      </c>
      <c r="E504" s="130" t="s">
        <v>852</v>
      </c>
      <c r="F504" s="131" t="s">
        <v>853</v>
      </c>
      <c r="G504" s="132" t="s">
        <v>693</v>
      </c>
      <c r="H504" s="188"/>
      <c r="I504" s="134"/>
      <c r="J504" s="135">
        <f>ROUND(I504*H504,2)</f>
        <v>0</v>
      </c>
      <c r="K504" s="131" t="s">
        <v>134</v>
      </c>
      <c r="L504" s="19"/>
      <c r="M504" s="136" t="s">
        <v>1</v>
      </c>
      <c r="N504" s="137" t="s">
        <v>41</v>
      </c>
      <c r="O504" s="18"/>
      <c r="P504" s="138">
        <f>O504*H504</f>
        <v>0</v>
      </c>
      <c r="Q504" s="138">
        <v>0</v>
      </c>
      <c r="R504" s="138">
        <f>Q504*H504</f>
        <v>0</v>
      </c>
      <c r="S504" s="138">
        <v>0</v>
      </c>
      <c r="T504" s="139">
        <f>S504*H504</f>
        <v>0</v>
      </c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40" t="s">
        <v>277</v>
      </c>
      <c r="AS504" s="18"/>
      <c r="AT504" s="140" t="s">
        <v>130</v>
      </c>
      <c r="AU504" s="140" t="s">
        <v>86</v>
      </c>
      <c r="AV504" s="18"/>
      <c r="AW504" s="18"/>
      <c r="AX504" s="18"/>
      <c r="AY504" s="3" t="s">
        <v>127</v>
      </c>
      <c r="AZ504" s="18"/>
      <c r="BA504" s="18"/>
      <c r="BB504" s="18"/>
      <c r="BC504" s="18"/>
      <c r="BD504" s="18"/>
      <c r="BE504" s="141">
        <f>IF(N504="základní",J504,0)</f>
        <v>0</v>
      </c>
      <c r="BF504" s="141">
        <f>IF(N504="snížená",J504,0)</f>
        <v>0</v>
      </c>
      <c r="BG504" s="141">
        <f>IF(N504="zákl. přenesená",J504,0)</f>
        <v>0</v>
      </c>
      <c r="BH504" s="141">
        <f>IF(N504="sníž. přenesená",J504,0)</f>
        <v>0</v>
      </c>
      <c r="BI504" s="141">
        <f>IF(N504="nulová",J504,0)</f>
        <v>0</v>
      </c>
      <c r="BJ504" s="3" t="s">
        <v>84</v>
      </c>
      <c r="BK504" s="141">
        <f>ROUND(I504*H504,2)</f>
        <v>0</v>
      </c>
      <c r="BL504" s="3" t="s">
        <v>277</v>
      </c>
      <c r="BM504" s="140" t="s">
        <v>854</v>
      </c>
    </row>
    <row r="505" spans="1:65" ht="22.5" customHeight="1">
      <c r="A505" s="117"/>
      <c r="B505" s="118"/>
      <c r="C505" s="117"/>
      <c r="D505" s="119" t="s">
        <v>75</v>
      </c>
      <c r="E505" s="127" t="s">
        <v>855</v>
      </c>
      <c r="F505" s="127" t="s">
        <v>856</v>
      </c>
      <c r="G505" s="117"/>
      <c r="H505" s="117"/>
      <c r="I505" s="117"/>
      <c r="J505" s="128">
        <f>BK505</f>
        <v>0</v>
      </c>
      <c r="K505" s="117"/>
      <c r="L505" s="118"/>
      <c r="M505" s="122"/>
      <c r="N505" s="117"/>
      <c r="O505" s="117"/>
      <c r="P505" s="123">
        <f>SUM(P506:P510)</f>
        <v>0</v>
      </c>
      <c r="Q505" s="117"/>
      <c r="R505" s="123">
        <f>SUM(R506:R510)</f>
        <v>0</v>
      </c>
      <c r="S505" s="117"/>
      <c r="T505" s="124">
        <f>SUM(T506:T510)</f>
        <v>0.14297499999999999</v>
      </c>
      <c r="U505" s="117"/>
      <c r="V505" s="117"/>
      <c r="W505" s="117"/>
      <c r="X505" s="117"/>
      <c r="Y505" s="117"/>
      <c r="Z505" s="117"/>
      <c r="AA505" s="117"/>
      <c r="AB505" s="117"/>
      <c r="AC505" s="117"/>
      <c r="AD505" s="117"/>
      <c r="AE505" s="117"/>
      <c r="AF505" s="117"/>
      <c r="AG505" s="117"/>
      <c r="AH505" s="117"/>
      <c r="AI505" s="117"/>
      <c r="AJ505" s="117"/>
      <c r="AK505" s="117"/>
      <c r="AL505" s="117"/>
      <c r="AM505" s="117"/>
      <c r="AN505" s="117"/>
      <c r="AO505" s="117"/>
      <c r="AP505" s="117"/>
      <c r="AQ505" s="117"/>
      <c r="AR505" s="119" t="s">
        <v>86</v>
      </c>
      <c r="AS505" s="117"/>
      <c r="AT505" s="125" t="s">
        <v>75</v>
      </c>
      <c r="AU505" s="125" t="s">
        <v>84</v>
      </c>
      <c r="AV505" s="117"/>
      <c r="AW505" s="117"/>
      <c r="AX505" s="117"/>
      <c r="AY505" s="119" t="s">
        <v>127</v>
      </c>
      <c r="AZ505" s="117"/>
      <c r="BA505" s="117"/>
      <c r="BB505" s="117"/>
      <c r="BC505" s="117"/>
      <c r="BD505" s="117"/>
      <c r="BE505" s="117"/>
      <c r="BF505" s="117"/>
      <c r="BG505" s="117"/>
      <c r="BH505" s="117"/>
      <c r="BI505" s="117"/>
      <c r="BJ505" s="117"/>
      <c r="BK505" s="126">
        <f>SUM(BK506:BK510)</f>
        <v>0</v>
      </c>
      <c r="BL505" s="117"/>
      <c r="BM505" s="117"/>
    </row>
    <row r="506" spans="1:65" ht="24" customHeight="1">
      <c r="A506" s="18"/>
      <c r="B506" s="19"/>
      <c r="C506" s="129" t="s">
        <v>857</v>
      </c>
      <c r="D506" s="129" t="s">
        <v>130</v>
      </c>
      <c r="E506" s="130" t="s">
        <v>858</v>
      </c>
      <c r="F506" s="131" t="s">
        <v>859</v>
      </c>
      <c r="G506" s="132" t="s">
        <v>197</v>
      </c>
      <c r="H506" s="133">
        <v>57.19</v>
      </c>
      <c r="I506" s="134"/>
      <c r="J506" s="135">
        <f>ROUND(I506*H506,2)</f>
        <v>0</v>
      </c>
      <c r="K506" s="131" t="s">
        <v>134</v>
      </c>
      <c r="L506" s="19"/>
      <c r="M506" s="136" t="s">
        <v>1</v>
      </c>
      <c r="N506" s="137" t="s">
        <v>41</v>
      </c>
      <c r="O506" s="18"/>
      <c r="P506" s="138">
        <f>O506*H506</f>
        <v>0</v>
      </c>
      <c r="Q506" s="138">
        <v>0</v>
      </c>
      <c r="R506" s="138">
        <f>Q506*H506</f>
        <v>0</v>
      </c>
      <c r="S506" s="138">
        <v>2.5000000000000001E-3</v>
      </c>
      <c r="T506" s="139">
        <f>S506*H506</f>
        <v>0.14297499999999999</v>
      </c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40" t="s">
        <v>277</v>
      </c>
      <c r="AS506" s="18"/>
      <c r="AT506" s="140" t="s">
        <v>130</v>
      </c>
      <c r="AU506" s="140" t="s">
        <v>86</v>
      </c>
      <c r="AV506" s="18"/>
      <c r="AW506" s="18"/>
      <c r="AX506" s="18"/>
      <c r="AY506" s="3" t="s">
        <v>127</v>
      </c>
      <c r="AZ506" s="18"/>
      <c r="BA506" s="18"/>
      <c r="BB506" s="18"/>
      <c r="BC506" s="18"/>
      <c r="BD506" s="18"/>
      <c r="BE506" s="141">
        <f>IF(N506="základní",J506,0)</f>
        <v>0</v>
      </c>
      <c r="BF506" s="141">
        <f>IF(N506="snížená",J506,0)</f>
        <v>0</v>
      </c>
      <c r="BG506" s="141">
        <f>IF(N506="zákl. přenesená",J506,0)</f>
        <v>0</v>
      </c>
      <c r="BH506" s="141">
        <f>IF(N506="sníž. přenesená",J506,0)</f>
        <v>0</v>
      </c>
      <c r="BI506" s="141">
        <f>IF(N506="nulová",J506,0)</f>
        <v>0</v>
      </c>
      <c r="BJ506" s="3" t="s">
        <v>84</v>
      </c>
      <c r="BK506" s="141">
        <f>ROUND(I506*H506,2)</f>
        <v>0</v>
      </c>
      <c r="BL506" s="3" t="s">
        <v>277</v>
      </c>
      <c r="BM506" s="140" t="s">
        <v>860</v>
      </c>
    </row>
    <row r="507" spans="1:65" ht="15.75" customHeight="1">
      <c r="A507" s="155"/>
      <c r="B507" s="156"/>
      <c r="C507" s="155"/>
      <c r="D507" s="150" t="s">
        <v>199</v>
      </c>
      <c r="E507" s="157" t="s">
        <v>1</v>
      </c>
      <c r="F507" s="158" t="s">
        <v>861</v>
      </c>
      <c r="G507" s="155"/>
      <c r="H507" s="159">
        <v>35.4</v>
      </c>
      <c r="I507" s="155"/>
      <c r="J507" s="155"/>
      <c r="K507" s="155"/>
      <c r="L507" s="156"/>
      <c r="M507" s="160"/>
      <c r="N507" s="155"/>
      <c r="O507" s="155"/>
      <c r="P507" s="155"/>
      <c r="Q507" s="155"/>
      <c r="R507" s="155"/>
      <c r="S507" s="155"/>
      <c r="T507" s="161"/>
      <c r="U507" s="155"/>
      <c r="V507" s="155"/>
      <c r="W507" s="155"/>
      <c r="X507" s="155"/>
      <c r="Y507" s="155"/>
      <c r="Z507" s="155"/>
      <c r="AA507" s="155"/>
      <c r="AB507" s="155"/>
      <c r="AC507" s="155"/>
      <c r="AD507" s="155"/>
      <c r="AE507" s="155"/>
      <c r="AF507" s="155"/>
      <c r="AG507" s="155"/>
      <c r="AH507" s="155"/>
      <c r="AI507" s="155"/>
      <c r="AJ507" s="155"/>
      <c r="AK507" s="155"/>
      <c r="AL507" s="155"/>
      <c r="AM507" s="155"/>
      <c r="AN507" s="155"/>
      <c r="AO507" s="155"/>
      <c r="AP507" s="155"/>
      <c r="AQ507" s="155"/>
      <c r="AR507" s="155"/>
      <c r="AS507" s="155"/>
      <c r="AT507" s="157" t="s">
        <v>199</v>
      </c>
      <c r="AU507" s="157" t="s">
        <v>86</v>
      </c>
      <c r="AV507" s="155" t="s">
        <v>86</v>
      </c>
      <c r="AW507" s="155" t="s">
        <v>32</v>
      </c>
      <c r="AX507" s="155" t="s">
        <v>76</v>
      </c>
      <c r="AY507" s="157" t="s">
        <v>127</v>
      </c>
      <c r="AZ507" s="155"/>
      <c r="BA507" s="155"/>
      <c r="BB507" s="155"/>
      <c r="BC507" s="155"/>
      <c r="BD507" s="155"/>
      <c r="BE507" s="155"/>
      <c r="BF507" s="155"/>
      <c r="BG507" s="155"/>
      <c r="BH507" s="155"/>
      <c r="BI507" s="155"/>
      <c r="BJ507" s="155"/>
      <c r="BK507" s="155"/>
      <c r="BL507" s="155"/>
      <c r="BM507" s="155"/>
    </row>
    <row r="508" spans="1:65" ht="15.75" customHeight="1">
      <c r="A508" s="155"/>
      <c r="B508" s="156"/>
      <c r="C508" s="155"/>
      <c r="D508" s="150" t="s">
        <v>199</v>
      </c>
      <c r="E508" s="157" t="s">
        <v>1</v>
      </c>
      <c r="F508" s="158" t="s">
        <v>862</v>
      </c>
      <c r="G508" s="155"/>
      <c r="H508" s="159">
        <v>13.6</v>
      </c>
      <c r="I508" s="155"/>
      <c r="J508" s="155"/>
      <c r="K508" s="155"/>
      <c r="L508" s="156"/>
      <c r="M508" s="160"/>
      <c r="N508" s="155"/>
      <c r="O508" s="155"/>
      <c r="P508" s="155"/>
      <c r="Q508" s="155"/>
      <c r="R508" s="155"/>
      <c r="S508" s="155"/>
      <c r="T508" s="161"/>
      <c r="U508" s="155"/>
      <c r="V508" s="155"/>
      <c r="W508" s="155"/>
      <c r="X508" s="155"/>
      <c r="Y508" s="155"/>
      <c r="Z508" s="155"/>
      <c r="AA508" s="155"/>
      <c r="AB508" s="155"/>
      <c r="AC508" s="155"/>
      <c r="AD508" s="155"/>
      <c r="AE508" s="155"/>
      <c r="AF508" s="155"/>
      <c r="AG508" s="155"/>
      <c r="AH508" s="155"/>
      <c r="AI508" s="155"/>
      <c r="AJ508" s="155"/>
      <c r="AK508" s="155"/>
      <c r="AL508" s="155"/>
      <c r="AM508" s="155"/>
      <c r="AN508" s="155"/>
      <c r="AO508" s="155"/>
      <c r="AP508" s="155"/>
      <c r="AQ508" s="155"/>
      <c r="AR508" s="155"/>
      <c r="AS508" s="155"/>
      <c r="AT508" s="157" t="s">
        <v>199</v>
      </c>
      <c r="AU508" s="157" t="s">
        <v>86</v>
      </c>
      <c r="AV508" s="155" t="s">
        <v>86</v>
      </c>
      <c r="AW508" s="155" t="s">
        <v>32</v>
      </c>
      <c r="AX508" s="155" t="s">
        <v>76</v>
      </c>
      <c r="AY508" s="157" t="s">
        <v>127</v>
      </c>
      <c r="AZ508" s="155"/>
      <c r="BA508" s="155"/>
      <c r="BB508" s="155"/>
      <c r="BC508" s="155"/>
      <c r="BD508" s="155"/>
      <c r="BE508" s="155"/>
      <c r="BF508" s="155"/>
      <c r="BG508" s="155"/>
      <c r="BH508" s="155"/>
      <c r="BI508" s="155"/>
      <c r="BJ508" s="155"/>
      <c r="BK508" s="155"/>
      <c r="BL508" s="155"/>
      <c r="BM508" s="155"/>
    </row>
    <row r="509" spans="1:65" ht="15.75" customHeight="1">
      <c r="A509" s="155"/>
      <c r="B509" s="156"/>
      <c r="C509" s="155"/>
      <c r="D509" s="150" t="s">
        <v>199</v>
      </c>
      <c r="E509" s="157" t="s">
        <v>1</v>
      </c>
      <c r="F509" s="158" t="s">
        <v>863</v>
      </c>
      <c r="G509" s="155"/>
      <c r="H509" s="159">
        <v>8.19</v>
      </c>
      <c r="I509" s="155"/>
      <c r="J509" s="155"/>
      <c r="K509" s="155"/>
      <c r="L509" s="156"/>
      <c r="M509" s="160"/>
      <c r="N509" s="155"/>
      <c r="O509" s="155"/>
      <c r="P509" s="155"/>
      <c r="Q509" s="155"/>
      <c r="R509" s="155"/>
      <c r="S509" s="155"/>
      <c r="T509" s="161"/>
      <c r="U509" s="155"/>
      <c r="V509" s="155"/>
      <c r="W509" s="155"/>
      <c r="X509" s="155"/>
      <c r="Y509" s="155"/>
      <c r="Z509" s="155"/>
      <c r="AA509" s="155"/>
      <c r="AB509" s="155"/>
      <c r="AC509" s="155"/>
      <c r="AD509" s="155"/>
      <c r="AE509" s="155"/>
      <c r="AF509" s="155"/>
      <c r="AG509" s="155"/>
      <c r="AH509" s="155"/>
      <c r="AI509" s="155"/>
      <c r="AJ509" s="155"/>
      <c r="AK509" s="155"/>
      <c r="AL509" s="155"/>
      <c r="AM509" s="155"/>
      <c r="AN509" s="155"/>
      <c r="AO509" s="155"/>
      <c r="AP509" s="155"/>
      <c r="AQ509" s="155"/>
      <c r="AR509" s="155"/>
      <c r="AS509" s="155"/>
      <c r="AT509" s="157" t="s">
        <v>199</v>
      </c>
      <c r="AU509" s="157" t="s">
        <v>86</v>
      </c>
      <c r="AV509" s="155" t="s">
        <v>86</v>
      </c>
      <c r="AW509" s="155" t="s">
        <v>32</v>
      </c>
      <c r="AX509" s="155" t="s">
        <v>76</v>
      </c>
      <c r="AY509" s="157" t="s">
        <v>127</v>
      </c>
      <c r="AZ509" s="155"/>
      <c r="BA509" s="155"/>
      <c r="BB509" s="155"/>
      <c r="BC509" s="155"/>
      <c r="BD509" s="155"/>
      <c r="BE509" s="155"/>
      <c r="BF509" s="155"/>
      <c r="BG509" s="155"/>
      <c r="BH509" s="155"/>
      <c r="BI509" s="155"/>
      <c r="BJ509" s="155"/>
      <c r="BK509" s="155"/>
      <c r="BL509" s="155"/>
      <c r="BM509" s="155"/>
    </row>
    <row r="510" spans="1:65" ht="15.75" customHeight="1">
      <c r="A510" s="162"/>
      <c r="B510" s="163"/>
      <c r="C510" s="162"/>
      <c r="D510" s="150" t="s">
        <v>199</v>
      </c>
      <c r="E510" s="164" t="s">
        <v>1</v>
      </c>
      <c r="F510" s="165" t="s">
        <v>218</v>
      </c>
      <c r="G510" s="162"/>
      <c r="H510" s="166">
        <v>57.19</v>
      </c>
      <c r="I510" s="162"/>
      <c r="J510" s="162"/>
      <c r="K510" s="162"/>
      <c r="L510" s="163"/>
      <c r="M510" s="167"/>
      <c r="N510" s="162"/>
      <c r="O510" s="162"/>
      <c r="P510" s="162"/>
      <c r="Q510" s="162"/>
      <c r="R510" s="162"/>
      <c r="S510" s="162"/>
      <c r="T510" s="168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  <c r="AN510" s="162"/>
      <c r="AO510" s="162"/>
      <c r="AP510" s="162"/>
      <c r="AQ510" s="162"/>
      <c r="AR510" s="162"/>
      <c r="AS510" s="162"/>
      <c r="AT510" s="164" t="s">
        <v>199</v>
      </c>
      <c r="AU510" s="164" t="s">
        <v>86</v>
      </c>
      <c r="AV510" s="162" t="s">
        <v>144</v>
      </c>
      <c r="AW510" s="162" t="s">
        <v>32</v>
      </c>
      <c r="AX510" s="162" t="s">
        <v>84</v>
      </c>
      <c r="AY510" s="164" t="s">
        <v>127</v>
      </c>
      <c r="AZ510" s="162"/>
      <c r="BA510" s="162"/>
      <c r="BB510" s="162"/>
      <c r="BC510" s="162"/>
      <c r="BD510" s="162"/>
      <c r="BE510" s="162"/>
      <c r="BF510" s="162"/>
      <c r="BG510" s="162"/>
      <c r="BH510" s="162"/>
      <c r="BI510" s="162"/>
      <c r="BJ510" s="162"/>
      <c r="BK510" s="162"/>
      <c r="BL510" s="162"/>
      <c r="BM510" s="162"/>
    </row>
    <row r="511" spans="1:65" ht="22.5" customHeight="1">
      <c r="A511" s="117"/>
      <c r="B511" s="118"/>
      <c r="C511" s="117"/>
      <c r="D511" s="119" t="s">
        <v>75</v>
      </c>
      <c r="E511" s="127" t="s">
        <v>864</v>
      </c>
      <c r="F511" s="127" t="s">
        <v>865</v>
      </c>
      <c r="G511" s="117"/>
      <c r="H511" s="117"/>
      <c r="I511" s="117"/>
      <c r="J511" s="128">
        <f>BK511</f>
        <v>0</v>
      </c>
      <c r="K511" s="117"/>
      <c r="L511" s="118"/>
      <c r="M511" s="122"/>
      <c r="N511" s="117"/>
      <c r="O511" s="117"/>
      <c r="P511" s="123">
        <f>SUM(P512:P539)</f>
        <v>0</v>
      </c>
      <c r="Q511" s="117"/>
      <c r="R511" s="123">
        <f>SUM(R512:R539)</f>
        <v>2.4877467700000002</v>
      </c>
      <c r="S511" s="117"/>
      <c r="T511" s="124">
        <f>SUM(T512:T539)</f>
        <v>0</v>
      </c>
      <c r="U511" s="117"/>
      <c r="V511" s="117"/>
      <c r="W511" s="117"/>
      <c r="X511" s="117"/>
      <c r="Y511" s="117"/>
      <c r="Z511" s="117"/>
      <c r="AA511" s="117"/>
      <c r="AB511" s="117"/>
      <c r="AC511" s="117"/>
      <c r="AD511" s="117"/>
      <c r="AE511" s="117"/>
      <c r="AF511" s="117"/>
      <c r="AG511" s="117"/>
      <c r="AH511" s="117"/>
      <c r="AI511" s="117"/>
      <c r="AJ511" s="117"/>
      <c r="AK511" s="117"/>
      <c r="AL511" s="117"/>
      <c r="AM511" s="117"/>
      <c r="AN511" s="117"/>
      <c r="AO511" s="117"/>
      <c r="AP511" s="117"/>
      <c r="AQ511" s="117"/>
      <c r="AR511" s="119" t="s">
        <v>86</v>
      </c>
      <c r="AS511" s="117"/>
      <c r="AT511" s="125" t="s">
        <v>75</v>
      </c>
      <c r="AU511" s="125" t="s">
        <v>84</v>
      </c>
      <c r="AV511" s="117"/>
      <c r="AW511" s="117"/>
      <c r="AX511" s="117"/>
      <c r="AY511" s="119" t="s">
        <v>127</v>
      </c>
      <c r="AZ511" s="117"/>
      <c r="BA511" s="117"/>
      <c r="BB511" s="117"/>
      <c r="BC511" s="117"/>
      <c r="BD511" s="117"/>
      <c r="BE511" s="117"/>
      <c r="BF511" s="117"/>
      <c r="BG511" s="117"/>
      <c r="BH511" s="117"/>
      <c r="BI511" s="117"/>
      <c r="BJ511" s="117"/>
      <c r="BK511" s="126">
        <f>SUM(BK512:BK539)</f>
        <v>0</v>
      </c>
      <c r="BL511" s="117"/>
      <c r="BM511" s="117"/>
    </row>
    <row r="512" spans="1:65" ht="16.5" customHeight="1">
      <c r="A512" s="18"/>
      <c r="B512" s="19"/>
      <c r="C512" s="129" t="s">
        <v>866</v>
      </c>
      <c r="D512" s="129" t="s">
        <v>130</v>
      </c>
      <c r="E512" s="130" t="s">
        <v>867</v>
      </c>
      <c r="F512" s="131" t="s">
        <v>868</v>
      </c>
      <c r="G512" s="132" t="s">
        <v>197</v>
      </c>
      <c r="H512" s="133">
        <v>79.290000000000006</v>
      </c>
      <c r="I512" s="134"/>
      <c r="J512" s="135">
        <f>ROUND(I512*H512,2)</f>
        <v>0</v>
      </c>
      <c r="K512" s="131" t="s">
        <v>134</v>
      </c>
      <c r="L512" s="19"/>
      <c r="M512" s="136" t="s">
        <v>1</v>
      </c>
      <c r="N512" s="137" t="s">
        <v>41</v>
      </c>
      <c r="O512" s="18"/>
      <c r="P512" s="138">
        <f>O512*H512</f>
        <v>0</v>
      </c>
      <c r="Q512" s="138">
        <v>2.9999999999999997E-4</v>
      </c>
      <c r="R512" s="138">
        <f>Q512*H512</f>
        <v>2.3786999999999999E-2</v>
      </c>
      <c r="S512" s="138">
        <v>0</v>
      </c>
      <c r="T512" s="139">
        <f>S512*H512</f>
        <v>0</v>
      </c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40" t="s">
        <v>277</v>
      </c>
      <c r="AS512" s="18"/>
      <c r="AT512" s="140" t="s">
        <v>130</v>
      </c>
      <c r="AU512" s="140" t="s">
        <v>86</v>
      </c>
      <c r="AV512" s="18"/>
      <c r="AW512" s="18"/>
      <c r="AX512" s="18"/>
      <c r="AY512" s="3" t="s">
        <v>127</v>
      </c>
      <c r="AZ512" s="18"/>
      <c r="BA512" s="18"/>
      <c r="BB512" s="18"/>
      <c r="BC512" s="18"/>
      <c r="BD512" s="18"/>
      <c r="BE512" s="141">
        <f>IF(N512="základní",J512,0)</f>
        <v>0</v>
      </c>
      <c r="BF512" s="141">
        <f>IF(N512="snížená",J512,0)</f>
        <v>0</v>
      </c>
      <c r="BG512" s="141">
        <f>IF(N512="zákl. přenesená",J512,0)</f>
        <v>0</v>
      </c>
      <c r="BH512" s="141">
        <f>IF(N512="sníž. přenesená",J512,0)</f>
        <v>0</v>
      </c>
      <c r="BI512" s="141">
        <f>IF(N512="nulová",J512,0)</f>
        <v>0</v>
      </c>
      <c r="BJ512" s="3" t="s">
        <v>84</v>
      </c>
      <c r="BK512" s="141">
        <f>ROUND(I512*H512,2)</f>
        <v>0</v>
      </c>
      <c r="BL512" s="3" t="s">
        <v>277</v>
      </c>
      <c r="BM512" s="140" t="s">
        <v>869</v>
      </c>
    </row>
    <row r="513" spans="1:65" ht="15.75" customHeight="1">
      <c r="A513" s="155"/>
      <c r="B513" s="156"/>
      <c r="C513" s="155"/>
      <c r="D513" s="150" t="s">
        <v>199</v>
      </c>
      <c r="E513" s="157" t="s">
        <v>1</v>
      </c>
      <c r="F513" s="158" t="s">
        <v>154</v>
      </c>
      <c r="G513" s="155"/>
      <c r="H513" s="159">
        <v>79.290000000000006</v>
      </c>
      <c r="I513" s="155"/>
      <c r="J513" s="155"/>
      <c r="K513" s="155"/>
      <c r="L513" s="156"/>
      <c r="M513" s="160"/>
      <c r="N513" s="155"/>
      <c r="O513" s="155"/>
      <c r="P513" s="155"/>
      <c r="Q513" s="155"/>
      <c r="R513" s="155"/>
      <c r="S513" s="155"/>
      <c r="T513" s="161"/>
      <c r="U513" s="155"/>
      <c r="V513" s="155"/>
      <c r="W513" s="155"/>
      <c r="X513" s="155"/>
      <c r="Y513" s="155"/>
      <c r="Z513" s="155"/>
      <c r="AA513" s="155"/>
      <c r="AB513" s="155"/>
      <c r="AC513" s="155"/>
      <c r="AD513" s="155"/>
      <c r="AE513" s="155"/>
      <c r="AF513" s="155"/>
      <c r="AG513" s="155"/>
      <c r="AH513" s="155"/>
      <c r="AI513" s="155"/>
      <c r="AJ513" s="155"/>
      <c r="AK513" s="155"/>
      <c r="AL513" s="155"/>
      <c r="AM513" s="155"/>
      <c r="AN513" s="155"/>
      <c r="AO513" s="155"/>
      <c r="AP513" s="155"/>
      <c r="AQ513" s="155"/>
      <c r="AR513" s="155"/>
      <c r="AS513" s="155"/>
      <c r="AT513" s="157" t="s">
        <v>199</v>
      </c>
      <c r="AU513" s="157" t="s">
        <v>86</v>
      </c>
      <c r="AV513" s="155" t="s">
        <v>86</v>
      </c>
      <c r="AW513" s="155" t="s">
        <v>32</v>
      </c>
      <c r="AX513" s="155" t="s">
        <v>84</v>
      </c>
      <c r="AY513" s="157" t="s">
        <v>127</v>
      </c>
      <c r="AZ513" s="155"/>
      <c r="BA513" s="155"/>
      <c r="BB513" s="155"/>
      <c r="BC513" s="155"/>
      <c r="BD513" s="155"/>
      <c r="BE513" s="155"/>
      <c r="BF513" s="155"/>
      <c r="BG513" s="155"/>
      <c r="BH513" s="155"/>
      <c r="BI513" s="155"/>
      <c r="BJ513" s="155"/>
      <c r="BK513" s="155"/>
      <c r="BL513" s="155"/>
      <c r="BM513" s="155"/>
    </row>
    <row r="514" spans="1:65" ht="24" customHeight="1">
      <c r="A514" s="18"/>
      <c r="B514" s="19"/>
      <c r="C514" s="129" t="s">
        <v>870</v>
      </c>
      <c r="D514" s="129" t="s">
        <v>130</v>
      </c>
      <c r="E514" s="130" t="s">
        <v>871</v>
      </c>
      <c r="F514" s="131" t="s">
        <v>872</v>
      </c>
      <c r="G514" s="132" t="s">
        <v>197</v>
      </c>
      <c r="H514" s="133">
        <v>0.85499999999999998</v>
      </c>
      <c r="I514" s="134"/>
      <c r="J514" s="135">
        <f>ROUND(I514*H514,2)</f>
        <v>0</v>
      </c>
      <c r="K514" s="131" t="s">
        <v>134</v>
      </c>
      <c r="L514" s="19"/>
      <c r="M514" s="136" t="s">
        <v>1</v>
      </c>
      <c r="N514" s="137" t="s">
        <v>41</v>
      </c>
      <c r="O514" s="18"/>
      <c r="P514" s="138">
        <f>O514*H514</f>
        <v>0</v>
      </c>
      <c r="Q514" s="138">
        <v>1.5E-3</v>
      </c>
      <c r="R514" s="138">
        <f>Q514*H514</f>
        <v>1.2825E-3</v>
      </c>
      <c r="S514" s="138">
        <v>0</v>
      </c>
      <c r="T514" s="139">
        <f>S514*H514</f>
        <v>0</v>
      </c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40" t="s">
        <v>277</v>
      </c>
      <c r="AS514" s="18"/>
      <c r="AT514" s="140" t="s">
        <v>130</v>
      </c>
      <c r="AU514" s="140" t="s">
        <v>86</v>
      </c>
      <c r="AV514" s="18"/>
      <c r="AW514" s="18"/>
      <c r="AX514" s="18"/>
      <c r="AY514" s="3" t="s">
        <v>127</v>
      </c>
      <c r="AZ514" s="18"/>
      <c r="BA514" s="18"/>
      <c r="BB514" s="18"/>
      <c r="BC514" s="18"/>
      <c r="BD514" s="18"/>
      <c r="BE514" s="141">
        <f>IF(N514="základní",J514,0)</f>
        <v>0</v>
      </c>
      <c r="BF514" s="141">
        <f>IF(N514="snížená",J514,0)</f>
        <v>0</v>
      </c>
      <c r="BG514" s="141">
        <f>IF(N514="zákl. přenesená",J514,0)</f>
        <v>0</v>
      </c>
      <c r="BH514" s="141">
        <f>IF(N514="sníž. přenesená",J514,0)</f>
        <v>0</v>
      </c>
      <c r="BI514" s="141">
        <f>IF(N514="nulová",J514,0)</f>
        <v>0</v>
      </c>
      <c r="BJ514" s="3" t="s">
        <v>84</v>
      </c>
      <c r="BK514" s="141">
        <f>ROUND(I514*H514,2)</f>
        <v>0</v>
      </c>
      <c r="BL514" s="3" t="s">
        <v>277</v>
      </c>
      <c r="BM514" s="140" t="s">
        <v>873</v>
      </c>
    </row>
    <row r="515" spans="1:65" ht="15.75" customHeight="1">
      <c r="A515" s="148"/>
      <c r="B515" s="149"/>
      <c r="C515" s="148"/>
      <c r="D515" s="150" t="s">
        <v>199</v>
      </c>
      <c r="E515" s="151" t="s">
        <v>1</v>
      </c>
      <c r="F515" s="152" t="s">
        <v>874</v>
      </c>
      <c r="G515" s="148"/>
      <c r="H515" s="151" t="s">
        <v>1</v>
      </c>
      <c r="I515" s="148"/>
      <c r="J515" s="148"/>
      <c r="K515" s="148"/>
      <c r="L515" s="149"/>
      <c r="M515" s="153"/>
      <c r="N515" s="148"/>
      <c r="O515" s="148"/>
      <c r="P515" s="148"/>
      <c r="Q515" s="148"/>
      <c r="R515" s="148"/>
      <c r="S515" s="148"/>
      <c r="T515" s="154"/>
      <c r="U515" s="148"/>
      <c r="V515" s="148"/>
      <c r="W515" s="14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51" t="s">
        <v>199</v>
      </c>
      <c r="AU515" s="151" t="s">
        <v>86</v>
      </c>
      <c r="AV515" s="148" t="s">
        <v>84</v>
      </c>
      <c r="AW515" s="148" t="s">
        <v>32</v>
      </c>
      <c r="AX515" s="148" t="s">
        <v>76</v>
      </c>
      <c r="AY515" s="151" t="s">
        <v>127</v>
      </c>
      <c r="AZ515" s="148"/>
      <c r="BA515" s="148"/>
      <c r="BB515" s="148"/>
      <c r="BC515" s="148"/>
      <c r="BD515" s="148"/>
      <c r="BE515" s="148"/>
      <c r="BF515" s="148"/>
      <c r="BG515" s="148"/>
      <c r="BH515" s="148"/>
      <c r="BI515" s="148"/>
      <c r="BJ515" s="148"/>
      <c r="BK515" s="148"/>
      <c r="BL515" s="148"/>
      <c r="BM515" s="148"/>
    </row>
    <row r="516" spans="1:65" ht="15.75" customHeight="1">
      <c r="A516" s="155"/>
      <c r="B516" s="156"/>
      <c r="C516" s="155"/>
      <c r="D516" s="150" t="s">
        <v>199</v>
      </c>
      <c r="E516" s="157" t="s">
        <v>1</v>
      </c>
      <c r="F516" s="158" t="s">
        <v>875</v>
      </c>
      <c r="G516" s="155"/>
      <c r="H516" s="159">
        <v>3.7</v>
      </c>
      <c r="I516" s="155"/>
      <c r="J516" s="155"/>
      <c r="K516" s="155"/>
      <c r="L516" s="156"/>
      <c r="M516" s="160"/>
      <c r="N516" s="155"/>
      <c r="O516" s="155"/>
      <c r="P516" s="155"/>
      <c r="Q516" s="155"/>
      <c r="R516" s="155"/>
      <c r="S516" s="155"/>
      <c r="T516" s="161"/>
      <c r="U516" s="155"/>
      <c r="V516" s="155"/>
      <c r="W516" s="155"/>
      <c r="X516" s="155"/>
      <c r="Y516" s="155"/>
      <c r="Z516" s="155"/>
      <c r="AA516" s="155"/>
      <c r="AB516" s="155"/>
      <c r="AC516" s="155"/>
      <c r="AD516" s="155"/>
      <c r="AE516" s="155"/>
      <c r="AF516" s="155"/>
      <c r="AG516" s="155"/>
      <c r="AH516" s="155"/>
      <c r="AI516" s="155"/>
      <c r="AJ516" s="155"/>
      <c r="AK516" s="155"/>
      <c r="AL516" s="155"/>
      <c r="AM516" s="155"/>
      <c r="AN516" s="155"/>
      <c r="AO516" s="155"/>
      <c r="AP516" s="155"/>
      <c r="AQ516" s="155"/>
      <c r="AR516" s="155"/>
      <c r="AS516" s="155"/>
      <c r="AT516" s="157" t="s">
        <v>199</v>
      </c>
      <c r="AU516" s="157" t="s">
        <v>86</v>
      </c>
      <c r="AV516" s="155" t="s">
        <v>86</v>
      </c>
      <c r="AW516" s="155" t="s">
        <v>32</v>
      </c>
      <c r="AX516" s="155" t="s">
        <v>76</v>
      </c>
      <c r="AY516" s="157" t="s">
        <v>127</v>
      </c>
      <c r="AZ516" s="155"/>
      <c r="BA516" s="155"/>
      <c r="BB516" s="155"/>
      <c r="BC516" s="155"/>
      <c r="BD516" s="155"/>
      <c r="BE516" s="155"/>
      <c r="BF516" s="155"/>
      <c r="BG516" s="155"/>
      <c r="BH516" s="155"/>
      <c r="BI516" s="155"/>
      <c r="BJ516" s="155"/>
      <c r="BK516" s="155"/>
      <c r="BL516" s="155"/>
      <c r="BM516" s="155"/>
    </row>
    <row r="517" spans="1:65" ht="15.75" customHeight="1">
      <c r="A517" s="148"/>
      <c r="B517" s="149"/>
      <c r="C517" s="148"/>
      <c r="D517" s="150" t="s">
        <v>199</v>
      </c>
      <c r="E517" s="151" t="s">
        <v>1</v>
      </c>
      <c r="F517" s="152" t="s">
        <v>876</v>
      </c>
      <c r="G517" s="148"/>
      <c r="H517" s="151" t="s">
        <v>1</v>
      </c>
      <c r="I517" s="148"/>
      <c r="J517" s="148"/>
      <c r="K517" s="148"/>
      <c r="L517" s="149"/>
      <c r="M517" s="153"/>
      <c r="N517" s="148"/>
      <c r="O517" s="148"/>
      <c r="P517" s="148"/>
      <c r="Q517" s="148"/>
      <c r="R517" s="148"/>
      <c r="S517" s="148"/>
      <c r="T517" s="154"/>
      <c r="U517" s="148"/>
      <c r="V517" s="148"/>
      <c r="W517" s="14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51" t="s">
        <v>199</v>
      </c>
      <c r="AU517" s="151" t="s">
        <v>86</v>
      </c>
      <c r="AV517" s="148" t="s">
        <v>84</v>
      </c>
      <c r="AW517" s="148" t="s">
        <v>32</v>
      </c>
      <c r="AX517" s="148" t="s">
        <v>76</v>
      </c>
      <c r="AY517" s="151" t="s">
        <v>127</v>
      </c>
      <c r="AZ517" s="148"/>
      <c r="BA517" s="148"/>
      <c r="BB517" s="148"/>
      <c r="BC517" s="148"/>
      <c r="BD517" s="148"/>
      <c r="BE517" s="148"/>
      <c r="BF517" s="148"/>
      <c r="BG517" s="148"/>
      <c r="BH517" s="148"/>
      <c r="BI517" s="148"/>
      <c r="BJ517" s="148"/>
      <c r="BK517" s="148"/>
      <c r="BL517" s="148"/>
      <c r="BM517" s="148"/>
    </row>
    <row r="518" spans="1:65" ht="15.75" customHeight="1">
      <c r="A518" s="155"/>
      <c r="B518" s="156"/>
      <c r="C518" s="155"/>
      <c r="D518" s="150" t="s">
        <v>199</v>
      </c>
      <c r="E518" s="157" t="s">
        <v>1</v>
      </c>
      <c r="F518" s="158" t="s">
        <v>877</v>
      </c>
      <c r="G518" s="155"/>
      <c r="H518" s="159">
        <v>0.85499999999999998</v>
      </c>
      <c r="I518" s="155"/>
      <c r="J518" s="155"/>
      <c r="K518" s="155"/>
      <c r="L518" s="156"/>
      <c r="M518" s="160"/>
      <c r="N518" s="155"/>
      <c r="O518" s="155"/>
      <c r="P518" s="155"/>
      <c r="Q518" s="155"/>
      <c r="R518" s="155"/>
      <c r="S518" s="155"/>
      <c r="T518" s="161"/>
      <c r="U518" s="155"/>
      <c r="V518" s="155"/>
      <c r="W518" s="155"/>
      <c r="X518" s="155"/>
      <c r="Y518" s="155"/>
      <c r="Z518" s="155"/>
      <c r="AA518" s="155"/>
      <c r="AB518" s="155"/>
      <c r="AC518" s="155"/>
      <c r="AD518" s="155"/>
      <c r="AE518" s="155"/>
      <c r="AF518" s="155"/>
      <c r="AG518" s="155"/>
      <c r="AH518" s="155"/>
      <c r="AI518" s="155"/>
      <c r="AJ518" s="155"/>
      <c r="AK518" s="155"/>
      <c r="AL518" s="155"/>
      <c r="AM518" s="155"/>
      <c r="AN518" s="155"/>
      <c r="AO518" s="155"/>
      <c r="AP518" s="155"/>
      <c r="AQ518" s="155"/>
      <c r="AR518" s="155"/>
      <c r="AS518" s="155"/>
      <c r="AT518" s="157" t="s">
        <v>199</v>
      </c>
      <c r="AU518" s="157" t="s">
        <v>86</v>
      </c>
      <c r="AV518" s="155" t="s">
        <v>86</v>
      </c>
      <c r="AW518" s="155" t="s">
        <v>32</v>
      </c>
      <c r="AX518" s="155" t="s">
        <v>84</v>
      </c>
      <c r="AY518" s="157" t="s">
        <v>127</v>
      </c>
      <c r="AZ518" s="155"/>
      <c r="BA518" s="155"/>
      <c r="BB518" s="155"/>
      <c r="BC518" s="155"/>
      <c r="BD518" s="155"/>
      <c r="BE518" s="155"/>
      <c r="BF518" s="155"/>
      <c r="BG518" s="155"/>
      <c r="BH518" s="155"/>
      <c r="BI518" s="155"/>
      <c r="BJ518" s="155"/>
      <c r="BK518" s="155"/>
      <c r="BL518" s="155"/>
      <c r="BM518" s="155"/>
    </row>
    <row r="519" spans="1:65" ht="24" customHeight="1">
      <c r="A519" s="18"/>
      <c r="B519" s="19"/>
      <c r="C519" s="129" t="s">
        <v>878</v>
      </c>
      <c r="D519" s="129" t="s">
        <v>130</v>
      </c>
      <c r="E519" s="130" t="s">
        <v>879</v>
      </c>
      <c r="F519" s="131" t="s">
        <v>880</v>
      </c>
      <c r="G519" s="132" t="s">
        <v>209</v>
      </c>
      <c r="H519" s="133">
        <v>2.4500000000000002</v>
      </c>
      <c r="I519" s="134"/>
      <c r="J519" s="135">
        <f>ROUND(I519*H519,2)</f>
        <v>0</v>
      </c>
      <c r="K519" s="131" t="s">
        <v>134</v>
      </c>
      <c r="L519" s="19"/>
      <c r="M519" s="136" t="s">
        <v>1</v>
      </c>
      <c r="N519" s="137" t="s">
        <v>41</v>
      </c>
      <c r="O519" s="18"/>
      <c r="P519" s="138">
        <f>O519*H519</f>
        <v>0</v>
      </c>
      <c r="Q519" s="138">
        <v>2.7500000000000002E-4</v>
      </c>
      <c r="R519" s="138">
        <f>Q519*H519</f>
        <v>6.7375000000000009E-4</v>
      </c>
      <c r="S519" s="138">
        <v>0</v>
      </c>
      <c r="T519" s="139">
        <f>S519*H519</f>
        <v>0</v>
      </c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40" t="s">
        <v>277</v>
      </c>
      <c r="AS519" s="18"/>
      <c r="AT519" s="140" t="s">
        <v>130</v>
      </c>
      <c r="AU519" s="140" t="s">
        <v>86</v>
      </c>
      <c r="AV519" s="18"/>
      <c r="AW519" s="18"/>
      <c r="AX519" s="18"/>
      <c r="AY519" s="3" t="s">
        <v>127</v>
      </c>
      <c r="AZ519" s="18"/>
      <c r="BA519" s="18"/>
      <c r="BB519" s="18"/>
      <c r="BC519" s="18"/>
      <c r="BD519" s="18"/>
      <c r="BE519" s="141">
        <f>IF(N519="základní",J519,0)</f>
        <v>0</v>
      </c>
      <c r="BF519" s="141">
        <f>IF(N519="snížená",J519,0)</f>
        <v>0</v>
      </c>
      <c r="BG519" s="141">
        <f>IF(N519="zákl. přenesená",J519,0)</f>
        <v>0</v>
      </c>
      <c r="BH519" s="141">
        <f>IF(N519="sníž. přenesená",J519,0)</f>
        <v>0</v>
      </c>
      <c r="BI519" s="141">
        <f>IF(N519="nulová",J519,0)</f>
        <v>0</v>
      </c>
      <c r="BJ519" s="3" t="s">
        <v>84</v>
      </c>
      <c r="BK519" s="141">
        <f>ROUND(I519*H519,2)</f>
        <v>0</v>
      </c>
      <c r="BL519" s="3" t="s">
        <v>277</v>
      </c>
      <c r="BM519" s="140" t="s">
        <v>881</v>
      </c>
    </row>
    <row r="520" spans="1:65" ht="15.75" customHeight="1">
      <c r="A520" s="155"/>
      <c r="B520" s="156"/>
      <c r="C520" s="155"/>
      <c r="D520" s="150" t="s">
        <v>199</v>
      </c>
      <c r="E520" s="157" t="s">
        <v>1</v>
      </c>
      <c r="F520" s="158" t="s">
        <v>882</v>
      </c>
      <c r="G520" s="155"/>
      <c r="H520" s="159">
        <v>2.4500000000000002</v>
      </c>
      <c r="I520" s="155"/>
      <c r="J520" s="155"/>
      <c r="K520" s="155"/>
      <c r="L520" s="156"/>
      <c r="M520" s="160"/>
      <c r="N520" s="155"/>
      <c r="O520" s="155"/>
      <c r="P520" s="155"/>
      <c r="Q520" s="155"/>
      <c r="R520" s="155"/>
      <c r="S520" s="155"/>
      <c r="T520" s="161"/>
      <c r="U520" s="155"/>
      <c r="V520" s="155"/>
      <c r="W520" s="155"/>
      <c r="X520" s="155"/>
      <c r="Y520" s="155"/>
      <c r="Z520" s="155"/>
      <c r="AA520" s="155"/>
      <c r="AB520" s="155"/>
      <c r="AC520" s="155"/>
      <c r="AD520" s="155"/>
      <c r="AE520" s="155"/>
      <c r="AF520" s="155"/>
      <c r="AG520" s="155"/>
      <c r="AH520" s="155"/>
      <c r="AI520" s="155"/>
      <c r="AJ520" s="155"/>
      <c r="AK520" s="155"/>
      <c r="AL520" s="155"/>
      <c r="AM520" s="155"/>
      <c r="AN520" s="155"/>
      <c r="AO520" s="155"/>
      <c r="AP520" s="155"/>
      <c r="AQ520" s="155"/>
      <c r="AR520" s="155"/>
      <c r="AS520" s="155"/>
      <c r="AT520" s="157" t="s">
        <v>199</v>
      </c>
      <c r="AU520" s="157" t="s">
        <v>86</v>
      </c>
      <c r="AV520" s="155" t="s">
        <v>86</v>
      </c>
      <c r="AW520" s="155" t="s">
        <v>32</v>
      </c>
      <c r="AX520" s="155" t="s">
        <v>84</v>
      </c>
      <c r="AY520" s="157" t="s">
        <v>127</v>
      </c>
      <c r="AZ520" s="155"/>
      <c r="BA520" s="155"/>
      <c r="BB520" s="155"/>
      <c r="BC520" s="155"/>
      <c r="BD520" s="155"/>
      <c r="BE520" s="155"/>
      <c r="BF520" s="155"/>
      <c r="BG520" s="155"/>
      <c r="BH520" s="155"/>
      <c r="BI520" s="155"/>
      <c r="BJ520" s="155"/>
      <c r="BK520" s="155"/>
      <c r="BL520" s="155"/>
      <c r="BM520" s="155"/>
    </row>
    <row r="521" spans="1:65" ht="33" customHeight="1">
      <c r="A521" s="18"/>
      <c r="B521" s="19"/>
      <c r="C521" s="129" t="s">
        <v>883</v>
      </c>
      <c r="D521" s="129" t="s">
        <v>130</v>
      </c>
      <c r="E521" s="130" t="s">
        <v>884</v>
      </c>
      <c r="F521" s="131" t="s">
        <v>885</v>
      </c>
      <c r="G521" s="132" t="s">
        <v>197</v>
      </c>
      <c r="H521" s="133">
        <v>79.290000000000006</v>
      </c>
      <c r="I521" s="134"/>
      <c r="J521" s="135">
        <f>ROUND(I521*H521,2)</f>
        <v>0</v>
      </c>
      <c r="K521" s="131" t="s">
        <v>134</v>
      </c>
      <c r="L521" s="19"/>
      <c r="M521" s="136" t="s">
        <v>1</v>
      </c>
      <c r="N521" s="137" t="s">
        <v>41</v>
      </c>
      <c r="O521" s="18"/>
      <c r="P521" s="138">
        <f>O521*H521</f>
        <v>0</v>
      </c>
      <c r="Q521" s="138">
        <v>9.0880000000000006E-3</v>
      </c>
      <c r="R521" s="138">
        <f>Q521*H521</f>
        <v>0.72058752000000015</v>
      </c>
      <c r="S521" s="138">
        <v>0</v>
      </c>
      <c r="T521" s="139">
        <f>S521*H521</f>
        <v>0</v>
      </c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40" t="s">
        <v>277</v>
      </c>
      <c r="AS521" s="18"/>
      <c r="AT521" s="140" t="s">
        <v>130</v>
      </c>
      <c r="AU521" s="140" t="s">
        <v>86</v>
      </c>
      <c r="AV521" s="18"/>
      <c r="AW521" s="18"/>
      <c r="AX521" s="18"/>
      <c r="AY521" s="3" t="s">
        <v>127</v>
      </c>
      <c r="AZ521" s="18"/>
      <c r="BA521" s="18"/>
      <c r="BB521" s="18"/>
      <c r="BC521" s="18"/>
      <c r="BD521" s="18"/>
      <c r="BE521" s="141">
        <f>IF(N521="základní",J521,0)</f>
        <v>0</v>
      </c>
      <c r="BF521" s="141">
        <f>IF(N521="snížená",J521,0)</f>
        <v>0</v>
      </c>
      <c r="BG521" s="141">
        <f>IF(N521="zákl. přenesená",J521,0)</f>
        <v>0</v>
      </c>
      <c r="BH521" s="141">
        <f>IF(N521="sníž. přenesená",J521,0)</f>
        <v>0</v>
      </c>
      <c r="BI521" s="141">
        <f>IF(N521="nulová",J521,0)</f>
        <v>0</v>
      </c>
      <c r="BJ521" s="3" t="s">
        <v>84</v>
      </c>
      <c r="BK521" s="141">
        <f>ROUND(I521*H521,2)</f>
        <v>0</v>
      </c>
      <c r="BL521" s="3" t="s">
        <v>277</v>
      </c>
      <c r="BM521" s="140" t="s">
        <v>886</v>
      </c>
    </row>
    <row r="522" spans="1:65" ht="15.75" customHeight="1">
      <c r="A522" s="148"/>
      <c r="B522" s="149"/>
      <c r="C522" s="148"/>
      <c r="D522" s="150" t="s">
        <v>199</v>
      </c>
      <c r="E522" s="151" t="s">
        <v>1</v>
      </c>
      <c r="F522" s="152" t="s">
        <v>396</v>
      </c>
      <c r="G522" s="148"/>
      <c r="H522" s="151" t="s">
        <v>1</v>
      </c>
      <c r="I522" s="148"/>
      <c r="J522" s="148"/>
      <c r="K522" s="148"/>
      <c r="L522" s="149"/>
      <c r="M522" s="153"/>
      <c r="N522" s="148"/>
      <c r="O522" s="148"/>
      <c r="P522" s="148"/>
      <c r="Q522" s="148"/>
      <c r="R522" s="148"/>
      <c r="S522" s="148"/>
      <c r="T522" s="154"/>
      <c r="U522" s="148"/>
      <c r="V522" s="148"/>
      <c r="W522" s="14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/>
      <c r="AH522" s="148"/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51" t="s">
        <v>199</v>
      </c>
      <c r="AU522" s="151" t="s">
        <v>86</v>
      </c>
      <c r="AV522" s="148" t="s">
        <v>84</v>
      </c>
      <c r="AW522" s="148" t="s">
        <v>32</v>
      </c>
      <c r="AX522" s="148" t="s">
        <v>76</v>
      </c>
      <c r="AY522" s="151" t="s">
        <v>127</v>
      </c>
      <c r="AZ522" s="148"/>
      <c r="BA522" s="148"/>
      <c r="BB522" s="148"/>
      <c r="BC522" s="148"/>
      <c r="BD522" s="148"/>
      <c r="BE522" s="148"/>
      <c r="BF522" s="148"/>
      <c r="BG522" s="148"/>
      <c r="BH522" s="148"/>
      <c r="BI522" s="148"/>
      <c r="BJ522" s="148"/>
      <c r="BK522" s="148"/>
      <c r="BL522" s="148"/>
      <c r="BM522" s="148"/>
    </row>
    <row r="523" spans="1:65" ht="15.75" customHeight="1">
      <c r="A523" s="155"/>
      <c r="B523" s="156"/>
      <c r="C523" s="155"/>
      <c r="D523" s="150" t="s">
        <v>199</v>
      </c>
      <c r="E523" s="157" t="s">
        <v>1</v>
      </c>
      <c r="F523" s="158" t="s">
        <v>887</v>
      </c>
      <c r="G523" s="155"/>
      <c r="H523" s="159">
        <v>13.32</v>
      </c>
      <c r="I523" s="155"/>
      <c r="J523" s="155"/>
      <c r="K523" s="155"/>
      <c r="L523" s="156"/>
      <c r="M523" s="160"/>
      <c r="N523" s="155"/>
      <c r="O523" s="155"/>
      <c r="P523" s="155"/>
      <c r="Q523" s="155"/>
      <c r="R523" s="155"/>
      <c r="S523" s="155"/>
      <c r="T523" s="161"/>
      <c r="U523" s="155"/>
      <c r="V523" s="155"/>
      <c r="W523" s="155"/>
      <c r="X523" s="155"/>
      <c r="Y523" s="155"/>
      <c r="Z523" s="155"/>
      <c r="AA523" s="155"/>
      <c r="AB523" s="155"/>
      <c r="AC523" s="155"/>
      <c r="AD523" s="155"/>
      <c r="AE523" s="155"/>
      <c r="AF523" s="155"/>
      <c r="AG523" s="155"/>
      <c r="AH523" s="155"/>
      <c r="AI523" s="155"/>
      <c r="AJ523" s="155"/>
      <c r="AK523" s="155"/>
      <c r="AL523" s="155"/>
      <c r="AM523" s="155"/>
      <c r="AN523" s="155"/>
      <c r="AO523" s="155"/>
      <c r="AP523" s="155"/>
      <c r="AQ523" s="155"/>
      <c r="AR523" s="155"/>
      <c r="AS523" s="155"/>
      <c r="AT523" s="157" t="s">
        <v>199</v>
      </c>
      <c r="AU523" s="157" t="s">
        <v>86</v>
      </c>
      <c r="AV523" s="155" t="s">
        <v>86</v>
      </c>
      <c r="AW523" s="155" t="s">
        <v>32</v>
      </c>
      <c r="AX523" s="155" t="s">
        <v>76</v>
      </c>
      <c r="AY523" s="157" t="s">
        <v>127</v>
      </c>
      <c r="AZ523" s="155"/>
      <c r="BA523" s="155"/>
      <c r="BB523" s="155"/>
      <c r="BC523" s="155"/>
      <c r="BD523" s="155"/>
      <c r="BE523" s="155"/>
      <c r="BF523" s="155"/>
      <c r="BG523" s="155"/>
      <c r="BH523" s="155"/>
      <c r="BI523" s="155"/>
      <c r="BJ523" s="155"/>
      <c r="BK523" s="155"/>
      <c r="BL523" s="155"/>
      <c r="BM523" s="155"/>
    </row>
    <row r="524" spans="1:65" ht="15.75" customHeight="1">
      <c r="A524" s="155"/>
      <c r="B524" s="156"/>
      <c r="C524" s="155"/>
      <c r="D524" s="150" t="s">
        <v>199</v>
      </c>
      <c r="E524" s="157" t="s">
        <v>1</v>
      </c>
      <c r="F524" s="158" t="s">
        <v>560</v>
      </c>
      <c r="G524" s="155"/>
      <c r="H524" s="159">
        <v>2.16</v>
      </c>
      <c r="I524" s="155"/>
      <c r="J524" s="155"/>
      <c r="K524" s="155"/>
      <c r="L524" s="156"/>
      <c r="M524" s="160"/>
      <c r="N524" s="155"/>
      <c r="O524" s="155"/>
      <c r="P524" s="155"/>
      <c r="Q524" s="155"/>
      <c r="R524" s="155"/>
      <c r="S524" s="155"/>
      <c r="T524" s="161"/>
      <c r="U524" s="155"/>
      <c r="V524" s="155"/>
      <c r="W524" s="155"/>
      <c r="X524" s="155"/>
      <c r="Y524" s="155"/>
      <c r="Z524" s="155"/>
      <c r="AA524" s="155"/>
      <c r="AB524" s="155"/>
      <c r="AC524" s="155"/>
      <c r="AD524" s="155"/>
      <c r="AE524" s="155"/>
      <c r="AF524" s="155"/>
      <c r="AG524" s="155"/>
      <c r="AH524" s="155"/>
      <c r="AI524" s="155"/>
      <c r="AJ524" s="155"/>
      <c r="AK524" s="155"/>
      <c r="AL524" s="155"/>
      <c r="AM524" s="155"/>
      <c r="AN524" s="155"/>
      <c r="AO524" s="155"/>
      <c r="AP524" s="155"/>
      <c r="AQ524" s="155"/>
      <c r="AR524" s="155"/>
      <c r="AS524" s="155"/>
      <c r="AT524" s="157" t="s">
        <v>199</v>
      </c>
      <c r="AU524" s="157" t="s">
        <v>86</v>
      </c>
      <c r="AV524" s="155" t="s">
        <v>86</v>
      </c>
      <c r="AW524" s="155" t="s">
        <v>32</v>
      </c>
      <c r="AX524" s="155" t="s">
        <v>76</v>
      </c>
      <c r="AY524" s="157" t="s">
        <v>127</v>
      </c>
      <c r="AZ524" s="155"/>
      <c r="BA524" s="155"/>
      <c r="BB524" s="155"/>
      <c r="BC524" s="155"/>
      <c r="BD524" s="155"/>
      <c r="BE524" s="155"/>
      <c r="BF524" s="155"/>
      <c r="BG524" s="155"/>
      <c r="BH524" s="155"/>
      <c r="BI524" s="155"/>
      <c r="BJ524" s="155"/>
      <c r="BK524" s="155"/>
      <c r="BL524" s="155"/>
      <c r="BM524" s="155"/>
    </row>
    <row r="525" spans="1:65" ht="15.75" customHeight="1">
      <c r="A525" s="155"/>
      <c r="B525" s="156"/>
      <c r="C525" s="155"/>
      <c r="D525" s="150" t="s">
        <v>199</v>
      </c>
      <c r="E525" s="157" t="s">
        <v>1</v>
      </c>
      <c r="F525" s="158" t="s">
        <v>888</v>
      </c>
      <c r="G525" s="155"/>
      <c r="H525" s="159">
        <v>2.88</v>
      </c>
      <c r="I525" s="155"/>
      <c r="J525" s="155"/>
      <c r="K525" s="155"/>
      <c r="L525" s="156"/>
      <c r="M525" s="160"/>
      <c r="N525" s="155"/>
      <c r="O525" s="155"/>
      <c r="P525" s="155"/>
      <c r="Q525" s="155"/>
      <c r="R525" s="155"/>
      <c r="S525" s="155"/>
      <c r="T525" s="161"/>
      <c r="U525" s="155"/>
      <c r="V525" s="155"/>
      <c r="W525" s="155"/>
      <c r="X525" s="155"/>
      <c r="Y525" s="155"/>
      <c r="Z525" s="155"/>
      <c r="AA525" s="155"/>
      <c r="AB525" s="155"/>
      <c r="AC525" s="155"/>
      <c r="AD525" s="155"/>
      <c r="AE525" s="155"/>
      <c r="AF525" s="155"/>
      <c r="AG525" s="155"/>
      <c r="AH525" s="155"/>
      <c r="AI525" s="155"/>
      <c r="AJ525" s="155"/>
      <c r="AK525" s="155"/>
      <c r="AL525" s="155"/>
      <c r="AM525" s="155"/>
      <c r="AN525" s="155"/>
      <c r="AO525" s="155"/>
      <c r="AP525" s="155"/>
      <c r="AQ525" s="155"/>
      <c r="AR525" s="155"/>
      <c r="AS525" s="155"/>
      <c r="AT525" s="157" t="s">
        <v>199</v>
      </c>
      <c r="AU525" s="157" t="s">
        <v>86</v>
      </c>
      <c r="AV525" s="155" t="s">
        <v>86</v>
      </c>
      <c r="AW525" s="155" t="s">
        <v>32</v>
      </c>
      <c r="AX525" s="155" t="s">
        <v>76</v>
      </c>
      <c r="AY525" s="157" t="s">
        <v>127</v>
      </c>
      <c r="AZ525" s="155"/>
      <c r="BA525" s="155"/>
      <c r="BB525" s="155"/>
      <c r="BC525" s="155"/>
      <c r="BD525" s="155"/>
      <c r="BE525" s="155"/>
      <c r="BF525" s="155"/>
      <c r="BG525" s="155"/>
      <c r="BH525" s="155"/>
      <c r="BI525" s="155"/>
      <c r="BJ525" s="155"/>
      <c r="BK525" s="155"/>
      <c r="BL525" s="155"/>
      <c r="BM525" s="155"/>
    </row>
    <row r="526" spans="1:65" ht="15.75" customHeight="1">
      <c r="A526" s="155"/>
      <c r="B526" s="156"/>
      <c r="C526" s="155"/>
      <c r="D526" s="150" t="s">
        <v>199</v>
      </c>
      <c r="E526" s="157" t="s">
        <v>1</v>
      </c>
      <c r="F526" s="158" t="s">
        <v>889</v>
      </c>
      <c r="G526" s="155"/>
      <c r="H526" s="159">
        <v>11.4</v>
      </c>
      <c r="I526" s="155"/>
      <c r="J526" s="155"/>
      <c r="K526" s="155"/>
      <c r="L526" s="156"/>
      <c r="M526" s="160"/>
      <c r="N526" s="155"/>
      <c r="O526" s="155"/>
      <c r="P526" s="155"/>
      <c r="Q526" s="155"/>
      <c r="R526" s="155"/>
      <c r="S526" s="155"/>
      <c r="T526" s="161"/>
      <c r="U526" s="155"/>
      <c r="V526" s="155"/>
      <c r="W526" s="155"/>
      <c r="X526" s="155"/>
      <c r="Y526" s="155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7" t="s">
        <v>199</v>
      </c>
      <c r="AU526" s="157" t="s">
        <v>86</v>
      </c>
      <c r="AV526" s="155" t="s">
        <v>86</v>
      </c>
      <c r="AW526" s="155" t="s">
        <v>32</v>
      </c>
      <c r="AX526" s="155" t="s">
        <v>76</v>
      </c>
      <c r="AY526" s="157" t="s">
        <v>127</v>
      </c>
      <c r="AZ526" s="155"/>
      <c r="BA526" s="155"/>
      <c r="BB526" s="155"/>
      <c r="BC526" s="155"/>
      <c r="BD526" s="155"/>
      <c r="BE526" s="155"/>
      <c r="BF526" s="155"/>
      <c r="BG526" s="155"/>
      <c r="BH526" s="155"/>
      <c r="BI526" s="155"/>
      <c r="BJ526" s="155"/>
      <c r="BK526" s="155"/>
      <c r="BL526" s="155"/>
      <c r="BM526" s="155"/>
    </row>
    <row r="527" spans="1:65" ht="15.75" customHeight="1">
      <c r="A527" s="155"/>
      <c r="B527" s="156"/>
      <c r="C527" s="155"/>
      <c r="D527" s="150" t="s">
        <v>199</v>
      </c>
      <c r="E527" s="157" t="s">
        <v>1</v>
      </c>
      <c r="F527" s="158" t="s">
        <v>890</v>
      </c>
      <c r="G527" s="155"/>
      <c r="H527" s="159">
        <v>9</v>
      </c>
      <c r="I527" s="155"/>
      <c r="J527" s="155"/>
      <c r="K527" s="155"/>
      <c r="L527" s="156"/>
      <c r="M527" s="160"/>
      <c r="N527" s="155"/>
      <c r="O527" s="155"/>
      <c r="P527" s="155"/>
      <c r="Q527" s="155"/>
      <c r="R527" s="155"/>
      <c r="S527" s="155"/>
      <c r="T527" s="161"/>
      <c r="U527" s="155"/>
      <c r="V527" s="155"/>
      <c r="W527" s="155"/>
      <c r="X527" s="155"/>
      <c r="Y527" s="155"/>
      <c r="Z527" s="155"/>
      <c r="AA527" s="155"/>
      <c r="AB527" s="155"/>
      <c r="AC527" s="155"/>
      <c r="AD527" s="155"/>
      <c r="AE527" s="155"/>
      <c r="AF527" s="155"/>
      <c r="AG527" s="155"/>
      <c r="AH527" s="155"/>
      <c r="AI527" s="155"/>
      <c r="AJ527" s="155"/>
      <c r="AK527" s="155"/>
      <c r="AL527" s="155"/>
      <c r="AM527" s="155"/>
      <c r="AN527" s="155"/>
      <c r="AO527" s="155"/>
      <c r="AP527" s="155"/>
      <c r="AQ527" s="155"/>
      <c r="AR527" s="155"/>
      <c r="AS527" s="155"/>
      <c r="AT527" s="157" t="s">
        <v>199</v>
      </c>
      <c r="AU527" s="157" t="s">
        <v>86</v>
      </c>
      <c r="AV527" s="155" t="s">
        <v>86</v>
      </c>
      <c r="AW527" s="155" t="s">
        <v>32</v>
      </c>
      <c r="AX527" s="155" t="s">
        <v>76</v>
      </c>
      <c r="AY527" s="157" t="s">
        <v>127</v>
      </c>
      <c r="AZ527" s="155"/>
      <c r="BA527" s="155"/>
      <c r="BB527" s="155"/>
      <c r="BC527" s="155"/>
      <c r="BD527" s="155"/>
      <c r="BE527" s="155"/>
      <c r="BF527" s="155"/>
      <c r="BG527" s="155"/>
      <c r="BH527" s="155"/>
      <c r="BI527" s="155"/>
      <c r="BJ527" s="155"/>
      <c r="BK527" s="155"/>
      <c r="BL527" s="155"/>
      <c r="BM527" s="155"/>
    </row>
    <row r="528" spans="1:65" ht="15.75" customHeight="1">
      <c r="A528" s="155"/>
      <c r="B528" s="156"/>
      <c r="C528" s="155"/>
      <c r="D528" s="150" t="s">
        <v>199</v>
      </c>
      <c r="E528" s="157" t="s">
        <v>1</v>
      </c>
      <c r="F528" s="158" t="s">
        <v>891</v>
      </c>
      <c r="G528" s="155"/>
      <c r="H528" s="159">
        <v>9.9</v>
      </c>
      <c r="I528" s="155"/>
      <c r="J528" s="155"/>
      <c r="K528" s="155"/>
      <c r="L528" s="156"/>
      <c r="M528" s="160"/>
      <c r="N528" s="155"/>
      <c r="O528" s="155"/>
      <c r="P528" s="155"/>
      <c r="Q528" s="155"/>
      <c r="R528" s="155"/>
      <c r="S528" s="155"/>
      <c r="T528" s="161"/>
      <c r="U528" s="155"/>
      <c r="V528" s="155"/>
      <c r="W528" s="155"/>
      <c r="X528" s="155"/>
      <c r="Y528" s="155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7" t="s">
        <v>199</v>
      </c>
      <c r="AU528" s="157" t="s">
        <v>86</v>
      </c>
      <c r="AV528" s="155" t="s">
        <v>86</v>
      </c>
      <c r="AW528" s="155" t="s">
        <v>32</v>
      </c>
      <c r="AX528" s="155" t="s">
        <v>76</v>
      </c>
      <c r="AY528" s="157" t="s">
        <v>127</v>
      </c>
      <c r="AZ528" s="155"/>
      <c r="BA528" s="155"/>
      <c r="BB528" s="155"/>
      <c r="BC528" s="155"/>
      <c r="BD528" s="155"/>
      <c r="BE528" s="155"/>
      <c r="BF528" s="155"/>
      <c r="BG528" s="155"/>
      <c r="BH528" s="155"/>
      <c r="BI528" s="155"/>
      <c r="BJ528" s="155"/>
      <c r="BK528" s="155"/>
      <c r="BL528" s="155"/>
      <c r="BM528" s="155"/>
    </row>
    <row r="529" spans="1:65" ht="15.75" customHeight="1">
      <c r="A529" s="155"/>
      <c r="B529" s="156"/>
      <c r="C529" s="155"/>
      <c r="D529" s="150" t="s">
        <v>199</v>
      </c>
      <c r="E529" s="157" t="s">
        <v>1</v>
      </c>
      <c r="F529" s="158" t="s">
        <v>565</v>
      </c>
      <c r="G529" s="155"/>
      <c r="H529" s="159">
        <v>15.3</v>
      </c>
      <c r="I529" s="155"/>
      <c r="J529" s="155"/>
      <c r="K529" s="155"/>
      <c r="L529" s="156"/>
      <c r="M529" s="160"/>
      <c r="N529" s="155"/>
      <c r="O529" s="155"/>
      <c r="P529" s="155"/>
      <c r="Q529" s="155"/>
      <c r="R529" s="155"/>
      <c r="S529" s="155"/>
      <c r="T529" s="161"/>
      <c r="U529" s="155"/>
      <c r="V529" s="155"/>
      <c r="W529" s="155"/>
      <c r="X529" s="155"/>
      <c r="Y529" s="155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7" t="s">
        <v>199</v>
      </c>
      <c r="AU529" s="157" t="s">
        <v>86</v>
      </c>
      <c r="AV529" s="155" t="s">
        <v>86</v>
      </c>
      <c r="AW529" s="155" t="s">
        <v>32</v>
      </c>
      <c r="AX529" s="155" t="s">
        <v>76</v>
      </c>
      <c r="AY529" s="157" t="s">
        <v>127</v>
      </c>
      <c r="AZ529" s="155"/>
      <c r="BA529" s="155"/>
      <c r="BB529" s="155"/>
      <c r="BC529" s="155"/>
      <c r="BD529" s="155"/>
      <c r="BE529" s="155"/>
      <c r="BF529" s="155"/>
      <c r="BG529" s="155"/>
      <c r="BH529" s="155"/>
      <c r="BI529" s="155"/>
      <c r="BJ529" s="155"/>
      <c r="BK529" s="155"/>
      <c r="BL529" s="155"/>
      <c r="BM529" s="155"/>
    </row>
    <row r="530" spans="1:65" ht="15.75" customHeight="1">
      <c r="A530" s="148"/>
      <c r="B530" s="149"/>
      <c r="C530" s="148"/>
      <c r="D530" s="150" t="s">
        <v>199</v>
      </c>
      <c r="E530" s="151" t="s">
        <v>1</v>
      </c>
      <c r="F530" s="152" t="s">
        <v>369</v>
      </c>
      <c r="G530" s="148"/>
      <c r="H530" s="151" t="s">
        <v>1</v>
      </c>
      <c r="I530" s="148"/>
      <c r="J530" s="148"/>
      <c r="K530" s="148"/>
      <c r="L530" s="149"/>
      <c r="M530" s="153"/>
      <c r="N530" s="148"/>
      <c r="O530" s="148"/>
      <c r="P530" s="148"/>
      <c r="Q530" s="148"/>
      <c r="R530" s="148"/>
      <c r="S530" s="148"/>
      <c r="T530" s="154"/>
      <c r="U530" s="148"/>
      <c r="V530" s="148"/>
      <c r="W530" s="14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51" t="s">
        <v>199</v>
      </c>
      <c r="AU530" s="151" t="s">
        <v>86</v>
      </c>
      <c r="AV530" s="148" t="s">
        <v>84</v>
      </c>
      <c r="AW530" s="148" t="s">
        <v>32</v>
      </c>
      <c r="AX530" s="148" t="s">
        <v>76</v>
      </c>
      <c r="AY530" s="151" t="s">
        <v>127</v>
      </c>
      <c r="AZ530" s="148"/>
      <c r="BA530" s="148"/>
      <c r="BB530" s="148"/>
      <c r="BC530" s="148"/>
      <c r="BD530" s="148"/>
      <c r="BE530" s="148"/>
      <c r="BF530" s="148"/>
      <c r="BG530" s="148"/>
      <c r="BH530" s="148"/>
      <c r="BI530" s="148"/>
      <c r="BJ530" s="148"/>
      <c r="BK530" s="148"/>
      <c r="BL530" s="148"/>
      <c r="BM530" s="148"/>
    </row>
    <row r="531" spans="1:65" ht="15.75" customHeight="1">
      <c r="A531" s="155"/>
      <c r="B531" s="156"/>
      <c r="C531" s="155"/>
      <c r="D531" s="150" t="s">
        <v>199</v>
      </c>
      <c r="E531" s="157" t="s">
        <v>1</v>
      </c>
      <c r="F531" s="158" t="s">
        <v>892</v>
      </c>
      <c r="G531" s="155"/>
      <c r="H531" s="159">
        <v>8.85</v>
      </c>
      <c r="I531" s="155"/>
      <c r="J531" s="155"/>
      <c r="K531" s="155"/>
      <c r="L531" s="156"/>
      <c r="M531" s="160"/>
      <c r="N531" s="155"/>
      <c r="O531" s="155"/>
      <c r="P531" s="155"/>
      <c r="Q531" s="155"/>
      <c r="R531" s="155"/>
      <c r="S531" s="155"/>
      <c r="T531" s="161"/>
      <c r="U531" s="155"/>
      <c r="V531" s="155"/>
      <c r="W531" s="155"/>
      <c r="X531" s="155"/>
      <c r="Y531" s="155"/>
      <c r="Z531" s="155"/>
      <c r="AA531" s="155"/>
      <c r="AB531" s="155"/>
      <c r="AC531" s="155"/>
      <c r="AD531" s="155"/>
      <c r="AE531" s="155"/>
      <c r="AF531" s="155"/>
      <c r="AG531" s="155"/>
      <c r="AH531" s="155"/>
      <c r="AI531" s="155"/>
      <c r="AJ531" s="155"/>
      <c r="AK531" s="155"/>
      <c r="AL531" s="155"/>
      <c r="AM531" s="155"/>
      <c r="AN531" s="155"/>
      <c r="AO531" s="155"/>
      <c r="AP531" s="155"/>
      <c r="AQ531" s="155"/>
      <c r="AR531" s="155"/>
      <c r="AS531" s="155"/>
      <c r="AT531" s="157" t="s">
        <v>199</v>
      </c>
      <c r="AU531" s="157" t="s">
        <v>86</v>
      </c>
      <c r="AV531" s="155" t="s">
        <v>86</v>
      </c>
      <c r="AW531" s="155" t="s">
        <v>32</v>
      </c>
      <c r="AX531" s="155" t="s">
        <v>76</v>
      </c>
      <c r="AY531" s="157" t="s">
        <v>127</v>
      </c>
      <c r="AZ531" s="155"/>
      <c r="BA531" s="155"/>
      <c r="BB531" s="155"/>
      <c r="BC531" s="155"/>
      <c r="BD531" s="155"/>
      <c r="BE531" s="155"/>
      <c r="BF531" s="155"/>
      <c r="BG531" s="155"/>
      <c r="BH531" s="155"/>
      <c r="BI531" s="155"/>
      <c r="BJ531" s="155"/>
      <c r="BK531" s="155"/>
      <c r="BL531" s="155"/>
      <c r="BM531" s="155"/>
    </row>
    <row r="532" spans="1:65" ht="15.75" customHeight="1">
      <c r="A532" s="155"/>
      <c r="B532" s="156"/>
      <c r="C532" s="155"/>
      <c r="D532" s="150" t="s">
        <v>199</v>
      </c>
      <c r="E532" s="157" t="s">
        <v>1</v>
      </c>
      <c r="F532" s="158" t="s">
        <v>893</v>
      </c>
      <c r="G532" s="155"/>
      <c r="H532" s="159">
        <v>6.48</v>
      </c>
      <c r="I532" s="155"/>
      <c r="J532" s="155"/>
      <c r="K532" s="155"/>
      <c r="L532" s="156"/>
      <c r="M532" s="160"/>
      <c r="N532" s="155"/>
      <c r="O532" s="155"/>
      <c r="P532" s="155"/>
      <c r="Q532" s="155"/>
      <c r="R532" s="155"/>
      <c r="S532" s="155"/>
      <c r="T532" s="161"/>
      <c r="U532" s="155"/>
      <c r="V532" s="155"/>
      <c r="W532" s="155"/>
      <c r="X532" s="155"/>
      <c r="Y532" s="155"/>
      <c r="Z532" s="155"/>
      <c r="AA532" s="155"/>
      <c r="AB532" s="155"/>
      <c r="AC532" s="155"/>
      <c r="AD532" s="155"/>
      <c r="AE532" s="155"/>
      <c r="AF532" s="155"/>
      <c r="AG532" s="155"/>
      <c r="AH532" s="155"/>
      <c r="AI532" s="155"/>
      <c r="AJ532" s="155"/>
      <c r="AK532" s="155"/>
      <c r="AL532" s="155"/>
      <c r="AM532" s="155"/>
      <c r="AN532" s="155"/>
      <c r="AO532" s="155"/>
      <c r="AP532" s="155"/>
      <c r="AQ532" s="155"/>
      <c r="AR532" s="155"/>
      <c r="AS532" s="155"/>
      <c r="AT532" s="157" t="s">
        <v>199</v>
      </c>
      <c r="AU532" s="157" t="s">
        <v>86</v>
      </c>
      <c r="AV532" s="155" t="s">
        <v>86</v>
      </c>
      <c r="AW532" s="155" t="s">
        <v>32</v>
      </c>
      <c r="AX532" s="155" t="s">
        <v>76</v>
      </c>
      <c r="AY532" s="157" t="s">
        <v>127</v>
      </c>
      <c r="AZ532" s="155"/>
      <c r="BA532" s="155"/>
      <c r="BB532" s="155"/>
      <c r="BC532" s="155"/>
      <c r="BD532" s="155"/>
      <c r="BE532" s="155"/>
      <c r="BF532" s="155"/>
      <c r="BG532" s="155"/>
      <c r="BH532" s="155"/>
      <c r="BI532" s="155"/>
      <c r="BJ532" s="155"/>
      <c r="BK532" s="155"/>
      <c r="BL532" s="155"/>
      <c r="BM532" s="155"/>
    </row>
    <row r="533" spans="1:65" ht="15.75" customHeight="1">
      <c r="A533" s="162"/>
      <c r="B533" s="163"/>
      <c r="C533" s="162"/>
      <c r="D533" s="150" t="s">
        <v>199</v>
      </c>
      <c r="E533" s="164" t="s">
        <v>154</v>
      </c>
      <c r="F533" s="165" t="s">
        <v>218</v>
      </c>
      <c r="G533" s="162"/>
      <c r="H533" s="166">
        <v>79.290000000000006</v>
      </c>
      <c r="I533" s="162"/>
      <c r="J533" s="162"/>
      <c r="K533" s="162"/>
      <c r="L533" s="163"/>
      <c r="M533" s="167"/>
      <c r="N533" s="162"/>
      <c r="O533" s="162"/>
      <c r="P533" s="162"/>
      <c r="Q533" s="162"/>
      <c r="R533" s="162"/>
      <c r="S533" s="162"/>
      <c r="T533" s="168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  <c r="AN533" s="162"/>
      <c r="AO533" s="162"/>
      <c r="AP533" s="162"/>
      <c r="AQ533" s="162"/>
      <c r="AR533" s="162"/>
      <c r="AS533" s="162"/>
      <c r="AT533" s="164" t="s">
        <v>199</v>
      </c>
      <c r="AU533" s="164" t="s">
        <v>86</v>
      </c>
      <c r="AV533" s="162" t="s">
        <v>144</v>
      </c>
      <c r="AW533" s="162" t="s">
        <v>32</v>
      </c>
      <c r="AX533" s="162" t="s">
        <v>84</v>
      </c>
      <c r="AY533" s="164" t="s">
        <v>127</v>
      </c>
      <c r="AZ533" s="162"/>
      <c r="BA533" s="162"/>
      <c r="BB533" s="162"/>
      <c r="BC533" s="162"/>
      <c r="BD533" s="162"/>
      <c r="BE533" s="162"/>
      <c r="BF533" s="162"/>
      <c r="BG533" s="162"/>
      <c r="BH533" s="162"/>
      <c r="BI533" s="162"/>
      <c r="BJ533" s="162"/>
      <c r="BK533" s="162"/>
      <c r="BL533" s="162"/>
      <c r="BM533" s="162"/>
    </row>
    <row r="534" spans="1:65" ht="16.5" customHeight="1">
      <c r="A534" s="18"/>
      <c r="B534" s="19"/>
      <c r="C534" s="169" t="s">
        <v>894</v>
      </c>
      <c r="D534" s="169" t="s">
        <v>302</v>
      </c>
      <c r="E534" s="170" t="s">
        <v>895</v>
      </c>
      <c r="F534" s="171" t="s">
        <v>896</v>
      </c>
      <c r="G534" s="172" t="s">
        <v>197</v>
      </c>
      <c r="H534" s="173">
        <v>91.183999999999997</v>
      </c>
      <c r="I534" s="174"/>
      <c r="J534" s="175">
        <f>ROUND(I534*H534,2)</f>
        <v>0</v>
      </c>
      <c r="K534" s="171" t="s">
        <v>1</v>
      </c>
      <c r="L534" s="176"/>
      <c r="M534" s="177" t="s">
        <v>1</v>
      </c>
      <c r="N534" s="178" t="s">
        <v>41</v>
      </c>
      <c r="O534" s="18"/>
      <c r="P534" s="138">
        <f>O534*H534</f>
        <v>0</v>
      </c>
      <c r="Q534" s="138">
        <v>1.9E-2</v>
      </c>
      <c r="R534" s="138">
        <f>Q534*H534</f>
        <v>1.7324959999999998</v>
      </c>
      <c r="S534" s="138">
        <v>0</v>
      </c>
      <c r="T534" s="139">
        <f>S534*H534</f>
        <v>0</v>
      </c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40" t="s">
        <v>354</v>
      </c>
      <c r="AS534" s="18"/>
      <c r="AT534" s="140" t="s">
        <v>302</v>
      </c>
      <c r="AU534" s="140" t="s">
        <v>86</v>
      </c>
      <c r="AV534" s="18"/>
      <c r="AW534" s="18"/>
      <c r="AX534" s="18"/>
      <c r="AY534" s="3" t="s">
        <v>127</v>
      </c>
      <c r="AZ534" s="18"/>
      <c r="BA534" s="18"/>
      <c r="BB534" s="18"/>
      <c r="BC534" s="18"/>
      <c r="BD534" s="18"/>
      <c r="BE534" s="141">
        <f>IF(N534="základní",J534,0)</f>
        <v>0</v>
      </c>
      <c r="BF534" s="141">
        <f>IF(N534="snížená",J534,0)</f>
        <v>0</v>
      </c>
      <c r="BG534" s="141">
        <f>IF(N534="zákl. přenesená",J534,0)</f>
        <v>0</v>
      </c>
      <c r="BH534" s="141">
        <f>IF(N534="sníž. přenesená",J534,0)</f>
        <v>0</v>
      </c>
      <c r="BI534" s="141">
        <f>IF(N534="nulová",J534,0)</f>
        <v>0</v>
      </c>
      <c r="BJ534" s="3" t="s">
        <v>84</v>
      </c>
      <c r="BK534" s="141">
        <f>ROUND(I534*H534,2)</f>
        <v>0</v>
      </c>
      <c r="BL534" s="3" t="s">
        <v>277</v>
      </c>
      <c r="BM534" s="140" t="s">
        <v>897</v>
      </c>
    </row>
    <row r="535" spans="1:65" ht="15.75" customHeight="1">
      <c r="A535" s="155"/>
      <c r="B535" s="156"/>
      <c r="C535" s="155"/>
      <c r="D535" s="150" t="s">
        <v>199</v>
      </c>
      <c r="E535" s="157" t="s">
        <v>1</v>
      </c>
      <c r="F535" s="158" t="s">
        <v>898</v>
      </c>
      <c r="G535" s="155"/>
      <c r="H535" s="159">
        <v>91.183999999999997</v>
      </c>
      <c r="I535" s="155"/>
      <c r="J535" s="155"/>
      <c r="K535" s="155"/>
      <c r="L535" s="156"/>
      <c r="M535" s="160"/>
      <c r="N535" s="155"/>
      <c r="O535" s="155"/>
      <c r="P535" s="155"/>
      <c r="Q535" s="155"/>
      <c r="R535" s="155"/>
      <c r="S535" s="155"/>
      <c r="T535" s="161"/>
      <c r="U535" s="155"/>
      <c r="V535" s="155"/>
      <c r="W535" s="155"/>
      <c r="X535" s="155"/>
      <c r="Y535" s="155"/>
      <c r="Z535" s="155"/>
      <c r="AA535" s="155"/>
      <c r="AB535" s="155"/>
      <c r="AC535" s="155"/>
      <c r="AD535" s="155"/>
      <c r="AE535" s="155"/>
      <c r="AF535" s="155"/>
      <c r="AG535" s="155"/>
      <c r="AH535" s="155"/>
      <c r="AI535" s="155"/>
      <c r="AJ535" s="155"/>
      <c r="AK535" s="155"/>
      <c r="AL535" s="155"/>
      <c r="AM535" s="155"/>
      <c r="AN535" s="155"/>
      <c r="AO535" s="155"/>
      <c r="AP535" s="155"/>
      <c r="AQ535" s="155"/>
      <c r="AR535" s="155"/>
      <c r="AS535" s="155"/>
      <c r="AT535" s="157" t="s">
        <v>199</v>
      </c>
      <c r="AU535" s="157" t="s">
        <v>86</v>
      </c>
      <c r="AV535" s="155" t="s">
        <v>86</v>
      </c>
      <c r="AW535" s="155" t="s">
        <v>32</v>
      </c>
      <c r="AX535" s="155" t="s">
        <v>84</v>
      </c>
      <c r="AY535" s="157" t="s">
        <v>127</v>
      </c>
      <c r="AZ535" s="155"/>
      <c r="BA535" s="155"/>
      <c r="BB535" s="155"/>
      <c r="BC535" s="155"/>
      <c r="BD535" s="155"/>
      <c r="BE535" s="155"/>
      <c r="BF535" s="155"/>
      <c r="BG535" s="155"/>
      <c r="BH535" s="155"/>
      <c r="BI535" s="155"/>
      <c r="BJ535" s="155"/>
      <c r="BK535" s="155"/>
      <c r="BL535" s="155"/>
      <c r="BM535" s="155"/>
    </row>
    <row r="536" spans="1:65" ht="16.5" customHeight="1">
      <c r="A536" s="18"/>
      <c r="B536" s="19"/>
      <c r="C536" s="129" t="s">
        <v>899</v>
      </c>
      <c r="D536" s="129" t="s">
        <v>130</v>
      </c>
      <c r="E536" s="130" t="s">
        <v>900</v>
      </c>
      <c r="F536" s="131" t="s">
        <v>901</v>
      </c>
      <c r="G536" s="132" t="s">
        <v>209</v>
      </c>
      <c r="H536" s="133">
        <v>40</v>
      </c>
      <c r="I536" s="134"/>
      <c r="J536" s="135">
        <f t="shared" ref="J536:J539" si="135">ROUND(I536*H536,2)</f>
        <v>0</v>
      </c>
      <c r="K536" s="131" t="s">
        <v>134</v>
      </c>
      <c r="L536" s="19"/>
      <c r="M536" s="136" t="s">
        <v>1</v>
      </c>
      <c r="N536" s="137" t="s">
        <v>41</v>
      </c>
      <c r="O536" s="18"/>
      <c r="P536" s="138">
        <f t="shared" ref="P536:P539" si="136">O536*H536</f>
        <v>0</v>
      </c>
      <c r="Q536" s="138">
        <v>9.0000000000000006E-5</v>
      </c>
      <c r="R536" s="138">
        <f t="shared" ref="R536:R539" si="137">Q536*H536</f>
        <v>3.6000000000000003E-3</v>
      </c>
      <c r="S536" s="138">
        <v>0</v>
      </c>
      <c r="T536" s="139">
        <f t="shared" ref="T536:T539" si="138">S536*H536</f>
        <v>0</v>
      </c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40" t="s">
        <v>277</v>
      </c>
      <c r="AS536" s="18"/>
      <c r="AT536" s="140" t="s">
        <v>130</v>
      </c>
      <c r="AU536" s="140" t="s">
        <v>86</v>
      </c>
      <c r="AV536" s="18"/>
      <c r="AW536" s="18"/>
      <c r="AX536" s="18"/>
      <c r="AY536" s="3" t="s">
        <v>127</v>
      </c>
      <c r="AZ536" s="18"/>
      <c r="BA536" s="18"/>
      <c r="BB536" s="18"/>
      <c r="BC536" s="18"/>
      <c r="BD536" s="18"/>
      <c r="BE536" s="141">
        <f t="shared" ref="BE536:BE539" si="139">IF(N536="základní",J536,0)</f>
        <v>0</v>
      </c>
      <c r="BF536" s="141">
        <f t="shared" ref="BF536:BF539" si="140">IF(N536="snížená",J536,0)</f>
        <v>0</v>
      </c>
      <c r="BG536" s="141">
        <f t="shared" ref="BG536:BG539" si="141">IF(N536="zákl. přenesená",J536,0)</f>
        <v>0</v>
      </c>
      <c r="BH536" s="141">
        <f t="shared" ref="BH536:BH539" si="142">IF(N536="sníž. přenesená",J536,0)</f>
        <v>0</v>
      </c>
      <c r="BI536" s="141">
        <f t="shared" ref="BI536:BI539" si="143">IF(N536="nulová",J536,0)</f>
        <v>0</v>
      </c>
      <c r="BJ536" s="3" t="s">
        <v>84</v>
      </c>
      <c r="BK536" s="141">
        <f t="shared" ref="BK536:BK539" si="144">ROUND(I536*H536,2)</f>
        <v>0</v>
      </c>
      <c r="BL536" s="3" t="s">
        <v>277</v>
      </c>
      <c r="BM536" s="140" t="s">
        <v>902</v>
      </c>
    </row>
    <row r="537" spans="1:65" ht="16.5" customHeight="1">
      <c r="A537" s="18"/>
      <c r="B537" s="19"/>
      <c r="C537" s="129" t="s">
        <v>903</v>
      </c>
      <c r="D537" s="129" t="s">
        <v>130</v>
      </c>
      <c r="E537" s="130" t="s">
        <v>904</v>
      </c>
      <c r="F537" s="131" t="s">
        <v>905</v>
      </c>
      <c r="G537" s="132" t="s">
        <v>209</v>
      </c>
      <c r="H537" s="133">
        <v>35</v>
      </c>
      <c r="I537" s="134"/>
      <c r="J537" s="135">
        <f t="shared" si="135"/>
        <v>0</v>
      </c>
      <c r="K537" s="131" t="s">
        <v>134</v>
      </c>
      <c r="L537" s="19"/>
      <c r="M537" s="136" t="s">
        <v>1</v>
      </c>
      <c r="N537" s="137" t="s">
        <v>41</v>
      </c>
      <c r="O537" s="18"/>
      <c r="P537" s="138">
        <f t="shared" si="136"/>
        <v>0</v>
      </c>
      <c r="Q537" s="138">
        <v>1.5200000000000001E-4</v>
      </c>
      <c r="R537" s="138">
        <f t="shared" si="137"/>
        <v>5.3200000000000001E-3</v>
      </c>
      <c r="S537" s="138">
        <v>0</v>
      </c>
      <c r="T537" s="139">
        <f t="shared" si="138"/>
        <v>0</v>
      </c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40" t="s">
        <v>277</v>
      </c>
      <c r="AS537" s="18"/>
      <c r="AT537" s="140" t="s">
        <v>130</v>
      </c>
      <c r="AU537" s="140" t="s">
        <v>86</v>
      </c>
      <c r="AV537" s="18"/>
      <c r="AW537" s="18"/>
      <c r="AX537" s="18"/>
      <c r="AY537" s="3" t="s">
        <v>127</v>
      </c>
      <c r="AZ537" s="18"/>
      <c r="BA537" s="18"/>
      <c r="BB537" s="18"/>
      <c r="BC537" s="18"/>
      <c r="BD537" s="18"/>
      <c r="BE537" s="141">
        <f t="shared" si="139"/>
        <v>0</v>
      </c>
      <c r="BF537" s="141">
        <f t="shared" si="140"/>
        <v>0</v>
      </c>
      <c r="BG537" s="141">
        <f t="shared" si="141"/>
        <v>0</v>
      </c>
      <c r="BH537" s="141">
        <f t="shared" si="142"/>
        <v>0</v>
      </c>
      <c r="BI537" s="141">
        <f t="shared" si="143"/>
        <v>0</v>
      </c>
      <c r="BJ537" s="3" t="s">
        <v>84</v>
      </c>
      <c r="BK537" s="141">
        <f t="shared" si="144"/>
        <v>0</v>
      </c>
      <c r="BL537" s="3" t="s">
        <v>277</v>
      </c>
      <c r="BM537" s="140" t="s">
        <v>906</v>
      </c>
    </row>
    <row r="538" spans="1:65" ht="21.75" customHeight="1">
      <c r="A538" s="18"/>
      <c r="B538" s="19"/>
      <c r="C538" s="129" t="s">
        <v>907</v>
      </c>
      <c r="D538" s="129" t="s">
        <v>130</v>
      </c>
      <c r="E538" s="130" t="s">
        <v>908</v>
      </c>
      <c r="F538" s="131" t="s">
        <v>909</v>
      </c>
      <c r="G538" s="132" t="s">
        <v>280</v>
      </c>
      <c r="H538" s="133">
        <v>40</v>
      </c>
      <c r="I538" s="134"/>
      <c r="J538" s="135">
        <f t="shared" si="135"/>
        <v>0</v>
      </c>
      <c r="K538" s="131" t="s">
        <v>134</v>
      </c>
      <c r="L538" s="19"/>
      <c r="M538" s="136" t="s">
        <v>1</v>
      </c>
      <c r="N538" s="137" t="s">
        <v>41</v>
      </c>
      <c r="O538" s="18"/>
      <c r="P538" s="138">
        <f t="shared" si="136"/>
        <v>0</v>
      </c>
      <c r="Q538" s="138">
        <v>0</v>
      </c>
      <c r="R538" s="138">
        <f t="shared" si="137"/>
        <v>0</v>
      </c>
      <c r="S538" s="138">
        <v>0</v>
      </c>
      <c r="T538" s="139">
        <f t="shared" si="138"/>
        <v>0</v>
      </c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40" t="s">
        <v>277</v>
      </c>
      <c r="AS538" s="18"/>
      <c r="AT538" s="140" t="s">
        <v>130</v>
      </c>
      <c r="AU538" s="140" t="s">
        <v>86</v>
      </c>
      <c r="AV538" s="18"/>
      <c r="AW538" s="18"/>
      <c r="AX538" s="18"/>
      <c r="AY538" s="3" t="s">
        <v>127</v>
      </c>
      <c r="AZ538" s="18"/>
      <c r="BA538" s="18"/>
      <c r="BB538" s="18"/>
      <c r="BC538" s="18"/>
      <c r="BD538" s="18"/>
      <c r="BE538" s="141">
        <f t="shared" si="139"/>
        <v>0</v>
      </c>
      <c r="BF538" s="141">
        <f t="shared" si="140"/>
        <v>0</v>
      </c>
      <c r="BG538" s="141">
        <f t="shared" si="141"/>
        <v>0</v>
      </c>
      <c r="BH538" s="141">
        <f t="shared" si="142"/>
        <v>0</v>
      </c>
      <c r="BI538" s="141">
        <f t="shared" si="143"/>
        <v>0</v>
      </c>
      <c r="BJ538" s="3" t="s">
        <v>84</v>
      </c>
      <c r="BK538" s="141">
        <f t="shared" si="144"/>
        <v>0</v>
      </c>
      <c r="BL538" s="3" t="s">
        <v>277</v>
      </c>
      <c r="BM538" s="140" t="s">
        <v>910</v>
      </c>
    </row>
    <row r="539" spans="1:65" ht="24" customHeight="1">
      <c r="A539" s="18"/>
      <c r="B539" s="19"/>
      <c r="C539" s="129" t="s">
        <v>911</v>
      </c>
      <c r="D539" s="129" t="s">
        <v>130</v>
      </c>
      <c r="E539" s="130" t="s">
        <v>912</v>
      </c>
      <c r="F539" s="131" t="s">
        <v>913</v>
      </c>
      <c r="G539" s="132" t="s">
        <v>693</v>
      </c>
      <c r="H539" s="188"/>
      <c r="I539" s="134"/>
      <c r="J539" s="135">
        <f t="shared" si="135"/>
        <v>0</v>
      </c>
      <c r="K539" s="131" t="s">
        <v>134</v>
      </c>
      <c r="L539" s="19"/>
      <c r="M539" s="136" t="s">
        <v>1</v>
      </c>
      <c r="N539" s="137" t="s">
        <v>41</v>
      </c>
      <c r="O539" s="18"/>
      <c r="P539" s="138">
        <f t="shared" si="136"/>
        <v>0</v>
      </c>
      <c r="Q539" s="138">
        <v>0</v>
      </c>
      <c r="R539" s="138">
        <f t="shared" si="137"/>
        <v>0</v>
      </c>
      <c r="S539" s="138">
        <v>0</v>
      </c>
      <c r="T539" s="139">
        <f t="shared" si="138"/>
        <v>0</v>
      </c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40" t="s">
        <v>277</v>
      </c>
      <c r="AS539" s="18"/>
      <c r="AT539" s="140" t="s">
        <v>130</v>
      </c>
      <c r="AU539" s="140" t="s">
        <v>86</v>
      </c>
      <c r="AV539" s="18"/>
      <c r="AW539" s="18"/>
      <c r="AX539" s="18"/>
      <c r="AY539" s="3" t="s">
        <v>127</v>
      </c>
      <c r="AZ539" s="18"/>
      <c r="BA539" s="18"/>
      <c r="BB539" s="18"/>
      <c r="BC539" s="18"/>
      <c r="BD539" s="18"/>
      <c r="BE539" s="141">
        <f t="shared" si="139"/>
        <v>0</v>
      </c>
      <c r="BF539" s="141">
        <f t="shared" si="140"/>
        <v>0</v>
      </c>
      <c r="BG539" s="141">
        <f t="shared" si="141"/>
        <v>0</v>
      </c>
      <c r="BH539" s="141">
        <f t="shared" si="142"/>
        <v>0</v>
      </c>
      <c r="BI539" s="141">
        <f t="shared" si="143"/>
        <v>0</v>
      </c>
      <c r="BJ539" s="3" t="s">
        <v>84</v>
      </c>
      <c r="BK539" s="141">
        <f t="shared" si="144"/>
        <v>0</v>
      </c>
      <c r="BL539" s="3" t="s">
        <v>277</v>
      </c>
      <c r="BM539" s="140" t="s">
        <v>914</v>
      </c>
    </row>
    <row r="540" spans="1:65" ht="22.5" customHeight="1">
      <c r="A540" s="117"/>
      <c r="B540" s="118"/>
      <c r="C540" s="117"/>
      <c r="D540" s="119" t="s">
        <v>75</v>
      </c>
      <c r="E540" s="127" t="s">
        <v>915</v>
      </c>
      <c r="F540" s="127" t="s">
        <v>916</v>
      </c>
      <c r="G540" s="117"/>
      <c r="H540" s="117"/>
      <c r="I540" s="117"/>
      <c r="J540" s="128">
        <f>BK540</f>
        <v>0</v>
      </c>
      <c r="K540" s="117"/>
      <c r="L540" s="118"/>
      <c r="M540" s="122"/>
      <c r="N540" s="117"/>
      <c r="O540" s="117"/>
      <c r="P540" s="123">
        <f>SUM(P541:P563)</f>
        <v>0</v>
      </c>
      <c r="Q540" s="117"/>
      <c r="R540" s="123">
        <f>SUM(R541:R563)</f>
        <v>0.19828221399999998</v>
      </c>
      <c r="S540" s="117"/>
      <c r="T540" s="124">
        <f>SUM(T541:T563)</f>
        <v>0</v>
      </c>
      <c r="U540" s="117"/>
      <c r="V540" s="117"/>
      <c r="W540" s="117"/>
      <c r="X540" s="117"/>
      <c r="Y540" s="117"/>
      <c r="Z540" s="117"/>
      <c r="AA540" s="117"/>
      <c r="AB540" s="117"/>
      <c r="AC540" s="117"/>
      <c r="AD540" s="117"/>
      <c r="AE540" s="117"/>
      <c r="AF540" s="117"/>
      <c r="AG540" s="117"/>
      <c r="AH540" s="117"/>
      <c r="AI540" s="117"/>
      <c r="AJ540" s="117"/>
      <c r="AK540" s="117"/>
      <c r="AL540" s="117"/>
      <c r="AM540" s="117"/>
      <c r="AN540" s="117"/>
      <c r="AO540" s="117"/>
      <c r="AP540" s="117"/>
      <c r="AQ540" s="117"/>
      <c r="AR540" s="119" t="s">
        <v>86</v>
      </c>
      <c r="AS540" s="117"/>
      <c r="AT540" s="125" t="s">
        <v>75</v>
      </c>
      <c r="AU540" s="125" t="s">
        <v>84</v>
      </c>
      <c r="AV540" s="117"/>
      <c r="AW540" s="117"/>
      <c r="AX540" s="117"/>
      <c r="AY540" s="119" t="s">
        <v>127</v>
      </c>
      <c r="AZ540" s="117"/>
      <c r="BA540" s="117"/>
      <c r="BB540" s="117"/>
      <c r="BC540" s="117"/>
      <c r="BD540" s="117"/>
      <c r="BE540" s="117"/>
      <c r="BF540" s="117"/>
      <c r="BG540" s="117"/>
      <c r="BH540" s="117"/>
      <c r="BI540" s="117"/>
      <c r="BJ540" s="117"/>
      <c r="BK540" s="126">
        <f>SUM(BK541:BK563)</f>
        <v>0</v>
      </c>
      <c r="BL540" s="117"/>
      <c r="BM540" s="117"/>
    </row>
    <row r="541" spans="1:65" ht="24" customHeight="1">
      <c r="A541" s="18"/>
      <c r="B541" s="19"/>
      <c r="C541" s="129" t="s">
        <v>917</v>
      </c>
      <c r="D541" s="129" t="s">
        <v>130</v>
      </c>
      <c r="E541" s="130" t="s">
        <v>918</v>
      </c>
      <c r="F541" s="131" t="s">
        <v>919</v>
      </c>
      <c r="G541" s="132" t="s">
        <v>197</v>
      </c>
      <c r="H541" s="133">
        <v>401.38099999999997</v>
      </c>
      <c r="I541" s="134"/>
      <c r="J541" s="135">
        <f>ROUND(I541*H541,2)</f>
        <v>0</v>
      </c>
      <c r="K541" s="131" t="s">
        <v>134</v>
      </c>
      <c r="L541" s="19"/>
      <c r="M541" s="136" t="s">
        <v>1</v>
      </c>
      <c r="N541" s="137" t="s">
        <v>41</v>
      </c>
      <c r="O541" s="18"/>
      <c r="P541" s="138">
        <f>O541*H541</f>
        <v>0</v>
      </c>
      <c r="Q541" s="138">
        <v>2.0799999999999999E-4</v>
      </c>
      <c r="R541" s="138">
        <f>Q541*H541</f>
        <v>8.3487247999999986E-2</v>
      </c>
      <c r="S541" s="138">
        <v>0</v>
      </c>
      <c r="T541" s="139">
        <f>S541*H541</f>
        <v>0</v>
      </c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40" t="s">
        <v>277</v>
      </c>
      <c r="AS541" s="18"/>
      <c r="AT541" s="140" t="s">
        <v>130</v>
      </c>
      <c r="AU541" s="140" t="s">
        <v>86</v>
      </c>
      <c r="AV541" s="18"/>
      <c r="AW541" s="18"/>
      <c r="AX541" s="18"/>
      <c r="AY541" s="3" t="s">
        <v>127</v>
      </c>
      <c r="AZ541" s="18"/>
      <c r="BA541" s="18"/>
      <c r="BB541" s="18"/>
      <c r="BC541" s="18"/>
      <c r="BD541" s="18"/>
      <c r="BE541" s="141">
        <f>IF(N541="základní",J541,0)</f>
        <v>0</v>
      </c>
      <c r="BF541" s="141">
        <f>IF(N541="snížená",J541,0)</f>
        <v>0</v>
      </c>
      <c r="BG541" s="141">
        <f>IF(N541="zákl. přenesená",J541,0)</f>
        <v>0</v>
      </c>
      <c r="BH541" s="141">
        <f>IF(N541="sníž. přenesená",J541,0)</f>
        <v>0</v>
      </c>
      <c r="BI541" s="141">
        <f>IF(N541="nulová",J541,0)</f>
        <v>0</v>
      </c>
      <c r="BJ541" s="3" t="s">
        <v>84</v>
      </c>
      <c r="BK541" s="141">
        <f>ROUND(I541*H541,2)</f>
        <v>0</v>
      </c>
      <c r="BL541" s="3" t="s">
        <v>277</v>
      </c>
      <c r="BM541" s="140" t="s">
        <v>920</v>
      </c>
    </row>
    <row r="542" spans="1:65" ht="15.75" customHeight="1">
      <c r="A542" s="155"/>
      <c r="B542" s="156"/>
      <c r="C542" s="155"/>
      <c r="D542" s="150" t="s">
        <v>199</v>
      </c>
      <c r="E542" s="157" t="s">
        <v>1</v>
      </c>
      <c r="F542" s="158" t="s">
        <v>152</v>
      </c>
      <c r="G542" s="155"/>
      <c r="H542" s="159">
        <v>401.38099999999997</v>
      </c>
      <c r="I542" s="155"/>
      <c r="J542" s="155"/>
      <c r="K542" s="155"/>
      <c r="L542" s="156"/>
      <c r="M542" s="160"/>
      <c r="N542" s="155"/>
      <c r="O542" s="155"/>
      <c r="P542" s="155"/>
      <c r="Q542" s="155"/>
      <c r="R542" s="155"/>
      <c r="S542" s="155"/>
      <c r="T542" s="161"/>
      <c r="U542" s="155"/>
      <c r="V542" s="155"/>
      <c r="W542" s="155"/>
      <c r="X542" s="155"/>
      <c r="Y542" s="155"/>
      <c r="Z542" s="155"/>
      <c r="AA542" s="155"/>
      <c r="AB542" s="155"/>
      <c r="AC542" s="155"/>
      <c r="AD542" s="155"/>
      <c r="AE542" s="155"/>
      <c r="AF542" s="155"/>
      <c r="AG542" s="155"/>
      <c r="AH542" s="155"/>
      <c r="AI542" s="155"/>
      <c r="AJ542" s="155"/>
      <c r="AK542" s="155"/>
      <c r="AL542" s="155"/>
      <c r="AM542" s="155"/>
      <c r="AN542" s="155"/>
      <c r="AO542" s="155"/>
      <c r="AP542" s="155"/>
      <c r="AQ542" s="155"/>
      <c r="AR542" s="155"/>
      <c r="AS542" s="155"/>
      <c r="AT542" s="157" t="s">
        <v>199</v>
      </c>
      <c r="AU542" s="157" t="s">
        <v>86</v>
      </c>
      <c r="AV542" s="155" t="s">
        <v>86</v>
      </c>
      <c r="AW542" s="155" t="s">
        <v>32</v>
      </c>
      <c r="AX542" s="155" t="s">
        <v>84</v>
      </c>
      <c r="AY542" s="157" t="s">
        <v>127</v>
      </c>
      <c r="AZ542" s="155"/>
      <c r="BA542" s="155"/>
      <c r="BB542" s="155"/>
      <c r="BC542" s="155"/>
      <c r="BD542" s="155"/>
      <c r="BE542" s="155"/>
      <c r="BF542" s="155"/>
      <c r="BG542" s="155"/>
      <c r="BH542" s="155"/>
      <c r="BI542" s="155"/>
      <c r="BJ542" s="155"/>
      <c r="BK542" s="155"/>
      <c r="BL542" s="155"/>
      <c r="BM542" s="155"/>
    </row>
    <row r="543" spans="1:65" ht="24" customHeight="1">
      <c r="A543" s="18"/>
      <c r="B543" s="19"/>
      <c r="C543" s="129" t="s">
        <v>921</v>
      </c>
      <c r="D543" s="129" t="s">
        <v>130</v>
      </c>
      <c r="E543" s="130" t="s">
        <v>922</v>
      </c>
      <c r="F543" s="131" t="s">
        <v>923</v>
      </c>
      <c r="G543" s="132" t="s">
        <v>197</v>
      </c>
      <c r="H543" s="133">
        <v>401.38099999999997</v>
      </c>
      <c r="I543" s="134"/>
      <c r="J543" s="135">
        <f>ROUND(I543*H543,2)</f>
        <v>0</v>
      </c>
      <c r="K543" s="131" t="s">
        <v>134</v>
      </c>
      <c r="L543" s="19"/>
      <c r="M543" s="136" t="s">
        <v>1</v>
      </c>
      <c r="N543" s="137" t="s">
        <v>41</v>
      </c>
      <c r="O543" s="18"/>
      <c r="P543" s="138">
        <f>O543*H543</f>
        <v>0</v>
      </c>
      <c r="Q543" s="138">
        <v>2.8600000000000001E-4</v>
      </c>
      <c r="R543" s="138">
        <f>Q543*H543</f>
        <v>0.114794966</v>
      </c>
      <c r="S543" s="138">
        <v>0</v>
      </c>
      <c r="T543" s="139">
        <f>S543*H543</f>
        <v>0</v>
      </c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40" t="s">
        <v>277</v>
      </c>
      <c r="AS543" s="18"/>
      <c r="AT543" s="140" t="s">
        <v>130</v>
      </c>
      <c r="AU543" s="140" t="s">
        <v>86</v>
      </c>
      <c r="AV543" s="18"/>
      <c r="AW543" s="18"/>
      <c r="AX543" s="18"/>
      <c r="AY543" s="3" t="s">
        <v>127</v>
      </c>
      <c r="AZ543" s="18"/>
      <c r="BA543" s="18"/>
      <c r="BB543" s="18"/>
      <c r="BC543" s="18"/>
      <c r="BD543" s="18"/>
      <c r="BE543" s="141">
        <f>IF(N543="základní",J543,0)</f>
        <v>0</v>
      </c>
      <c r="BF543" s="141">
        <f>IF(N543="snížená",J543,0)</f>
        <v>0</v>
      </c>
      <c r="BG543" s="141">
        <f>IF(N543="zákl. přenesená",J543,0)</f>
        <v>0</v>
      </c>
      <c r="BH543" s="141">
        <f>IF(N543="sníž. přenesená",J543,0)</f>
        <v>0</v>
      </c>
      <c r="BI543" s="141">
        <f>IF(N543="nulová",J543,0)</f>
        <v>0</v>
      </c>
      <c r="BJ543" s="3" t="s">
        <v>84</v>
      </c>
      <c r="BK543" s="141">
        <f>ROUND(I543*H543,2)</f>
        <v>0</v>
      </c>
      <c r="BL543" s="3" t="s">
        <v>277</v>
      </c>
      <c r="BM543" s="140" t="s">
        <v>924</v>
      </c>
    </row>
    <row r="544" spans="1:65" ht="15.75" customHeight="1">
      <c r="A544" s="155"/>
      <c r="B544" s="156"/>
      <c r="C544" s="155"/>
      <c r="D544" s="150" t="s">
        <v>199</v>
      </c>
      <c r="E544" s="157" t="s">
        <v>1</v>
      </c>
      <c r="F544" s="158" t="s">
        <v>925</v>
      </c>
      <c r="G544" s="155"/>
      <c r="H544" s="159">
        <v>253.13900000000001</v>
      </c>
      <c r="I544" s="155"/>
      <c r="J544" s="155"/>
      <c r="K544" s="155"/>
      <c r="L544" s="156"/>
      <c r="M544" s="160"/>
      <c r="N544" s="155"/>
      <c r="O544" s="155"/>
      <c r="P544" s="155"/>
      <c r="Q544" s="155"/>
      <c r="R544" s="155"/>
      <c r="S544" s="155"/>
      <c r="T544" s="161"/>
      <c r="U544" s="155"/>
      <c r="V544" s="155"/>
      <c r="W544" s="155"/>
      <c r="X544" s="155"/>
      <c r="Y544" s="155"/>
      <c r="Z544" s="155"/>
      <c r="AA544" s="155"/>
      <c r="AB544" s="155"/>
      <c r="AC544" s="155"/>
      <c r="AD544" s="155"/>
      <c r="AE544" s="155"/>
      <c r="AF544" s="155"/>
      <c r="AG544" s="155"/>
      <c r="AH544" s="155"/>
      <c r="AI544" s="155"/>
      <c r="AJ544" s="155"/>
      <c r="AK544" s="155"/>
      <c r="AL544" s="155"/>
      <c r="AM544" s="155"/>
      <c r="AN544" s="155"/>
      <c r="AO544" s="155"/>
      <c r="AP544" s="155"/>
      <c r="AQ544" s="155"/>
      <c r="AR544" s="155"/>
      <c r="AS544" s="155"/>
      <c r="AT544" s="157" t="s">
        <v>199</v>
      </c>
      <c r="AU544" s="157" t="s">
        <v>86</v>
      </c>
      <c r="AV544" s="155" t="s">
        <v>86</v>
      </c>
      <c r="AW544" s="155" t="s">
        <v>32</v>
      </c>
      <c r="AX544" s="155" t="s">
        <v>76</v>
      </c>
      <c r="AY544" s="157" t="s">
        <v>127</v>
      </c>
      <c r="AZ544" s="155"/>
      <c r="BA544" s="155"/>
      <c r="BB544" s="155"/>
      <c r="BC544" s="155"/>
      <c r="BD544" s="155"/>
      <c r="BE544" s="155"/>
      <c r="BF544" s="155"/>
      <c r="BG544" s="155"/>
      <c r="BH544" s="155"/>
      <c r="BI544" s="155"/>
      <c r="BJ544" s="155"/>
      <c r="BK544" s="155"/>
      <c r="BL544" s="155"/>
      <c r="BM544" s="155"/>
    </row>
    <row r="545" spans="1:65" ht="15.75" customHeight="1">
      <c r="A545" s="148"/>
      <c r="B545" s="149"/>
      <c r="C545" s="148"/>
      <c r="D545" s="150" t="s">
        <v>199</v>
      </c>
      <c r="E545" s="151" t="s">
        <v>1</v>
      </c>
      <c r="F545" s="152" t="s">
        <v>926</v>
      </c>
      <c r="G545" s="148"/>
      <c r="H545" s="151" t="s">
        <v>1</v>
      </c>
      <c r="I545" s="148"/>
      <c r="J545" s="148"/>
      <c r="K545" s="148"/>
      <c r="L545" s="149"/>
      <c r="M545" s="153"/>
      <c r="N545" s="148"/>
      <c r="O545" s="148"/>
      <c r="P545" s="148"/>
      <c r="Q545" s="148"/>
      <c r="R545" s="148"/>
      <c r="S545" s="148"/>
      <c r="T545" s="154"/>
      <c r="U545" s="148"/>
      <c r="V545" s="148"/>
      <c r="W545" s="14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51" t="s">
        <v>199</v>
      </c>
      <c r="AU545" s="151" t="s">
        <v>86</v>
      </c>
      <c r="AV545" s="148" t="s">
        <v>84</v>
      </c>
      <c r="AW545" s="148" t="s">
        <v>32</v>
      </c>
      <c r="AX545" s="148" t="s">
        <v>76</v>
      </c>
      <c r="AY545" s="151" t="s">
        <v>127</v>
      </c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148"/>
    </row>
    <row r="546" spans="1:65" ht="15.75" customHeight="1">
      <c r="A546" s="148"/>
      <c r="B546" s="149"/>
      <c r="C546" s="148"/>
      <c r="D546" s="150" t="s">
        <v>199</v>
      </c>
      <c r="E546" s="151" t="s">
        <v>1</v>
      </c>
      <c r="F546" s="152" t="s">
        <v>396</v>
      </c>
      <c r="G546" s="148"/>
      <c r="H546" s="151" t="s">
        <v>1</v>
      </c>
      <c r="I546" s="148"/>
      <c r="J546" s="148"/>
      <c r="K546" s="148"/>
      <c r="L546" s="149"/>
      <c r="M546" s="153"/>
      <c r="N546" s="148"/>
      <c r="O546" s="148"/>
      <c r="P546" s="148"/>
      <c r="Q546" s="148"/>
      <c r="R546" s="148"/>
      <c r="S546" s="148"/>
      <c r="T546" s="154"/>
      <c r="U546" s="148"/>
      <c r="V546" s="148"/>
      <c r="W546" s="14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51" t="s">
        <v>199</v>
      </c>
      <c r="AU546" s="151" t="s">
        <v>86</v>
      </c>
      <c r="AV546" s="148" t="s">
        <v>84</v>
      </c>
      <c r="AW546" s="148" t="s">
        <v>32</v>
      </c>
      <c r="AX546" s="148" t="s">
        <v>76</v>
      </c>
      <c r="AY546" s="151" t="s">
        <v>127</v>
      </c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148"/>
    </row>
    <row r="547" spans="1:65" ht="15.75" customHeight="1">
      <c r="A547" s="155"/>
      <c r="B547" s="156"/>
      <c r="C547" s="155"/>
      <c r="D547" s="150" t="s">
        <v>199</v>
      </c>
      <c r="E547" s="157" t="s">
        <v>1</v>
      </c>
      <c r="F547" s="158" t="s">
        <v>927</v>
      </c>
      <c r="G547" s="155"/>
      <c r="H547" s="159">
        <v>6.7450000000000001</v>
      </c>
      <c r="I547" s="155"/>
      <c r="J547" s="155"/>
      <c r="K547" s="155"/>
      <c r="L547" s="156"/>
      <c r="M547" s="160"/>
      <c r="N547" s="155"/>
      <c r="O547" s="155"/>
      <c r="P547" s="155"/>
      <c r="Q547" s="155"/>
      <c r="R547" s="155"/>
      <c r="S547" s="155"/>
      <c r="T547" s="161"/>
      <c r="U547" s="155"/>
      <c r="V547" s="155"/>
      <c r="W547" s="155"/>
      <c r="X547" s="155"/>
      <c r="Y547" s="155"/>
      <c r="Z547" s="155"/>
      <c r="AA547" s="155"/>
      <c r="AB547" s="155"/>
      <c r="AC547" s="155"/>
      <c r="AD547" s="155"/>
      <c r="AE547" s="155"/>
      <c r="AF547" s="155"/>
      <c r="AG547" s="155"/>
      <c r="AH547" s="155"/>
      <c r="AI547" s="155"/>
      <c r="AJ547" s="155"/>
      <c r="AK547" s="155"/>
      <c r="AL547" s="155"/>
      <c r="AM547" s="155"/>
      <c r="AN547" s="155"/>
      <c r="AO547" s="155"/>
      <c r="AP547" s="155"/>
      <c r="AQ547" s="155"/>
      <c r="AR547" s="155"/>
      <c r="AS547" s="155"/>
      <c r="AT547" s="157" t="s">
        <v>199</v>
      </c>
      <c r="AU547" s="157" t="s">
        <v>86</v>
      </c>
      <c r="AV547" s="155" t="s">
        <v>86</v>
      </c>
      <c r="AW547" s="155" t="s">
        <v>32</v>
      </c>
      <c r="AX547" s="155" t="s">
        <v>76</v>
      </c>
      <c r="AY547" s="157" t="s">
        <v>127</v>
      </c>
      <c r="AZ547" s="155"/>
      <c r="BA547" s="155"/>
      <c r="BB547" s="155"/>
      <c r="BC547" s="155"/>
      <c r="BD547" s="155"/>
      <c r="BE547" s="155"/>
      <c r="BF547" s="155"/>
      <c r="BG547" s="155"/>
      <c r="BH547" s="155"/>
      <c r="BI547" s="155"/>
      <c r="BJ547" s="155"/>
      <c r="BK547" s="155"/>
      <c r="BL547" s="155"/>
      <c r="BM547" s="155"/>
    </row>
    <row r="548" spans="1:65" ht="15.75" customHeight="1">
      <c r="A548" s="155"/>
      <c r="B548" s="156"/>
      <c r="C548" s="155"/>
      <c r="D548" s="150" t="s">
        <v>199</v>
      </c>
      <c r="E548" s="157" t="s">
        <v>1</v>
      </c>
      <c r="F548" s="158" t="s">
        <v>928</v>
      </c>
      <c r="G548" s="155"/>
      <c r="H548" s="159">
        <v>10.65</v>
      </c>
      <c r="I548" s="155"/>
      <c r="J548" s="155"/>
      <c r="K548" s="155"/>
      <c r="L548" s="156"/>
      <c r="M548" s="160"/>
      <c r="N548" s="155"/>
      <c r="O548" s="155"/>
      <c r="P548" s="155"/>
      <c r="Q548" s="155"/>
      <c r="R548" s="155"/>
      <c r="S548" s="155"/>
      <c r="T548" s="161"/>
      <c r="U548" s="155"/>
      <c r="V548" s="155"/>
      <c r="W548" s="155"/>
      <c r="X548" s="155"/>
      <c r="Y548" s="155"/>
      <c r="Z548" s="155"/>
      <c r="AA548" s="155"/>
      <c r="AB548" s="155"/>
      <c r="AC548" s="155"/>
      <c r="AD548" s="155"/>
      <c r="AE548" s="155"/>
      <c r="AF548" s="155"/>
      <c r="AG548" s="155"/>
      <c r="AH548" s="155"/>
      <c r="AI548" s="155"/>
      <c r="AJ548" s="155"/>
      <c r="AK548" s="155"/>
      <c r="AL548" s="155"/>
      <c r="AM548" s="155"/>
      <c r="AN548" s="155"/>
      <c r="AO548" s="155"/>
      <c r="AP548" s="155"/>
      <c r="AQ548" s="155"/>
      <c r="AR548" s="155"/>
      <c r="AS548" s="155"/>
      <c r="AT548" s="157" t="s">
        <v>199</v>
      </c>
      <c r="AU548" s="157" t="s">
        <v>86</v>
      </c>
      <c r="AV548" s="155" t="s">
        <v>86</v>
      </c>
      <c r="AW548" s="155" t="s">
        <v>32</v>
      </c>
      <c r="AX548" s="155" t="s">
        <v>76</v>
      </c>
      <c r="AY548" s="157" t="s">
        <v>127</v>
      </c>
      <c r="AZ548" s="155"/>
      <c r="BA548" s="155"/>
      <c r="BB548" s="155"/>
      <c r="BC548" s="155"/>
      <c r="BD548" s="155"/>
      <c r="BE548" s="155"/>
      <c r="BF548" s="155"/>
      <c r="BG548" s="155"/>
      <c r="BH548" s="155"/>
      <c r="BI548" s="155"/>
      <c r="BJ548" s="155"/>
      <c r="BK548" s="155"/>
      <c r="BL548" s="155"/>
      <c r="BM548" s="155"/>
    </row>
    <row r="549" spans="1:65" ht="15.75" customHeight="1">
      <c r="A549" s="155"/>
      <c r="B549" s="156"/>
      <c r="C549" s="155"/>
      <c r="D549" s="150" t="s">
        <v>199</v>
      </c>
      <c r="E549" s="157" t="s">
        <v>1</v>
      </c>
      <c r="F549" s="158" t="s">
        <v>929</v>
      </c>
      <c r="G549" s="155"/>
      <c r="H549" s="159">
        <v>3.42</v>
      </c>
      <c r="I549" s="155"/>
      <c r="J549" s="155"/>
      <c r="K549" s="155"/>
      <c r="L549" s="156"/>
      <c r="M549" s="160"/>
      <c r="N549" s="155"/>
      <c r="O549" s="155"/>
      <c r="P549" s="155"/>
      <c r="Q549" s="155"/>
      <c r="R549" s="155"/>
      <c r="S549" s="155"/>
      <c r="T549" s="161"/>
      <c r="U549" s="155"/>
      <c r="V549" s="155"/>
      <c r="W549" s="155"/>
      <c r="X549" s="155"/>
      <c r="Y549" s="155"/>
      <c r="Z549" s="155"/>
      <c r="AA549" s="155"/>
      <c r="AB549" s="155"/>
      <c r="AC549" s="155"/>
      <c r="AD549" s="155"/>
      <c r="AE549" s="155"/>
      <c r="AF549" s="155"/>
      <c r="AG549" s="155"/>
      <c r="AH549" s="155"/>
      <c r="AI549" s="155"/>
      <c r="AJ549" s="155"/>
      <c r="AK549" s="155"/>
      <c r="AL549" s="155"/>
      <c r="AM549" s="155"/>
      <c r="AN549" s="155"/>
      <c r="AO549" s="155"/>
      <c r="AP549" s="155"/>
      <c r="AQ549" s="155"/>
      <c r="AR549" s="155"/>
      <c r="AS549" s="155"/>
      <c r="AT549" s="157" t="s">
        <v>199</v>
      </c>
      <c r="AU549" s="157" t="s">
        <v>86</v>
      </c>
      <c r="AV549" s="155" t="s">
        <v>86</v>
      </c>
      <c r="AW549" s="155" t="s">
        <v>32</v>
      </c>
      <c r="AX549" s="155" t="s">
        <v>76</v>
      </c>
      <c r="AY549" s="157" t="s">
        <v>127</v>
      </c>
      <c r="AZ549" s="155"/>
      <c r="BA549" s="155"/>
      <c r="BB549" s="155"/>
      <c r="BC549" s="155"/>
      <c r="BD549" s="155"/>
      <c r="BE549" s="155"/>
      <c r="BF549" s="155"/>
      <c r="BG549" s="155"/>
      <c r="BH549" s="155"/>
      <c r="BI549" s="155"/>
      <c r="BJ549" s="155"/>
      <c r="BK549" s="155"/>
      <c r="BL549" s="155"/>
      <c r="BM549" s="155"/>
    </row>
    <row r="550" spans="1:65" ht="15.75" customHeight="1">
      <c r="A550" s="155"/>
      <c r="B550" s="156"/>
      <c r="C550" s="155"/>
      <c r="D550" s="150" t="s">
        <v>199</v>
      </c>
      <c r="E550" s="157" t="s">
        <v>1</v>
      </c>
      <c r="F550" s="158" t="s">
        <v>930</v>
      </c>
      <c r="G550" s="155"/>
      <c r="H550" s="159">
        <v>8.6999999999999993</v>
      </c>
      <c r="I550" s="155"/>
      <c r="J550" s="155"/>
      <c r="K550" s="155"/>
      <c r="L550" s="156"/>
      <c r="M550" s="160"/>
      <c r="N550" s="155"/>
      <c r="O550" s="155"/>
      <c r="P550" s="155"/>
      <c r="Q550" s="155"/>
      <c r="R550" s="155"/>
      <c r="S550" s="155"/>
      <c r="T550" s="161"/>
      <c r="U550" s="155"/>
      <c r="V550" s="155"/>
      <c r="W550" s="155"/>
      <c r="X550" s="155"/>
      <c r="Y550" s="155"/>
      <c r="Z550" s="155"/>
      <c r="AA550" s="155"/>
      <c r="AB550" s="155"/>
      <c r="AC550" s="155"/>
      <c r="AD550" s="155"/>
      <c r="AE550" s="155"/>
      <c r="AF550" s="155"/>
      <c r="AG550" s="155"/>
      <c r="AH550" s="155"/>
      <c r="AI550" s="155"/>
      <c r="AJ550" s="155"/>
      <c r="AK550" s="155"/>
      <c r="AL550" s="155"/>
      <c r="AM550" s="155"/>
      <c r="AN550" s="155"/>
      <c r="AO550" s="155"/>
      <c r="AP550" s="155"/>
      <c r="AQ550" s="155"/>
      <c r="AR550" s="155"/>
      <c r="AS550" s="155"/>
      <c r="AT550" s="157" t="s">
        <v>199</v>
      </c>
      <c r="AU550" s="157" t="s">
        <v>86</v>
      </c>
      <c r="AV550" s="155" t="s">
        <v>86</v>
      </c>
      <c r="AW550" s="155" t="s">
        <v>32</v>
      </c>
      <c r="AX550" s="155" t="s">
        <v>76</v>
      </c>
      <c r="AY550" s="157" t="s">
        <v>127</v>
      </c>
      <c r="AZ550" s="155"/>
      <c r="BA550" s="155"/>
      <c r="BB550" s="155"/>
      <c r="BC550" s="155"/>
      <c r="BD550" s="155"/>
      <c r="BE550" s="155"/>
      <c r="BF550" s="155"/>
      <c r="BG550" s="155"/>
      <c r="BH550" s="155"/>
      <c r="BI550" s="155"/>
      <c r="BJ550" s="155"/>
      <c r="BK550" s="155"/>
      <c r="BL550" s="155"/>
      <c r="BM550" s="155"/>
    </row>
    <row r="551" spans="1:65" ht="15.75" customHeight="1">
      <c r="A551" s="155"/>
      <c r="B551" s="156"/>
      <c r="C551" s="155"/>
      <c r="D551" s="150" t="s">
        <v>199</v>
      </c>
      <c r="E551" s="157" t="s">
        <v>1</v>
      </c>
      <c r="F551" s="158" t="s">
        <v>931</v>
      </c>
      <c r="G551" s="155"/>
      <c r="H551" s="159">
        <v>11.31</v>
      </c>
      <c r="I551" s="155"/>
      <c r="J551" s="155"/>
      <c r="K551" s="155"/>
      <c r="L551" s="156"/>
      <c r="M551" s="160"/>
      <c r="N551" s="155"/>
      <c r="O551" s="155"/>
      <c r="P551" s="155"/>
      <c r="Q551" s="155"/>
      <c r="R551" s="155"/>
      <c r="S551" s="155"/>
      <c r="T551" s="161"/>
      <c r="U551" s="155"/>
      <c r="V551" s="155"/>
      <c r="W551" s="155"/>
      <c r="X551" s="155"/>
      <c r="Y551" s="155"/>
      <c r="Z551" s="155"/>
      <c r="AA551" s="155"/>
      <c r="AB551" s="155"/>
      <c r="AC551" s="155"/>
      <c r="AD551" s="155"/>
      <c r="AE551" s="155"/>
      <c r="AF551" s="155"/>
      <c r="AG551" s="155"/>
      <c r="AH551" s="155"/>
      <c r="AI551" s="155"/>
      <c r="AJ551" s="155"/>
      <c r="AK551" s="155"/>
      <c r="AL551" s="155"/>
      <c r="AM551" s="155"/>
      <c r="AN551" s="155"/>
      <c r="AO551" s="155"/>
      <c r="AP551" s="155"/>
      <c r="AQ551" s="155"/>
      <c r="AR551" s="155"/>
      <c r="AS551" s="155"/>
      <c r="AT551" s="157" t="s">
        <v>199</v>
      </c>
      <c r="AU551" s="157" t="s">
        <v>86</v>
      </c>
      <c r="AV551" s="155" t="s">
        <v>86</v>
      </c>
      <c r="AW551" s="155" t="s">
        <v>32</v>
      </c>
      <c r="AX551" s="155" t="s">
        <v>76</v>
      </c>
      <c r="AY551" s="157" t="s">
        <v>127</v>
      </c>
      <c r="AZ551" s="155"/>
      <c r="BA551" s="155"/>
      <c r="BB551" s="155"/>
      <c r="BC551" s="155"/>
      <c r="BD551" s="155"/>
      <c r="BE551" s="155"/>
      <c r="BF551" s="155"/>
      <c r="BG551" s="155"/>
      <c r="BH551" s="155"/>
      <c r="BI551" s="155"/>
      <c r="BJ551" s="155"/>
      <c r="BK551" s="155"/>
      <c r="BL551" s="155"/>
      <c r="BM551" s="155"/>
    </row>
    <row r="552" spans="1:65" ht="15.75" customHeight="1">
      <c r="A552" s="155"/>
      <c r="B552" s="156"/>
      <c r="C552" s="155"/>
      <c r="D552" s="150" t="s">
        <v>199</v>
      </c>
      <c r="E552" s="157" t="s">
        <v>1</v>
      </c>
      <c r="F552" s="158" t="s">
        <v>932</v>
      </c>
      <c r="G552" s="155"/>
      <c r="H552" s="159">
        <v>12.18</v>
      </c>
      <c r="I552" s="155"/>
      <c r="J552" s="155"/>
      <c r="K552" s="155"/>
      <c r="L552" s="156"/>
      <c r="M552" s="160"/>
      <c r="N552" s="155"/>
      <c r="O552" s="155"/>
      <c r="P552" s="155"/>
      <c r="Q552" s="155"/>
      <c r="R552" s="155"/>
      <c r="S552" s="155"/>
      <c r="T552" s="161"/>
      <c r="U552" s="155"/>
      <c r="V552" s="155"/>
      <c r="W552" s="155"/>
      <c r="X552" s="155"/>
      <c r="Y552" s="155"/>
      <c r="Z552" s="155"/>
      <c r="AA552" s="155"/>
      <c r="AB552" s="155"/>
      <c r="AC552" s="155"/>
      <c r="AD552" s="155"/>
      <c r="AE552" s="155"/>
      <c r="AF552" s="155"/>
      <c r="AG552" s="155"/>
      <c r="AH552" s="155"/>
      <c r="AI552" s="155"/>
      <c r="AJ552" s="155"/>
      <c r="AK552" s="155"/>
      <c r="AL552" s="155"/>
      <c r="AM552" s="155"/>
      <c r="AN552" s="155"/>
      <c r="AO552" s="155"/>
      <c r="AP552" s="155"/>
      <c r="AQ552" s="155"/>
      <c r="AR552" s="155"/>
      <c r="AS552" s="155"/>
      <c r="AT552" s="157" t="s">
        <v>199</v>
      </c>
      <c r="AU552" s="157" t="s">
        <v>86</v>
      </c>
      <c r="AV552" s="155" t="s">
        <v>86</v>
      </c>
      <c r="AW552" s="155" t="s">
        <v>32</v>
      </c>
      <c r="AX552" s="155" t="s">
        <v>76</v>
      </c>
      <c r="AY552" s="157" t="s">
        <v>127</v>
      </c>
      <c r="AZ552" s="155"/>
      <c r="BA552" s="155"/>
      <c r="BB552" s="155"/>
      <c r="BC552" s="155"/>
      <c r="BD552" s="155"/>
      <c r="BE552" s="155"/>
      <c r="BF552" s="155"/>
      <c r="BG552" s="155"/>
      <c r="BH552" s="155"/>
      <c r="BI552" s="155"/>
      <c r="BJ552" s="155"/>
      <c r="BK552" s="155"/>
      <c r="BL552" s="155"/>
      <c r="BM552" s="155"/>
    </row>
    <row r="553" spans="1:65" ht="15.75" customHeight="1">
      <c r="A553" s="155"/>
      <c r="B553" s="156"/>
      <c r="C553" s="155"/>
      <c r="D553" s="150" t="s">
        <v>199</v>
      </c>
      <c r="E553" s="157" t="s">
        <v>1</v>
      </c>
      <c r="F553" s="158" t="s">
        <v>933</v>
      </c>
      <c r="G553" s="155"/>
      <c r="H553" s="159">
        <v>13.92</v>
      </c>
      <c r="I553" s="155"/>
      <c r="J553" s="155"/>
      <c r="K553" s="155"/>
      <c r="L553" s="156"/>
      <c r="M553" s="160"/>
      <c r="N553" s="155"/>
      <c r="O553" s="155"/>
      <c r="P553" s="155"/>
      <c r="Q553" s="155"/>
      <c r="R553" s="155"/>
      <c r="S553" s="155"/>
      <c r="T553" s="161"/>
      <c r="U553" s="155"/>
      <c r="V553" s="155"/>
      <c r="W553" s="155"/>
      <c r="X553" s="155"/>
      <c r="Y553" s="155"/>
      <c r="Z553" s="155"/>
      <c r="AA553" s="155"/>
      <c r="AB553" s="155"/>
      <c r="AC553" s="155"/>
      <c r="AD553" s="155"/>
      <c r="AE553" s="155"/>
      <c r="AF553" s="155"/>
      <c r="AG553" s="155"/>
      <c r="AH553" s="155"/>
      <c r="AI553" s="155"/>
      <c r="AJ553" s="155"/>
      <c r="AK553" s="155"/>
      <c r="AL553" s="155"/>
      <c r="AM553" s="155"/>
      <c r="AN553" s="155"/>
      <c r="AO553" s="155"/>
      <c r="AP553" s="155"/>
      <c r="AQ553" s="155"/>
      <c r="AR553" s="155"/>
      <c r="AS553" s="155"/>
      <c r="AT553" s="157" t="s">
        <v>199</v>
      </c>
      <c r="AU553" s="157" t="s">
        <v>86</v>
      </c>
      <c r="AV553" s="155" t="s">
        <v>86</v>
      </c>
      <c r="AW553" s="155" t="s">
        <v>32</v>
      </c>
      <c r="AX553" s="155" t="s">
        <v>76</v>
      </c>
      <c r="AY553" s="157" t="s">
        <v>127</v>
      </c>
      <c r="AZ553" s="155"/>
      <c r="BA553" s="155"/>
      <c r="BB553" s="155"/>
      <c r="BC553" s="155"/>
      <c r="BD553" s="155"/>
      <c r="BE553" s="155"/>
      <c r="BF553" s="155"/>
      <c r="BG553" s="155"/>
      <c r="BH553" s="155"/>
      <c r="BI553" s="155"/>
      <c r="BJ553" s="155"/>
      <c r="BK553" s="155"/>
      <c r="BL553" s="155"/>
      <c r="BM553" s="155"/>
    </row>
    <row r="554" spans="1:65" ht="15.75" customHeight="1">
      <c r="A554" s="155"/>
      <c r="B554" s="156"/>
      <c r="C554" s="155"/>
      <c r="D554" s="150" t="s">
        <v>199</v>
      </c>
      <c r="E554" s="157" t="s">
        <v>1</v>
      </c>
      <c r="F554" s="158" t="s">
        <v>934</v>
      </c>
      <c r="G554" s="155"/>
      <c r="H554" s="159">
        <v>3.78</v>
      </c>
      <c r="I554" s="155"/>
      <c r="J554" s="155"/>
      <c r="K554" s="155"/>
      <c r="L554" s="156"/>
      <c r="M554" s="160"/>
      <c r="N554" s="155"/>
      <c r="O554" s="155"/>
      <c r="P554" s="155"/>
      <c r="Q554" s="155"/>
      <c r="R554" s="155"/>
      <c r="S554" s="155"/>
      <c r="T554" s="161"/>
      <c r="U554" s="155"/>
      <c r="V554" s="155"/>
      <c r="W554" s="155"/>
      <c r="X554" s="155"/>
      <c r="Y554" s="155"/>
      <c r="Z554" s="155"/>
      <c r="AA554" s="155"/>
      <c r="AB554" s="155"/>
      <c r="AC554" s="155"/>
      <c r="AD554" s="155"/>
      <c r="AE554" s="155"/>
      <c r="AF554" s="155"/>
      <c r="AG554" s="155"/>
      <c r="AH554" s="155"/>
      <c r="AI554" s="155"/>
      <c r="AJ554" s="155"/>
      <c r="AK554" s="155"/>
      <c r="AL554" s="155"/>
      <c r="AM554" s="155"/>
      <c r="AN554" s="155"/>
      <c r="AO554" s="155"/>
      <c r="AP554" s="155"/>
      <c r="AQ554" s="155"/>
      <c r="AR554" s="155"/>
      <c r="AS554" s="155"/>
      <c r="AT554" s="157" t="s">
        <v>199</v>
      </c>
      <c r="AU554" s="157" t="s">
        <v>86</v>
      </c>
      <c r="AV554" s="155" t="s">
        <v>86</v>
      </c>
      <c r="AW554" s="155" t="s">
        <v>32</v>
      </c>
      <c r="AX554" s="155" t="s">
        <v>76</v>
      </c>
      <c r="AY554" s="157" t="s">
        <v>127</v>
      </c>
      <c r="AZ554" s="155"/>
      <c r="BA554" s="155"/>
      <c r="BB554" s="155"/>
      <c r="BC554" s="155"/>
      <c r="BD554" s="155"/>
      <c r="BE554" s="155"/>
      <c r="BF554" s="155"/>
      <c r="BG554" s="155"/>
      <c r="BH554" s="155"/>
      <c r="BI554" s="155"/>
      <c r="BJ554" s="155"/>
      <c r="BK554" s="155"/>
      <c r="BL554" s="155"/>
      <c r="BM554" s="155"/>
    </row>
    <row r="555" spans="1:65" ht="15.75" customHeight="1">
      <c r="A555" s="155"/>
      <c r="B555" s="156"/>
      <c r="C555" s="155"/>
      <c r="D555" s="150" t="s">
        <v>199</v>
      </c>
      <c r="E555" s="157" t="s">
        <v>1</v>
      </c>
      <c r="F555" s="158" t="s">
        <v>935</v>
      </c>
      <c r="G555" s="155"/>
      <c r="H555" s="159">
        <v>9.2750000000000004</v>
      </c>
      <c r="I555" s="155"/>
      <c r="J555" s="155"/>
      <c r="K555" s="155"/>
      <c r="L555" s="156"/>
      <c r="M555" s="160"/>
      <c r="N555" s="155"/>
      <c r="O555" s="155"/>
      <c r="P555" s="155"/>
      <c r="Q555" s="155"/>
      <c r="R555" s="155"/>
      <c r="S555" s="155"/>
      <c r="T555" s="161"/>
      <c r="U555" s="155"/>
      <c r="V555" s="155"/>
      <c r="W555" s="155"/>
      <c r="X555" s="155"/>
      <c r="Y555" s="155"/>
      <c r="Z555" s="155"/>
      <c r="AA555" s="155"/>
      <c r="AB555" s="155"/>
      <c r="AC555" s="155"/>
      <c r="AD555" s="155"/>
      <c r="AE555" s="155"/>
      <c r="AF555" s="155"/>
      <c r="AG555" s="155"/>
      <c r="AH555" s="155"/>
      <c r="AI555" s="155"/>
      <c r="AJ555" s="155"/>
      <c r="AK555" s="155"/>
      <c r="AL555" s="155"/>
      <c r="AM555" s="155"/>
      <c r="AN555" s="155"/>
      <c r="AO555" s="155"/>
      <c r="AP555" s="155"/>
      <c r="AQ555" s="155"/>
      <c r="AR555" s="155"/>
      <c r="AS555" s="155"/>
      <c r="AT555" s="157" t="s">
        <v>199</v>
      </c>
      <c r="AU555" s="157" t="s">
        <v>86</v>
      </c>
      <c r="AV555" s="155" t="s">
        <v>86</v>
      </c>
      <c r="AW555" s="155" t="s">
        <v>32</v>
      </c>
      <c r="AX555" s="155" t="s">
        <v>76</v>
      </c>
      <c r="AY555" s="157" t="s">
        <v>127</v>
      </c>
      <c r="AZ555" s="155"/>
      <c r="BA555" s="155"/>
      <c r="BB555" s="155"/>
      <c r="BC555" s="155"/>
      <c r="BD555" s="155"/>
      <c r="BE555" s="155"/>
      <c r="BF555" s="155"/>
      <c r="BG555" s="155"/>
      <c r="BH555" s="155"/>
      <c r="BI555" s="155"/>
      <c r="BJ555" s="155"/>
      <c r="BK555" s="155"/>
      <c r="BL555" s="155"/>
      <c r="BM555" s="155"/>
    </row>
    <row r="556" spans="1:65" ht="15.75" customHeight="1">
      <c r="A556" s="155"/>
      <c r="B556" s="156"/>
      <c r="C556" s="155"/>
      <c r="D556" s="150" t="s">
        <v>199</v>
      </c>
      <c r="E556" s="157" t="s">
        <v>1</v>
      </c>
      <c r="F556" s="158" t="s">
        <v>936</v>
      </c>
      <c r="G556" s="155"/>
      <c r="H556" s="159">
        <v>3.6120000000000001</v>
      </c>
      <c r="I556" s="155"/>
      <c r="J556" s="155"/>
      <c r="K556" s="155"/>
      <c r="L556" s="156"/>
      <c r="M556" s="160"/>
      <c r="N556" s="155"/>
      <c r="O556" s="155"/>
      <c r="P556" s="155"/>
      <c r="Q556" s="155"/>
      <c r="R556" s="155"/>
      <c r="S556" s="155"/>
      <c r="T556" s="161"/>
      <c r="U556" s="155"/>
      <c r="V556" s="155"/>
      <c r="W556" s="155"/>
      <c r="X556" s="155"/>
      <c r="Y556" s="155"/>
      <c r="Z556" s="155"/>
      <c r="AA556" s="155"/>
      <c r="AB556" s="155"/>
      <c r="AC556" s="155"/>
      <c r="AD556" s="155"/>
      <c r="AE556" s="155"/>
      <c r="AF556" s="155"/>
      <c r="AG556" s="155"/>
      <c r="AH556" s="155"/>
      <c r="AI556" s="155"/>
      <c r="AJ556" s="155"/>
      <c r="AK556" s="155"/>
      <c r="AL556" s="155"/>
      <c r="AM556" s="155"/>
      <c r="AN556" s="155"/>
      <c r="AO556" s="155"/>
      <c r="AP556" s="155"/>
      <c r="AQ556" s="155"/>
      <c r="AR556" s="155"/>
      <c r="AS556" s="155"/>
      <c r="AT556" s="157" t="s">
        <v>199</v>
      </c>
      <c r="AU556" s="157" t="s">
        <v>86</v>
      </c>
      <c r="AV556" s="155" t="s">
        <v>86</v>
      </c>
      <c r="AW556" s="155" t="s">
        <v>32</v>
      </c>
      <c r="AX556" s="155" t="s">
        <v>76</v>
      </c>
      <c r="AY556" s="157" t="s">
        <v>127</v>
      </c>
      <c r="AZ556" s="155"/>
      <c r="BA556" s="155"/>
      <c r="BB556" s="155"/>
      <c r="BC556" s="155"/>
      <c r="BD556" s="155"/>
      <c r="BE556" s="155"/>
      <c r="BF556" s="155"/>
      <c r="BG556" s="155"/>
      <c r="BH556" s="155"/>
      <c r="BI556" s="155"/>
      <c r="BJ556" s="155"/>
      <c r="BK556" s="155"/>
      <c r="BL556" s="155"/>
      <c r="BM556" s="155"/>
    </row>
    <row r="557" spans="1:65" ht="15.75" customHeight="1">
      <c r="A557" s="148"/>
      <c r="B557" s="149"/>
      <c r="C557" s="148"/>
      <c r="D557" s="150" t="s">
        <v>199</v>
      </c>
      <c r="E557" s="151" t="s">
        <v>1</v>
      </c>
      <c r="F557" s="152" t="s">
        <v>369</v>
      </c>
      <c r="G557" s="148"/>
      <c r="H557" s="151" t="s">
        <v>1</v>
      </c>
      <c r="I557" s="148"/>
      <c r="J557" s="148"/>
      <c r="K557" s="148"/>
      <c r="L557" s="149"/>
      <c r="M557" s="153"/>
      <c r="N557" s="148"/>
      <c r="O557" s="148"/>
      <c r="P557" s="148"/>
      <c r="Q557" s="148"/>
      <c r="R557" s="148"/>
      <c r="S557" s="148"/>
      <c r="T557" s="154"/>
      <c r="U557" s="148"/>
      <c r="V557" s="148"/>
      <c r="W557" s="14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51" t="s">
        <v>199</v>
      </c>
      <c r="AU557" s="151" t="s">
        <v>86</v>
      </c>
      <c r="AV557" s="148" t="s">
        <v>84</v>
      </c>
      <c r="AW557" s="148" t="s">
        <v>32</v>
      </c>
      <c r="AX557" s="148" t="s">
        <v>76</v>
      </c>
      <c r="AY557" s="151" t="s">
        <v>127</v>
      </c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48"/>
    </row>
    <row r="558" spans="1:65" ht="15.75" customHeight="1">
      <c r="A558" s="155"/>
      <c r="B558" s="156"/>
      <c r="C558" s="155"/>
      <c r="D558" s="150" t="s">
        <v>199</v>
      </c>
      <c r="E558" s="157" t="s">
        <v>1</v>
      </c>
      <c r="F558" s="158" t="s">
        <v>417</v>
      </c>
      <c r="G558" s="155"/>
      <c r="H558" s="159">
        <v>6.1050000000000004</v>
      </c>
      <c r="I558" s="155"/>
      <c r="J558" s="155"/>
      <c r="K558" s="155"/>
      <c r="L558" s="156"/>
      <c r="M558" s="160"/>
      <c r="N558" s="155"/>
      <c r="O558" s="155"/>
      <c r="P558" s="155"/>
      <c r="Q558" s="155"/>
      <c r="R558" s="155"/>
      <c r="S558" s="155"/>
      <c r="T558" s="161"/>
      <c r="U558" s="155"/>
      <c r="V558" s="155"/>
      <c r="W558" s="155"/>
      <c r="X558" s="155"/>
      <c r="Y558" s="155"/>
      <c r="Z558" s="155"/>
      <c r="AA558" s="155"/>
      <c r="AB558" s="155"/>
      <c r="AC558" s="155"/>
      <c r="AD558" s="155"/>
      <c r="AE558" s="155"/>
      <c r="AF558" s="155"/>
      <c r="AG558" s="155"/>
      <c r="AH558" s="155"/>
      <c r="AI558" s="155"/>
      <c r="AJ558" s="155"/>
      <c r="AK558" s="155"/>
      <c r="AL558" s="155"/>
      <c r="AM558" s="155"/>
      <c r="AN558" s="155"/>
      <c r="AO558" s="155"/>
      <c r="AP558" s="155"/>
      <c r="AQ558" s="155"/>
      <c r="AR558" s="155"/>
      <c r="AS558" s="155"/>
      <c r="AT558" s="157" t="s">
        <v>199</v>
      </c>
      <c r="AU558" s="157" t="s">
        <v>86</v>
      </c>
      <c r="AV558" s="155" t="s">
        <v>86</v>
      </c>
      <c r="AW558" s="155" t="s">
        <v>32</v>
      </c>
      <c r="AX558" s="155" t="s">
        <v>76</v>
      </c>
      <c r="AY558" s="157" t="s">
        <v>127</v>
      </c>
      <c r="AZ558" s="155"/>
      <c r="BA558" s="155"/>
      <c r="BB558" s="155"/>
      <c r="BC558" s="155"/>
      <c r="BD558" s="155"/>
      <c r="BE558" s="155"/>
      <c r="BF558" s="155"/>
      <c r="BG558" s="155"/>
      <c r="BH558" s="155"/>
      <c r="BI558" s="155"/>
      <c r="BJ558" s="155"/>
      <c r="BK558" s="155"/>
      <c r="BL558" s="155"/>
      <c r="BM558" s="155"/>
    </row>
    <row r="559" spans="1:65" ht="15.75" customHeight="1">
      <c r="A559" s="155"/>
      <c r="B559" s="156"/>
      <c r="C559" s="155"/>
      <c r="D559" s="150" t="s">
        <v>199</v>
      </c>
      <c r="E559" s="157" t="s">
        <v>1</v>
      </c>
      <c r="F559" s="158" t="s">
        <v>937</v>
      </c>
      <c r="G559" s="155"/>
      <c r="H559" s="159">
        <v>2.8</v>
      </c>
      <c r="I559" s="155"/>
      <c r="J559" s="155"/>
      <c r="K559" s="155"/>
      <c r="L559" s="156"/>
      <c r="M559" s="160"/>
      <c r="N559" s="155"/>
      <c r="O559" s="155"/>
      <c r="P559" s="155"/>
      <c r="Q559" s="155"/>
      <c r="R559" s="155"/>
      <c r="S559" s="155"/>
      <c r="T559" s="161"/>
      <c r="U559" s="155"/>
      <c r="V559" s="155"/>
      <c r="W559" s="155"/>
      <c r="X559" s="155"/>
      <c r="Y559" s="155"/>
      <c r="Z559" s="155"/>
      <c r="AA559" s="155"/>
      <c r="AB559" s="155"/>
      <c r="AC559" s="155"/>
      <c r="AD559" s="155"/>
      <c r="AE559" s="155"/>
      <c r="AF559" s="155"/>
      <c r="AG559" s="155"/>
      <c r="AH559" s="155"/>
      <c r="AI559" s="155"/>
      <c r="AJ559" s="155"/>
      <c r="AK559" s="155"/>
      <c r="AL559" s="155"/>
      <c r="AM559" s="155"/>
      <c r="AN559" s="155"/>
      <c r="AO559" s="155"/>
      <c r="AP559" s="155"/>
      <c r="AQ559" s="155"/>
      <c r="AR559" s="155"/>
      <c r="AS559" s="155"/>
      <c r="AT559" s="157" t="s">
        <v>199</v>
      </c>
      <c r="AU559" s="157" t="s">
        <v>86</v>
      </c>
      <c r="AV559" s="155" t="s">
        <v>86</v>
      </c>
      <c r="AW559" s="155" t="s">
        <v>32</v>
      </c>
      <c r="AX559" s="155" t="s">
        <v>76</v>
      </c>
      <c r="AY559" s="157" t="s">
        <v>127</v>
      </c>
      <c r="AZ559" s="155"/>
      <c r="BA559" s="155"/>
      <c r="BB559" s="155"/>
      <c r="BC559" s="155"/>
      <c r="BD559" s="155"/>
      <c r="BE559" s="155"/>
      <c r="BF559" s="155"/>
      <c r="BG559" s="155"/>
      <c r="BH559" s="155"/>
      <c r="BI559" s="155"/>
      <c r="BJ559" s="155"/>
      <c r="BK559" s="155"/>
      <c r="BL559" s="155"/>
      <c r="BM559" s="155"/>
    </row>
    <row r="560" spans="1:65" ht="15.75" customHeight="1">
      <c r="A560" s="155"/>
      <c r="B560" s="156"/>
      <c r="C560" s="155"/>
      <c r="D560" s="150" t="s">
        <v>199</v>
      </c>
      <c r="E560" s="157" t="s">
        <v>1</v>
      </c>
      <c r="F560" s="158" t="s">
        <v>938</v>
      </c>
      <c r="G560" s="155"/>
      <c r="H560" s="159">
        <v>5.36</v>
      </c>
      <c r="I560" s="155"/>
      <c r="J560" s="155"/>
      <c r="K560" s="155"/>
      <c r="L560" s="156"/>
      <c r="M560" s="160"/>
      <c r="N560" s="155"/>
      <c r="O560" s="155"/>
      <c r="P560" s="155"/>
      <c r="Q560" s="155"/>
      <c r="R560" s="155"/>
      <c r="S560" s="155"/>
      <c r="T560" s="161"/>
      <c r="U560" s="155"/>
      <c r="V560" s="155"/>
      <c r="W560" s="155"/>
      <c r="X560" s="155"/>
      <c r="Y560" s="155"/>
      <c r="Z560" s="155"/>
      <c r="AA560" s="155"/>
      <c r="AB560" s="155"/>
      <c r="AC560" s="155"/>
      <c r="AD560" s="155"/>
      <c r="AE560" s="155"/>
      <c r="AF560" s="155"/>
      <c r="AG560" s="155"/>
      <c r="AH560" s="155"/>
      <c r="AI560" s="155"/>
      <c r="AJ560" s="155"/>
      <c r="AK560" s="155"/>
      <c r="AL560" s="155"/>
      <c r="AM560" s="155"/>
      <c r="AN560" s="155"/>
      <c r="AO560" s="155"/>
      <c r="AP560" s="155"/>
      <c r="AQ560" s="155"/>
      <c r="AR560" s="155"/>
      <c r="AS560" s="155"/>
      <c r="AT560" s="157" t="s">
        <v>199</v>
      </c>
      <c r="AU560" s="157" t="s">
        <v>86</v>
      </c>
      <c r="AV560" s="155" t="s">
        <v>86</v>
      </c>
      <c r="AW560" s="155" t="s">
        <v>32</v>
      </c>
      <c r="AX560" s="155" t="s">
        <v>76</v>
      </c>
      <c r="AY560" s="157" t="s">
        <v>127</v>
      </c>
      <c r="AZ560" s="155"/>
      <c r="BA560" s="155"/>
      <c r="BB560" s="155"/>
      <c r="BC560" s="155"/>
      <c r="BD560" s="155"/>
      <c r="BE560" s="155"/>
      <c r="BF560" s="155"/>
      <c r="BG560" s="155"/>
      <c r="BH560" s="155"/>
      <c r="BI560" s="155"/>
      <c r="BJ560" s="155"/>
      <c r="BK560" s="155"/>
      <c r="BL560" s="155"/>
      <c r="BM560" s="155"/>
    </row>
    <row r="561" spans="1:65" ht="15.75" customHeight="1">
      <c r="A561" s="155"/>
      <c r="B561" s="156"/>
      <c r="C561" s="155"/>
      <c r="D561" s="150" t="s">
        <v>199</v>
      </c>
      <c r="E561" s="157" t="s">
        <v>1</v>
      </c>
      <c r="F561" s="158" t="s">
        <v>420</v>
      </c>
      <c r="G561" s="155"/>
      <c r="H561" s="159">
        <v>10.385</v>
      </c>
      <c r="I561" s="155"/>
      <c r="J561" s="155"/>
      <c r="K561" s="155"/>
      <c r="L561" s="156"/>
      <c r="M561" s="160"/>
      <c r="N561" s="155"/>
      <c r="O561" s="155"/>
      <c r="P561" s="155"/>
      <c r="Q561" s="155"/>
      <c r="R561" s="155"/>
      <c r="S561" s="155"/>
      <c r="T561" s="161"/>
      <c r="U561" s="155"/>
      <c r="V561" s="155"/>
      <c r="W561" s="155"/>
      <c r="X561" s="155"/>
      <c r="Y561" s="155"/>
      <c r="Z561" s="155"/>
      <c r="AA561" s="155"/>
      <c r="AB561" s="155"/>
      <c r="AC561" s="155"/>
      <c r="AD561" s="155"/>
      <c r="AE561" s="155"/>
      <c r="AF561" s="155"/>
      <c r="AG561" s="155"/>
      <c r="AH561" s="155"/>
      <c r="AI561" s="155"/>
      <c r="AJ561" s="155"/>
      <c r="AK561" s="155"/>
      <c r="AL561" s="155"/>
      <c r="AM561" s="155"/>
      <c r="AN561" s="155"/>
      <c r="AO561" s="155"/>
      <c r="AP561" s="155"/>
      <c r="AQ561" s="155"/>
      <c r="AR561" s="155"/>
      <c r="AS561" s="155"/>
      <c r="AT561" s="157" t="s">
        <v>199</v>
      </c>
      <c r="AU561" s="157" t="s">
        <v>86</v>
      </c>
      <c r="AV561" s="155" t="s">
        <v>86</v>
      </c>
      <c r="AW561" s="155" t="s">
        <v>32</v>
      </c>
      <c r="AX561" s="155" t="s">
        <v>76</v>
      </c>
      <c r="AY561" s="157" t="s">
        <v>127</v>
      </c>
      <c r="AZ561" s="155"/>
      <c r="BA561" s="155"/>
      <c r="BB561" s="155"/>
      <c r="BC561" s="155"/>
      <c r="BD561" s="155"/>
      <c r="BE561" s="155"/>
      <c r="BF561" s="155"/>
      <c r="BG561" s="155"/>
      <c r="BH561" s="155"/>
      <c r="BI561" s="155"/>
      <c r="BJ561" s="155"/>
      <c r="BK561" s="155"/>
      <c r="BL561" s="155"/>
      <c r="BM561" s="155"/>
    </row>
    <row r="562" spans="1:65" ht="15.75" customHeight="1">
      <c r="A562" s="155"/>
      <c r="B562" s="156"/>
      <c r="C562" s="155"/>
      <c r="D562" s="150" t="s">
        <v>199</v>
      </c>
      <c r="E562" s="157" t="s">
        <v>1</v>
      </c>
      <c r="F562" s="158" t="s">
        <v>939</v>
      </c>
      <c r="G562" s="155"/>
      <c r="H562" s="159">
        <v>40</v>
      </c>
      <c r="I562" s="155"/>
      <c r="J562" s="155"/>
      <c r="K562" s="155"/>
      <c r="L562" s="156"/>
      <c r="M562" s="160"/>
      <c r="N562" s="155"/>
      <c r="O562" s="155"/>
      <c r="P562" s="155"/>
      <c r="Q562" s="155"/>
      <c r="R562" s="155"/>
      <c r="S562" s="155"/>
      <c r="T562" s="161"/>
      <c r="U562" s="155"/>
      <c r="V562" s="155"/>
      <c r="W562" s="155"/>
      <c r="X562" s="155"/>
      <c r="Y562" s="155"/>
      <c r="Z562" s="155"/>
      <c r="AA562" s="155"/>
      <c r="AB562" s="155"/>
      <c r="AC562" s="155"/>
      <c r="AD562" s="155"/>
      <c r="AE562" s="155"/>
      <c r="AF562" s="155"/>
      <c r="AG562" s="155"/>
      <c r="AH562" s="155"/>
      <c r="AI562" s="155"/>
      <c r="AJ562" s="155"/>
      <c r="AK562" s="155"/>
      <c r="AL562" s="155"/>
      <c r="AM562" s="155"/>
      <c r="AN562" s="155"/>
      <c r="AO562" s="155"/>
      <c r="AP562" s="155"/>
      <c r="AQ562" s="155"/>
      <c r="AR562" s="155"/>
      <c r="AS562" s="155"/>
      <c r="AT562" s="157" t="s">
        <v>199</v>
      </c>
      <c r="AU562" s="157" t="s">
        <v>86</v>
      </c>
      <c r="AV562" s="155" t="s">
        <v>86</v>
      </c>
      <c r="AW562" s="155" t="s">
        <v>32</v>
      </c>
      <c r="AX562" s="155" t="s">
        <v>76</v>
      </c>
      <c r="AY562" s="157" t="s">
        <v>127</v>
      </c>
      <c r="AZ562" s="155"/>
      <c r="BA562" s="155"/>
      <c r="BB562" s="155"/>
      <c r="BC562" s="155"/>
      <c r="BD562" s="155"/>
      <c r="BE562" s="155"/>
      <c r="BF562" s="155"/>
      <c r="BG562" s="155"/>
      <c r="BH562" s="155"/>
      <c r="BI562" s="155"/>
      <c r="BJ562" s="155"/>
      <c r="BK562" s="155"/>
      <c r="BL562" s="155"/>
      <c r="BM562" s="155"/>
    </row>
    <row r="563" spans="1:65" ht="15.75" customHeight="1">
      <c r="A563" s="162"/>
      <c r="B563" s="163"/>
      <c r="C563" s="162"/>
      <c r="D563" s="150" t="s">
        <v>199</v>
      </c>
      <c r="E563" s="164" t="s">
        <v>152</v>
      </c>
      <c r="F563" s="165" t="s">
        <v>218</v>
      </c>
      <c r="G563" s="162"/>
      <c r="H563" s="166">
        <v>401.38099999999997</v>
      </c>
      <c r="I563" s="162"/>
      <c r="J563" s="162"/>
      <c r="K563" s="162"/>
      <c r="L563" s="163"/>
      <c r="M563" s="167"/>
      <c r="N563" s="162"/>
      <c r="O563" s="162"/>
      <c r="P563" s="162"/>
      <c r="Q563" s="162"/>
      <c r="R563" s="162"/>
      <c r="S563" s="162"/>
      <c r="T563" s="168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  <c r="AN563" s="162"/>
      <c r="AO563" s="162"/>
      <c r="AP563" s="162"/>
      <c r="AQ563" s="162"/>
      <c r="AR563" s="162"/>
      <c r="AS563" s="162"/>
      <c r="AT563" s="164" t="s">
        <v>199</v>
      </c>
      <c r="AU563" s="164" t="s">
        <v>86</v>
      </c>
      <c r="AV563" s="162" t="s">
        <v>144</v>
      </c>
      <c r="AW563" s="162" t="s">
        <v>32</v>
      </c>
      <c r="AX563" s="162" t="s">
        <v>84</v>
      </c>
      <c r="AY563" s="164" t="s">
        <v>127</v>
      </c>
      <c r="AZ563" s="162"/>
      <c r="BA563" s="162"/>
      <c r="BB563" s="162"/>
      <c r="BC563" s="162"/>
      <c r="BD563" s="162"/>
      <c r="BE563" s="162"/>
      <c r="BF563" s="162"/>
      <c r="BG563" s="162"/>
      <c r="BH563" s="162"/>
      <c r="BI563" s="162"/>
      <c r="BJ563" s="162"/>
      <c r="BK563" s="162"/>
      <c r="BL563" s="162"/>
      <c r="BM563" s="162"/>
    </row>
    <row r="564" spans="1:65" ht="22.5" customHeight="1">
      <c r="A564" s="117"/>
      <c r="B564" s="118"/>
      <c r="C564" s="117"/>
      <c r="D564" s="119" t="s">
        <v>75</v>
      </c>
      <c r="E564" s="127" t="s">
        <v>940</v>
      </c>
      <c r="F564" s="127" t="s">
        <v>941</v>
      </c>
      <c r="G564" s="117"/>
      <c r="H564" s="117"/>
      <c r="I564" s="117"/>
      <c r="J564" s="128">
        <f>BK564</f>
        <v>0</v>
      </c>
      <c r="K564" s="117"/>
      <c r="L564" s="118"/>
      <c r="M564" s="122"/>
      <c r="N564" s="117"/>
      <c r="O564" s="117"/>
      <c r="P564" s="123">
        <f>SUM(P565:P579)</f>
        <v>0</v>
      </c>
      <c r="Q564" s="117"/>
      <c r="R564" s="123">
        <f>SUM(R565:R579)</f>
        <v>0</v>
      </c>
      <c r="S564" s="117"/>
      <c r="T564" s="124">
        <f>SUM(T565:T579)</f>
        <v>0</v>
      </c>
      <c r="U564" s="117"/>
      <c r="V564" s="117"/>
      <c r="W564" s="117"/>
      <c r="X564" s="117"/>
      <c r="Y564" s="117"/>
      <c r="Z564" s="117"/>
      <c r="AA564" s="117"/>
      <c r="AB564" s="117"/>
      <c r="AC564" s="117"/>
      <c r="AD564" s="117"/>
      <c r="AE564" s="117"/>
      <c r="AF564" s="117"/>
      <c r="AG564" s="117"/>
      <c r="AH564" s="117"/>
      <c r="AI564" s="117"/>
      <c r="AJ564" s="117"/>
      <c r="AK564" s="117"/>
      <c r="AL564" s="117"/>
      <c r="AM564" s="117"/>
      <c r="AN564" s="117"/>
      <c r="AO564" s="117"/>
      <c r="AP564" s="117"/>
      <c r="AQ564" s="117"/>
      <c r="AR564" s="119" t="s">
        <v>86</v>
      </c>
      <c r="AS564" s="117"/>
      <c r="AT564" s="125" t="s">
        <v>75</v>
      </c>
      <c r="AU564" s="125" t="s">
        <v>84</v>
      </c>
      <c r="AV564" s="117"/>
      <c r="AW564" s="117"/>
      <c r="AX564" s="117"/>
      <c r="AY564" s="119" t="s">
        <v>127</v>
      </c>
      <c r="AZ564" s="117"/>
      <c r="BA564" s="117"/>
      <c r="BB564" s="117"/>
      <c r="BC564" s="117"/>
      <c r="BD564" s="117"/>
      <c r="BE564" s="117"/>
      <c r="BF564" s="117"/>
      <c r="BG564" s="117"/>
      <c r="BH564" s="117"/>
      <c r="BI564" s="117"/>
      <c r="BJ564" s="117"/>
      <c r="BK564" s="126">
        <f>SUM(BK565:BK579)</f>
        <v>0</v>
      </c>
      <c r="BL564" s="117"/>
      <c r="BM564" s="117"/>
    </row>
    <row r="565" spans="1:65" ht="37.5" customHeight="1">
      <c r="A565" s="18"/>
      <c r="B565" s="19"/>
      <c r="C565" s="129" t="s">
        <v>942</v>
      </c>
      <c r="D565" s="129" t="s">
        <v>130</v>
      </c>
      <c r="E565" s="130" t="s">
        <v>943</v>
      </c>
      <c r="F565" s="131" t="s">
        <v>944</v>
      </c>
      <c r="G565" s="132" t="s">
        <v>133</v>
      </c>
      <c r="H565" s="133">
        <v>1</v>
      </c>
      <c r="I565" s="134"/>
      <c r="J565" s="135">
        <f>ROUND(I565*H565,2)</f>
        <v>0</v>
      </c>
      <c r="K565" s="131" t="s">
        <v>1</v>
      </c>
      <c r="L565" s="19"/>
      <c r="M565" s="136" t="s">
        <v>1</v>
      </c>
      <c r="N565" s="137" t="s">
        <v>41</v>
      </c>
      <c r="O565" s="18"/>
      <c r="P565" s="138">
        <f>O565*H565</f>
        <v>0</v>
      </c>
      <c r="Q565" s="138">
        <v>0</v>
      </c>
      <c r="R565" s="138">
        <f>Q565*H565</f>
        <v>0</v>
      </c>
      <c r="S565" s="138">
        <v>0</v>
      </c>
      <c r="T565" s="139">
        <f>S565*H565</f>
        <v>0</v>
      </c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40" t="s">
        <v>277</v>
      </c>
      <c r="AS565" s="18"/>
      <c r="AT565" s="140" t="s">
        <v>130</v>
      </c>
      <c r="AU565" s="140" t="s">
        <v>86</v>
      </c>
      <c r="AV565" s="18"/>
      <c r="AW565" s="18"/>
      <c r="AX565" s="18"/>
      <c r="AY565" s="3" t="s">
        <v>127</v>
      </c>
      <c r="AZ565" s="18"/>
      <c r="BA565" s="18"/>
      <c r="BB565" s="18"/>
      <c r="BC565" s="18"/>
      <c r="BD565" s="18"/>
      <c r="BE565" s="141">
        <f>IF(N565="základní",J565,0)</f>
        <v>0</v>
      </c>
      <c r="BF565" s="141">
        <f>IF(N565="snížená",J565,0)</f>
        <v>0</v>
      </c>
      <c r="BG565" s="141">
        <f>IF(N565="zákl. přenesená",J565,0)</f>
        <v>0</v>
      </c>
      <c r="BH565" s="141">
        <f>IF(N565="sníž. přenesená",J565,0)</f>
        <v>0</v>
      </c>
      <c r="BI565" s="141">
        <f>IF(N565="nulová",J565,0)</f>
        <v>0</v>
      </c>
      <c r="BJ565" s="3" t="s">
        <v>84</v>
      </c>
      <c r="BK565" s="141">
        <f>ROUND(I565*H565,2)</f>
        <v>0</v>
      </c>
      <c r="BL565" s="3" t="s">
        <v>277</v>
      </c>
      <c r="BM565" s="140" t="s">
        <v>945</v>
      </c>
    </row>
    <row r="566" spans="1:65" ht="15.75" customHeight="1">
      <c r="A566" s="18"/>
      <c r="B566" s="19"/>
      <c r="C566" s="18"/>
      <c r="D566" s="150" t="s">
        <v>325</v>
      </c>
      <c r="E566" s="18"/>
      <c r="F566" s="179" t="s">
        <v>946</v>
      </c>
      <c r="G566" s="18"/>
      <c r="H566" s="18"/>
      <c r="I566" s="18"/>
      <c r="J566" s="18"/>
      <c r="K566" s="18"/>
      <c r="L566" s="19"/>
      <c r="M566" s="180"/>
      <c r="N566" s="18"/>
      <c r="O566" s="18"/>
      <c r="P566" s="18"/>
      <c r="Q566" s="18"/>
      <c r="R566" s="18"/>
      <c r="S566" s="18"/>
      <c r="T566" s="45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3" t="s">
        <v>325</v>
      </c>
      <c r="AU566" s="3" t="s">
        <v>86</v>
      </c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</row>
    <row r="567" spans="1:65" ht="33" customHeight="1">
      <c r="A567" s="18"/>
      <c r="B567" s="19"/>
      <c r="C567" s="129" t="s">
        <v>947</v>
      </c>
      <c r="D567" s="129" t="s">
        <v>130</v>
      </c>
      <c r="E567" s="130" t="s">
        <v>948</v>
      </c>
      <c r="F567" s="131" t="s">
        <v>949</v>
      </c>
      <c r="G567" s="132" t="s">
        <v>133</v>
      </c>
      <c r="H567" s="133">
        <v>3</v>
      </c>
      <c r="I567" s="134"/>
      <c r="J567" s="135">
        <f>ROUND(I567*H567,2)</f>
        <v>0</v>
      </c>
      <c r="K567" s="131" t="s">
        <v>1</v>
      </c>
      <c r="L567" s="19"/>
      <c r="M567" s="136" t="s">
        <v>1</v>
      </c>
      <c r="N567" s="137" t="s">
        <v>41</v>
      </c>
      <c r="O567" s="18"/>
      <c r="P567" s="138">
        <f>O567*H567</f>
        <v>0</v>
      </c>
      <c r="Q567" s="138">
        <v>0</v>
      </c>
      <c r="R567" s="138">
        <f>Q567*H567</f>
        <v>0</v>
      </c>
      <c r="S567" s="138">
        <v>0</v>
      </c>
      <c r="T567" s="139">
        <f>S567*H567</f>
        <v>0</v>
      </c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40" t="s">
        <v>277</v>
      </c>
      <c r="AS567" s="18"/>
      <c r="AT567" s="140" t="s">
        <v>130</v>
      </c>
      <c r="AU567" s="140" t="s">
        <v>86</v>
      </c>
      <c r="AV567" s="18"/>
      <c r="AW567" s="18"/>
      <c r="AX567" s="18"/>
      <c r="AY567" s="3" t="s">
        <v>127</v>
      </c>
      <c r="AZ567" s="18"/>
      <c r="BA567" s="18"/>
      <c r="BB567" s="18"/>
      <c r="BC567" s="18"/>
      <c r="BD567" s="18"/>
      <c r="BE567" s="141">
        <f>IF(N567="základní",J567,0)</f>
        <v>0</v>
      </c>
      <c r="BF567" s="141">
        <f>IF(N567="snížená",J567,0)</f>
        <v>0</v>
      </c>
      <c r="BG567" s="141">
        <f>IF(N567="zákl. přenesená",J567,0)</f>
        <v>0</v>
      </c>
      <c r="BH567" s="141">
        <f>IF(N567="sníž. přenesená",J567,0)</f>
        <v>0</v>
      </c>
      <c r="BI567" s="141">
        <f>IF(N567="nulová",J567,0)</f>
        <v>0</v>
      </c>
      <c r="BJ567" s="3" t="s">
        <v>84</v>
      </c>
      <c r="BK567" s="141">
        <f>ROUND(I567*H567,2)</f>
        <v>0</v>
      </c>
      <c r="BL567" s="3" t="s">
        <v>277</v>
      </c>
      <c r="BM567" s="140" t="s">
        <v>950</v>
      </c>
    </row>
    <row r="568" spans="1:65" ht="15.75" customHeight="1">
      <c r="A568" s="18"/>
      <c r="B568" s="19"/>
      <c r="C568" s="18"/>
      <c r="D568" s="150" t="s">
        <v>325</v>
      </c>
      <c r="E568" s="18"/>
      <c r="F568" s="179" t="s">
        <v>946</v>
      </c>
      <c r="G568" s="18"/>
      <c r="H568" s="18"/>
      <c r="I568" s="18"/>
      <c r="J568" s="18"/>
      <c r="K568" s="18"/>
      <c r="L568" s="19"/>
      <c r="M568" s="180"/>
      <c r="N568" s="18"/>
      <c r="O568" s="18"/>
      <c r="P568" s="18"/>
      <c r="Q568" s="18"/>
      <c r="R568" s="18"/>
      <c r="S568" s="18"/>
      <c r="T568" s="45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3" t="s">
        <v>325</v>
      </c>
      <c r="AU568" s="3" t="s">
        <v>86</v>
      </c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</row>
    <row r="569" spans="1:65" ht="33" customHeight="1">
      <c r="A569" s="18"/>
      <c r="B569" s="19"/>
      <c r="C569" s="129" t="s">
        <v>951</v>
      </c>
      <c r="D569" s="129" t="s">
        <v>130</v>
      </c>
      <c r="E569" s="130" t="s">
        <v>952</v>
      </c>
      <c r="F569" s="131" t="s">
        <v>953</v>
      </c>
      <c r="G569" s="132" t="s">
        <v>133</v>
      </c>
      <c r="H569" s="133">
        <v>1</v>
      </c>
      <c r="I569" s="134"/>
      <c r="J569" s="135">
        <f>ROUND(I569*H569,2)</f>
        <v>0</v>
      </c>
      <c r="K569" s="131" t="s">
        <v>1</v>
      </c>
      <c r="L569" s="19"/>
      <c r="M569" s="136" t="s">
        <v>1</v>
      </c>
      <c r="N569" s="137" t="s">
        <v>41</v>
      </c>
      <c r="O569" s="18"/>
      <c r="P569" s="138">
        <f>O569*H569</f>
        <v>0</v>
      </c>
      <c r="Q569" s="138">
        <v>0</v>
      </c>
      <c r="R569" s="138">
        <f>Q569*H569</f>
        <v>0</v>
      </c>
      <c r="S569" s="138">
        <v>0</v>
      </c>
      <c r="T569" s="139">
        <f>S569*H569</f>
        <v>0</v>
      </c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40" t="s">
        <v>277</v>
      </c>
      <c r="AS569" s="18"/>
      <c r="AT569" s="140" t="s">
        <v>130</v>
      </c>
      <c r="AU569" s="140" t="s">
        <v>86</v>
      </c>
      <c r="AV569" s="18"/>
      <c r="AW569" s="18"/>
      <c r="AX569" s="18"/>
      <c r="AY569" s="3" t="s">
        <v>127</v>
      </c>
      <c r="AZ569" s="18"/>
      <c r="BA569" s="18"/>
      <c r="BB569" s="18"/>
      <c r="BC569" s="18"/>
      <c r="BD569" s="18"/>
      <c r="BE569" s="141">
        <f>IF(N569="základní",J569,0)</f>
        <v>0</v>
      </c>
      <c r="BF569" s="141">
        <f>IF(N569="snížená",J569,0)</f>
        <v>0</v>
      </c>
      <c r="BG569" s="141">
        <f>IF(N569="zákl. přenesená",J569,0)</f>
        <v>0</v>
      </c>
      <c r="BH569" s="141">
        <f>IF(N569="sníž. přenesená",J569,0)</f>
        <v>0</v>
      </c>
      <c r="BI569" s="141">
        <f>IF(N569="nulová",J569,0)</f>
        <v>0</v>
      </c>
      <c r="BJ569" s="3" t="s">
        <v>84</v>
      </c>
      <c r="BK569" s="141">
        <f>ROUND(I569*H569,2)</f>
        <v>0</v>
      </c>
      <c r="BL569" s="3" t="s">
        <v>277</v>
      </c>
      <c r="BM569" s="140" t="s">
        <v>954</v>
      </c>
    </row>
    <row r="570" spans="1:65" ht="15.75" customHeight="1">
      <c r="A570" s="18"/>
      <c r="B570" s="19"/>
      <c r="C570" s="18"/>
      <c r="D570" s="150" t="s">
        <v>325</v>
      </c>
      <c r="E570" s="18"/>
      <c r="F570" s="179" t="s">
        <v>946</v>
      </c>
      <c r="G570" s="18"/>
      <c r="H570" s="18"/>
      <c r="I570" s="18"/>
      <c r="J570" s="18"/>
      <c r="K570" s="18"/>
      <c r="L570" s="19"/>
      <c r="M570" s="180"/>
      <c r="N570" s="18"/>
      <c r="O570" s="18"/>
      <c r="P570" s="18"/>
      <c r="Q570" s="18"/>
      <c r="R570" s="18"/>
      <c r="S570" s="18"/>
      <c r="T570" s="45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3" t="s">
        <v>325</v>
      </c>
      <c r="AU570" s="3" t="s">
        <v>86</v>
      </c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</row>
    <row r="571" spans="1:65" ht="33" customHeight="1">
      <c r="A571" s="18"/>
      <c r="B571" s="19"/>
      <c r="C571" s="129" t="s">
        <v>955</v>
      </c>
      <c r="D571" s="129" t="s">
        <v>130</v>
      </c>
      <c r="E571" s="130" t="s">
        <v>956</v>
      </c>
      <c r="F571" s="131" t="s">
        <v>957</v>
      </c>
      <c r="G571" s="132" t="s">
        <v>133</v>
      </c>
      <c r="H571" s="133">
        <v>1</v>
      </c>
      <c r="I571" s="134"/>
      <c r="J571" s="135">
        <f>ROUND(I571*H571,2)</f>
        <v>0</v>
      </c>
      <c r="K571" s="131" t="s">
        <v>1</v>
      </c>
      <c r="L571" s="19"/>
      <c r="M571" s="136" t="s">
        <v>1</v>
      </c>
      <c r="N571" s="137" t="s">
        <v>41</v>
      </c>
      <c r="O571" s="18"/>
      <c r="P571" s="138">
        <f>O571*H571</f>
        <v>0</v>
      </c>
      <c r="Q571" s="138">
        <v>0</v>
      </c>
      <c r="R571" s="138">
        <f>Q571*H571</f>
        <v>0</v>
      </c>
      <c r="S571" s="138">
        <v>0</v>
      </c>
      <c r="T571" s="139">
        <f>S571*H571</f>
        <v>0</v>
      </c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40" t="s">
        <v>277</v>
      </c>
      <c r="AS571" s="18"/>
      <c r="AT571" s="140" t="s">
        <v>130</v>
      </c>
      <c r="AU571" s="140" t="s">
        <v>86</v>
      </c>
      <c r="AV571" s="18"/>
      <c r="AW571" s="18"/>
      <c r="AX571" s="18"/>
      <c r="AY571" s="3" t="s">
        <v>127</v>
      </c>
      <c r="AZ571" s="18"/>
      <c r="BA571" s="18"/>
      <c r="BB571" s="18"/>
      <c r="BC571" s="18"/>
      <c r="BD571" s="18"/>
      <c r="BE571" s="141">
        <f>IF(N571="základní",J571,0)</f>
        <v>0</v>
      </c>
      <c r="BF571" s="141">
        <f>IF(N571="snížená",J571,0)</f>
        <v>0</v>
      </c>
      <c r="BG571" s="141">
        <f>IF(N571="zákl. přenesená",J571,0)</f>
        <v>0</v>
      </c>
      <c r="BH571" s="141">
        <f>IF(N571="sníž. přenesená",J571,0)</f>
        <v>0</v>
      </c>
      <c r="BI571" s="141">
        <f>IF(N571="nulová",J571,0)</f>
        <v>0</v>
      </c>
      <c r="BJ571" s="3" t="s">
        <v>84</v>
      </c>
      <c r="BK571" s="141">
        <f>ROUND(I571*H571,2)</f>
        <v>0</v>
      </c>
      <c r="BL571" s="3" t="s">
        <v>277</v>
      </c>
      <c r="BM571" s="140" t="s">
        <v>958</v>
      </c>
    </row>
    <row r="572" spans="1:65" ht="15.75" customHeight="1">
      <c r="A572" s="18"/>
      <c r="B572" s="19"/>
      <c r="C572" s="18"/>
      <c r="D572" s="150" t="s">
        <v>325</v>
      </c>
      <c r="E572" s="18"/>
      <c r="F572" s="179" t="s">
        <v>946</v>
      </c>
      <c r="G572" s="18"/>
      <c r="H572" s="18"/>
      <c r="I572" s="18"/>
      <c r="J572" s="18"/>
      <c r="K572" s="18"/>
      <c r="L572" s="19"/>
      <c r="M572" s="180"/>
      <c r="N572" s="18"/>
      <c r="O572" s="18"/>
      <c r="P572" s="18"/>
      <c r="Q572" s="18"/>
      <c r="R572" s="18"/>
      <c r="S572" s="18"/>
      <c r="T572" s="45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3" t="s">
        <v>325</v>
      </c>
      <c r="AU572" s="3" t="s">
        <v>86</v>
      </c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</row>
    <row r="573" spans="1:65" ht="24" customHeight="1">
      <c r="A573" s="18"/>
      <c r="B573" s="19"/>
      <c r="C573" s="129" t="s">
        <v>959</v>
      </c>
      <c r="D573" s="129" t="s">
        <v>130</v>
      </c>
      <c r="E573" s="130" t="s">
        <v>960</v>
      </c>
      <c r="F573" s="131" t="s">
        <v>961</v>
      </c>
      <c r="G573" s="132" t="s">
        <v>133</v>
      </c>
      <c r="H573" s="133">
        <v>3</v>
      </c>
      <c r="I573" s="134"/>
      <c r="J573" s="135">
        <f>ROUND(I573*H573,2)</f>
        <v>0</v>
      </c>
      <c r="K573" s="131" t="s">
        <v>1</v>
      </c>
      <c r="L573" s="19"/>
      <c r="M573" s="136" t="s">
        <v>1</v>
      </c>
      <c r="N573" s="137" t="s">
        <v>41</v>
      </c>
      <c r="O573" s="18"/>
      <c r="P573" s="138">
        <f>O573*H573</f>
        <v>0</v>
      </c>
      <c r="Q573" s="138">
        <v>0</v>
      </c>
      <c r="R573" s="138">
        <f>Q573*H573</f>
        <v>0</v>
      </c>
      <c r="S573" s="138">
        <v>0</v>
      </c>
      <c r="T573" s="139">
        <f>S573*H573</f>
        <v>0</v>
      </c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40" t="s">
        <v>277</v>
      </c>
      <c r="AS573" s="18"/>
      <c r="AT573" s="140" t="s">
        <v>130</v>
      </c>
      <c r="AU573" s="140" t="s">
        <v>86</v>
      </c>
      <c r="AV573" s="18"/>
      <c r="AW573" s="18"/>
      <c r="AX573" s="18"/>
      <c r="AY573" s="3" t="s">
        <v>127</v>
      </c>
      <c r="AZ573" s="18"/>
      <c r="BA573" s="18"/>
      <c r="BB573" s="18"/>
      <c r="BC573" s="18"/>
      <c r="BD573" s="18"/>
      <c r="BE573" s="141">
        <f>IF(N573="základní",J573,0)</f>
        <v>0</v>
      </c>
      <c r="BF573" s="141">
        <f>IF(N573="snížená",J573,0)</f>
        <v>0</v>
      </c>
      <c r="BG573" s="141">
        <f>IF(N573="zákl. přenesená",J573,0)</f>
        <v>0</v>
      </c>
      <c r="BH573" s="141">
        <f>IF(N573="sníž. přenesená",J573,0)</f>
        <v>0</v>
      </c>
      <c r="BI573" s="141">
        <f>IF(N573="nulová",J573,0)</f>
        <v>0</v>
      </c>
      <c r="BJ573" s="3" t="s">
        <v>84</v>
      </c>
      <c r="BK573" s="141">
        <f>ROUND(I573*H573,2)</f>
        <v>0</v>
      </c>
      <c r="BL573" s="3" t="s">
        <v>277</v>
      </c>
      <c r="BM573" s="140" t="s">
        <v>962</v>
      </c>
    </row>
    <row r="574" spans="1:65" ht="15.75" customHeight="1">
      <c r="A574" s="18"/>
      <c r="B574" s="19"/>
      <c r="C574" s="18"/>
      <c r="D574" s="150" t="s">
        <v>325</v>
      </c>
      <c r="E574" s="18"/>
      <c r="F574" s="179" t="s">
        <v>963</v>
      </c>
      <c r="G574" s="18"/>
      <c r="H574" s="18"/>
      <c r="I574" s="18"/>
      <c r="J574" s="18"/>
      <c r="K574" s="18"/>
      <c r="L574" s="19"/>
      <c r="M574" s="180"/>
      <c r="N574" s="18"/>
      <c r="O574" s="18"/>
      <c r="P574" s="18"/>
      <c r="Q574" s="18"/>
      <c r="R574" s="18"/>
      <c r="S574" s="18"/>
      <c r="T574" s="45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3" t="s">
        <v>325</v>
      </c>
      <c r="AU574" s="3" t="s">
        <v>86</v>
      </c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</row>
    <row r="575" spans="1:65" ht="24" customHeight="1">
      <c r="A575" s="18"/>
      <c r="B575" s="19"/>
      <c r="C575" s="129" t="s">
        <v>964</v>
      </c>
      <c r="D575" s="129" t="s">
        <v>130</v>
      </c>
      <c r="E575" s="130" t="s">
        <v>965</v>
      </c>
      <c r="F575" s="131" t="s">
        <v>966</v>
      </c>
      <c r="G575" s="132" t="s">
        <v>133</v>
      </c>
      <c r="H575" s="133">
        <v>1</v>
      </c>
      <c r="I575" s="134"/>
      <c r="J575" s="135">
        <f>ROUND(I575*H575,2)</f>
        <v>0</v>
      </c>
      <c r="K575" s="131" t="s">
        <v>1</v>
      </c>
      <c r="L575" s="19"/>
      <c r="M575" s="136" t="s">
        <v>1</v>
      </c>
      <c r="N575" s="137" t="s">
        <v>41</v>
      </c>
      <c r="O575" s="18"/>
      <c r="P575" s="138">
        <f>O575*H575</f>
        <v>0</v>
      </c>
      <c r="Q575" s="138">
        <v>0</v>
      </c>
      <c r="R575" s="138">
        <f>Q575*H575</f>
        <v>0</v>
      </c>
      <c r="S575" s="138">
        <v>0</v>
      </c>
      <c r="T575" s="139">
        <f>S575*H575</f>
        <v>0</v>
      </c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40" t="s">
        <v>277</v>
      </c>
      <c r="AS575" s="18"/>
      <c r="AT575" s="140" t="s">
        <v>130</v>
      </c>
      <c r="AU575" s="140" t="s">
        <v>86</v>
      </c>
      <c r="AV575" s="18"/>
      <c r="AW575" s="18"/>
      <c r="AX575" s="18"/>
      <c r="AY575" s="3" t="s">
        <v>127</v>
      </c>
      <c r="AZ575" s="18"/>
      <c r="BA575" s="18"/>
      <c r="BB575" s="18"/>
      <c r="BC575" s="18"/>
      <c r="BD575" s="18"/>
      <c r="BE575" s="141">
        <f>IF(N575="základní",J575,0)</f>
        <v>0</v>
      </c>
      <c r="BF575" s="141">
        <f>IF(N575="snížená",J575,0)</f>
        <v>0</v>
      </c>
      <c r="BG575" s="141">
        <f>IF(N575="zákl. přenesená",J575,0)</f>
        <v>0</v>
      </c>
      <c r="BH575" s="141">
        <f>IF(N575="sníž. přenesená",J575,0)</f>
        <v>0</v>
      </c>
      <c r="BI575" s="141">
        <f>IF(N575="nulová",J575,0)</f>
        <v>0</v>
      </c>
      <c r="BJ575" s="3" t="s">
        <v>84</v>
      </c>
      <c r="BK575" s="141">
        <f>ROUND(I575*H575,2)</f>
        <v>0</v>
      </c>
      <c r="BL575" s="3" t="s">
        <v>277</v>
      </c>
      <c r="BM575" s="140" t="s">
        <v>967</v>
      </c>
    </row>
    <row r="576" spans="1:65" ht="15.75" customHeight="1">
      <c r="A576" s="18"/>
      <c r="B576" s="19"/>
      <c r="C576" s="18"/>
      <c r="D576" s="150" t="s">
        <v>325</v>
      </c>
      <c r="E576" s="18"/>
      <c r="F576" s="179" t="s">
        <v>963</v>
      </c>
      <c r="G576" s="18"/>
      <c r="H576" s="18"/>
      <c r="I576" s="18"/>
      <c r="J576" s="18"/>
      <c r="K576" s="18"/>
      <c r="L576" s="19"/>
      <c r="M576" s="180"/>
      <c r="N576" s="18"/>
      <c r="O576" s="18"/>
      <c r="P576" s="18"/>
      <c r="Q576" s="18"/>
      <c r="R576" s="18"/>
      <c r="S576" s="18"/>
      <c r="T576" s="45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3" t="s">
        <v>325</v>
      </c>
      <c r="AU576" s="3" t="s">
        <v>86</v>
      </c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</row>
    <row r="577" spans="1:65" ht="24" customHeight="1">
      <c r="A577" s="18"/>
      <c r="B577" s="19"/>
      <c r="C577" s="129" t="s">
        <v>968</v>
      </c>
      <c r="D577" s="129" t="s">
        <v>130</v>
      </c>
      <c r="E577" s="130" t="s">
        <v>969</v>
      </c>
      <c r="F577" s="131" t="s">
        <v>970</v>
      </c>
      <c r="G577" s="132" t="s">
        <v>133</v>
      </c>
      <c r="H577" s="133">
        <v>1</v>
      </c>
      <c r="I577" s="134"/>
      <c r="J577" s="135">
        <f>ROUND(I577*H577,2)</f>
        <v>0</v>
      </c>
      <c r="K577" s="131" t="s">
        <v>1</v>
      </c>
      <c r="L577" s="19"/>
      <c r="M577" s="136" t="s">
        <v>1</v>
      </c>
      <c r="N577" s="137" t="s">
        <v>41</v>
      </c>
      <c r="O577" s="18"/>
      <c r="P577" s="138">
        <f>O577*H577</f>
        <v>0</v>
      </c>
      <c r="Q577" s="138">
        <v>0</v>
      </c>
      <c r="R577" s="138">
        <f>Q577*H577</f>
        <v>0</v>
      </c>
      <c r="S577" s="138">
        <v>0</v>
      </c>
      <c r="T577" s="139">
        <f>S577*H577</f>
        <v>0</v>
      </c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40" t="s">
        <v>277</v>
      </c>
      <c r="AS577" s="18"/>
      <c r="AT577" s="140" t="s">
        <v>130</v>
      </c>
      <c r="AU577" s="140" t="s">
        <v>86</v>
      </c>
      <c r="AV577" s="18"/>
      <c r="AW577" s="18"/>
      <c r="AX577" s="18"/>
      <c r="AY577" s="3" t="s">
        <v>127</v>
      </c>
      <c r="AZ577" s="18"/>
      <c r="BA577" s="18"/>
      <c r="BB577" s="18"/>
      <c r="BC577" s="18"/>
      <c r="BD577" s="18"/>
      <c r="BE577" s="141">
        <f>IF(N577="základní",J577,0)</f>
        <v>0</v>
      </c>
      <c r="BF577" s="141">
        <f>IF(N577="snížená",J577,0)</f>
        <v>0</v>
      </c>
      <c r="BG577" s="141">
        <f>IF(N577="zákl. přenesená",J577,0)</f>
        <v>0</v>
      </c>
      <c r="BH577" s="141">
        <f>IF(N577="sníž. přenesená",J577,0)</f>
        <v>0</v>
      </c>
      <c r="BI577" s="141">
        <f>IF(N577="nulová",J577,0)</f>
        <v>0</v>
      </c>
      <c r="BJ577" s="3" t="s">
        <v>84</v>
      </c>
      <c r="BK577" s="141">
        <f>ROUND(I577*H577,2)</f>
        <v>0</v>
      </c>
      <c r="BL577" s="3" t="s">
        <v>277</v>
      </c>
      <c r="BM577" s="140" t="s">
        <v>971</v>
      </c>
    </row>
    <row r="578" spans="1:65" ht="15.75" customHeight="1">
      <c r="A578" s="18"/>
      <c r="B578" s="19"/>
      <c r="C578" s="18"/>
      <c r="D578" s="150" t="s">
        <v>325</v>
      </c>
      <c r="E578" s="18"/>
      <c r="F578" s="179" t="s">
        <v>963</v>
      </c>
      <c r="G578" s="18"/>
      <c r="H578" s="18"/>
      <c r="I578" s="18"/>
      <c r="J578" s="18"/>
      <c r="K578" s="18"/>
      <c r="L578" s="19"/>
      <c r="M578" s="180"/>
      <c r="N578" s="18"/>
      <c r="O578" s="18"/>
      <c r="P578" s="18"/>
      <c r="Q578" s="18"/>
      <c r="R578" s="18"/>
      <c r="S578" s="18"/>
      <c r="T578" s="45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3" t="s">
        <v>325</v>
      </c>
      <c r="AU578" s="3" t="s">
        <v>86</v>
      </c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</row>
    <row r="579" spans="1:65" ht="33" customHeight="1">
      <c r="A579" s="18"/>
      <c r="B579" s="19"/>
      <c r="C579" s="129" t="s">
        <v>972</v>
      </c>
      <c r="D579" s="129" t="s">
        <v>130</v>
      </c>
      <c r="E579" s="130" t="s">
        <v>973</v>
      </c>
      <c r="F579" s="131" t="s">
        <v>974</v>
      </c>
      <c r="G579" s="132" t="s">
        <v>693</v>
      </c>
      <c r="H579" s="188"/>
      <c r="I579" s="134"/>
      <c r="J579" s="135">
        <f>ROUND(I579*H579,2)</f>
        <v>0</v>
      </c>
      <c r="K579" s="131" t="s">
        <v>134</v>
      </c>
      <c r="L579" s="19"/>
      <c r="M579" s="136" t="s">
        <v>1</v>
      </c>
      <c r="N579" s="137" t="s">
        <v>41</v>
      </c>
      <c r="O579" s="18"/>
      <c r="P579" s="138">
        <f>O579*H579</f>
        <v>0</v>
      </c>
      <c r="Q579" s="138">
        <v>0</v>
      </c>
      <c r="R579" s="138">
        <f>Q579*H579</f>
        <v>0</v>
      </c>
      <c r="S579" s="138">
        <v>0</v>
      </c>
      <c r="T579" s="139">
        <f>S579*H579</f>
        <v>0</v>
      </c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40" t="s">
        <v>277</v>
      </c>
      <c r="AS579" s="18"/>
      <c r="AT579" s="140" t="s">
        <v>130</v>
      </c>
      <c r="AU579" s="140" t="s">
        <v>86</v>
      </c>
      <c r="AV579" s="18"/>
      <c r="AW579" s="18"/>
      <c r="AX579" s="18"/>
      <c r="AY579" s="3" t="s">
        <v>127</v>
      </c>
      <c r="AZ579" s="18"/>
      <c r="BA579" s="18"/>
      <c r="BB579" s="18"/>
      <c r="BC579" s="18"/>
      <c r="BD579" s="18"/>
      <c r="BE579" s="141">
        <f>IF(N579="základní",J579,0)</f>
        <v>0</v>
      </c>
      <c r="BF579" s="141">
        <f>IF(N579="snížená",J579,0)</f>
        <v>0</v>
      </c>
      <c r="BG579" s="141">
        <f>IF(N579="zákl. přenesená",J579,0)</f>
        <v>0</v>
      </c>
      <c r="BH579" s="141">
        <f>IF(N579="sníž. přenesená",J579,0)</f>
        <v>0</v>
      </c>
      <c r="BI579" s="141">
        <f>IF(N579="nulová",J579,0)</f>
        <v>0</v>
      </c>
      <c r="BJ579" s="3" t="s">
        <v>84</v>
      </c>
      <c r="BK579" s="141">
        <f>ROUND(I579*H579,2)</f>
        <v>0</v>
      </c>
      <c r="BL579" s="3" t="s">
        <v>277</v>
      </c>
      <c r="BM579" s="140" t="s">
        <v>975</v>
      </c>
    </row>
    <row r="580" spans="1:65" ht="25.5" customHeight="1">
      <c r="A580" s="117"/>
      <c r="B580" s="118"/>
      <c r="C580" s="117"/>
      <c r="D580" s="119" t="s">
        <v>75</v>
      </c>
      <c r="E580" s="120" t="s">
        <v>976</v>
      </c>
      <c r="F580" s="120" t="s">
        <v>977</v>
      </c>
      <c r="G580" s="117"/>
      <c r="H580" s="117"/>
      <c r="I580" s="117"/>
      <c r="J580" s="121">
        <f>BK580</f>
        <v>0</v>
      </c>
      <c r="K580" s="117"/>
      <c r="L580" s="118"/>
      <c r="M580" s="122"/>
      <c r="N580" s="117"/>
      <c r="O580" s="117"/>
      <c r="P580" s="123">
        <f>P581</f>
        <v>0</v>
      </c>
      <c r="Q580" s="117"/>
      <c r="R580" s="123">
        <f>R581</f>
        <v>0</v>
      </c>
      <c r="S580" s="117"/>
      <c r="T580" s="124">
        <f>T581</f>
        <v>0</v>
      </c>
      <c r="U580" s="117"/>
      <c r="V580" s="117"/>
      <c r="W580" s="117"/>
      <c r="X580" s="117"/>
      <c r="Y580" s="117"/>
      <c r="Z580" s="117"/>
      <c r="AA580" s="117"/>
      <c r="AB580" s="117"/>
      <c r="AC580" s="117"/>
      <c r="AD580" s="117"/>
      <c r="AE580" s="117"/>
      <c r="AF580" s="117"/>
      <c r="AG580" s="117"/>
      <c r="AH580" s="117"/>
      <c r="AI580" s="117"/>
      <c r="AJ580" s="117"/>
      <c r="AK580" s="117"/>
      <c r="AL580" s="117"/>
      <c r="AM580" s="117"/>
      <c r="AN580" s="117"/>
      <c r="AO580" s="117"/>
      <c r="AP580" s="117"/>
      <c r="AQ580" s="117"/>
      <c r="AR580" s="119" t="s">
        <v>144</v>
      </c>
      <c r="AS580" s="117"/>
      <c r="AT580" s="125" t="s">
        <v>75</v>
      </c>
      <c r="AU580" s="125" t="s">
        <v>76</v>
      </c>
      <c r="AV580" s="117"/>
      <c r="AW580" s="117"/>
      <c r="AX580" s="117"/>
      <c r="AY580" s="119" t="s">
        <v>127</v>
      </c>
      <c r="AZ580" s="117"/>
      <c r="BA580" s="117"/>
      <c r="BB580" s="117"/>
      <c r="BC580" s="117"/>
      <c r="BD580" s="117"/>
      <c r="BE580" s="117"/>
      <c r="BF580" s="117"/>
      <c r="BG580" s="117"/>
      <c r="BH580" s="117"/>
      <c r="BI580" s="117"/>
      <c r="BJ580" s="117"/>
      <c r="BK580" s="126">
        <f>BK581</f>
        <v>0</v>
      </c>
      <c r="BL580" s="117"/>
      <c r="BM580" s="117"/>
    </row>
    <row r="581" spans="1:65" ht="21.75" customHeight="1">
      <c r="A581" s="18"/>
      <c r="B581" s="19"/>
      <c r="C581" s="129" t="s">
        <v>978</v>
      </c>
      <c r="D581" s="129" t="s">
        <v>130</v>
      </c>
      <c r="E581" s="130" t="s">
        <v>91</v>
      </c>
      <c r="F581" s="131" t="s">
        <v>979</v>
      </c>
      <c r="G581" s="132" t="s">
        <v>133</v>
      </c>
      <c r="H581" s="133">
        <v>1</v>
      </c>
      <c r="I581" s="134"/>
      <c r="J581" s="135">
        <f>ROUND(I581*H581,2)</f>
        <v>0</v>
      </c>
      <c r="K581" s="131" t="s">
        <v>1</v>
      </c>
      <c r="L581" s="19"/>
      <c r="M581" s="142" t="s">
        <v>1</v>
      </c>
      <c r="N581" s="143" t="s">
        <v>41</v>
      </c>
      <c r="O581" s="144"/>
      <c r="P581" s="145">
        <f>O581*H581</f>
        <v>0</v>
      </c>
      <c r="Q581" s="145">
        <v>0</v>
      </c>
      <c r="R581" s="145">
        <f>Q581*H581</f>
        <v>0</v>
      </c>
      <c r="S581" s="145">
        <v>0</v>
      </c>
      <c r="T581" s="146">
        <f>S581*H581</f>
        <v>0</v>
      </c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40" t="s">
        <v>980</v>
      </c>
      <c r="AS581" s="18"/>
      <c r="AT581" s="140" t="s">
        <v>130</v>
      </c>
      <c r="AU581" s="140" t="s">
        <v>84</v>
      </c>
      <c r="AV581" s="18"/>
      <c r="AW581" s="18"/>
      <c r="AX581" s="18"/>
      <c r="AY581" s="3" t="s">
        <v>127</v>
      </c>
      <c r="AZ581" s="18"/>
      <c r="BA581" s="18"/>
      <c r="BB581" s="18"/>
      <c r="BC581" s="18"/>
      <c r="BD581" s="18"/>
      <c r="BE581" s="141">
        <f>IF(N581="základní",J581,0)</f>
        <v>0</v>
      </c>
      <c r="BF581" s="141">
        <f>IF(N581="snížená",J581,0)</f>
        <v>0</v>
      </c>
      <c r="BG581" s="141">
        <f>IF(N581="zákl. přenesená",J581,0)</f>
        <v>0</v>
      </c>
      <c r="BH581" s="141">
        <f>IF(N581="sníž. přenesená",J581,0)</f>
        <v>0</v>
      </c>
      <c r="BI581" s="141">
        <f>IF(N581="nulová",J581,0)</f>
        <v>0</v>
      </c>
      <c r="BJ581" s="3" t="s">
        <v>84</v>
      </c>
      <c r="BK581" s="141">
        <f>ROUND(I581*H581,2)</f>
        <v>0</v>
      </c>
      <c r="BL581" s="3" t="s">
        <v>980</v>
      </c>
      <c r="BM581" s="140" t="s">
        <v>981</v>
      </c>
    </row>
    <row r="582" spans="1:65" ht="6.75" customHeight="1">
      <c r="A582" s="18"/>
      <c r="B582" s="32"/>
      <c r="C582" s="33"/>
      <c r="D582" s="33"/>
      <c r="E582" s="33"/>
      <c r="F582" s="33"/>
      <c r="G582" s="33"/>
      <c r="H582" s="33"/>
      <c r="I582" s="33"/>
      <c r="J582" s="33"/>
      <c r="K582" s="33"/>
      <c r="L582" s="19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</row>
  </sheetData>
  <autoFilter ref="C134:K581" xr:uid="{00000000-0009-0000-0000-000002000000}"/>
  <mergeCells count="9">
    <mergeCell ref="E125:H125"/>
    <mergeCell ref="E127:H127"/>
    <mergeCell ref="L2:V2"/>
    <mergeCell ref="E7:H7"/>
    <mergeCell ref="E9:H9"/>
    <mergeCell ref="E18:H18"/>
    <mergeCell ref="E27:H27"/>
    <mergeCell ref="E85:H85"/>
    <mergeCell ref="E87:H87"/>
  </mergeCells>
  <pageMargins left="0.39370078740157483" right="0.39370078740157483" top="0.39370078740157483" bottom="0.39370078740157483" header="0" footer="0"/>
  <pageSetup paperSize="9" scale="65" orientation="portrait" r:id="rId1"/>
  <headerFooter>
    <oddFooter>&amp;CStrana &amp;P z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M1000"/>
  <sheetViews>
    <sheetView showGridLines="0" workbookViewId="0"/>
  </sheetViews>
  <sheetFormatPr defaultColWidth="16.83203125" defaultRowHeight="15" customHeight="1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 customWidth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 customWidth="1"/>
  </cols>
  <sheetData>
    <row r="1" spans="1:65" ht="11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2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93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65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86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65" ht="24.75" customHeight="1">
      <c r="A4" s="2"/>
      <c r="B4" s="6"/>
      <c r="C4" s="2"/>
      <c r="D4" s="7" t="s">
        <v>100</v>
      </c>
      <c r="E4" s="2"/>
      <c r="F4" s="2"/>
      <c r="G4" s="2"/>
      <c r="H4" s="2"/>
      <c r="I4" s="2"/>
      <c r="J4" s="2"/>
      <c r="K4" s="2"/>
      <c r="L4" s="6"/>
      <c r="M4" s="79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ht="12" customHeight="1">
      <c r="A6" s="2"/>
      <c r="B6" s="6"/>
      <c r="C6" s="2"/>
      <c r="D6" s="13" t="s">
        <v>16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ht="26.25" customHeight="1">
      <c r="A7" s="2"/>
      <c r="B7" s="6"/>
      <c r="C7" s="2"/>
      <c r="D7" s="2"/>
      <c r="E7" s="228" t="str">
        <f>'Rekapitulace stavby'!K6</f>
        <v>Stavební úpravy části 1.NP pro změnu užívání knihovny na lékařskou ordinaci-aktualizace 04/2026</v>
      </c>
      <c r="F7" s="200"/>
      <c r="G7" s="200"/>
      <c r="H7" s="200"/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ht="12" customHeight="1">
      <c r="A8" s="18"/>
      <c r="B8" s="19"/>
      <c r="C8" s="18"/>
      <c r="D8" s="13" t="s">
        <v>101</v>
      </c>
      <c r="E8" s="18"/>
      <c r="F8" s="18"/>
      <c r="G8" s="18"/>
      <c r="H8" s="18"/>
      <c r="I8" s="18"/>
      <c r="J8" s="18"/>
      <c r="K8" s="18"/>
      <c r="L8" s="19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</row>
    <row r="9" spans="1:65" ht="16.5" customHeight="1">
      <c r="A9" s="18"/>
      <c r="B9" s="19"/>
      <c r="C9" s="18"/>
      <c r="D9" s="18"/>
      <c r="E9" s="208" t="s">
        <v>982</v>
      </c>
      <c r="F9" s="200"/>
      <c r="G9" s="200"/>
      <c r="H9" s="200"/>
      <c r="I9" s="18"/>
      <c r="J9" s="18"/>
      <c r="K9" s="18"/>
      <c r="L9" s="19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</row>
    <row r="10" spans="1:65" ht="11.25">
      <c r="A10" s="18"/>
      <c r="B10" s="19"/>
      <c r="C10" s="18"/>
      <c r="D10" s="18"/>
      <c r="E10" s="18"/>
      <c r="F10" s="18"/>
      <c r="G10" s="18"/>
      <c r="H10" s="18"/>
      <c r="I10" s="18"/>
      <c r="J10" s="18"/>
      <c r="K10" s="18"/>
      <c r="L10" s="19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</row>
    <row r="11" spans="1:65" ht="12" customHeight="1">
      <c r="A11" s="18"/>
      <c r="B11" s="19"/>
      <c r="C11" s="18"/>
      <c r="D11" s="13" t="s">
        <v>18</v>
      </c>
      <c r="E11" s="18"/>
      <c r="F11" s="11" t="s">
        <v>1</v>
      </c>
      <c r="G11" s="18"/>
      <c r="H11" s="18"/>
      <c r="I11" s="13" t="s">
        <v>19</v>
      </c>
      <c r="J11" s="11" t="s">
        <v>1</v>
      </c>
      <c r="K11" s="18"/>
      <c r="L11" s="19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</row>
    <row r="12" spans="1:65" ht="12" customHeight="1">
      <c r="A12" s="18"/>
      <c r="B12" s="19"/>
      <c r="C12" s="18"/>
      <c r="D12" s="13" t="s">
        <v>20</v>
      </c>
      <c r="E12" s="18"/>
      <c r="F12" s="11" t="s">
        <v>983</v>
      </c>
      <c r="G12" s="18"/>
      <c r="H12" s="18"/>
      <c r="I12" s="13" t="s">
        <v>22</v>
      </c>
      <c r="J12" s="42" t="str">
        <f>'Rekapitulace stavby'!AN8</f>
        <v>1. 4. 2026</v>
      </c>
      <c r="K12" s="18"/>
      <c r="L12" s="19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</row>
    <row r="13" spans="1:65" ht="10.5" customHeight="1">
      <c r="A13" s="18"/>
      <c r="B13" s="19"/>
      <c r="C13" s="18"/>
      <c r="D13" s="18"/>
      <c r="E13" s="18"/>
      <c r="F13" s="18"/>
      <c r="G13" s="18"/>
      <c r="H13" s="18"/>
      <c r="I13" s="18"/>
      <c r="J13" s="18"/>
      <c r="K13" s="18"/>
      <c r="L13" s="19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</row>
    <row r="14" spans="1:65" ht="12" customHeight="1">
      <c r="A14" s="18"/>
      <c r="B14" s="19"/>
      <c r="C14" s="18"/>
      <c r="D14" s="13" t="s">
        <v>24</v>
      </c>
      <c r="E14" s="18"/>
      <c r="F14" s="18"/>
      <c r="G14" s="18"/>
      <c r="H14" s="18"/>
      <c r="I14" s="13" t="s">
        <v>25</v>
      </c>
      <c r="J14" s="11" t="str">
        <f>IF('Rekapitulace stavby'!AN10="","",'Rekapitulace stavby'!AN10)</f>
        <v/>
      </c>
      <c r="K14" s="18"/>
      <c r="L14" s="19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</row>
    <row r="15" spans="1:65" ht="18" customHeight="1">
      <c r="A15" s="18"/>
      <c r="B15" s="19"/>
      <c r="C15" s="18"/>
      <c r="D15" s="18"/>
      <c r="E15" s="11" t="str">
        <f>IF('Rekapitulace stavby'!E11="","",'Rekapitulace stavby'!E11)</f>
        <v>Město Trutnov</v>
      </c>
      <c r="F15" s="18"/>
      <c r="G15" s="18"/>
      <c r="H15" s="18"/>
      <c r="I15" s="13" t="s">
        <v>27</v>
      </c>
      <c r="J15" s="11" t="str">
        <f>IF('Rekapitulace stavby'!AN11="","",'Rekapitulace stavby'!AN11)</f>
        <v/>
      </c>
      <c r="K15" s="18"/>
      <c r="L15" s="19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</row>
    <row r="16" spans="1:65" ht="6.75" customHeight="1">
      <c r="A16" s="18"/>
      <c r="B16" s="19"/>
      <c r="C16" s="18"/>
      <c r="D16" s="18"/>
      <c r="E16" s="18"/>
      <c r="F16" s="18"/>
      <c r="G16" s="18"/>
      <c r="H16" s="18"/>
      <c r="I16" s="18"/>
      <c r="J16" s="18"/>
      <c r="K16" s="18"/>
      <c r="L16" s="19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</row>
    <row r="17" spans="1:65" ht="12" customHeight="1">
      <c r="A17" s="18"/>
      <c r="B17" s="19"/>
      <c r="C17" s="18"/>
      <c r="D17" s="13" t="s">
        <v>28</v>
      </c>
      <c r="E17" s="18"/>
      <c r="F17" s="18"/>
      <c r="G17" s="18"/>
      <c r="H17" s="18"/>
      <c r="I17" s="13" t="s">
        <v>25</v>
      </c>
      <c r="J17" s="15" t="str">
        <f>'Rekapitulace stavby'!AN13</f>
        <v>Vyplň údaj</v>
      </c>
      <c r="K17" s="18"/>
      <c r="L17" s="19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</row>
    <row r="18" spans="1:65" ht="18" customHeight="1">
      <c r="A18" s="18"/>
      <c r="B18" s="19"/>
      <c r="C18" s="18"/>
      <c r="D18" s="18"/>
      <c r="E18" s="224" t="str">
        <f>'Rekapitulace stavby'!E14</f>
        <v>Vyplň údaj</v>
      </c>
      <c r="F18" s="200"/>
      <c r="G18" s="200"/>
      <c r="H18" s="200"/>
      <c r="I18" s="13" t="s">
        <v>27</v>
      </c>
      <c r="J18" s="15" t="str">
        <f>'Rekapitulace stavby'!AN14</f>
        <v>Vyplň údaj</v>
      </c>
      <c r="K18" s="18"/>
      <c r="L18" s="19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</row>
    <row r="19" spans="1:65" ht="6.75" customHeight="1">
      <c r="A19" s="18"/>
      <c r="B19" s="19"/>
      <c r="C19" s="18"/>
      <c r="D19" s="18"/>
      <c r="E19" s="18"/>
      <c r="F19" s="18"/>
      <c r="G19" s="18"/>
      <c r="H19" s="18"/>
      <c r="I19" s="18"/>
      <c r="J19" s="18"/>
      <c r="K19" s="18"/>
      <c r="L19" s="19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</row>
    <row r="20" spans="1:65" ht="12" customHeight="1">
      <c r="A20" s="18"/>
      <c r="B20" s="19"/>
      <c r="C20" s="18"/>
      <c r="D20" s="13" t="s">
        <v>30</v>
      </c>
      <c r="E20" s="18"/>
      <c r="F20" s="18"/>
      <c r="G20" s="18"/>
      <c r="H20" s="18"/>
      <c r="I20" s="13" t="s">
        <v>25</v>
      </c>
      <c r="J20" s="11" t="str">
        <f>IF('Rekapitulace stavby'!AN16="","",'Rekapitulace stavby'!AN16)</f>
        <v/>
      </c>
      <c r="K20" s="18"/>
      <c r="L20" s="19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</row>
    <row r="21" spans="1:65" ht="18" customHeight="1">
      <c r="A21" s="18"/>
      <c r="B21" s="19"/>
      <c r="C21" s="18"/>
      <c r="D21" s="18"/>
      <c r="E21" s="11" t="str">
        <f>IF('Rekapitulace stavby'!E17="","",'Rekapitulace stavby'!E17)</f>
        <v>Jiřina Fikarová</v>
      </c>
      <c r="F21" s="18"/>
      <c r="G21" s="18"/>
      <c r="H21" s="18"/>
      <c r="I21" s="13" t="s">
        <v>27</v>
      </c>
      <c r="J21" s="11" t="str">
        <f>IF('Rekapitulace stavby'!AN17="","",'Rekapitulace stavby'!AN17)</f>
        <v/>
      </c>
      <c r="K21" s="18"/>
      <c r="L21" s="19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</row>
    <row r="22" spans="1:65" ht="6.75" customHeight="1">
      <c r="A22" s="18"/>
      <c r="B22" s="19"/>
      <c r="C22" s="18"/>
      <c r="D22" s="18"/>
      <c r="E22" s="18"/>
      <c r="F22" s="18"/>
      <c r="G22" s="18"/>
      <c r="H22" s="18"/>
      <c r="I22" s="18"/>
      <c r="J22" s="18"/>
      <c r="K22" s="18"/>
      <c r="L22" s="19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</row>
    <row r="23" spans="1:65" ht="12" customHeight="1">
      <c r="A23" s="18"/>
      <c r="B23" s="19"/>
      <c r="C23" s="18"/>
      <c r="D23" s="13" t="s">
        <v>33</v>
      </c>
      <c r="E23" s="18"/>
      <c r="F23" s="18"/>
      <c r="G23" s="18"/>
      <c r="H23" s="18"/>
      <c r="I23" s="13" t="s">
        <v>25</v>
      </c>
      <c r="J23" s="11" t="str">
        <f>IF('Rekapitulace stavby'!AN19="","",'Rekapitulace stavby'!AN19)</f>
        <v/>
      </c>
      <c r="K23" s="18"/>
      <c r="L23" s="19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</row>
    <row r="24" spans="1:65" ht="18" customHeight="1">
      <c r="A24" s="18"/>
      <c r="B24" s="19"/>
      <c r="C24" s="18"/>
      <c r="D24" s="18"/>
      <c r="E24" s="11" t="str">
        <f>IF('Rekapitulace stavby'!E20="","",'Rekapitulace stavby'!E20)</f>
        <v>Ing. Lenka Kasperová</v>
      </c>
      <c r="F24" s="18"/>
      <c r="G24" s="18"/>
      <c r="H24" s="18"/>
      <c r="I24" s="13" t="s">
        <v>27</v>
      </c>
      <c r="J24" s="11" t="str">
        <f>IF('Rekapitulace stavby'!AN20="","",'Rekapitulace stavby'!AN20)</f>
        <v/>
      </c>
      <c r="K24" s="18"/>
      <c r="L24" s="19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</row>
    <row r="25" spans="1:65" ht="6.75" customHeight="1">
      <c r="A25" s="18"/>
      <c r="B25" s="19"/>
      <c r="C25" s="18"/>
      <c r="D25" s="18"/>
      <c r="E25" s="18"/>
      <c r="F25" s="18"/>
      <c r="G25" s="18"/>
      <c r="H25" s="18"/>
      <c r="I25" s="18"/>
      <c r="J25" s="18"/>
      <c r="K25" s="18"/>
      <c r="L25" s="19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</row>
    <row r="26" spans="1:65" ht="12" customHeight="1">
      <c r="A26" s="18"/>
      <c r="B26" s="19"/>
      <c r="C26" s="18"/>
      <c r="D26" s="13" t="s">
        <v>35</v>
      </c>
      <c r="E26" s="18"/>
      <c r="F26" s="18"/>
      <c r="G26" s="18"/>
      <c r="H26" s="18"/>
      <c r="I26" s="18"/>
      <c r="J26" s="18"/>
      <c r="K26" s="18"/>
      <c r="L26" s="19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</row>
    <row r="27" spans="1:65" ht="16.5" customHeight="1">
      <c r="A27" s="80"/>
      <c r="B27" s="81"/>
      <c r="C27" s="80"/>
      <c r="D27" s="80"/>
      <c r="E27" s="225" t="s">
        <v>1</v>
      </c>
      <c r="F27" s="200"/>
      <c r="G27" s="200"/>
      <c r="H27" s="200"/>
      <c r="I27" s="80"/>
      <c r="J27" s="80"/>
      <c r="K27" s="80"/>
      <c r="L27" s="81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</row>
    <row r="28" spans="1:65" ht="6.75" customHeight="1">
      <c r="A28" s="18"/>
      <c r="B28" s="19"/>
      <c r="C28" s="18"/>
      <c r="D28" s="18"/>
      <c r="E28" s="18"/>
      <c r="F28" s="18"/>
      <c r="G28" s="18"/>
      <c r="H28" s="18"/>
      <c r="I28" s="18"/>
      <c r="J28" s="18"/>
      <c r="K28" s="18"/>
      <c r="L28" s="19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</row>
    <row r="29" spans="1:65" ht="6.75" customHeight="1">
      <c r="A29" s="18"/>
      <c r="B29" s="19"/>
      <c r="C29" s="18"/>
      <c r="D29" s="43"/>
      <c r="E29" s="43"/>
      <c r="F29" s="43"/>
      <c r="G29" s="43"/>
      <c r="H29" s="43"/>
      <c r="I29" s="43"/>
      <c r="J29" s="43"/>
      <c r="K29" s="43"/>
      <c r="L29" s="19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</row>
    <row r="30" spans="1:65" ht="24.75" customHeight="1">
      <c r="A30" s="18"/>
      <c r="B30" s="19"/>
      <c r="C30" s="18"/>
      <c r="D30" s="82" t="s">
        <v>36</v>
      </c>
      <c r="E30" s="18"/>
      <c r="F30" s="18"/>
      <c r="G30" s="18"/>
      <c r="H30" s="18"/>
      <c r="I30" s="18"/>
      <c r="J30" s="56">
        <f>ROUND(J124, 2)</f>
        <v>0</v>
      </c>
      <c r="K30" s="18"/>
      <c r="L30" s="19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</row>
    <row r="31" spans="1:65" ht="6.75" customHeight="1">
      <c r="A31" s="18"/>
      <c r="B31" s="19"/>
      <c r="C31" s="18"/>
      <c r="D31" s="43"/>
      <c r="E31" s="43"/>
      <c r="F31" s="43"/>
      <c r="G31" s="43"/>
      <c r="H31" s="43"/>
      <c r="I31" s="43"/>
      <c r="J31" s="43"/>
      <c r="K31" s="43"/>
      <c r="L31" s="19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65" ht="14.25" customHeight="1">
      <c r="A32" s="18"/>
      <c r="B32" s="19"/>
      <c r="C32" s="18"/>
      <c r="D32" s="18"/>
      <c r="E32" s="18"/>
      <c r="F32" s="22" t="s">
        <v>38</v>
      </c>
      <c r="G32" s="18"/>
      <c r="H32" s="18"/>
      <c r="I32" s="22" t="s">
        <v>37</v>
      </c>
      <c r="J32" s="22" t="s">
        <v>39</v>
      </c>
      <c r="K32" s="18"/>
      <c r="L32" s="19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1:65" ht="14.25" customHeight="1">
      <c r="A33" s="18"/>
      <c r="B33" s="19"/>
      <c r="C33" s="18"/>
      <c r="D33" s="83" t="s">
        <v>40</v>
      </c>
      <c r="E33" s="13" t="s">
        <v>41</v>
      </c>
      <c r="F33" s="84">
        <f>ROUND((SUM(BE124:BE225)),  2)</f>
        <v>0</v>
      </c>
      <c r="G33" s="18"/>
      <c r="H33" s="18"/>
      <c r="I33" s="85">
        <v>0.21</v>
      </c>
      <c r="J33" s="84">
        <f>ROUND(((SUM(BE124:BE225))*I33),  2)</f>
        <v>0</v>
      </c>
      <c r="K33" s="18"/>
      <c r="L33" s="19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1:65" ht="14.25" customHeight="1">
      <c r="A34" s="18"/>
      <c r="B34" s="19"/>
      <c r="C34" s="18"/>
      <c r="D34" s="18"/>
      <c r="E34" s="13" t="s">
        <v>42</v>
      </c>
      <c r="F34" s="84">
        <f>ROUND((SUM(BF124:BF225)),  2)</f>
        <v>0</v>
      </c>
      <c r="G34" s="18"/>
      <c r="H34" s="18"/>
      <c r="I34" s="85">
        <v>0.12</v>
      </c>
      <c r="J34" s="84">
        <f>ROUND(((SUM(BF124:BF225))*I34),  2)</f>
        <v>0</v>
      </c>
      <c r="K34" s="18"/>
      <c r="L34" s="19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1:65" ht="14.25" hidden="1" customHeight="1">
      <c r="A35" s="18"/>
      <c r="B35" s="19"/>
      <c r="C35" s="18"/>
      <c r="D35" s="18"/>
      <c r="E35" s="13" t="s">
        <v>43</v>
      </c>
      <c r="F35" s="84">
        <f>ROUND((SUM(BG124:BG225)),  2)</f>
        <v>0</v>
      </c>
      <c r="G35" s="18"/>
      <c r="H35" s="18"/>
      <c r="I35" s="85">
        <v>0.21</v>
      </c>
      <c r="J35" s="84">
        <f t="shared" ref="J35:J37" si="0">0</f>
        <v>0</v>
      </c>
      <c r="K35" s="18"/>
      <c r="L35" s="19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65" ht="14.25" hidden="1" customHeight="1">
      <c r="A36" s="18"/>
      <c r="B36" s="19"/>
      <c r="C36" s="18"/>
      <c r="D36" s="18"/>
      <c r="E36" s="13" t="s">
        <v>44</v>
      </c>
      <c r="F36" s="84">
        <f>ROUND((SUM(BH124:BH225)),  2)</f>
        <v>0</v>
      </c>
      <c r="G36" s="18"/>
      <c r="H36" s="18"/>
      <c r="I36" s="85">
        <v>0.12</v>
      </c>
      <c r="J36" s="84">
        <f t="shared" si="0"/>
        <v>0</v>
      </c>
      <c r="K36" s="18"/>
      <c r="L36" s="19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1:65" ht="14.25" hidden="1" customHeight="1">
      <c r="A37" s="18"/>
      <c r="B37" s="19"/>
      <c r="C37" s="18"/>
      <c r="D37" s="18"/>
      <c r="E37" s="13" t="s">
        <v>45</v>
      </c>
      <c r="F37" s="84">
        <f>ROUND((SUM(BI124:BI225)),  2)</f>
        <v>0</v>
      </c>
      <c r="G37" s="18"/>
      <c r="H37" s="18"/>
      <c r="I37" s="85">
        <v>0</v>
      </c>
      <c r="J37" s="84">
        <f t="shared" si="0"/>
        <v>0</v>
      </c>
      <c r="K37" s="18"/>
      <c r="L37" s="19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1:65" ht="6.75" customHeight="1">
      <c r="A38" s="18"/>
      <c r="B38" s="19"/>
      <c r="C38" s="18"/>
      <c r="D38" s="18"/>
      <c r="E38" s="18"/>
      <c r="F38" s="18"/>
      <c r="G38" s="18"/>
      <c r="H38" s="18"/>
      <c r="I38" s="18"/>
      <c r="J38" s="18"/>
      <c r="K38" s="18"/>
      <c r="L38" s="19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1:65" ht="24.75" customHeight="1">
      <c r="A39" s="18"/>
      <c r="B39" s="19"/>
      <c r="C39" s="86"/>
      <c r="D39" s="87" t="s">
        <v>46</v>
      </c>
      <c r="E39" s="46"/>
      <c r="F39" s="46"/>
      <c r="G39" s="88" t="s">
        <v>47</v>
      </c>
      <c r="H39" s="89" t="s">
        <v>48</v>
      </c>
      <c r="I39" s="46"/>
      <c r="J39" s="90">
        <f>SUM(J30:J37)</f>
        <v>0</v>
      </c>
      <c r="K39" s="91"/>
      <c r="L39" s="19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0" spans="1:65" ht="14.25" customHeight="1">
      <c r="A40" s="18"/>
      <c r="B40" s="19"/>
      <c r="C40" s="18"/>
      <c r="D40" s="18"/>
      <c r="E40" s="18"/>
      <c r="F40" s="18"/>
      <c r="G40" s="18"/>
      <c r="H40" s="18"/>
      <c r="I40" s="18"/>
      <c r="J40" s="18"/>
      <c r="K40" s="18"/>
      <c r="L40" s="19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</row>
    <row r="41" spans="1:65" ht="14.25" customHeight="1">
      <c r="A41" s="2"/>
      <c r="B41" s="6"/>
      <c r="C41" s="2"/>
      <c r="D41" s="2"/>
      <c r="E41" s="2"/>
      <c r="F41" s="2"/>
      <c r="G41" s="2"/>
      <c r="H41" s="2"/>
      <c r="I41" s="2"/>
      <c r="J41" s="2"/>
      <c r="K41" s="2"/>
      <c r="L41" s="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</row>
    <row r="42" spans="1:65" ht="14.25" customHeight="1">
      <c r="A42" s="2"/>
      <c r="B42" s="6"/>
      <c r="C42" s="2"/>
      <c r="D42" s="2"/>
      <c r="E42" s="2"/>
      <c r="F42" s="2"/>
      <c r="G42" s="2"/>
      <c r="H42" s="2"/>
      <c r="I42" s="2"/>
      <c r="J42" s="2"/>
      <c r="K42" s="2"/>
      <c r="L42" s="6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</row>
    <row r="43" spans="1:65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4.25" customHeight="1">
      <c r="A50" s="18"/>
      <c r="B50" s="19"/>
      <c r="C50" s="18"/>
      <c r="D50" s="29" t="s">
        <v>49</v>
      </c>
      <c r="E50" s="30"/>
      <c r="F50" s="30"/>
      <c r="G50" s="29" t="s">
        <v>50</v>
      </c>
      <c r="H50" s="30"/>
      <c r="I50" s="30"/>
      <c r="J50" s="30"/>
      <c r="K50" s="30"/>
      <c r="L50" s="19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</row>
    <row r="51" spans="1:65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5.75" customHeight="1">
      <c r="A61" s="18"/>
      <c r="B61" s="19"/>
      <c r="C61" s="18"/>
      <c r="D61" s="31" t="s">
        <v>51</v>
      </c>
      <c r="E61" s="21"/>
      <c r="F61" s="92" t="s">
        <v>52</v>
      </c>
      <c r="G61" s="31" t="s">
        <v>51</v>
      </c>
      <c r="H61" s="21"/>
      <c r="I61" s="21"/>
      <c r="J61" s="93" t="s">
        <v>52</v>
      </c>
      <c r="K61" s="21"/>
      <c r="L61" s="19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</row>
    <row r="62" spans="1:65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ht="15.75" customHeight="1">
      <c r="A65" s="18"/>
      <c r="B65" s="19"/>
      <c r="C65" s="18"/>
      <c r="D65" s="29" t="s">
        <v>53</v>
      </c>
      <c r="E65" s="30"/>
      <c r="F65" s="30"/>
      <c r="G65" s="29" t="s">
        <v>54</v>
      </c>
      <c r="H65" s="30"/>
      <c r="I65" s="30"/>
      <c r="J65" s="30"/>
      <c r="K65" s="30"/>
      <c r="L65" s="19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</row>
    <row r="66" spans="1:65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5.75" customHeight="1">
      <c r="A76" s="18"/>
      <c r="B76" s="19"/>
      <c r="C76" s="18"/>
      <c r="D76" s="31" t="s">
        <v>51</v>
      </c>
      <c r="E76" s="21"/>
      <c r="F76" s="92" t="s">
        <v>52</v>
      </c>
      <c r="G76" s="31" t="s">
        <v>51</v>
      </c>
      <c r="H76" s="21"/>
      <c r="I76" s="21"/>
      <c r="J76" s="93" t="s">
        <v>52</v>
      </c>
      <c r="K76" s="21"/>
      <c r="L76" s="19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</row>
    <row r="77" spans="1:65" ht="14.25" customHeight="1">
      <c r="A77" s="18"/>
      <c r="B77" s="32"/>
      <c r="C77" s="33"/>
      <c r="D77" s="33"/>
      <c r="E77" s="33"/>
      <c r="F77" s="33"/>
      <c r="G77" s="33"/>
      <c r="H77" s="33"/>
      <c r="I77" s="33"/>
      <c r="J77" s="33"/>
      <c r="K77" s="33"/>
      <c r="L77" s="19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</row>
    <row r="78" spans="1:6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6.75" customHeight="1">
      <c r="A81" s="18"/>
      <c r="B81" s="34"/>
      <c r="C81" s="35"/>
      <c r="D81" s="35"/>
      <c r="E81" s="35"/>
      <c r="F81" s="35"/>
      <c r="G81" s="35"/>
      <c r="H81" s="35"/>
      <c r="I81" s="35"/>
      <c r="J81" s="35"/>
      <c r="K81" s="35"/>
      <c r="L81" s="19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</row>
    <row r="82" spans="1:65" ht="24.75" customHeight="1">
      <c r="A82" s="18"/>
      <c r="B82" s="19"/>
      <c r="C82" s="7" t="s">
        <v>103</v>
      </c>
      <c r="D82" s="18"/>
      <c r="E82" s="18"/>
      <c r="F82" s="18"/>
      <c r="G82" s="18"/>
      <c r="H82" s="18"/>
      <c r="I82" s="18"/>
      <c r="J82" s="18"/>
      <c r="K82" s="18"/>
      <c r="L82" s="19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</row>
    <row r="83" spans="1:65" ht="6.75" customHeight="1">
      <c r="A83" s="18"/>
      <c r="B83" s="19"/>
      <c r="C83" s="18"/>
      <c r="D83" s="18"/>
      <c r="E83" s="18"/>
      <c r="F83" s="18"/>
      <c r="G83" s="18"/>
      <c r="H83" s="18"/>
      <c r="I83" s="18"/>
      <c r="J83" s="18"/>
      <c r="K83" s="18"/>
      <c r="L83" s="19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</row>
    <row r="84" spans="1:65" ht="12" customHeight="1">
      <c r="A84" s="18"/>
      <c r="B84" s="19"/>
      <c r="C84" s="13" t="s">
        <v>16</v>
      </c>
      <c r="D84" s="18"/>
      <c r="E84" s="18"/>
      <c r="F84" s="18"/>
      <c r="G84" s="18"/>
      <c r="H84" s="18"/>
      <c r="I84" s="18"/>
      <c r="J84" s="18"/>
      <c r="K84" s="18"/>
      <c r="L84" s="19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</row>
    <row r="85" spans="1:65" ht="26.25" customHeight="1">
      <c r="A85" s="18"/>
      <c r="B85" s="19"/>
      <c r="C85" s="18"/>
      <c r="D85" s="18"/>
      <c r="E85" s="228" t="str">
        <f>E7</f>
        <v>Stavební úpravy části 1.NP pro změnu užívání knihovny na lékařskou ordinaci-aktualizace 04/2026</v>
      </c>
      <c r="F85" s="200"/>
      <c r="G85" s="200"/>
      <c r="H85" s="200"/>
      <c r="I85" s="18"/>
      <c r="J85" s="18"/>
      <c r="K85" s="18"/>
      <c r="L85" s="19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</row>
    <row r="86" spans="1:65" ht="12" customHeight="1">
      <c r="A86" s="18"/>
      <c r="B86" s="19"/>
      <c r="C86" s="13" t="s">
        <v>101</v>
      </c>
      <c r="D86" s="18"/>
      <c r="E86" s="18"/>
      <c r="F86" s="18"/>
      <c r="G86" s="18"/>
      <c r="H86" s="18"/>
      <c r="I86" s="18"/>
      <c r="J86" s="18"/>
      <c r="K86" s="18"/>
      <c r="L86" s="19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</row>
    <row r="87" spans="1:65" ht="16.5" customHeight="1">
      <c r="A87" s="18"/>
      <c r="B87" s="19"/>
      <c r="C87" s="18"/>
      <c r="D87" s="18"/>
      <c r="E87" s="208" t="str">
        <f>E9</f>
        <v>002 - Zdravotní technika</v>
      </c>
      <c r="F87" s="200"/>
      <c r="G87" s="200"/>
      <c r="H87" s="200"/>
      <c r="I87" s="18"/>
      <c r="J87" s="18"/>
      <c r="K87" s="18"/>
      <c r="L87" s="19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</row>
    <row r="88" spans="1:65" ht="6.75" customHeight="1">
      <c r="A88" s="18"/>
      <c r="B88" s="19"/>
      <c r="C88" s="18"/>
      <c r="D88" s="18"/>
      <c r="E88" s="18"/>
      <c r="F88" s="18"/>
      <c r="G88" s="18"/>
      <c r="H88" s="18"/>
      <c r="I88" s="18"/>
      <c r="J88" s="18"/>
      <c r="K88" s="18"/>
      <c r="L88" s="19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</row>
    <row r="89" spans="1:65" ht="12" customHeight="1">
      <c r="A89" s="18"/>
      <c r="B89" s="19"/>
      <c r="C89" s="13" t="s">
        <v>20</v>
      </c>
      <c r="D89" s="18"/>
      <c r="E89" s="18"/>
      <c r="F89" s="11" t="str">
        <f>F12</f>
        <v xml:space="preserve"> </v>
      </c>
      <c r="G89" s="18"/>
      <c r="H89" s="18"/>
      <c r="I89" s="13" t="s">
        <v>22</v>
      </c>
      <c r="J89" s="42" t="str">
        <f>IF(J12="","",J12)</f>
        <v>1. 4. 2026</v>
      </c>
      <c r="K89" s="18"/>
      <c r="L89" s="19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</row>
    <row r="90" spans="1:65" ht="6.75" customHeight="1">
      <c r="A90" s="18"/>
      <c r="B90" s="19"/>
      <c r="C90" s="18"/>
      <c r="D90" s="18"/>
      <c r="E90" s="18"/>
      <c r="F90" s="18"/>
      <c r="G90" s="18"/>
      <c r="H90" s="18"/>
      <c r="I90" s="18"/>
      <c r="J90" s="18"/>
      <c r="K90" s="18"/>
      <c r="L90" s="19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</row>
    <row r="91" spans="1:65" ht="15" customHeight="1">
      <c r="A91" s="18"/>
      <c r="B91" s="19"/>
      <c r="C91" s="13" t="s">
        <v>24</v>
      </c>
      <c r="D91" s="18"/>
      <c r="E91" s="18"/>
      <c r="F91" s="11" t="str">
        <f>E15</f>
        <v>Město Trutnov</v>
      </c>
      <c r="G91" s="18"/>
      <c r="H91" s="18"/>
      <c r="I91" s="13" t="s">
        <v>30</v>
      </c>
      <c r="J91" s="16" t="str">
        <f>E21</f>
        <v>Jiřina Fikarová</v>
      </c>
      <c r="K91" s="18"/>
      <c r="L91" s="19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</row>
    <row r="92" spans="1:65" ht="15" customHeight="1">
      <c r="A92" s="18"/>
      <c r="B92" s="19"/>
      <c r="C92" s="13" t="s">
        <v>28</v>
      </c>
      <c r="D92" s="18"/>
      <c r="E92" s="18"/>
      <c r="F92" s="94" t="str">
        <f>IF(E18="","",E18)</f>
        <v>Vyplň údaj</v>
      </c>
      <c r="G92" s="18"/>
      <c r="H92" s="18"/>
      <c r="I92" s="13" t="s">
        <v>33</v>
      </c>
      <c r="J92" s="16" t="str">
        <f>E24</f>
        <v>Ing. Lenka Kasperová</v>
      </c>
      <c r="K92" s="18"/>
      <c r="L92" s="19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</row>
    <row r="93" spans="1:65" ht="9.75" customHeight="1">
      <c r="A93" s="18"/>
      <c r="B93" s="19"/>
      <c r="C93" s="18"/>
      <c r="D93" s="18"/>
      <c r="E93" s="18"/>
      <c r="F93" s="18"/>
      <c r="G93" s="18"/>
      <c r="H93" s="18"/>
      <c r="I93" s="18"/>
      <c r="J93" s="18"/>
      <c r="K93" s="18"/>
      <c r="L93" s="19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</row>
    <row r="94" spans="1:65" ht="29.25" customHeight="1">
      <c r="A94" s="18"/>
      <c r="B94" s="19"/>
      <c r="C94" s="95" t="s">
        <v>104</v>
      </c>
      <c r="D94" s="86"/>
      <c r="E94" s="86"/>
      <c r="F94" s="86"/>
      <c r="G94" s="86"/>
      <c r="H94" s="86"/>
      <c r="I94" s="86"/>
      <c r="J94" s="96" t="s">
        <v>105</v>
      </c>
      <c r="K94" s="86"/>
      <c r="L94" s="19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</row>
    <row r="95" spans="1:65" ht="9.75" customHeight="1">
      <c r="A95" s="18"/>
      <c r="B95" s="19"/>
      <c r="C95" s="18"/>
      <c r="D95" s="18"/>
      <c r="E95" s="18"/>
      <c r="F95" s="18"/>
      <c r="G95" s="18"/>
      <c r="H95" s="18"/>
      <c r="I95" s="18"/>
      <c r="J95" s="18"/>
      <c r="K95" s="18"/>
      <c r="L95" s="19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</row>
    <row r="96" spans="1:65" ht="22.5" customHeight="1">
      <c r="A96" s="18"/>
      <c r="B96" s="19"/>
      <c r="C96" s="97" t="s">
        <v>106</v>
      </c>
      <c r="D96" s="18"/>
      <c r="E96" s="18"/>
      <c r="F96" s="18"/>
      <c r="G96" s="18"/>
      <c r="H96" s="18"/>
      <c r="I96" s="18"/>
      <c r="J96" s="56">
        <f t="shared" ref="J96:J98" si="1">J124</f>
        <v>0</v>
      </c>
      <c r="K96" s="18"/>
      <c r="L96" s="19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3" t="s">
        <v>107</v>
      </c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</row>
    <row r="97" spans="1:65" ht="24.75" customHeight="1">
      <c r="A97" s="98"/>
      <c r="B97" s="99"/>
      <c r="C97" s="98"/>
      <c r="D97" s="100" t="s">
        <v>182</v>
      </c>
      <c r="E97" s="101"/>
      <c r="F97" s="101"/>
      <c r="G97" s="101"/>
      <c r="H97" s="101"/>
      <c r="I97" s="101"/>
      <c r="J97" s="102">
        <f t="shared" si="1"/>
        <v>0</v>
      </c>
      <c r="K97" s="98"/>
      <c r="L97" s="99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98"/>
      <c r="BE97" s="98"/>
      <c r="BF97" s="98"/>
      <c r="BG97" s="98"/>
      <c r="BH97" s="98"/>
      <c r="BI97" s="98"/>
      <c r="BJ97" s="98"/>
      <c r="BK97" s="98"/>
      <c r="BL97" s="98"/>
      <c r="BM97" s="98"/>
    </row>
    <row r="98" spans="1:65" ht="19.5" customHeight="1">
      <c r="A98" s="103"/>
      <c r="B98" s="104"/>
      <c r="C98" s="103"/>
      <c r="D98" s="105" t="s">
        <v>984</v>
      </c>
      <c r="E98" s="106"/>
      <c r="F98" s="106"/>
      <c r="G98" s="106"/>
      <c r="H98" s="106"/>
      <c r="I98" s="106"/>
      <c r="J98" s="107">
        <f t="shared" si="1"/>
        <v>0</v>
      </c>
      <c r="K98" s="103"/>
      <c r="L98" s="104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</row>
    <row r="99" spans="1:65" ht="19.5" customHeight="1">
      <c r="A99" s="103"/>
      <c r="B99" s="104"/>
      <c r="C99" s="103"/>
      <c r="D99" s="105" t="s">
        <v>985</v>
      </c>
      <c r="E99" s="106"/>
      <c r="F99" s="106"/>
      <c r="G99" s="106"/>
      <c r="H99" s="106"/>
      <c r="I99" s="106"/>
      <c r="J99" s="107">
        <f>J146</f>
        <v>0</v>
      </c>
      <c r="K99" s="103"/>
      <c r="L99" s="104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</row>
    <row r="100" spans="1:65" ht="19.5" customHeight="1">
      <c r="A100" s="103"/>
      <c r="B100" s="104"/>
      <c r="C100" s="103"/>
      <c r="D100" s="105" t="s">
        <v>986</v>
      </c>
      <c r="E100" s="106"/>
      <c r="F100" s="106"/>
      <c r="G100" s="106"/>
      <c r="H100" s="106"/>
      <c r="I100" s="106"/>
      <c r="J100" s="107">
        <f>J171</f>
        <v>0</v>
      </c>
      <c r="K100" s="103"/>
      <c r="L100" s="104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  <c r="BM100" s="103"/>
    </row>
    <row r="101" spans="1:65" ht="19.5" customHeight="1">
      <c r="A101" s="103"/>
      <c r="B101" s="104"/>
      <c r="C101" s="103"/>
      <c r="D101" s="105" t="s">
        <v>987</v>
      </c>
      <c r="E101" s="106"/>
      <c r="F101" s="106"/>
      <c r="G101" s="106"/>
      <c r="H101" s="106"/>
      <c r="I101" s="106"/>
      <c r="J101" s="107">
        <f>J210</f>
        <v>0</v>
      </c>
      <c r="K101" s="103"/>
      <c r="L101" s="104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</row>
    <row r="102" spans="1:65" ht="19.5" customHeight="1">
      <c r="A102" s="103"/>
      <c r="B102" s="104"/>
      <c r="C102" s="103"/>
      <c r="D102" s="105" t="s">
        <v>988</v>
      </c>
      <c r="E102" s="106"/>
      <c r="F102" s="106"/>
      <c r="G102" s="106"/>
      <c r="H102" s="106"/>
      <c r="I102" s="106"/>
      <c r="J102" s="107">
        <f>J218</f>
        <v>0</v>
      </c>
      <c r="K102" s="103"/>
      <c r="L102" s="104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  <c r="BM102" s="103"/>
    </row>
    <row r="103" spans="1:65" ht="24.75" customHeight="1">
      <c r="A103" s="98"/>
      <c r="B103" s="99"/>
      <c r="C103" s="98"/>
      <c r="D103" s="100" t="s">
        <v>989</v>
      </c>
      <c r="E103" s="101"/>
      <c r="F103" s="101"/>
      <c r="G103" s="101"/>
      <c r="H103" s="101"/>
      <c r="I103" s="101"/>
      <c r="J103" s="102">
        <f>J221</f>
        <v>0</v>
      </c>
      <c r="K103" s="98"/>
      <c r="L103" s="99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  <c r="BK103" s="98"/>
      <c r="BL103" s="98"/>
      <c r="BM103" s="98"/>
    </row>
    <row r="104" spans="1:65" ht="24.75" customHeight="1">
      <c r="A104" s="98"/>
      <c r="B104" s="99"/>
      <c r="C104" s="98"/>
      <c r="D104" s="100" t="s">
        <v>191</v>
      </c>
      <c r="E104" s="101"/>
      <c r="F104" s="101"/>
      <c r="G104" s="101"/>
      <c r="H104" s="101"/>
      <c r="I104" s="101"/>
      <c r="J104" s="102">
        <f>J223</f>
        <v>0</v>
      </c>
      <c r="K104" s="98"/>
      <c r="L104" s="99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  <c r="BK104" s="98"/>
      <c r="BL104" s="98"/>
      <c r="BM104" s="98"/>
    </row>
    <row r="105" spans="1:65" ht="21.75" customHeight="1">
      <c r="A105" s="18"/>
      <c r="B105" s="19"/>
      <c r="C105" s="18"/>
      <c r="D105" s="18"/>
      <c r="E105" s="18"/>
      <c r="F105" s="18"/>
      <c r="G105" s="18"/>
      <c r="H105" s="18"/>
      <c r="I105" s="18"/>
      <c r="J105" s="18"/>
      <c r="K105" s="18"/>
      <c r="L105" s="19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</row>
    <row r="106" spans="1:65" ht="6.75" customHeight="1">
      <c r="A106" s="18"/>
      <c r="B106" s="32"/>
      <c r="C106" s="33"/>
      <c r="D106" s="33"/>
      <c r="E106" s="33"/>
      <c r="F106" s="33"/>
      <c r="G106" s="33"/>
      <c r="H106" s="33"/>
      <c r="I106" s="33"/>
      <c r="J106" s="33"/>
      <c r="K106" s="33"/>
      <c r="L106" s="19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</row>
    <row r="107" spans="1:65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</row>
    <row r="108" spans="1:65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</row>
    <row r="109" spans="1:65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</row>
    <row r="110" spans="1:65" ht="6.75" customHeight="1">
      <c r="A110" s="18"/>
      <c r="B110" s="34"/>
      <c r="C110" s="35"/>
      <c r="D110" s="35"/>
      <c r="E110" s="35"/>
      <c r="F110" s="35"/>
      <c r="G110" s="35"/>
      <c r="H110" s="35"/>
      <c r="I110" s="35"/>
      <c r="J110" s="35"/>
      <c r="K110" s="35"/>
      <c r="L110" s="19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</row>
    <row r="111" spans="1:65" ht="24.75" customHeight="1">
      <c r="A111" s="18"/>
      <c r="B111" s="19"/>
      <c r="C111" s="7" t="s">
        <v>111</v>
      </c>
      <c r="D111" s="18"/>
      <c r="E111" s="18"/>
      <c r="F111" s="18"/>
      <c r="G111" s="18"/>
      <c r="H111" s="18"/>
      <c r="I111" s="18"/>
      <c r="J111" s="18"/>
      <c r="K111" s="18"/>
      <c r="L111" s="19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</row>
    <row r="112" spans="1:65" ht="6.75" customHeight="1">
      <c r="A112" s="18"/>
      <c r="B112" s="19"/>
      <c r="C112" s="18"/>
      <c r="D112" s="18"/>
      <c r="E112" s="18"/>
      <c r="F112" s="18"/>
      <c r="G112" s="18"/>
      <c r="H112" s="18"/>
      <c r="I112" s="18"/>
      <c r="J112" s="18"/>
      <c r="K112" s="18"/>
      <c r="L112" s="19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</row>
    <row r="113" spans="1:65" ht="12" customHeight="1">
      <c r="A113" s="18"/>
      <c r="B113" s="19"/>
      <c r="C113" s="13" t="s">
        <v>16</v>
      </c>
      <c r="D113" s="18"/>
      <c r="E113" s="18"/>
      <c r="F113" s="18"/>
      <c r="G113" s="18"/>
      <c r="H113" s="18"/>
      <c r="I113" s="18"/>
      <c r="J113" s="18"/>
      <c r="K113" s="18"/>
      <c r="L113" s="19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</row>
    <row r="114" spans="1:65" ht="26.25" customHeight="1">
      <c r="A114" s="18"/>
      <c r="B114" s="19"/>
      <c r="C114" s="18"/>
      <c r="D114" s="18"/>
      <c r="E114" s="228" t="str">
        <f>E7</f>
        <v>Stavební úpravy části 1.NP pro změnu užívání knihovny na lékařskou ordinaci-aktualizace 04/2026</v>
      </c>
      <c r="F114" s="200"/>
      <c r="G114" s="200"/>
      <c r="H114" s="200"/>
      <c r="I114" s="18"/>
      <c r="J114" s="18"/>
      <c r="K114" s="18"/>
      <c r="L114" s="19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</row>
    <row r="115" spans="1:65" ht="12" customHeight="1">
      <c r="A115" s="18"/>
      <c r="B115" s="19"/>
      <c r="C115" s="13" t="s">
        <v>101</v>
      </c>
      <c r="D115" s="18"/>
      <c r="E115" s="18"/>
      <c r="F115" s="18"/>
      <c r="G115" s="18"/>
      <c r="H115" s="18"/>
      <c r="I115" s="18"/>
      <c r="J115" s="18"/>
      <c r="K115" s="18"/>
      <c r="L115" s="19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</row>
    <row r="116" spans="1:65" ht="16.5" customHeight="1">
      <c r="A116" s="18"/>
      <c r="B116" s="19"/>
      <c r="C116" s="18"/>
      <c r="D116" s="18"/>
      <c r="E116" s="208" t="str">
        <f>E9</f>
        <v>002 - Zdravotní technika</v>
      </c>
      <c r="F116" s="200"/>
      <c r="G116" s="200"/>
      <c r="H116" s="200"/>
      <c r="I116" s="18"/>
      <c r="J116" s="18"/>
      <c r="K116" s="18"/>
      <c r="L116" s="19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</row>
    <row r="117" spans="1:65" ht="6.75" customHeight="1">
      <c r="A117" s="18"/>
      <c r="B117" s="19"/>
      <c r="C117" s="18"/>
      <c r="D117" s="18"/>
      <c r="E117" s="18"/>
      <c r="F117" s="18"/>
      <c r="G117" s="18"/>
      <c r="H117" s="18"/>
      <c r="I117" s="18"/>
      <c r="J117" s="18"/>
      <c r="K117" s="18"/>
      <c r="L117" s="19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</row>
    <row r="118" spans="1:65" ht="12" customHeight="1">
      <c r="A118" s="18"/>
      <c r="B118" s="19"/>
      <c r="C118" s="13" t="s">
        <v>20</v>
      </c>
      <c r="D118" s="18"/>
      <c r="E118" s="18"/>
      <c r="F118" s="11" t="str">
        <f>F12</f>
        <v xml:space="preserve"> </v>
      </c>
      <c r="G118" s="18"/>
      <c r="H118" s="18"/>
      <c r="I118" s="13" t="s">
        <v>22</v>
      </c>
      <c r="J118" s="42" t="str">
        <f>IF(J12="","",J12)</f>
        <v>1. 4. 2026</v>
      </c>
      <c r="K118" s="18"/>
      <c r="L118" s="19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</row>
    <row r="119" spans="1:65" ht="6.75" customHeight="1">
      <c r="A119" s="18"/>
      <c r="B119" s="19"/>
      <c r="C119" s="18"/>
      <c r="D119" s="18"/>
      <c r="E119" s="18"/>
      <c r="F119" s="18"/>
      <c r="G119" s="18"/>
      <c r="H119" s="18"/>
      <c r="I119" s="18"/>
      <c r="J119" s="18"/>
      <c r="K119" s="18"/>
      <c r="L119" s="19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</row>
    <row r="120" spans="1:65" ht="15" customHeight="1">
      <c r="A120" s="18"/>
      <c r="B120" s="19"/>
      <c r="C120" s="13" t="s">
        <v>24</v>
      </c>
      <c r="D120" s="18"/>
      <c r="E120" s="18"/>
      <c r="F120" s="11" t="str">
        <f>E15</f>
        <v>Město Trutnov</v>
      </c>
      <c r="G120" s="18"/>
      <c r="H120" s="18"/>
      <c r="I120" s="13" t="s">
        <v>30</v>
      </c>
      <c r="J120" s="16" t="str">
        <f>E21</f>
        <v>Jiřina Fikarová</v>
      </c>
      <c r="K120" s="18"/>
      <c r="L120" s="19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</row>
    <row r="121" spans="1:65" ht="15" customHeight="1">
      <c r="A121" s="18"/>
      <c r="B121" s="19"/>
      <c r="C121" s="13" t="s">
        <v>28</v>
      </c>
      <c r="D121" s="18"/>
      <c r="E121" s="18"/>
      <c r="F121" s="94" t="str">
        <f>IF(E18="","",E18)</f>
        <v>Vyplň údaj</v>
      </c>
      <c r="G121" s="18"/>
      <c r="H121" s="18"/>
      <c r="I121" s="13" t="s">
        <v>33</v>
      </c>
      <c r="J121" s="16" t="str">
        <f>E24</f>
        <v>Ing. Lenka Kasperová</v>
      </c>
      <c r="K121" s="18"/>
      <c r="L121" s="19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</row>
    <row r="122" spans="1:65" ht="9.75" customHeight="1">
      <c r="A122" s="18"/>
      <c r="B122" s="19"/>
      <c r="C122" s="18"/>
      <c r="D122" s="18"/>
      <c r="E122" s="18"/>
      <c r="F122" s="18"/>
      <c r="G122" s="18"/>
      <c r="H122" s="18"/>
      <c r="I122" s="18"/>
      <c r="J122" s="18"/>
      <c r="K122" s="18"/>
      <c r="L122" s="19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</row>
    <row r="123" spans="1:65" ht="29.25" customHeight="1">
      <c r="A123" s="108"/>
      <c r="B123" s="109"/>
      <c r="C123" s="110" t="s">
        <v>112</v>
      </c>
      <c r="D123" s="111" t="s">
        <v>61</v>
      </c>
      <c r="E123" s="111" t="s">
        <v>57</v>
      </c>
      <c r="F123" s="111" t="s">
        <v>58</v>
      </c>
      <c r="G123" s="111" t="s">
        <v>113</v>
      </c>
      <c r="H123" s="111" t="s">
        <v>114</v>
      </c>
      <c r="I123" s="111" t="s">
        <v>115</v>
      </c>
      <c r="J123" s="111" t="s">
        <v>105</v>
      </c>
      <c r="K123" s="112" t="s">
        <v>116</v>
      </c>
      <c r="L123" s="109"/>
      <c r="M123" s="48" t="s">
        <v>1</v>
      </c>
      <c r="N123" s="49" t="s">
        <v>40</v>
      </c>
      <c r="O123" s="49" t="s">
        <v>117</v>
      </c>
      <c r="P123" s="49" t="s">
        <v>118</v>
      </c>
      <c r="Q123" s="49" t="s">
        <v>119</v>
      </c>
      <c r="R123" s="49" t="s">
        <v>120</v>
      </c>
      <c r="S123" s="49" t="s">
        <v>121</v>
      </c>
      <c r="T123" s="50" t="s">
        <v>122</v>
      </c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</row>
    <row r="124" spans="1:65" ht="22.5" customHeight="1">
      <c r="A124" s="18"/>
      <c r="B124" s="19"/>
      <c r="C124" s="54" t="s">
        <v>123</v>
      </c>
      <c r="D124" s="18"/>
      <c r="E124" s="18"/>
      <c r="F124" s="18"/>
      <c r="G124" s="18"/>
      <c r="H124" s="18"/>
      <c r="I124" s="18"/>
      <c r="J124" s="113">
        <f t="shared" ref="J124:J126" si="2">BK124</f>
        <v>0</v>
      </c>
      <c r="K124" s="18"/>
      <c r="L124" s="19"/>
      <c r="M124" s="51"/>
      <c r="N124" s="43"/>
      <c r="O124" s="43"/>
      <c r="P124" s="114">
        <f>P125+P221+P223</f>
        <v>0</v>
      </c>
      <c r="Q124" s="43"/>
      <c r="R124" s="114">
        <f>R125+R221+R223</f>
        <v>0.25743176800000001</v>
      </c>
      <c r="S124" s="43"/>
      <c r="T124" s="115">
        <f>T125+T221+T223</f>
        <v>8.7900000000000006E-2</v>
      </c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3" t="s">
        <v>75</v>
      </c>
      <c r="AU124" s="3" t="s">
        <v>107</v>
      </c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16">
        <f>BK125+BK221+BK223</f>
        <v>0</v>
      </c>
      <c r="BL124" s="18"/>
      <c r="BM124" s="18"/>
    </row>
    <row r="125" spans="1:65" ht="25.5" customHeight="1">
      <c r="A125" s="117"/>
      <c r="B125" s="118"/>
      <c r="C125" s="117"/>
      <c r="D125" s="119" t="s">
        <v>75</v>
      </c>
      <c r="E125" s="120" t="s">
        <v>611</v>
      </c>
      <c r="F125" s="120" t="s">
        <v>612</v>
      </c>
      <c r="G125" s="117"/>
      <c r="H125" s="117"/>
      <c r="I125" s="117"/>
      <c r="J125" s="121">
        <f t="shared" si="2"/>
        <v>0</v>
      </c>
      <c r="K125" s="117"/>
      <c r="L125" s="118"/>
      <c r="M125" s="122"/>
      <c r="N125" s="117"/>
      <c r="O125" s="117"/>
      <c r="P125" s="123">
        <f>P126+P146+P171+P210+P218</f>
        <v>0</v>
      </c>
      <c r="Q125" s="117"/>
      <c r="R125" s="123">
        <f>R126+R146+R171+R210+R218</f>
        <v>0.25743176800000001</v>
      </c>
      <c r="S125" s="117"/>
      <c r="T125" s="124">
        <f>T126+T146+T171+T210+T218</f>
        <v>8.7900000000000006E-2</v>
      </c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9" t="s">
        <v>86</v>
      </c>
      <c r="AS125" s="117"/>
      <c r="AT125" s="125" t="s">
        <v>75</v>
      </c>
      <c r="AU125" s="125" t="s">
        <v>76</v>
      </c>
      <c r="AV125" s="117"/>
      <c r="AW125" s="117"/>
      <c r="AX125" s="117"/>
      <c r="AY125" s="119" t="s">
        <v>127</v>
      </c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26">
        <f>BK126+BK146+BK171+BK210+BK218</f>
        <v>0</v>
      </c>
      <c r="BL125" s="117"/>
      <c r="BM125" s="117"/>
    </row>
    <row r="126" spans="1:65" ht="22.5" customHeight="1">
      <c r="A126" s="117"/>
      <c r="B126" s="118"/>
      <c r="C126" s="117"/>
      <c r="D126" s="119" t="s">
        <v>75</v>
      </c>
      <c r="E126" s="127" t="s">
        <v>990</v>
      </c>
      <c r="F126" s="127" t="s">
        <v>991</v>
      </c>
      <c r="G126" s="117"/>
      <c r="H126" s="117"/>
      <c r="I126" s="117"/>
      <c r="J126" s="128">
        <f t="shared" si="2"/>
        <v>0</v>
      </c>
      <c r="K126" s="117"/>
      <c r="L126" s="118"/>
      <c r="M126" s="122"/>
      <c r="N126" s="117"/>
      <c r="O126" s="117"/>
      <c r="P126" s="123">
        <f>SUM(P127:P145)</f>
        <v>0</v>
      </c>
      <c r="Q126" s="117"/>
      <c r="R126" s="123">
        <f>SUM(R127:R145)</f>
        <v>8.2228300000000004E-2</v>
      </c>
      <c r="S126" s="117"/>
      <c r="T126" s="124">
        <f>SUM(T127:T145)</f>
        <v>5.5260000000000004E-2</v>
      </c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9" t="s">
        <v>86</v>
      </c>
      <c r="AS126" s="117"/>
      <c r="AT126" s="125" t="s">
        <v>75</v>
      </c>
      <c r="AU126" s="125" t="s">
        <v>84</v>
      </c>
      <c r="AV126" s="117"/>
      <c r="AW126" s="117"/>
      <c r="AX126" s="117"/>
      <c r="AY126" s="119" t="s">
        <v>127</v>
      </c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26">
        <f>SUM(BK127:BK145)</f>
        <v>0</v>
      </c>
      <c r="BL126" s="117"/>
      <c r="BM126" s="117"/>
    </row>
    <row r="127" spans="1:65" ht="16.5" customHeight="1">
      <c r="A127" s="18"/>
      <c r="B127" s="19"/>
      <c r="C127" s="129" t="s">
        <v>84</v>
      </c>
      <c r="D127" s="129" t="s">
        <v>130</v>
      </c>
      <c r="E127" s="130" t="s">
        <v>992</v>
      </c>
      <c r="F127" s="131" t="s">
        <v>993</v>
      </c>
      <c r="G127" s="132" t="s">
        <v>209</v>
      </c>
      <c r="H127" s="133">
        <v>15</v>
      </c>
      <c r="I127" s="134"/>
      <c r="J127" s="135">
        <f t="shared" ref="J127:J145" si="3">ROUND(I127*H127,2)</f>
        <v>0</v>
      </c>
      <c r="K127" s="131" t="s">
        <v>134</v>
      </c>
      <c r="L127" s="19"/>
      <c r="M127" s="136" t="s">
        <v>1</v>
      </c>
      <c r="N127" s="137" t="s">
        <v>41</v>
      </c>
      <c r="O127" s="18"/>
      <c r="P127" s="138">
        <f t="shared" ref="P127:P145" si="4">O127*H127</f>
        <v>0</v>
      </c>
      <c r="Q127" s="138">
        <v>0</v>
      </c>
      <c r="R127" s="138">
        <f t="shared" ref="R127:R145" si="5">Q127*H127</f>
        <v>0</v>
      </c>
      <c r="S127" s="138">
        <v>2.0999999999999999E-3</v>
      </c>
      <c r="T127" s="139">
        <f t="shared" ref="T127:T145" si="6">S127*H127</f>
        <v>3.15E-2</v>
      </c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40" t="s">
        <v>277</v>
      </c>
      <c r="AS127" s="18"/>
      <c r="AT127" s="140" t="s">
        <v>130</v>
      </c>
      <c r="AU127" s="140" t="s">
        <v>86</v>
      </c>
      <c r="AV127" s="18"/>
      <c r="AW127" s="18"/>
      <c r="AX127" s="18"/>
      <c r="AY127" s="3" t="s">
        <v>127</v>
      </c>
      <c r="AZ127" s="18"/>
      <c r="BA127" s="18"/>
      <c r="BB127" s="18"/>
      <c r="BC127" s="18"/>
      <c r="BD127" s="18"/>
      <c r="BE127" s="141">
        <f t="shared" ref="BE127:BE145" si="7">IF(N127="základní",J127,0)</f>
        <v>0</v>
      </c>
      <c r="BF127" s="141">
        <f t="shared" ref="BF127:BF145" si="8">IF(N127="snížená",J127,0)</f>
        <v>0</v>
      </c>
      <c r="BG127" s="141">
        <f t="shared" ref="BG127:BG145" si="9">IF(N127="zákl. přenesená",J127,0)</f>
        <v>0</v>
      </c>
      <c r="BH127" s="141">
        <f t="shared" ref="BH127:BH145" si="10">IF(N127="sníž. přenesená",J127,0)</f>
        <v>0</v>
      </c>
      <c r="BI127" s="141">
        <f t="shared" ref="BI127:BI145" si="11">IF(N127="nulová",J127,0)</f>
        <v>0</v>
      </c>
      <c r="BJ127" s="3" t="s">
        <v>84</v>
      </c>
      <c r="BK127" s="141">
        <f t="shared" ref="BK127:BK145" si="12">ROUND(I127*H127,2)</f>
        <v>0</v>
      </c>
      <c r="BL127" s="3" t="s">
        <v>277</v>
      </c>
      <c r="BM127" s="140" t="s">
        <v>86</v>
      </c>
    </row>
    <row r="128" spans="1:65" ht="16.5" customHeight="1">
      <c r="A128" s="18"/>
      <c r="B128" s="19"/>
      <c r="C128" s="129" t="s">
        <v>86</v>
      </c>
      <c r="D128" s="129" t="s">
        <v>130</v>
      </c>
      <c r="E128" s="130" t="s">
        <v>994</v>
      </c>
      <c r="F128" s="131" t="s">
        <v>995</v>
      </c>
      <c r="G128" s="132" t="s">
        <v>209</v>
      </c>
      <c r="H128" s="133">
        <v>12</v>
      </c>
      <c r="I128" s="134"/>
      <c r="J128" s="135">
        <f t="shared" si="3"/>
        <v>0</v>
      </c>
      <c r="K128" s="131" t="s">
        <v>134</v>
      </c>
      <c r="L128" s="19"/>
      <c r="M128" s="136" t="s">
        <v>1</v>
      </c>
      <c r="N128" s="137" t="s">
        <v>41</v>
      </c>
      <c r="O128" s="18"/>
      <c r="P128" s="138">
        <f t="shared" si="4"/>
        <v>0</v>
      </c>
      <c r="Q128" s="138">
        <v>0</v>
      </c>
      <c r="R128" s="138">
        <f t="shared" si="5"/>
        <v>0</v>
      </c>
      <c r="S128" s="138">
        <v>1.98E-3</v>
      </c>
      <c r="T128" s="139">
        <f t="shared" si="6"/>
        <v>2.376E-2</v>
      </c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40" t="s">
        <v>277</v>
      </c>
      <c r="AS128" s="18"/>
      <c r="AT128" s="140" t="s">
        <v>130</v>
      </c>
      <c r="AU128" s="140" t="s">
        <v>86</v>
      </c>
      <c r="AV128" s="18"/>
      <c r="AW128" s="18"/>
      <c r="AX128" s="18"/>
      <c r="AY128" s="3" t="s">
        <v>127</v>
      </c>
      <c r="AZ128" s="18"/>
      <c r="BA128" s="18"/>
      <c r="BB128" s="18"/>
      <c r="BC128" s="18"/>
      <c r="BD128" s="18"/>
      <c r="BE128" s="141">
        <f t="shared" si="7"/>
        <v>0</v>
      </c>
      <c r="BF128" s="141">
        <f t="shared" si="8"/>
        <v>0</v>
      </c>
      <c r="BG128" s="141">
        <f t="shared" si="9"/>
        <v>0</v>
      </c>
      <c r="BH128" s="141">
        <f t="shared" si="10"/>
        <v>0</v>
      </c>
      <c r="BI128" s="141">
        <f t="shared" si="11"/>
        <v>0</v>
      </c>
      <c r="BJ128" s="3" t="s">
        <v>84</v>
      </c>
      <c r="BK128" s="141">
        <f t="shared" si="12"/>
        <v>0</v>
      </c>
      <c r="BL128" s="3" t="s">
        <v>277</v>
      </c>
      <c r="BM128" s="140" t="s">
        <v>144</v>
      </c>
    </row>
    <row r="129" spans="1:65" ht="16.5" customHeight="1">
      <c r="A129" s="18"/>
      <c r="B129" s="19"/>
      <c r="C129" s="129" t="s">
        <v>140</v>
      </c>
      <c r="D129" s="129" t="s">
        <v>130</v>
      </c>
      <c r="E129" s="130" t="s">
        <v>996</v>
      </c>
      <c r="F129" s="131" t="s">
        <v>997</v>
      </c>
      <c r="G129" s="132" t="s">
        <v>280</v>
      </c>
      <c r="H129" s="133">
        <v>1</v>
      </c>
      <c r="I129" s="134"/>
      <c r="J129" s="135">
        <f t="shared" si="3"/>
        <v>0</v>
      </c>
      <c r="K129" s="131" t="s">
        <v>134</v>
      </c>
      <c r="L129" s="19"/>
      <c r="M129" s="136" t="s">
        <v>1</v>
      </c>
      <c r="N129" s="137" t="s">
        <v>41</v>
      </c>
      <c r="O129" s="18"/>
      <c r="P129" s="138">
        <f t="shared" si="4"/>
        <v>0</v>
      </c>
      <c r="Q129" s="138">
        <v>2.1346E-3</v>
      </c>
      <c r="R129" s="138">
        <f t="shared" si="5"/>
        <v>2.1346E-3</v>
      </c>
      <c r="S129" s="138">
        <v>0</v>
      </c>
      <c r="T129" s="139">
        <f t="shared" si="6"/>
        <v>0</v>
      </c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40" t="s">
        <v>277</v>
      </c>
      <c r="AS129" s="18"/>
      <c r="AT129" s="140" t="s">
        <v>130</v>
      </c>
      <c r="AU129" s="140" t="s">
        <v>86</v>
      </c>
      <c r="AV129" s="18"/>
      <c r="AW129" s="18"/>
      <c r="AX129" s="18"/>
      <c r="AY129" s="3" t="s">
        <v>127</v>
      </c>
      <c r="AZ129" s="18"/>
      <c r="BA129" s="18"/>
      <c r="BB129" s="18"/>
      <c r="BC129" s="18"/>
      <c r="BD129" s="18"/>
      <c r="BE129" s="141">
        <f t="shared" si="7"/>
        <v>0</v>
      </c>
      <c r="BF129" s="141">
        <f t="shared" si="8"/>
        <v>0</v>
      </c>
      <c r="BG129" s="141">
        <f t="shared" si="9"/>
        <v>0</v>
      </c>
      <c r="BH129" s="141">
        <f t="shared" si="10"/>
        <v>0</v>
      </c>
      <c r="BI129" s="141">
        <f t="shared" si="11"/>
        <v>0</v>
      </c>
      <c r="BJ129" s="3" t="s">
        <v>84</v>
      </c>
      <c r="BK129" s="141">
        <f t="shared" si="12"/>
        <v>0</v>
      </c>
      <c r="BL129" s="3" t="s">
        <v>277</v>
      </c>
      <c r="BM129" s="140" t="s">
        <v>224</v>
      </c>
    </row>
    <row r="130" spans="1:65" ht="16.5" customHeight="1">
      <c r="A130" s="18"/>
      <c r="B130" s="19"/>
      <c r="C130" s="129" t="s">
        <v>144</v>
      </c>
      <c r="D130" s="129" t="s">
        <v>130</v>
      </c>
      <c r="E130" s="130" t="s">
        <v>998</v>
      </c>
      <c r="F130" s="131" t="s">
        <v>999</v>
      </c>
      <c r="G130" s="132" t="s">
        <v>280</v>
      </c>
      <c r="H130" s="133">
        <v>2</v>
      </c>
      <c r="I130" s="134"/>
      <c r="J130" s="135">
        <f t="shared" si="3"/>
        <v>0</v>
      </c>
      <c r="K130" s="131" t="s">
        <v>134</v>
      </c>
      <c r="L130" s="19"/>
      <c r="M130" s="136" t="s">
        <v>1</v>
      </c>
      <c r="N130" s="137" t="s">
        <v>41</v>
      </c>
      <c r="O130" s="18"/>
      <c r="P130" s="138">
        <f t="shared" si="4"/>
        <v>0</v>
      </c>
      <c r="Q130" s="138">
        <v>5.2570000000000004E-4</v>
      </c>
      <c r="R130" s="138">
        <f t="shared" si="5"/>
        <v>1.0514000000000001E-3</v>
      </c>
      <c r="S130" s="138">
        <v>0</v>
      </c>
      <c r="T130" s="139">
        <f t="shared" si="6"/>
        <v>0</v>
      </c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40" t="s">
        <v>277</v>
      </c>
      <c r="AS130" s="18"/>
      <c r="AT130" s="140" t="s">
        <v>130</v>
      </c>
      <c r="AU130" s="140" t="s">
        <v>86</v>
      </c>
      <c r="AV130" s="18"/>
      <c r="AW130" s="18"/>
      <c r="AX130" s="18"/>
      <c r="AY130" s="3" t="s">
        <v>127</v>
      </c>
      <c r="AZ130" s="18"/>
      <c r="BA130" s="18"/>
      <c r="BB130" s="18"/>
      <c r="BC130" s="18"/>
      <c r="BD130" s="18"/>
      <c r="BE130" s="141">
        <f t="shared" si="7"/>
        <v>0</v>
      </c>
      <c r="BF130" s="141">
        <f t="shared" si="8"/>
        <v>0</v>
      </c>
      <c r="BG130" s="141">
        <f t="shared" si="9"/>
        <v>0</v>
      </c>
      <c r="BH130" s="141">
        <f t="shared" si="10"/>
        <v>0</v>
      </c>
      <c r="BI130" s="141">
        <f t="shared" si="11"/>
        <v>0</v>
      </c>
      <c r="BJ130" s="3" t="s">
        <v>84</v>
      </c>
      <c r="BK130" s="141">
        <f t="shared" si="12"/>
        <v>0</v>
      </c>
      <c r="BL130" s="3" t="s">
        <v>277</v>
      </c>
      <c r="BM130" s="140" t="s">
        <v>237</v>
      </c>
    </row>
    <row r="131" spans="1:65" ht="16.5" customHeight="1">
      <c r="A131" s="18"/>
      <c r="B131" s="19"/>
      <c r="C131" s="129" t="s">
        <v>126</v>
      </c>
      <c r="D131" s="129" t="s">
        <v>130</v>
      </c>
      <c r="E131" s="130" t="s">
        <v>1000</v>
      </c>
      <c r="F131" s="131" t="s">
        <v>1001</v>
      </c>
      <c r="G131" s="132" t="s">
        <v>280</v>
      </c>
      <c r="H131" s="133">
        <v>3</v>
      </c>
      <c r="I131" s="134"/>
      <c r="J131" s="135">
        <f t="shared" si="3"/>
        <v>0</v>
      </c>
      <c r="K131" s="131" t="s">
        <v>134</v>
      </c>
      <c r="L131" s="19"/>
      <c r="M131" s="136" t="s">
        <v>1</v>
      </c>
      <c r="N131" s="137" t="s">
        <v>41</v>
      </c>
      <c r="O131" s="18"/>
      <c r="P131" s="138">
        <f t="shared" si="4"/>
        <v>0</v>
      </c>
      <c r="Q131" s="138">
        <v>1.0046E-3</v>
      </c>
      <c r="R131" s="138">
        <f t="shared" si="5"/>
        <v>3.0138000000000001E-3</v>
      </c>
      <c r="S131" s="138">
        <v>0</v>
      </c>
      <c r="T131" s="139">
        <f t="shared" si="6"/>
        <v>0</v>
      </c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40" t="s">
        <v>277</v>
      </c>
      <c r="AS131" s="18"/>
      <c r="AT131" s="140" t="s">
        <v>130</v>
      </c>
      <c r="AU131" s="140" t="s">
        <v>86</v>
      </c>
      <c r="AV131" s="18"/>
      <c r="AW131" s="18"/>
      <c r="AX131" s="18"/>
      <c r="AY131" s="3" t="s">
        <v>127</v>
      </c>
      <c r="AZ131" s="18"/>
      <c r="BA131" s="18"/>
      <c r="BB131" s="18"/>
      <c r="BC131" s="18"/>
      <c r="BD131" s="18"/>
      <c r="BE131" s="141">
        <f t="shared" si="7"/>
        <v>0</v>
      </c>
      <c r="BF131" s="141">
        <f t="shared" si="8"/>
        <v>0</v>
      </c>
      <c r="BG131" s="141">
        <f t="shared" si="9"/>
        <v>0</v>
      </c>
      <c r="BH131" s="141">
        <f t="shared" si="10"/>
        <v>0</v>
      </c>
      <c r="BI131" s="141">
        <f t="shared" si="11"/>
        <v>0</v>
      </c>
      <c r="BJ131" s="3" t="s">
        <v>84</v>
      </c>
      <c r="BK131" s="141">
        <f t="shared" si="12"/>
        <v>0</v>
      </c>
      <c r="BL131" s="3" t="s">
        <v>277</v>
      </c>
      <c r="BM131" s="140" t="s">
        <v>248</v>
      </c>
    </row>
    <row r="132" spans="1:65" ht="16.5" customHeight="1">
      <c r="A132" s="18"/>
      <c r="B132" s="19"/>
      <c r="C132" s="129" t="s">
        <v>224</v>
      </c>
      <c r="D132" s="129" t="s">
        <v>130</v>
      </c>
      <c r="E132" s="130" t="s">
        <v>1002</v>
      </c>
      <c r="F132" s="131" t="s">
        <v>1003</v>
      </c>
      <c r="G132" s="132" t="s">
        <v>280</v>
      </c>
      <c r="H132" s="133">
        <v>1</v>
      </c>
      <c r="I132" s="134"/>
      <c r="J132" s="135">
        <f t="shared" si="3"/>
        <v>0</v>
      </c>
      <c r="K132" s="131" t="s">
        <v>134</v>
      </c>
      <c r="L132" s="19"/>
      <c r="M132" s="136" t="s">
        <v>1</v>
      </c>
      <c r="N132" s="137" t="s">
        <v>41</v>
      </c>
      <c r="O132" s="18"/>
      <c r="P132" s="138">
        <f t="shared" si="4"/>
        <v>0</v>
      </c>
      <c r="Q132" s="138">
        <v>1.1245999999999999E-3</v>
      </c>
      <c r="R132" s="138">
        <f t="shared" si="5"/>
        <v>1.1245999999999999E-3</v>
      </c>
      <c r="S132" s="138">
        <v>0</v>
      </c>
      <c r="T132" s="139">
        <f t="shared" si="6"/>
        <v>0</v>
      </c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40" t="s">
        <v>277</v>
      </c>
      <c r="AS132" s="18"/>
      <c r="AT132" s="140" t="s">
        <v>130</v>
      </c>
      <c r="AU132" s="140" t="s">
        <v>86</v>
      </c>
      <c r="AV132" s="18"/>
      <c r="AW132" s="18"/>
      <c r="AX132" s="18"/>
      <c r="AY132" s="3" t="s">
        <v>127</v>
      </c>
      <c r="AZ132" s="18"/>
      <c r="BA132" s="18"/>
      <c r="BB132" s="18"/>
      <c r="BC132" s="18"/>
      <c r="BD132" s="18"/>
      <c r="BE132" s="141">
        <f t="shared" si="7"/>
        <v>0</v>
      </c>
      <c r="BF132" s="141">
        <f t="shared" si="8"/>
        <v>0</v>
      </c>
      <c r="BG132" s="141">
        <f t="shared" si="9"/>
        <v>0</v>
      </c>
      <c r="BH132" s="141">
        <f t="shared" si="10"/>
        <v>0</v>
      </c>
      <c r="BI132" s="141">
        <f t="shared" si="11"/>
        <v>0</v>
      </c>
      <c r="BJ132" s="3" t="s">
        <v>84</v>
      </c>
      <c r="BK132" s="141">
        <f t="shared" si="12"/>
        <v>0</v>
      </c>
      <c r="BL132" s="3" t="s">
        <v>277</v>
      </c>
      <c r="BM132" s="140" t="s">
        <v>8</v>
      </c>
    </row>
    <row r="133" spans="1:65" ht="16.5" customHeight="1">
      <c r="A133" s="18"/>
      <c r="B133" s="19"/>
      <c r="C133" s="129" t="s">
        <v>232</v>
      </c>
      <c r="D133" s="129" t="s">
        <v>130</v>
      </c>
      <c r="E133" s="130" t="s">
        <v>1004</v>
      </c>
      <c r="F133" s="131" t="s">
        <v>1005</v>
      </c>
      <c r="G133" s="132" t="s">
        <v>209</v>
      </c>
      <c r="H133" s="133">
        <v>5</v>
      </c>
      <c r="I133" s="134"/>
      <c r="J133" s="135">
        <f t="shared" si="3"/>
        <v>0</v>
      </c>
      <c r="K133" s="131" t="s">
        <v>134</v>
      </c>
      <c r="L133" s="19"/>
      <c r="M133" s="136" t="s">
        <v>1</v>
      </c>
      <c r="N133" s="137" t="s">
        <v>41</v>
      </c>
      <c r="O133" s="18"/>
      <c r="P133" s="138">
        <f t="shared" si="4"/>
        <v>0</v>
      </c>
      <c r="Q133" s="138">
        <v>7.6090000000000001E-4</v>
      </c>
      <c r="R133" s="138">
        <f t="shared" si="5"/>
        <v>3.8045000000000002E-3</v>
      </c>
      <c r="S133" s="138">
        <v>0</v>
      </c>
      <c r="T133" s="139">
        <f t="shared" si="6"/>
        <v>0</v>
      </c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40" t="s">
        <v>277</v>
      </c>
      <c r="AS133" s="18"/>
      <c r="AT133" s="140" t="s">
        <v>130</v>
      </c>
      <c r="AU133" s="140" t="s">
        <v>86</v>
      </c>
      <c r="AV133" s="18"/>
      <c r="AW133" s="18"/>
      <c r="AX133" s="18"/>
      <c r="AY133" s="3" t="s">
        <v>127</v>
      </c>
      <c r="AZ133" s="18"/>
      <c r="BA133" s="18"/>
      <c r="BB133" s="18"/>
      <c r="BC133" s="18"/>
      <c r="BD133" s="18"/>
      <c r="BE133" s="141">
        <f t="shared" si="7"/>
        <v>0</v>
      </c>
      <c r="BF133" s="141">
        <f t="shared" si="8"/>
        <v>0</v>
      </c>
      <c r="BG133" s="141">
        <f t="shared" si="9"/>
        <v>0</v>
      </c>
      <c r="BH133" s="141">
        <f t="shared" si="10"/>
        <v>0</v>
      </c>
      <c r="BI133" s="141">
        <f t="shared" si="11"/>
        <v>0</v>
      </c>
      <c r="BJ133" s="3" t="s">
        <v>84</v>
      </c>
      <c r="BK133" s="141">
        <f t="shared" si="12"/>
        <v>0</v>
      </c>
      <c r="BL133" s="3" t="s">
        <v>277</v>
      </c>
      <c r="BM133" s="140" t="s">
        <v>265</v>
      </c>
    </row>
    <row r="134" spans="1:65" ht="16.5" customHeight="1">
      <c r="A134" s="18"/>
      <c r="B134" s="19"/>
      <c r="C134" s="129" t="s">
        <v>237</v>
      </c>
      <c r="D134" s="129" t="s">
        <v>130</v>
      </c>
      <c r="E134" s="130" t="s">
        <v>1006</v>
      </c>
      <c r="F134" s="131" t="s">
        <v>1007</v>
      </c>
      <c r="G134" s="132" t="s">
        <v>209</v>
      </c>
      <c r="H134" s="133">
        <v>3</v>
      </c>
      <c r="I134" s="134"/>
      <c r="J134" s="135">
        <f t="shared" si="3"/>
        <v>0</v>
      </c>
      <c r="K134" s="131" t="s">
        <v>134</v>
      </c>
      <c r="L134" s="19"/>
      <c r="M134" s="136" t="s">
        <v>1</v>
      </c>
      <c r="N134" s="137" t="s">
        <v>41</v>
      </c>
      <c r="O134" s="18"/>
      <c r="P134" s="138">
        <f t="shared" si="4"/>
        <v>0</v>
      </c>
      <c r="Q134" s="138">
        <v>1.3652E-3</v>
      </c>
      <c r="R134" s="138">
        <f t="shared" si="5"/>
        <v>4.0955999999999996E-3</v>
      </c>
      <c r="S134" s="138">
        <v>0</v>
      </c>
      <c r="T134" s="139">
        <f t="shared" si="6"/>
        <v>0</v>
      </c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40" t="s">
        <v>277</v>
      </c>
      <c r="AS134" s="18"/>
      <c r="AT134" s="140" t="s">
        <v>130</v>
      </c>
      <c r="AU134" s="140" t="s">
        <v>86</v>
      </c>
      <c r="AV134" s="18"/>
      <c r="AW134" s="18"/>
      <c r="AX134" s="18"/>
      <c r="AY134" s="3" t="s">
        <v>127</v>
      </c>
      <c r="AZ134" s="18"/>
      <c r="BA134" s="18"/>
      <c r="BB134" s="18"/>
      <c r="BC134" s="18"/>
      <c r="BD134" s="18"/>
      <c r="BE134" s="141">
        <f t="shared" si="7"/>
        <v>0</v>
      </c>
      <c r="BF134" s="141">
        <f t="shared" si="8"/>
        <v>0</v>
      </c>
      <c r="BG134" s="141">
        <f t="shared" si="9"/>
        <v>0</v>
      </c>
      <c r="BH134" s="141">
        <f t="shared" si="10"/>
        <v>0</v>
      </c>
      <c r="BI134" s="141">
        <f t="shared" si="11"/>
        <v>0</v>
      </c>
      <c r="BJ134" s="3" t="s">
        <v>84</v>
      </c>
      <c r="BK134" s="141">
        <f t="shared" si="12"/>
        <v>0</v>
      </c>
      <c r="BL134" s="3" t="s">
        <v>277</v>
      </c>
      <c r="BM134" s="140" t="s">
        <v>277</v>
      </c>
    </row>
    <row r="135" spans="1:65" ht="16.5" customHeight="1">
      <c r="A135" s="18"/>
      <c r="B135" s="19"/>
      <c r="C135" s="129" t="s">
        <v>242</v>
      </c>
      <c r="D135" s="129" t="s">
        <v>130</v>
      </c>
      <c r="E135" s="130" t="s">
        <v>1008</v>
      </c>
      <c r="F135" s="131" t="s">
        <v>1009</v>
      </c>
      <c r="G135" s="132" t="s">
        <v>209</v>
      </c>
      <c r="H135" s="133">
        <v>26</v>
      </c>
      <c r="I135" s="134"/>
      <c r="J135" s="135">
        <f t="shared" si="3"/>
        <v>0</v>
      </c>
      <c r="K135" s="131" t="s">
        <v>134</v>
      </c>
      <c r="L135" s="19"/>
      <c r="M135" s="136" t="s">
        <v>1</v>
      </c>
      <c r="N135" s="137" t="s">
        <v>41</v>
      </c>
      <c r="O135" s="18"/>
      <c r="P135" s="138">
        <f t="shared" si="4"/>
        <v>0</v>
      </c>
      <c r="Q135" s="138">
        <v>1.4094999999999999E-3</v>
      </c>
      <c r="R135" s="138">
        <f t="shared" si="5"/>
        <v>3.6646999999999999E-2</v>
      </c>
      <c r="S135" s="138">
        <v>0</v>
      </c>
      <c r="T135" s="139">
        <f t="shared" si="6"/>
        <v>0</v>
      </c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40" t="s">
        <v>277</v>
      </c>
      <c r="AS135" s="18"/>
      <c r="AT135" s="140" t="s">
        <v>130</v>
      </c>
      <c r="AU135" s="140" t="s">
        <v>86</v>
      </c>
      <c r="AV135" s="18"/>
      <c r="AW135" s="18"/>
      <c r="AX135" s="18"/>
      <c r="AY135" s="3" t="s">
        <v>127</v>
      </c>
      <c r="AZ135" s="18"/>
      <c r="BA135" s="18"/>
      <c r="BB135" s="18"/>
      <c r="BC135" s="18"/>
      <c r="BD135" s="18"/>
      <c r="BE135" s="141">
        <f t="shared" si="7"/>
        <v>0</v>
      </c>
      <c r="BF135" s="141">
        <f t="shared" si="8"/>
        <v>0</v>
      </c>
      <c r="BG135" s="141">
        <f t="shared" si="9"/>
        <v>0</v>
      </c>
      <c r="BH135" s="141">
        <f t="shared" si="10"/>
        <v>0</v>
      </c>
      <c r="BI135" s="141">
        <f t="shared" si="11"/>
        <v>0</v>
      </c>
      <c r="BJ135" s="3" t="s">
        <v>84</v>
      </c>
      <c r="BK135" s="141">
        <f t="shared" si="12"/>
        <v>0</v>
      </c>
      <c r="BL135" s="3" t="s">
        <v>277</v>
      </c>
      <c r="BM135" s="140" t="s">
        <v>288</v>
      </c>
    </row>
    <row r="136" spans="1:65" ht="16.5" customHeight="1">
      <c r="A136" s="18"/>
      <c r="B136" s="19"/>
      <c r="C136" s="129" t="s">
        <v>248</v>
      </c>
      <c r="D136" s="129" t="s">
        <v>130</v>
      </c>
      <c r="E136" s="130" t="s">
        <v>1010</v>
      </c>
      <c r="F136" s="131" t="s">
        <v>1011</v>
      </c>
      <c r="G136" s="132" t="s">
        <v>209</v>
      </c>
      <c r="H136" s="133">
        <v>3</v>
      </c>
      <c r="I136" s="134"/>
      <c r="J136" s="135">
        <f t="shared" si="3"/>
        <v>0</v>
      </c>
      <c r="K136" s="131" t="s">
        <v>134</v>
      </c>
      <c r="L136" s="19"/>
      <c r="M136" s="136" t="s">
        <v>1</v>
      </c>
      <c r="N136" s="137" t="s">
        <v>41</v>
      </c>
      <c r="O136" s="18"/>
      <c r="P136" s="138">
        <f t="shared" si="4"/>
        <v>0</v>
      </c>
      <c r="Q136" s="138">
        <v>6.3480000000000003E-4</v>
      </c>
      <c r="R136" s="138">
        <f t="shared" si="5"/>
        <v>1.9044000000000001E-3</v>
      </c>
      <c r="S136" s="138">
        <v>0</v>
      </c>
      <c r="T136" s="139">
        <f t="shared" si="6"/>
        <v>0</v>
      </c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40" t="s">
        <v>277</v>
      </c>
      <c r="AS136" s="18"/>
      <c r="AT136" s="140" t="s">
        <v>130</v>
      </c>
      <c r="AU136" s="140" t="s">
        <v>86</v>
      </c>
      <c r="AV136" s="18"/>
      <c r="AW136" s="18"/>
      <c r="AX136" s="18"/>
      <c r="AY136" s="3" t="s">
        <v>127</v>
      </c>
      <c r="AZ136" s="18"/>
      <c r="BA136" s="18"/>
      <c r="BB136" s="18"/>
      <c r="BC136" s="18"/>
      <c r="BD136" s="18"/>
      <c r="BE136" s="141">
        <f t="shared" si="7"/>
        <v>0</v>
      </c>
      <c r="BF136" s="141">
        <f t="shared" si="8"/>
        <v>0</v>
      </c>
      <c r="BG136" s="141">
        <f t="shared" si="9"/>
        <v>0</v>
      </c>
      <c r="BH136" s="141">
        <f t="shared" si="10"/>
        <v>0</v>
      </c>
      <c r="BI136" s="141">
        <f t="shared" si="11"/>
        <v>0</v>
      </c>
      <c r="BJ136" s="3" t="s">
        <v>84</v>
      </c>
      <c r="BK136" s="141">
        <f t="shared" si="12"/>
        <v>0</v>
      </c>
      <c r="BL136" s="3" t="s">
        <v>277</v>
      </c>
      <c r="BM136" s="140" t="s">
        <v>298</v>
      </c>
    </row>
    <row r="137" spans="1:65" ht="16.5" customHeight="1">
      <c r="A137" s="18"/>
      <c r="B137" s="19"/>
      <c r="C137" s="129" t="s">
        <v>252</v>
      </c>
      <c r="D137" s="129" t="s">
        <v>130</v>
      </c>
      <c r="E137" s="130" t="s">
        <v>1012</v>
      </c>
      <c r="F137" s="131" t="s">
        <v>1013</v>
      </c>
      <c r="G137" s="132" t="s">
        <v>209</v>
      </c>
      <c r="H137" s="133">
        <v>14</v>
      </c>
      <c r="I137" s="134"/>
      <c r="J137" s="135">
        <f t="shared" si="3"/>
        <v>0</v>
      </c>
      <c r="K137" s="131" t="s">
        <v>134</v>
      </c>
      <c r="L137" s="19"/>
      <c r="M137" s="136" t="s">
        <v>1</v>
      </c>
      <c r="N137" s="137" t="s">
        <v>41</v>
      </c>
      <c r="O137" s="18"/>
      <c r="P137" s="138">
        <f t="shared" si="4"/>
        <v>0</v>
      </c>
      <c r="Q137" s="138">
        <v>1.2995000000000001E-3</v>
      </c>
      <c r="R137" s="138">
        <f t="shared" si="5"/>
        <v>1.8193000000000001E-2</v>
      </c>
      <c r="S137" s="138">
        <v>0</v>
      </c>
      <c r="T137" s="139">
        <f t="shared" si="6"/>
        <v>0</v>
      </c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40" t="s">
        <v>277</v>
      </c>
      <c r="AS137" s="18"/>
      <c r="AT137" s="140" t="s">
        <v>130</v>
      </c>
      <c r="AU137" s="140" t="s">
        <v>86</v>
      </c>
      <c r="AV137" s="18"/>
      <c r="AW137" s="18"/>
      <c r="AX137" s="18"/>
      <c r="AY137" s="3" t="s">
        <v>127</v>
      </c>
      <c r="AZ137" s="18"/>
      <c r="BA137" s="18"/>
      <c r="BB137" s="18"/>
      <c r="BC137" s="18"/>
      <c r="BD137" s="18"/>
      <c r="BE137" s="141">
        <f t="shared" si="7"/>
        <v>0</v>
      </c>
      <c r="BF137" s="141">
        <f t="shared" si="8"/>
        <v>0</v>
      </c>
      <c r="BG137" s="141">
        <f t="shared" si="9"/>
        <v>0</v>
      </c>
      <c r="BH137" s="141">
        <f t="shared" si="10"/>
        <v>0</v>
      </c>
      <c r="BI137" s="141">
        <f t="shared" si="11"/>
        <v>0</v>
      </c>
      <c r="BJ137" s="3" t="s">
        <v>84</v>
      </c>
      <c r="BK137" s="141">
        <f t="shared" si="12"/>
        <v>0</v>
      </c>
      <c r="BL137" s="3" t="s">
        <v>277</v>
      </c>
      <c r="BM137" s="140" t="s">
        <v>306</v>
      </c>
    </row>
    <row r="138" spans="1:65" ht="16.5" customHeight="1">
      <c r="A138" s="18"/>
      <c r="B138" s="19"/>
      <c r="C138" s="129" t="s">
        <v>8</v>
      </c>
      <c r="D138" s="129" t="s">
        <v>130</v>
      </c>
      <c r="E138" s="130" t="s">
        <v>1014</v>
      </c>
      <c r="F138" s="131" t="s">
        <v>1015</v>
      </c>
      <c r="G138" s="132" t="s">
        <v>209</v>
      </c>
      <c r="H138" s="133">
        <v>10</v>
      </c>
      <c r="I138" s="134"/>
      <c r="J138" s="135">
        <f t="shared" si="3"/>
        <v>0</v>
      </c>
      <c r="K138" s="131" t="s">
        <v>134</v>
      </c>
      <c r="L138" s="19"/>
      <c r="M138" s="136" t="s">
        <v>1</v>
      </c>
      <c r="N138" s="137" t="s">
        <v>41</v>
      </c>
      <c r="O138" s="18"/>
      <c r="P138" s="138">
        <f t="shared" si="4"/>
        <v>0</v>
      </c>
      <c r="Q138" s="138">
        <v>4.3110000000000002E-4</v>
      </c>
      <c r="R138" s="138">
        <f t="shared" si="5"/>
        <v>4.3110000000000006E-3</v>
      </c>
      <c r="S138" s="138">
        <v>0</v>
      </c>
      <c r="T138" s="139">
        <f t="shared" si="6"/>
        <v>0</v>
      </c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40" t="s">
        <v>277</v>
      </c>
      <c r="AS138" s="18"/>
      <c r="AT138" s="140" t="s">
        <v>130</v>
      </c>
      <c r="AU138" s="140" t="s">
        <v>86</v>
      </c>
      <c r="AV138" s="18"/>
      <c r="AW138" s="18"/>
      <c r="AX138" s="18"/>
      <c r="AY138" s="3" t="s">
        <v>127</v>
      </c>
      <c r="AZ138" s="18"/>
      <c r="BA138" s="18"/>
      <c r="BB138" s="18"/>
      <c r="BC138" s="18"/>
      <c r="BD138" s="18"/>
      <c r="BE138" s="141">
        <f t="shared" si="7"/>
        <v>0</v>
      </c>
      <c r="BF138" s="141">
        <f t="shared" si="8"/>
        <v>0</v>
      </c>
      <c r="BG138" s="141">
        <f t="shared" si="9"/>
        <v>0</v>
      </c>
      <c r="BH138" s="141">
        <f t="shared" si="10"/>
        <v>0</v>
      </c>
      <c r="BI138" s="141">
        <f t="shared" si="11"/>
        <v>0</v>
      </c>
      <c r="BJ138" s="3" t="s">
        <v>84</v>
      </c>
      <c r="BK138" s="141">
        <f t="shared" si="12"/>
        <v>0</v>
      </c>
      <c r="BL138" s="3" t="s">
        <v>277</v>
      </c>
      <c r="BM138" s="140" t="s">
        <v>316</v>
      </c>
    </row>
    <row r="139" spans="1:65" ht="16.5" customHeight="1">
      <c r="A139" s="18"/>
      <c r="B139" s="19"/>
      <c r="C139" s="129" t="s">
        <v>261</v>
      </c>
      <c r="D139" s="129" t="s">
        <v>130</v>
      </c>
      <c r="E139" s="130" t="s">
        <v>1016</v>
      </c>
      <c r="F139" s="131" t="s">
        <v>1017</v>
      </c>
      <c r="G139" s="132" t="s">
        <v>209</v>
      </c>
      <c r="H139" s="133">
        <v>12</v>
      </c>
      <c r="I139" s="134"/>
      <c r="J139" s="135">
        <f t="shared" si="3"/>
        <v>0</v>
      </c>
      <c r="K139" s="131" t="s">
        <v>134</v>
      </c>
      <c r="L139" s="19"/>
      <c r="M139" s="136" t="s">
        <v>1</v>
      </c>
      <c r="N139" s="137" t="s">
        <v>41</v>
      </c>
      <c r="O139" s="18"/>
      <c r="P139" s="138">
        <f t="shared" si="4"/>
        <v>0</v>
      </c>
      <c r="Q139" s="138">
        <v>4.9569999999999996E-4</v>
      </c>
      <c r="R139" s="138">
        <f t="shared" si="5"/>
        <v>5.9483999999999995E-3</v>
      </c>
      <c r="S139" s="138">
        <v>0</v>
      </c>
      <c r="T139" s="139">
        <f t="shared" si="6"/>
        <v>0</v>
      </c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40" t="s">
        <v>277</v>
      </c>
      <c r="AS139" s="18"/>
      <c r="AT139" s="140" t="s">
        <v>130</v>
      </c>
      <c r="AU139" s="140" t="s">
        <v>86</v>
      </c>
      <c r="AV139" s="18"/>
      <c r="AW139" s="18"/>
      <c r="AX139" s="18"/>
      <c r="AY139" s="3" t="s">
        <v>127</v>
      </c>
      <c r="AZ139" s="18"/>
      <c r="BA139" s="18"/>
      <c r="BB139" s="18"/>
      <c r="BC139" s="18"/>
      <c r="BD139" s="18"/>
      <c r="BE139" s="141">
        <f t="shared" si="7"/>
        <v>0</v>
      </c>
      <c r="BF139" s="141">
        <f t="shared" si="8"/>
        <v>0</v>
      </c>
      <c r="BG139" s="141">
        <f t="shared" si="9"/>
        <v>0</v>
      </c>
      <c r="BH139" s="141">
        <f t="shared" si="10"/>
        <v>0</v>
      </c>
      <c r="BI139" s="141">
        <f t="shared" si="11"/>
        <v>0</v>
      </c>
      <c r="BJ139" s="3" t="s">
        <v>84</v>
      </c>
      <c r="BK139" s="141">
        <f t="shared" si="12"/>
        <v>0</v>
      </c>
      <c r="BL139" s="3" t="s">
        <v>277</v>
      </c>
      <c r="BM139" s="140" t="s">
        <v>327</v>
      </c>
    </row>
    <row r="140" spans="1:65" ht="16.5" customHeight="1">
      <c r="A140" s="18"/>
      <c r="B140" s="19"/>
      <c r="C140" s="129" t="s">
        <v>265</v>
      </c>
      <c r="D140" s="129" t="s">
        <v>130</v>
      </c>
      <c r="E140" s="130" t="s">
        <v>1018</v>
      </c>
      <c r="F140" s="131" t="s">
        <v>1019</v>
      </c>
      <c r="G140" s="132" t="s">
        <v>280</v>
      </c>
      <c r="H140" s="133">
        <v>9</v>
      </c>
      <c r="I140" s="134"/>
      <c r="J140" s="135">
        <f t="shared" si="3"/>
        <v>0</v>
      </c>
      <c r="K140" s="131" t="s">
        <v>134</v>
      </c>
      <c r="L140" s="19"/>
      <c r="M140" s="136" t="s">
        <v>1</v>
      </c>
      <c r="N140" s="137" t="s">
        <v>41</v>
      </c>
      <c r="O140" s="18"/>
      <c r="P140" s="138">
        <f t="shared" si="4"/>
        <v>0</v>
      </c>
      <c r="Q140" s="138">
        <v>0</v>
      </c>
      <c r="R140" s="138">
        <f t="shared" si="5"/>
        <v>0</v>
      </c>
      <c r="S140" s="138">
        <v>0</v>
      </c>
      <c r="T140" s="139">
        <f t="shared" si="6"/>
        <v>0</v>
      </c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40" t="s">
        <v>277</v>
      </c>
      <c r="AS140" s="18"/>
      <c r="AT140" s="140" t="s">
        <v>130</v>
      </c>
      <c r="AU140" s="140" t="s">
        <v>86</v>
      </c>
      <c r="AV140" s="18"/>
      <c r="AW140" s="18"/>
      <c r="AX140" s="18"/>
      <c r="AY140" s="3" t="s">
        <v>127</v>
      </c>
      <c r="AZ140" s="18"/>
      <c r="BA140" s="18"/>
      <c r="BB140" s="18"/>
      <c r="BC140" s="18"/>
      <c r="BD140" s="18"/>
      <c r="BE140" s="141">
        <f t="shared" si="7"/>
        <v>0</v>
      </c>
      <c r="BF140" s="141">
        <f t="shared" si="8"/>
        <v>0</v>
      </c>
      <c r="BG140" s="141">
        <f t="shared" si="9"/>
        <v>0</v>
      </c>
      <c r="BH140" s="141">
        <f t="shared" si="10"/>
        <v>0</v>
      </c>
      <c r="BI140" s="141">
        <f t="shared" si="11"/>
        <v>0</v>
      </c>
      <c r="BJ140" s="3" t="s">
        <v>84</v>
      </c>
      <c r="BK140" s="141">
        <f t="shared" si="12"/>
        <v>0</v>
      </c>
      <c r="BL140" s="3" t="s">
        <v>277</v>
      </c>
      <c r="BM140" s="140" t="s">
        <v>212</v>
      </c>
    </row>
    <row r="141" spans="1:65" ht="16.5" customHeight="1">
      <c r="A141" s="18"/>
      <c r="B141" s="19"/>
      <c r="C141" s="129" t="s">
        <v>272</v>
      </c>
      <c r="D141" s="129" t="s">
        <v>130</v>
      </c>
      <c r="E141" s="130" t="s">
        <v>1020</v>
      </c>
      <c r="F141" s="131" t="s">
        <v>1021</v>
      </c>
      <c r="G141" s="132" t="s">
        <v>280</v>
      </c>
      <c r="H141" s="133">
        <v>4</v>
      </c>
      <c r="I141" s="134"/>
      <c r="J141" s="135">
        <f t="shared" si="3"/>
        <v>0</v>
      </c>
      <c r="K141" s="131" t="s">
        <v>134</v>
      </c>
      <c r="L141" s="19"/>
      <c r="M141" s="136" t="s">
        <v>1</v>
      </c>
      <c r="N141" s="137" t="s">
        <v>41</v>
      </c>
      <c r="O141" s="18"/>
      <c r="P141" s="138">
        <f t="shared" si="4"/>
        <v>0</v>
      </c>
      <c r="Q141" s="138">
        <v>0</v>
      </c>
      <c r="R141" s="138">
        <f t="shared" si="5"/>
        <v>0</v>
      </c>
      <c r="S141" s="138">
        <v>0</v>
      </c>
      <c r="T141" s="139">
        <f t="shared" si="6"/>
        <v>0</v>
      </c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40" t="s">
        <v>277</v>
      </c>
      <c r="AS141" s="18"/>
      <c r="AT141" s="140" t="s">
        <v>130</v>
      </c>
      <c r="AU141" s="140" t="s">
        <v>86</v>
      </c>
      <c r="AV141" s="18"/>
      <c r="AW141" s="18"/>
      <c r="AX141" s="18"/>
      <c r="AY141" s="3" t="s">
        <v>127</v>
      </c>
      <c r="AZ141" s="18"/>
      <c r="BA141" s="18"/>
      <c r="BB141" s="18"/>
      <c r="BC141" s="18"/>
      <c r="BD141" s="18"/>
      <c r="BE141" s="141">
        <f t="shared" si="7"/>
        <v>0</v>
      </c>
      <c r="BF141" s="141">
        <f t="shared" si="8"/>
        <v>0</v>
      </c>
      <c r="BG141" s="141">
        <f t="shared" si="9"/>
        <v>0</v>
      </c>
      <c r="BH141" s="141">
        <f t="shared" si="10"/>
        <v>0</v>
      </c>
      <c r="BI141" s="141">
        <f t="shared" si="11"/>
        <v>0</v>
      </c>
      <c r="BJ141" s="3" t="s">
        <v>84</v>
      </c>
      <c r="BK141" s="141">
        <f t="shared" si="12"/>
        <v>0</v>
      </c>
      <c r="BL141" s="3" t="s">
        <v>277</v>
      </c>
      <c r="BM141" s="140" t="s">
        <v>344</v>
      </c>
    </row>
    <row r="142" spans="1:65" ht="21.75" customHeight="1">
      <c r="A142" s="18"/>
      <c r="B142" s="19"/>
      <c r="C142" s="129" t="s">
        <v>277</v>
      </c>
      <c r="D142" s="129" t="s">
        <v>130</v>
      </c>
      <c r="E142" s="130" t="s">
        <v>1022</v>
      </c>
      <c r="F142" s="131" t="s">
        <v>1023</v>
      </c>
      <c r="G142" s="132" t="s">
        <v>280</v>
      </c>
      <c r="H142" s="133">
        <v>4</v>
      </c>
      <c r="I142" s="134"/>
      <c r="J142" s="135">
        <f t="shared" si="3"/>
        <v>0</v>
      </c>
      <c r="K142" s="131" t="s">
        <v>134</v>
      </c>
      <c r="L142" s="19"/>
      <c r="M142" s="136" t="s">
        <v>1</v>
      </c>
      <c r="N142" s="137" t="s">
        <v>41</v>
      </c>
      <c r="O142" s="18"/>
      <c r="P142" s="138">
        <f t="shared" si="4"/>
        <v>0</v>
      </c>
      <c r="Q142" s="138">
        <v>0</v>
      </c>
      <c r="R142" s="138">
        <f t="shared" si="5"/>
        <v>0</v>
      </c>
      <c r="S142" s="138">
        <v>0</v>
      </c>
      <c r="T142" s="139">
        <f t="shared" si="6"/>
        <v>0</v>
      </c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40" t="s">
        <v>277</v>
      </c>
      <c r="AS142" s="18"/>
      <c r="AT142" s="140" t="s">
        <v>130</v>
      </c>
      <c r="AU142" s="140" t="s">
        <v>86</v>
      </c>
      <c r="AV142" s="18"/>
      <c r="AW142" s="18"/>
      <c r="AX142" s="18"/>
      <c r="AY142" s="3" t="s">
        <v>127</v>
      </c>
      <c r="AZ142" s="18"/>
      <c r="BA142" s="18"/>
      <c r="BB142" s="18"/>
      <c r="BC142" s="18"/>
      <c r="BD142" s="18"/>
      <c r="BE142" s="141">
        <f t="shared" si="7"/>
        <v>0</v>
      </c>
      <c r="BF142" s="141">
        <f t="shared" si="8"/>
        <v>0</v>
      </c>
      <c r="BG142" s="141">
        <f t="shared" si="9"/>
        <v>0</v>
      </c>
      <c r="BH142" s="141">
        <f t="shared" si="10"/>
        <v>0</v>
      </c>
      <c r="BI142" s="141">
        <f t="shared" si="11"/>
        <v>0</v>
      </c>
      <c r="BJ142" s="3" t="s">
        <v>84</v>
      </c>
      <c r="BK142" s="141">
        <f t="shared" si="12"/>
        <v>0</v>
      </c>
      <c r="BL142" s="3" t="s">
        <v>277</v>
      </c>
      <c r="BM142" s="140" t="s">
        <v>354</v>
      </c>
    </row>
    <row r="143" spans="1:65" ht="24" customHeight="1">
      <c r="A143" s="18"/>
      <c r="B143" s="19"/>
      <c r="C143" s="129" t="s">
        <v>282</v>
      </c>
      <c r="D143" s="129" t="s">
        <v>130</v>
      </c>
      <c r="E143" s="130" t="s">
        <v>1024</v>
      </c>
      <c r="F143" s="131" t="s">
        <v>1025</v>
      </c>
      <c r="G143" s="132" t="s">
        <v>280</v>
      </c>
      <c r="H143" s="133">
        <v>3</v>
      </c>
      <c r="I143" s="134"/>
      <c r="J143" s="135">
        <f t="shared" si="3"/>
        <v>0</v>
      </c>
      <c r="K143" s="131" t="s">
        <v>1</v>
      </c>
      <c r="L143" s="19"/>
      <c r="M143" s="136" t="s">
        <v>1</v>
      </c>
      <c r="N143" s="137" t="s">
        <v>41</v>
      </c>
      <c r="O143" s="18"/>
      <c r="P143" s="138">
        <f t="shared" si="4"/>
        <v>0</v>
      </c>
      <c r="Q143" s="138">
        <v>0</v>
      </c>
      <c r="R143" s="138">
        <f t="shared" si="5"/>
        <v>0</v>
      </c>
      <c r="S143" s="138">
        <v>0</v>
      </c>
      <c r="T143" s="139">
        <f t="shared" si="6"/>
        <v>0</v>
      </c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40" t="s">
        <v>277</v>
      </c>
      <c r="AS143" s="18"/>
      <c r="AT143" s="140" t="s">
        <v>130</v>
      </c>
      <c r="AU143" s="140" t="s">
        <v>86</v>
      </c>
      <c r="AV143" s="18"/>
      <c r="AW143" s="18"/>
      <c r="AX143" s="18"/>
      <c r="AY143" s="3" t="s">
        <v>127</v>
      </c>
      <c r="AZ143" s="18"/>
      <c r="BA143" s="18"/>
      <c r="BB143" s="18"/>
      <c r="BC143" s="18"/>
      <c r="BD143" s="18"/>
      <c r="BE143" s="141">
        <f t="shared" si="7"/>
        <v>0</v>
      </c>
      <c r="BF143" s="141">
        <f t="shared" si="8"/>
        <v>0</v>
      </c>
      <c r="BG143" s="141">
        <f t="shared" si="9"/>
        <v>0</v>
      </c>
      <c r="BH143" s="141">
        <f t="shared" si="10"/>
        <v>0</v>
      </c>
      <c r="BI143" s="141">
        <f t="shared" si="11"/>
        <v>0</v>
      </c>
      <c r="BJ143" s="3" t="s">
        <v>84</v>
      </c>
      <c r="BK143" s="141">
        <f t="shared" si="12"/>
        <v>0</v>
      </c>
      <c r="BL143" s="3" t="s">
        <v>277</v>
      </c>
      <c r="BM143" s="140" t="s">
        <v>365</v>
      </c>
    </row>
    <row r="144" spans="1:65" ht="21.75" customHeight="1">
      <c r="A144" s="18"/>
      <c r="B144" s="19"/>
      <c r="C144" s="129" t="s">
        <v>288</v>
      </c>
      <c r="D144" s="129" t="s">
        <v>130</v>
      </c>
      <c r="E144" s="130" t="s">
        <v>1026</v>
      </c>
      <c r="F144" s="131" t="s">
        <v>1027</v>
      </c>
      <c r="G144" s="132" t="s">
        <v>209</v>
      </c>
      <c r="H144" s="133">
        <v>73</v>
      </c>
      <c r="I144" s="134"/>
      <c r="J144" s="135">
        <f t="shared" si="3"/>
        <v>0</v>
      </c>
      <c r="K144" s="131" t="s">
        <v>134</v>
      </c>
      <c r="L144" s="19"/>
      <c r="M144" s="136" t="s">
        <v>1</v>
      </c>
      <c r="N144" s="137" t="s">
        <v>41</v>
      </c>
      <c r="O144" s="18"/>
      <c r="P144" s="138">
        <f t="shared" si="4"/>
        <v>0</v>
      </c>
      <c r="Q144" s="138">
        <v>0</v>
      </c>
      <c r="R144" s="138">
        <f t="shared" si="5"/>
        <v>0</v>
      </c>
      <c r="S144" s="138">
        <v>0</v>
      </c>
      <c r="T144" s="139">
        <f t="shared" si="6"/>
        <v>0</v>
      </c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40" t="s">
        <v>277</v>
      </c>
      <c r="AS144" s="18"/>
      <c r="AT144" s="140" t="s">
        <v>130</v>
      </c>
      <c r="AU144" s="140" t="s">
        <v>86</v>
      </c>
      <c r="AV144" s="18"/>
      <c r="AW144" s="18"/>
      <c r="AX144" s="18"/>
      <c r="AY144" s="3" t="s">
        <v>127</v>
      </c>
      <c r="AZ144" s="18"/>
      <c r="BA144" s="18"/>
      <c r="BB144" s="18"/>
      <c r="BC144" s="18"/>
      <c r="BD144" s="18"/>
      <c r="BE144" s="141">
        <f t="shared" si="7"/>
        <v>0</v>
      </c>
      <c r="BF144" s="141">
        <f t="shared" si="8"/>
        <v>0</v>
      </c>
      <c r="BG144" s="141">
        <f t="shared" si="9"/>
        <v>0</v>
      </c>
      <c r="BH144" s="141">
        <f t="shared" si="10"/>
        <v>0</v>
      </c>
      <c r="BI144" s="141">
        <f t="shared" si="11"/>
        <v>0</v>
      </c>
      <c r="BJ144" s="3" t="s">
        <v>84</v>
      </c>
      <c r="BK144" s="141">
        <f t="shared" si="12"/>
        <v>0</v>
      </c>
      <c r="BL144" s="3" t="s">
        <v>277</v>
      </c>
      <c r="BM144" s="140" t="s">
        <v>378</v>
      </c>
    </row>
    <row r="145" spans="1:65" ht="24" customHeight="1">
      <c r="A145" s="18"/>
      <c r="B145" s="19"/>
      <c r="C145" s="129" t="s">
        <v>293</v>
      </c>
      <c r="D145" s="129" t="s">
        <v>130</v>
      </c>
      <c r="E145" s="130" t="s">
        <v>1028</v>
      </c>
      <c r="F145" s="131" t="s">
        <v>1029</v>
      </c>
      <c r="G145" s="132" t="s">
        <v>693</v>
      </c>
      <c r="H145" s="188"/>
      <c r="I145" s="134"/>
      <c r="J145" s="135">
        <f t="shared" si="3"/>
        <v>0</v>
      </c>
      <c r="K145" s="131" t="s">
        <v>134</v>
      </c>
      <c r="L145" s="19"/>
      <c r="M145" s="136" t="s">
        <v>1</v>
      </c>
      <c r="N145" s="137" t="s">
        <v>41</v>
      </c>
      <c r="O145" s="18"/>
      <c r="P145" s="138">
        <f t="shared" si="4"/>
        <v>0</v>
      </c>
      <c r="Q145" s="138">
        <v>0</v>
      </c>
      <c r="R145" s="138">
        <f t="shared" si="5"/>
        <v>0</v>
      </c>
      <c r="S145" s="138">
        <v>0</v>
      </c>
      <c r="T145" s="139">
        <f t="shared" si="6"/>
        <v>0</v>
      </c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40" t="s">
        <v>277</v>
      </c>
      <c r="AS145" s="18"/>
      <c r="AT145" s="140" t="s">
        <v>130</v>
      </c>
      <c r="AU145" s="140" t="s">
        <v>86</v>
      </c>
      <c r="AV145" s="18"/>
      <c r="AW145" s="18"/>
      <c r="AX145" s="18"/>
      <c r="AY145" s="3" t="s">
        <v>127</v>
      </c>
      <c r="AZ145" s="18"/>
      <c r="BA145" s="18"/>
      <c r="BB145" s="18"/>
      <c r="BC145" s="18"/>
      <c r="BD145" s="18"/>
      <c r="BE145" s="141">
        <f t="shared" si="7"/>
        <v>0</v>
      </c>
      <c r="BF145" s="141">
        <f t="shared" si="8"/>
        <v>0</v>
      </c>
      <c r="BG145" s="141">
        <f t="shared" si="9"/>
        <v>0</v>
      </c>
      <c r="BH145" s="141">
        <f t="shared" si="10"/>
        <v>0</v>
      </c>
      <c r="BI145" s="141">
        <f t="shared" si="11"/>
        <v>0</v>
      </c>
      <c r="BJ145" s="3" t="s">
        <v>84</v>
      </c>
      <c r="BK145" s="141">
        <f t="shared" si="12"/>
        <v>0</v>
      </c>
      <c r="BL145" s="3" t="s">
        <v>277</v>
      </c>
      <c r="BM145" s="140" t="s">
        <v>386</v>
      </c>
    </row>
    <row r="146" spans="1:65" ht="22.5" customHeight="1">
      <c r="A146" s="117"/>
      <c r="B146" s="118"/>
      <c r="C146" s="117"/>
      <c r="D146" s="119" t="s">
        <v>75</v>
      </c>
      <c r="E146" s="127" t="s">
        <v>1030</v>
      </c>
      <c r="F146" s="127" t="s">
        <v>1031</v>
      </c>
      <c r="G146" s="117"/>
      <c r="H146" s="117"/>
      <c r="I146" s="117"/>
      <c r="J146" s="128">
        <f>BK146</f>
        <v>0</v>
      </c>
      <c r="K146" s="117"/>
      <c r="L146" s="118"/>
      <c r="M146" s="122"/>
      <c r="N146" s="117"/>
      <c r="O146" s="117"/>
      <c r="P146" s="123">
        <f>SUM(P147:P170)</f>
        <v>0</v>
      </c>
      <c r="Q146" s="117"/>
      <c r="R146" s="123">
        <f>SUM(R147:R170)</f>
        <v>2.0666687999999999E-2</v>
      </c>
      <c r="S146" s="117"/>
      <c r="T146" s="124">
        <f>SUM(T147:T170)</f>
        <v>1.3309999999999999E-2</v>
      </c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9" t="s">
        <v>86</v>
      </c>
      <c r="AS146" s="117"/>
      <c r="AT146" s="125" t="s">
        <v>75</v>
      </c>
      <c r="AU146" s="125" t="s">
        <v>84</v>
      </c>
      <c r="AV146" s="117"/>
      <c r="AW146" s="117"/>
      <c r="AX146" s="117"/>
      <c r="AY146" s="119" t="s">
        <v>127</v>
      </c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26">
        <f>SUM(BK147:BK170)</f>
        <v>0</v>
      </c>
      <c r="BL146" s="117"/>
      <c r="BM146" s="117"/>
    </row>
    <row r="147" spans="1:65" ht="16.5" customHeight="1">
      <c r="A147" s="18"/>
      <c r="B147" s="19"/>
      <c r="C147" s="129" t="s">
        <v>298</v>
      </c>
      <c r="D147" s="129" t="s">
        <v>130</v>
      </c>
      <c r="E147" s="130" t="s">
        <v>1032</v>
      </c>
      <c r="F147" s="131" t="s">
        <v>1033</v>
      </c>
      <c r="G147" s="132" t="s">
        <v>209</v>
      </c>
      <c r="H147" s="133">
        <v>40</v>
      </c>
      <c r="I147" s="134"/>
      <c r="J147" s="135">
        <f t="shared" ref="J147:J170" si="13">ROUND(I147*H147,2)</f>
        <v>0</v>
      </c>
      <c r="K147" s="131" t="s">
        <v>134</v>
      </c>
      <c r="L147" s="19"/>
      <c r="M147" s="136" t="s">
        <v>1</v>
      </c>
      <c r="N147" s="137" t="s">
        <v>41</v>
      </c>
      <c r="O147" s="18"/>
      <c r="P147" s="138">
        <f t="shared" ref="P147:P170" si="14">O147*H147</f>
        <v>0</v>
      </c>
      <c r="Q147" s="138">
        <v>0</v>
      </c>
      <c r="R147" s="138">
        <f t="shared" ref="R147:R170" si="15">Q147*H147</f>
        <v>0</v>
      </c>
      <c r="S147" s="138">
        <v>2.7999999999999998E-4</v>
      </c>
      <c r="T147" s="139">
        <f t="shared" ref="T147:T170" si="16">S147*H147</f>
        <v>1.1199999999999998E-2</v>
      </c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40" t="s">
        <v>277</v>
      </c>
      <c r="AS147" s="18"/>
      <c r="AT147" s="140" t="s">
        <v>130</v>
      </c>
      <c r="AU147" s="140" t="s">
        <v>86</v>
      </c>
      <c r="AV147" s="18"/>
      <c r="AW147" s="18"/>
      <c r="AX147" s="18"/>
      <c r="AY147" s="3" t="s">
        <v>127</v>
      </c>
      <c r="AZ147" s="18"/>
      <c r="BA147" s="18"/>
      <c r="BB147" s="18"/>
      <c r="BC147" s="18"/>
      <c r="BD147" s="18"/>
      <c r="BE147" s="141">
        <f t="shared" ref="BE147:BE170" si="17">IF(N147="základní",J147,0)</f>
        <v>0</v>
      </c>
      <c r="BF147" s="141">
        <f t="shared" ref="BF147:BF170" si="18">IF(N147="snížená",J147,0)</f>
        <v>0</v>
      </c>
      <c r="BG147" s="141">
        <f t="shared" ref="BG147:BG170" si="19">IF(N147="zákl. přenesená",J147,0)</f>
        <v>0</v>
      </c>
      <c r="BH147" s="141">
        <f t="shared" ref="BH147:BH170" si="20">IF(N147="sníž. přenesená",J147,0)</f>
        <v>0</v>
      </c>
      <c r="BI147" s="141">
        <f t="shared" ref="BI147:BI170" si="21">IF(N147="nulová",J147,0)</f>
        <v>0</v>
      </c>
      <c r="BJ147" s="3" t="s">
        <v>84</v>
      </c>
      <c r="BK147" s="141">
        <f t="shared" ref="BK147:BK170" si="22">ROUND(I147*H147,2)</f>
        <v>0</v>
      </c>
      <c r="BL147" s="3" t="s">
        <v>277</v>
      </c>
      <c r="BM147" s="140" t="s">
        <v>421</v>
      </c>
    </row>
    <row r="148" spans="1:65" ht="21.75" customHeight="1">
      <c r="A148" s="18"/>
      <c r="B148" s="19"/>
      <c r="C148" s="129" t="s">
        <v>7</v>
      </c>
      <c r="D148" s="129" t="s">
        <v>130</v>
      </c>
      <c r="E148" s="130" t="s">
        <v>1034</v>
      </c>
      <c r="F148" s="131" t="s">
        <v>1035</v>
      </c>
      <c r="G148" s="132" t="s">
        <v>209</v>
      </c>
      <c r="H148" s="133">
        <v>5</v>
      </c>
      <c r="I148" s="134"/>
      <c r="J148" s="135">
        <f t="shared" si="13"/>
        <v>0</v>
      </c>
      <c r="K148" s="131" t="s">
        <v>134</v>
      </c>
      <c r="L148" s="19"/>
      <c r="M148" s="136" t="s">
        <v>1</v>
      </c>
      <c r="N148" s="137" t="s">
        <v>41</v>
      </c>
      <c r="O148" s="18"/>
      <c r="P148" s="138">
        <f t="shared" si="14"/>
        <v>0</v>
      </c>
      <c r="Q148" s="138">
        <v>0</v>
      </c>
      <c r="R148" s="138">
        <f t="shared" si="15"/>
        <v>0</v>
      </c>
      <c r="S148" s="138">
        <v>2.9E-4</v>
      </c>
      <c r="T148" s="139">
        <f t="shared" si="16"/>
        <v>1.4499999999999999E-3</v>
      </c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40" t="s">
        <v>277</v>
      </c>
      <c r="AS148" s="18"/>
      <c r="AT148" s="140" t="s">
        <v>130</v>
      </c>
      <c r="AU148" s="140" t="s">
        <v>86</v>
      </c>
      <c r="AV148" s="18"/>
      <c r="AW148" s="18"/>
      <c r="AX148" s="18"/>
      <c r="AY148" s="3" t="s">
        <v>127</v>
      </c>
      <c r="AZ148" s="18"/>
      <c r="BA148" s="18"/>
      <c r="BB148" s="18"/>
      <c r="BC148" s="18"/>
      <c r="BD148" s="18"/>
      <c r="BE148" s="141">
        <f t="shared" si="17"/>
        <v>0</v>
      </c>
      <c r="BF148" s="141">
        <f t="shared" si="18"/>
        <v>0</v>
      </c>
      <c r="BG148" s="141">
        <f t="shared" si="19"/>
        <v>0</v>
      </c>
      <c r="BH148" s="141">
        <f t="shared" si="20"/>
        <v>0</v>
      </c>
      <c r="BI148" s="141">
        <f t="shared" si="21"/>
        <v>0</v>
      </c>
      <c r="BJ148" s="3" t="s">
        <v>84</v>
      </c>
      <c r="BK148" s="141">
        <f t="shared" si="22"/>
        <v>0</v>
      </c>
      <c r="BL148" s="3" t="s">
        <v>277</v>
      </c>
      <c r="BM148" s="140" t="s">
        <v>433</v>
      </c>
    </row>
    <row r="149" spans="1:65" ht="24" customHeight="1">
      <c r="A149" s="18"/>
      <c r="B149" s="19"/>
      <c r="C149" s="129" t="s">
        <v>306</v>
      </c>
      <c r="D149" s="129" t="s">
        <v>130</v>
      </c>
      <c r="E149" s="130" t="s">
        <v>1036</v>
      </c>
      <c r="F149" s="131" t="s">
        <v>1037</v>
      </c>
      <c r="G149" s="132" t="s">
        <v>280</v>
      </c>
      <c r="H149" s="133">
        <v>1</v>
      </c>
      <c r="I149" s="134"/>
      <c r="J149" s="135">
        <f t="shared" si="13"/>
        <v>0</v>
      </c>
      <c r="K149" s="131" t="s">
        <v>134</v>
      </c>
      <c r="L149" s="19"/>
      <c r="M149" s="136" t="s">
        <v>1</v>
      </c>
      <c r="N149" s="137" t="s">
        <v>41</v>
      </c>
      <c r="O149" s="18"/>
      <c r="P149" s="138">
        <f t="shared" si="14"/>
        <v>0</v>
      </c>
      <c r="Q149" s="138">
        <v>3.4E-5</v>
      </c>
      <c r="R149" s="138">
        <f t="shared" si="15"/>
        <v>3.4E-5</v>
      </c>
      <c r="S149" s="138">
        <v>6.6E-4</v>
      </c>
      <c r="T149" s="139">
        <f t="shared" si="16"/>
        <v>6.6E-4</v>
      </c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40" t="s">
        <v>277</v>
      </c>
      <c r="AS149" s="18"/>
      <c r="AT149" s="140" t="s">
        <v>130</v>
      </c>
      <c r="AU149" s="140" t="s">
        <v>86</v>
      </c>
      <c r="AV149" s="18"/>
      <c r="AW149" s="18"/>
      <c r="AX149" s="18"/>
      <c r="AY149" s="3" t="s">
        <v>127</v>
      </c>
      <c r="AZ149" s="18"/>
      <c r="BA149" s="18"/>
      <c r="BB149" s="18"/>
      <c r="BC149" s="18"/>
      <c r="BD149" s="18"/>
      <c r="BE149" s="141">
        <f t="shared" si="17"/>
        <v>0</v>
      </c>
      <c r="BF149" s="141">
        <f t="shared" si="18"/>
        <v>0</v>
      </c>
      <c r="BG149" s="141">
        <f t="shared" si="19"/>
        <v>0</v>
      </c>
      <c r="BH149" s="141">
        <f t="shared" si="20"/>
        <v>0</v>
      </c>
      <c r="BI149" s="141">
        <f t="shared" si="21"/>
        <v>0</v>
      </c>
      <c r="BJ149" s="3" t="s">
        <v>84</v>
      </c>
      <c r="BK149" s="141">
        <f t="shared" si="22"/>
        <v>0</v>
      </c>
      <c r="BL149" s="3" t="s">
        <v>277</v>
      </c>
      <c r="BM149" s="140" t="s">
        <v>443</v>
      </c>
    </row>
    <row r="150" spans="1:65" ht="24" customHeight="1">
      <c r="A150" s="18"/>
      <c r="B150" s="19"/>
      <c r="C150" s="129" t="s">
        <v>311</v>
      </c>
      <c r="D150" s="129" t="s">
        <v>130</v>
      </c>
      <c r="E150" s="130" t="s">
        <v>1038</v>
      </c>
      <c r="F150" s="131" t="s">
        <v>1039</v>
      </c>
      <c r="G150" s="132" t="s">
        <v>280</v>
      </c>
      <c r="H150" s="133">
        <v>4</v>
      </c>
      <c r="I150" s="134"/>
      <c r="J150" s="135">
        <f t="shared" si="13"/>
        <v>0</v>
      </c>
      <c r="K150" s="131" t="s">
        <v>1</v>
      </c>
      <c r="L150" s="19"/>
      <c r="M150" s="136" t="s">
        <v>1</v>
      </c>
      <c r="N150" s="137" t="s">
        <v>41</v>
      </c>
      <c r="O150" s="18"/>
      <c r="P150" s="138">
        <f t="shared" si="14"/>
        <v>0</v>
      </c>
      <c r="Q150" s="138">
        <v>0</v>
      </c>
      <c r="R150" s="138">
        <f t="shared" si="15"/>
        <v>0</v>
      </c>
      <c r="S150" s="138">
        <v>0</v>
      </c>
      <c r="T150" s="139">
        <f t="shared" si="16"/>
        <v>0</v>
      </c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40" t="s">
        <v>277</v>
      </c>
      <c r="AS150" s="18"/>
      <c r="AT150" s="140" t="s">
        <v>130</v>
      </c>
      <c r="AU150" s="140" t="s">
        <v>86</v>
      </c>
      <c r="AV150" s="18"/>
      <c r="AW150" s="18"/>
      <c r="AX150" s="18"/>
      <c r="AY150" s="3" t="s">
        <v>127</v>
      </c>
      <c r="AZ150" s="18"/>
      <c r="BA150" s="18"/>
      <c r="BB150" s="18"/>
      <c r="BC150" s="18"/>
      <c r="BD150" s="18"/>
      <c r="BE150" s="141">
        <f t="shared" si="17"/>
        <v>0</v>
      </c>
      <c r="BF150" s="141">
        <f t="shared" si="18"/>
        <v>0</v>
      </c>
      <c r="BG150" s="141">
        <f t="shared" si="19"/>
        <v>0</v>
      </c>
      <c r="BH150" s="141">
        <f t="shared" si="20"/>
        <v>0</v>
      </c>
      <c r="BI150" s="141">
        <f t="shared" si="21"/>
        <v>0</v>
      </c>
      <c r="BJ150" s="3" t="s">
        <v>84</v>
      </c>
      <c r="BK150" s="141">
        <f t="shared" si="22"/>
        <v>0</v>
      </c>
      <c r="BL150" s="3" t="s">
        <v>277</v>
      </c>
      <c r="BM150" s="140" t="s">
        <v>453</v>
      </c>
    </row>
    <row r="151" spans="1:65" ht="33" customHeight="1">
      <c r="A151" s="18"/>
      <c r="B151" s="19"/>
      <c r="C151" s="129" t="s">
        <v>316</v>
      </c>
      <c r="D151" s="129" t="s">
        <v>130</v>
      </c>
      <c r="E151" s="130" t="s">
        <v>1040</v>
      </c>
      <c r="F151" s="131" t="s">
        <v>1041</v>
      </c>
      <c r="G151" s="132" t="s">
        <v>209</v>
      </c>
      <c r="H151" s="133">
        <v>24</v>
      </c>
      <c r="I151" s="134"/>
      <c r="J151" s="135">
        <f t="shared" si="13"/>
        <v>0</v>
      </c>
      <c r="K151" s="131" t="s">
        <v>1</v>
      </c>
      <c r="L151" s="19"/>
      <c r="M151" s="136" t="s">
        <v>1</v>
      </c>
      <c r="N151" s="137" t="s">
        <v>41</v>
      </c>
      <c r="O151" s="18"/>
      <c r="P151" s="138">
        <f t="shared" si="14"/>
        <v>0</v>
      </c>
      <c r="Q151" s="138">
        <v>0</v>
      </c>
      <c r="R151" s="138">
        <f t="shared" si="15"/>
        <v>0</v>
      </c>
      <c r="S151" s="138">
        <v>0</v>
      </c>
      <c r="T151" s="139">
        <f t="shared" si="16"/>
        <v>0</v>
      </c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40" t="s">
        <v>277</v>
      </c>
      <c r="AS151" s="18"/>
      <c r="AT151" s="140" t="s">
        <v>130</v>
      </c>
      <c r="AU151" s="140" t="s">
        <v>86</v>
      </c>
      <c r="AV151" s="18"/>
      <c r="AW151" s="18"/>
      <c r="AX151" s="18"/>
      <c r="AY151" s="3" t="s">
        <v>127</v>
      </c>
      <c r="AZ151" s="18"/>
      <c r="BA151" s="18"/>
      <c r="BB151" s="18"/>
      <c r="BC151" s="18"/>
      <c r="BD151" s="18"/>
      <c r="BE151" s="141">
        <f t="shared" si="17"/>
        <v>0</v>
      </c>
      <c r="BF151" s="141">
        <f t="shared" si="18"/>
        <v>0</v>
      </c>
      <c r="BG151" s="141">
        <f t="shared" si="19"/>
        <v>0</v>
      </c>
      <c r="BH151" s="141">
        <f t="shared" si="20"/>
        <v>0</v>
      </c>
      <c r="BI151" s="141">
        <f t="shared" si="21"/>
        <v>0</v>
      </c>
      <c r="BJ151" s="3" t="s">
        <v>84</v>
      </c>
      <c r="BK151" s="141">
        <f t="shared" si="22"/>
        <v>0</v>
      </c>
      <c r="BL151" s="3" t="s">
        <v>277</v>
      </c>
      <c r="BM151" s="140" t="s">
        <v>461</v>
      </c>
    </row>
    <row r="152" spans="1:65" ht="33" customHeight="1">
      <c r="A152" s="18"/>
      <c r="B152" s="19"/>
      <c r="C152" s="129" t="s">
        <v>321</v>
      </c>
      <c r="D152" s="129" t="s">
        <v>130</v>
      </c>
      <c r="E152" s="130" t="s">
        <v>1042</v>
      </c>
      <c r="F152" s="131" t="s">
        <v>1043</v>
      </c>
      <c r="G152" s="132" t="s">
        <v>209</v>
      </c>
      <c r="H152" s="133">
        <v>55</v>
      </c>
      <c r="I152" s="134"/>
      <c r="J152" s="135">
        <f t="shared" si="13"/>
        <v>0</v>
      </c>
      <c r="K152" s="131" t="s">
        <v>1</v>
      </c>
      <c r="L152" s="19"/>
      <c r="M152" s="136" t="s">
        <v>1</v>
      </c>
      <c r="N152" s="137" t="s">
        <v>41</v>
      </c>
      <c r="O152" s="18"/>
      <c r="P152" s="138">
        <f t="shared" si="14"/>
        <v>0</v>
      </c>
      <c r="Q152" s="138">
        <v>0</v>
      </c>
      <c r="R152" s="138">
        <f t="shared" si="15"/>
        <v>0</v>
      </c>
      <c r="S152" s="138">
        <v>0</v>
      </c>
      <c r="T152" s="139">
        <f t="shared" si="16"/>
        <v>0</v>
      </c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40" t="s">
        <v>277</v>
      </c>
      <c r="AS152" s="18"/>
      <c r="AT152" s="140" t="s">
        <v>130</v>
      </c>
      <c r="AU152" s="140" t="s">
        <v>86</v>
      </c>
      <c r="AV152" s="18"/>
      <c r="AW152" s="18"/>
      <c r="AX152" s="18"/>
      <c r="AY152" s="3" t="s">
        <v>127</v>
      </c>
      <c r="AZ152" s="18"/>
      <c r="BA152" s="18"/>
      <c r="BB152" s="18"/>
      <c r="BC152" s="18"/>
      <c r="BD152" s="18"/>
      <c r="BE152" s="141">
        <f t="shared" si="17"/>
        <v>0</v>
      </c>
      <c r="BF152" s="141">
        <f t="shared" si="18"/>
        <v>0</v>
      </c>
      <c r="BG152" s="141">
        <f t="shared" si="19"/>
        <v>0</v>
      </c>
      <c r="BH152" s="141">
        <f t="shared" si="20"/>
        <v>0</v>
      </c>
      <c r="BI152" s="141">
        <f t="shared" si="21"/>
        <v>0</v>
      </c>
      <c r="BJ152" s="3" t="s">
        <v>84</v>
      </c>
      <c r="BK152" s="141">
        <f t="shared" si="22"/>
        <v>0</v>
      </c>
      <c r="BL152" s="3" t="s">
        <v>277</v>
      </c>
      <c r="BM152" s="140" t="s">
        <v>469</v>
      </c>
    </row>
    <row r="153" spans="1:65" ht="33" customHeight="1">
      <c r="A153" s="18"/>
      <c r="B153" s="19"/>
      <c r="C153" s="129" t="s">
        <v>327</v>
      </c>
      <c r="D153" s="129" t="s">
        <v>130</v>
      </c>
      <c r="E153" s="130" t="s">
        <v>1044</v>
      </c>
      <c r="F153" s="131" t="s">
        <v>1045</v>
      </c>
      <c r="G153" s="132" t="s">
        <v>209</v>
      </c>
      <c r="H153" s="133">
        <v>13</v>
      </c>
      <c r="I153" s="134"/>
      <c r="J153" s="135">
        <f t="shared" si="13"/>
        <v>0</v>
      </c>
      <c r="K153" s="131" t="s">
        <v>1</v>
      </c>
      <c r="L153" s="19"/>
      <c r="M153" s="136" t="s">
        <v>1</v>
      </c>
      <c r="N153" s="137" t="s">
        <v>41</v>
      </c>
      <c r="O153" s="18"/>
      <c r="P153" s="138">
        <f t="shared" si="14"/>
        <v>0</v>
      </c>
      <c r="Q153" s="138">
        <v>0</v>
      </c>
      <c r="R153" s="138">
        <f t="shared" si="15"/>
        <v>0</v>
      </c>
      <c r="S153" s="138">
        <v>0</v>
      </c>
      <c r="T153" s="139">
        <f t="shared" si="16"/>
        <v>0</v>
      </c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40" t="s">
        <v>277</v>
      </c>
      <c r="AS153" s="18"/>
      <c r="AT153" s="140" t="s">
        <v>130</v>
      </c>
      <c r="AU153" s="140" t="s">
        <v>86</v>
      </c>
      <c r="AV153" s="18"/>
      <c r="AW153" s="18"/>
      <c r="AX153" s="18"/>
      <c r="AY153" s="3" t="s">
        <v>127</v>
      </c>
      <c r="AZ153" s="18"/>
      <c r="BA153" s="18"/>
      <c r="BB153" s="18"/>
      <c r="BC153" s="18"/>
      <c r="BD153" s="18"/>
      <c r="BE153" s="141">
        <f t="shared" si="17"/>
        <v>0</v>
      </c>
      <c r="BF153" s="141">
        <f t="shared" si="18"/>
        <v>0</v>
      </c>
      <c r="BG153" s="141">
        <f t="shared" si="19"/>
        <v>0</v>
      </c>
      <c r="BH153" s="141">
        <f t="shared" si="20"/>
        <v>0</v>
      </c>
      <c r="BI153" s="141">
        <f t="shared" si="21"/>
        <v>0</v>
      </c>
      <c r="BJ153" s="3" t="s">
        <v>84</v>
      </c>
      <c r="BK153" s="141">
        <f t="shared" si="22"/>
        <v>0</v>
      </c>
      <c r="BL153" s="3" t="s">
        <v>277</v>
      </c>
      <c r="BM153" s="140" t="s">
        <v>478</v>
      </c>
    </row>
    <row r="154" spans="1:65" ht="37.5" customHeight="1">
      <c r="A154" s="18"/>
      <c r="B154" s="19"/>
      <c r="C154" s="129" t="s">
        <v>332</v>
      </c>
      <c r="D154" s="129" t="s">
        <v>130</v>
      </c>
      <c r="E154" s="130" t="s">
        <v>1046</v>
      </c>
      <c r="F154" s="131" t="s">
        <v>1047</v>
      </c>
      <c r="G154" s="132" t="s">
        <v>209</v>
      </c>
      <c r="H154" s="133">
        <v>19</v>
      </c>
      <c r="I154" s="134"/>
      <c r="J154" s="135">
        <f t="shared" si="13"/>
        <v>0</v>
      </c>
      <c r="K154" s="131" t="s">
        <v>134</v>
      </c>
      <c r="L154" s="19"/>
      <c r="M154" s="136" t="s">
        <v>1</v>
      </c>
      <c r="N154" s="137" t="s">
        <v>41</v>
      </c>
      <c r="O154" s="18"/>
      <c r="P154" s="138">
        <f t="shared" si="14"/>
        <v>0</v>
      </c>
      <c r="Q154" s="138">
        <v>3.642E-5</v>
      </c>
      <c r="R154" s="138">
        <f t="shared" si="15"/>
        <v>6.9198000000000003E-4</v>
      </c>
      <c r="S154" s="138">
        <v>0</v>
      </c>
      <c r="T154" s="139">
        <f t="shared" si="16"/>
        <v>0</v>
      </c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40" t="s">
        <v>277</v>
      </c>
      <c r="AS154" s="18"/>
      <c r="AT154" s="140" t="s">
        <v>130</v>
      </c>
      <c r="AU154" s="140" t="s">
        <v>86</v>
      </c>
      <c r="AV154" s="18"/>
      <c r="AW154" s="18"/>
      <c r="AX154" s="18"/>
      <c r="AY154" s="3" t="s">
        <v>127</v>
      </c>
      <c r="AZ154" s="18"/>
      <c r="BA154" s="18"/>
      <c r="BB154" s="18"/>
      <c r="BC154" s="18"/>
      <c r="BD154" s="18"/>
      <c r="BE154" s="141">
        <f t="shared" si="17"/>
        <v>0</v>
      </c>
      <c r="BF154" s="141">
        <f t="shared" si="18"/>
        <v>0</v>
      </c>
      <c r="BG154" s="141">
        <f t="shared" si="19"/>
        <v>0</v>
      </c>
      <c r="BH154" s="141">
        <f t="shared" si="20"/>
        <v>0</v>
      </c>
      <c r="BI154" s="141">
        <f t="shared" si="21"/>
        <v>0</v>
      </c>
      <c r="BJ154" s="3" t="s">
        <v>84</v>
      </c>
      <c r="BK154" s="141">
        <f t="shared" si="22"/>
        <v>0</v>
      </c>
      <c r="BL154" s="3" t="s">
        <v>277</v>
      </c>
      <c r="BM154" s="140" t="s">
        <v>488</v>
      </c>
    </row>
    <row r="155" spans="1:65" ht="37.5" customHeight="1">
      <c r="A155" s="18"/>
      <c r="B155" s="19"/>
      <c r="C155" s="129" t="s">
        <v>212</v>
      </c>
      <c r="D155" s="129" t="s">
        <v>130</v>
      </c>
      <c r="E155" s="130" t="s">
        <v>1048</v>
      </c>
      <c r="F155" s="131" t="s">
        <v>1049</v>
      </c>
      <c r="G155" s="132" t="s">
        <v>209</v>
      </c>
      <c r="H155" s="133">
        <v>59</v>
      </c>
      <c r="I155" s="134"/>
      <c r="J155" s="135">
        <f t="shared" si="13"/>
        <v>0</v>
      </c>
      <c r="K155" s="131" t="s">
        <v>134</v>
      </c>
      <c r="L155" s="19"/>
      <c r="M155" s="136" t="s">
        <v>1</v>
      </c>
      <c r="N155" s="137" t="s">
        <v>41</v>
      </c>
      <c r="O155" s="18"/>
      <c r="P155" s="138">
        <f t="shared" si="14"/>
        <v>0</v>
      </c>
      <c r="Q155" s="138">
        <v>7.7600000000000002E-5</v>
      </c>
      <c r="R155" s="138">
        <f t="shared" si="15"/>
        <v>4.5783999999999998E-3</v>
      </c>
      <c r="S155" s="138">
        <v>0</v>
      </c>
      <c r="T155" s="139">
        <f t="shared" si="16"/>
        <v>0</v>
      </c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40" t="s">
        <v>277</v>
      </c>
      <c r="AS155" s="18"/>
      <c r="AT155" s="140" t="s">
        <v>130</v>
      </c>
      <c r="AU155" s="140" t="s">
        <v>86</v>
      </c>
      <c r="AV155" s="18"/>
      <c r="AW155" s="18"/>
      <c r="AX155" s="18"/>
      <c r="AY155" s="3" t="s">
        <v>127</v>
      </c>
      <c r="AZ155" s="18"/>
      <c r="BA155" s="18"/>
      <c r="BB155" s="18"/>
      <c r="BC155" s="18"/>
      <c r="BD155" s="18"/>
      <c r="BE155" s="141">
        <f t="shared" si="17"/>
        <v>0</v>
      </c>
      <c r="BF155" s="141">
        <f t="shared" si="18"/>
        <v>0</v>
      </c>
      <c r="BG155" s="141">
        <f t="shared" si="19"/>
        <v>0</v>
      </c>
      <c r="BH155" s="141">
        <f t="shared" si="20"/>
        <v>0</v>
      </c>
      <c r="BI155" s="141">
        <f t="shared" si="21"/>
        <v>0</v>
      </c>
      <c r="BJ155" s="3" t="s">
        <v>84</v>
      </c>
      <c r="BK155" s="141">
        <f t="shared" si="22"/>
        <v>0</v>
      </c>
      <c r="BL155" s="3" t="s">
        <v>277</v>
      </c>
      <c r="BM155" s="140" t="s">
        <v>504</v>
      </c>
    </row>
    <row r="156" spans="1:65" ht="37.5" customHeight="1">
      <c r="A156" s="18"/>
      <c r="B156" s="19"/>
      <c r="C156" s="129" t="s">
        <v>340</v>
      </c>
      <c r="D156" s="129" t="s">
        <v>130</v>
      </c>
      <c r="E156" s="130" t="s">
        <v>1050</v>
      </c>
      <c r="F156" s="131" t="s">
        <v>1051</v>
      </c>
      <c r="G156" s="132" t="s">
        <v>209</v>
      </c>
      <c r="H156" s="133">
        <v>14</v>
      </c>
      <c r="I156" s="134"/>
      <c r="J156" s="135">
        <f t="shared" si="13"/>
        <v>0</v>
      </c>
      <c r="K156" s="131" t="s">
        <v>134</v>
      </c>
      <c r="L156" s="19"/>
      <c r="M156" s="136" t="s">
        <v>1</v>
      </c>
      <c r="N156" s="137" t="s">
        <v>41</v>
      </c>
      <c r="O156" s="18"/>
      <c r="P156" s="138">
        <f t="shared" si="14"/>
        <v>0</v>
      </c>
      <c r="Q156" s="138">
        <v>2.4078000000000001E-4</v>
      </c>
      <c r="R156" s="138">
        <f t="shared" si="15"/>
        <v>3.3709200000000003E-3</v>
      </c>
      <c r="S156" s="138">
        <v>0</v>
      </c>
      <c r="T156" s="139">
        <f t="shared" si="16"/>
        <v>0</v>
      </c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40" t="s">
        <v>277</v>
      </c>
      <c r="AS156" s="18"/>
      <c r="AT156" s="140" t="s">
        <v>130</v>
      </c>
      <c r="AU156" s="140" t="s">
        <v>86</v>
      </c>
      <c r="AV156" s="18"/>
      <c r="AW156" s="18"/>
      <c r="AX156" s="18"/>
      <c r="AY156" s="3" t="s">
        <v>127</v>
      </c>
      <c r="AZ156" s="18"/>
      <c r="BA156" s="18"/>
      <c r="BB156" s="18"/>
      <c r="BC156" s="18"/>
      <c r="BD156" s="18"/>
      <c r="BE156" s="141">
        <f t="shared" si="17"/>
        <v>0</v>
      </c>
      <c r="BF156" s="141">
        <f t="shared" si="18"/>
        <v>0</v>
      </c>
      <c r="BG156" s="141">
        <f t="shared" si="19"/>
        <v>0</v>
      </c>
      <c r="BH156" s="141">
        <f t="shared" si="20"/>
        <v>0</v>
      </c>
      <c r="BI156" s="141">
        <f t="shared" si="21"/>
        <v>0</v>
      </c>
      <c r="BJ156" s="3" t="s">
        <v>84</v>
      </c>
      <c r="BK156" s="141">
        <f t="shared" si="22"/>
        <v>0</v>
      </c>
      <c r="BL156" s="3" t="s">
        <v>277</v>
      </c>
      <c r="BM156" s="140" t="s">
        <v>516</v>
      </c>
    </row>
    <row r="157" spans="1:65" ht="16.5" customHeight="1">
      <c r="A157" s="18"/>
      <c r="B157" s="19"/>
      <c r="C157" s="129" t="s">
        <v>344</v>
      </c>
      <c r="D157" s="129" t="s">
        <v>130</v>
      </c>
      <c r="E157" s="130" t="s">
        <v>1052</v>
      </c>
      <c r="F157" s="131" t="s">
        <v>1053</v>
      </c>
      <c r="G157" s="132" t="s">
        <v>209</v>
      </c>
      <c r="H157" s="133">
        <v>5</v>
      </c>
      <c r="I157" s="134"/>
      <c r="J157" s="135">
        <f t="shared" si="13"/>
        <v>0</v>
      </c>
      <c r="K157" s="131" t="s">
        <v>134</v>
      </c>
      <c r="L157" s="19"/>
      <c r="M157" s="136" t="s">
        <v>1</v>
      </c>
      <c r="N157" s="137" t="s">
        <v>41</v>
      </c>
      <c r="O157" s="18"/>
      <c r="P157" s="138">
        <f t="shared" si="14"/>
        <v>0</v>
      </c>
      <c r="Q157" s="138">
        <v>2.5250000000000001E-4</v>
      </c>
      <c r="R157" s="138">
        <f t="shared" si="15"/>
        <v>1.2625000000000002E-3</v>
      </c>
      <c r="S157" s="138">
        <v>0</v>
      </c>
      <c r="T157" s="139">
        <f t="shared" si="16"/>
        <v>0</v>
      </c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40" t="s">
        <v>277</v>
      </c>
      <c r="AS157" s="18"/>
      <c r="AT157" s="140" t="s">
        <v>130</v>
      </c>
      <c r="AU157" s="140" t="s">
        <v>86</v>
      </c>
      <c r="AV157" s="18"/>
      <c r="AW157" s="18"/>
      <c r="AX157" s="18"/>
      <c r="AY157" s="3" t="s">
        <v>127</v>
      </c>
      <c r="AZ157" s="18"/>
      <c r="BA157" s="18"/>
      <c r="BB157" s="18"/>
      <c r="BC157" s="18"/>
      <c r="BD157" s="18"/>
      <c r="BE157" s="141">
        <f t="shared" si="17"/>
        <v>0</v>
      </c>
      <c r="BF157" s="141">
        <f t="shared" si="18"/>
        <v>0</v>
      </c>
      <c r="BG157" s="141">
        <f t="shared" si="19"/>
        <v>0</v>
      </c>
      <c r="BH157" s="141">
        <f t="shared" si="20"/>
        <v>0</v>
      </c>
      <c r="BI157" s="141">
        <f t="shared" si="21"/>
        <v>0</v>
      </c>
      <c r="BJ157" s="3" t="s">
        <v>84</v>
      </c>
      <c r="BK157" s="141">
        <f t="shared" si="22"/>
        <v>0</v>
      </c>
      <c r="BL157" s="3" t="s">
        <v>277</v>
      </c>
      <c r="BM157" s="140" t="s">
        <v>524</v>
      </c>
    </row>
    <row r="158" spans="1:65" ht="16.5" customHeight="1">
      <c r="A158" s="18"/>
      <c r="B158" s="19"/>
      <c r="C158" s="129" t="s">
        <v>349</v>
      </c>
      <c r="D158" s="129" t="s">
        <v>130</v>
      </c>
      <c r="E158" s="130" t="s">
        <v>1054</v>
      </c>
      <c r="F158" s="131" t="s">
        <v>1055</v>
      </c>
      <c r="G158" s="132" t="s">
        <v>209</v>
      </c>
      <c r="H158" s="133">
        <v>8</v>
      </c>
      <c r="I158" s="134"/>
      <c r="J158" s="135">
        <f t="shared" si="13"/>
        <v>0</v>
      </c>
      <c r="K158" s="131" t="s">
        <v>134</v>
      </c>
      <c r="L158" s="19"/>
      <c r="M158" s="136" t="s">
        <v>1</v>
      </c>
      <c r="N158" s="137" t="s">
        <v>41</v>
      </c>
      <c r="O158" s="18"/>
      <c r="P158" s="138">
        <f t="shared" si="14"/>
        <v>0</v>
      </c>
      <c r="Q158" s="138">
        <v>2.6259999999999999E-4</v>
      </c>
      <c r="R158" s="138">
        <f t="shared" si="15"/>
        <v>2.1007999999999999E-3</v>
      </c>
      <c r="S158" s="138">
        <v>0</v>
      </c>
      <c r="T158" s="139">
        <f t="shared" si="16"/>
        <v>0</v>
      </c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40" t="s">
        <v>277</v>
      </c>
      <c r="AS158" s="18"/>
      <c r="AT158" s="140" t="s">
        <v>130</v>
      </c>
      <c r="AU158" s="140" t="s">
        <v>86</v>
      </c>
      <c r="AV158" s="18"/>
      <c r="AW158" s="18"/>
      <c r="AX158" s="18"/>
      <c r="AY158" s="3" t="s">
        <v>127</v>
      </c>
      <c r="AZ158" s="18"/>
      <c r="BA158" s="18"/>
      <c r="BB158" s="18"/>
      <c r="BC158" s="18"/>
      <c r="BD158" s="18"/>
      <c r="BE158" s="141">
        <f t="shared" si="17"/>
        <v>0</v>
      </c>
      <c r="BF158" s="141">
        <f t="shared" si="18"/>
        <v>0</v>
      </c>
      <c r="BG158" s="141">
        <f t="shared" si="19"/>
        <v>0</v>
      </c>
      <c r="BH158" s="141">
        <f t="shared" si="20"/>
        <v>0</v>
      </c>
      <c r="BI158" s="141">
        <f t="shared" si="21"/>
        <v>0</v>
      </c>
      <c r="BJ158" s="3" t="s">
        <v>84</v>
      </c>
      <c r="BK158" s="141">
        <f t="shared" si="22"/>
        <v>0</v>
      </c>
      <c r="BL158" s="3" t="s">
        <v>277</v>
      </c>
      <c r="BM158" s="140" t="s">
        <v>536</v>
      </c>
    </row>
    <row r="159" spans="1:65" ht="16.5" customHeight="1">
      <c r="A159" s="18"/>
      <c r="B159" s="19"/>
      <c r="C159" s="129" t="s">
        <v>354</v>
      </c>
      <c r="D159" s="129" t="s">
        <v>130</v>
      </c>
      <c r="E159" s="130" t="s">
        <v>1056</v>
      </c>
      <c r="F159" s="131" t="s">
        <v>1057</v>
      </c>
      <c r="G159" s="132" t="s">
        <v>280</v>
      </c>
      <c r="H159" s="133">
        <v>26</v>
      </c>
      <c r="I159" s="134"/>
      <c r="J159" s="135">
        <f t="shared" si="13"/>
        <v>0</v>
      </c>
      <c r="K159" s="131" t="s">
        <v>134</v>
      </c>
      <c r="L159" s="19"/>
      <c r="M159" s="136" t="s">
        <v>1</v>
      </c>
      <c r="N159" s="137" t="s">
        <v>41</v>
      </c>
      <c r="O159" s="18"/>
      <c r="P159" s="138">
        <f t="shared" si="14"/>
        <v>0</v>
      </c>
      <c r="Q159" s="138">
        <v>0</v>
      </c>
      <c r="R159" s="138">
        <f t="shared" si="15"/>
        <v>0</v>
      </c>
      <c r="S159" s="138">
        <v>0</v>
      </c>
      <c r="T159" s="139">
        <f t="shared" si="16"/>
        <v>0</v>
      </c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40" t="s">
        <v>277</v>
      </c>
      <c r="AS159" s="18"/>
      <c r="AT159" s="140" t="s">
        <v>130</v>
      </c>
      <c r="AU159" s="140" t="s">
        <v>86</v>
      </c>
      <c r="AV159" s="18"/>
      <c r="AW159" s="18"/>
      <c r="AX159" s="18"/>
      <c r="AY159" s="3" t="s">
        <v>127</v>
      </c>
      <c r="AZ159" s="18"/>
      <c r="BA159" s="18"/>
      <c r="BB159" s="18"/>
      <c r="BC159" s="18"/>
      <c r="BD159" s="18"/>
      <c r="BE159" s="141">
        <f t="shared" si="17"/>
        <v>0</v>
      </c>
      <c r="BF159" s="141">
        <f t="shared" si="18"/>
        <v>0</v>
      </c>
      <c r="BG159" s="141">
        <f t="shared" si="19"/>
        <v>0</v>
      </c>
      <c r="BH159" s="141">
        <f t="shared" si="20"/>
        <v>0</v>
      </c>
      <c r="BI159" s="141">
        <f t="shared" si="21"/>
        <v>0</v>
      </c>
      <c r="BJ159" s="3" t="s">
        <v>84</v>
      </c>
      <c r="BK159" s="141">
        <f t="shared" si="22"/>
        <v>0</v>
      </c>
      <c r="BL159" s="3" t="s">
        <v>277</v>
      </c>
      <c r="BM159" s="140" t="s">
        <v>546</v>
      </c>
    </row>
    <row r="160" spans="1:65" ht="16.5" customHeight="1">
      <c r="A160" s="18"/>
      <c r="B160" s="19"/>
      <c r="C160" s="129" t="s">
        <v>358</v>
      </c>
      <c r="D160" s="129" t="s">
        <v>130</v>
      </c>
      <c r="E160" s="130" t="s">
        <v>1058</v>
      </c>
      <c r="F160" s="131" t="s">
        <v>1059</v>
      </c>
      <c r="G160" s="132" t="s">
        <v>1060</v>
      </c>
      <c r="H160" s="133">
        <v>3</v>
      </c>
      <c r="I160" s="134"/>
      <c r="J160" s="135">
        <f t="shared" si="13"/>
        <v>0</v>
      </c>
      <c r="K160" s="131" t="s">
        <v>134</v>
      </c>
      <c r="L160" s="19"/>
      <c r="M160" s="136" t="s">
        <v>1</v>
      </c>
      <c r="N160" s="137" t="s">
        <v>41</v>
      </c>
      <c r="O160" s="18"/>
      <c r="P160" s="138">
        <f t="shared" si="14"/>
        <v>0</v>
      </c>
      <c r="Q160" s="138">
        <v>2.5114000000000001E-4</v>
      </c>
      <c r="R160" s="138">
        <f t="shared" si="15"/>
        <v>7.5342000000000009E-4</v>
      </c>
      <c r="S160" s="138">
        <v>0</v>
      </c>
      <c r="T160" s="139">
        <f t="shared" si="16"/>
        <v>0</v>
      </c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40" t="s">
        <v>277</v>
      </c>
      <c r="AS160" s="18"/>
      <c r="AT160" s="140" t="s">
        <v>130</v>
      </c>
      <c r="AU160" s="140" t="s">
        <v>86</v>
      </c>
      <c r="AV160" s="18"/>
      <c r="AW160" s="18"/>
      <c r="AX160" s="18"/>
      <c r="AY160" s="3" t="s">
        <v>127</v>
      </c>
      <c r="AZ160" s="18"/>
      <c r="BA160" s="18"/>
      <c r="BB160" s="18"/>
      <c r="BC160" s="18"/>
      <c r="BD160" s="18"/>
      <c r="BE160" s="141">
        <f t="shared" si="17"/>
        <v>0</v>
      </c>
      <c r="BF160" s="141">
        <f t="shared" si="18"/>
        <v>0</v>
      </c>
      <c r="BG160" s="141">
        <f t="shared" si="19"/>
        <v>0</v>
      </c>
      <c r="BH160" s="141">
        <f t="shared" si="20"/>
        <v>0</v>
      </c>
      <c r="BI160" s="141">
        <f t="shared" si="21"/>
        <v>0</v>
      </c>
      <c r="BJ160" s="3" t="s">
        <v>84</v>
      </c>
      <c r="BK160" s="141">
        <f t="shared" si="22"/>
        <v>0</v>
      </c>
      <c r="BL160" s="3" t="s">
        <v>277</v>
      </c>
      <c r="BM160" s="140" t="s">
        <v>554</v>
      </c>
    </row>
    <row r="161" spans="1:65" ht="24" customHeight="1">
      <c r="A161" s="18"/>
      <c r="B161" s="19"/>
      <c r="C161" s="129" t="s">
        <v>365</v>
      </c>
      <c r="D161" s="129" t="s">
        <v>130</v>
      </c>
      <c r="E161" s="130" t="s">
        <v>1061</v>
      </c>
      <c r="F161" s="131" t="s">
        <v>1062</v>
      </c>
      <c r="G161" s="132" t="s">
        <v>280</v>
      </c>
      <c r="H161" s="133">
        <v>3</v>
      </c>
      <c r="I161" s="134"/>
      <c r="J161" s="135">
        <f t="shared" si="13"/>
        <v>0</v>
      </c>
      <c r="K161" s="131" t="s">
        <v>134</v>
      </c>
      <c r="L161" s="19"/>
      <c r="M161" s="136" t="s">
        <v>1</v>
      </c>
      <c r="N161" s="137" t="s">
        <v>41</v>
      </c>
      <c r="O161" s="18"/>
      <c r="P161" s="138">
        <f t="shared" si="14"/>
        <v>0</v>
      </c>
      <c r="Q161" s="138">
        <v>1.1957E-4</v>
      </c>
      <c r="R161" s="138">
        <f t="shared" si="15"/>
        <v>3.5870999999999999E-4</v>
      </c>
      <c r="S161" s="138">
        <v>0</v>
      </c>
      <c r="T161" s="139">
        <f t="shared" si="16"/>
        <v>0</v>
      </c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40" t="s">
        <v>277</v>
      </c>
      <c r="AS161" s="18"/>
      <c r="AT161" s="140" t="s">
        <v>130</v>
      </c>
      <c r="AU161" s="140" t="s">
        <v>86</v>
      </c>
      <c r="AV161" s="18"/>
      <c r="AW161" s="18"/>
      <c r="AX161" s="18"/>
      <c r="AY161" s="3" t="s">
        <v>127</v>
      </c>
      <c r="AZ161" s="18"/>
      <c r="BA161" s="18"/>
      <c r="BB161" s="18"/>
      <c r="BC161" s="18"/>
      <c r="BD161" s="18"/>
      <c r="BE161" s="141">
        <f t="shared" si="17"/>
        <v>0</v>
      </c>
      <c r="BF161" s="141">
        <f t="shared" si="18"/>
        <v>0</v>
      </c>
      <c r="BG161" s="141">
        <f t="shared" si="19"/>
        <v>0</v>
      </c>
      <c r="BH161" s="141">
        <f t="shared" si="20"/>
        <v>0</v>
      </c>
      <c r="BI161" s="141">
        <f t="shared" si="21"/>
        <v>0</v>
      </c>
      <c r="BJ161" s="3" t="s">
        <v>84</v>
      </c>
      <c r="BK161" s="141">
        <f t="shared" si="22"/>
        <v>0</v>
      </c>
      <c r="BL161" s="3" t="s">
        <v>277</v>
      </c>
      <c r="BM161" s="140" t="s">
        <v>576</v>
      </c>
    </row>
    <row r="162" spans="1:65" ht="24" customHeight="1">
      <c r="A162" s="18"/>
      <c r="B162" s="19"/>
      <c r="C162" s="129" t="s">
        <v>373</v>
      </c>
      <c r="D162" s="129" t="s">
        <v>130</v>
      </c>
      <c r="E162" s="130" t="s">
        <v>1063</v>
      </c>
      <c r="F162" s="131" t="s">
        <v>1064</v>
      </c>
      <c r="G162" s="132" t="s">
        <v>280</v>
      </c>
      <c r="H162" s="133">
        <v>1</v>
      </c>
      <c r="I162" s="134"/>
      <c r="J162" s="135">
        <f t="shared" si="13"/>
        <v>0</v>
      </c>
      <c r="K162" s="131" t="s">
        <v>134</v>
      </c>
      <c r="L162" s="19"/>
      <c r="M162" s="136" t="s">
        <v>1</v>
      </c>
      <c r="N162" s="137" t="s">
        <v>41</v>
      </c>
      <c r="O162" s="18"/>
      <c r="P162" s="138">
        <f t="shared" si="14"/>
        <v>0</v>
      </c>
      <c r="Q162" s="138">
        <v>3.9957000000000002E-4</v>
      </c>
      <c r="R162" s="138">
        <f t="shared" si="15"/>
        <v>3.9957000000000002E-4</v>
      </c>
      <c r="S162" s="138">
        <v>0</v>
      </c>
      <c r="T162" s="139">
        <f t="shared" si="16"/>
        <v>0</v>
      </c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40" t="s">
        <v>277</v>
      </c>
      <c r="AS162" s="18"/>
      <c r="AT162" s="140" t="s">
        <v>130</v>
      </c>
      <c r="AU162" s="140" t="s">
        <v>86</v>
      </c>
      <c r="AV162" s="18"/>
      <c r="AW162" s="18"/>
      <c r="AX162" s="18"/>
      <c r="AY162" s="3" t="s">
        <v>127</v>
      </c>
      <c r="AZ162" s="18"/>
      <c r="BA162" s="18"/>
      <c r="BB162" s="18"/>
      <c r="BC162" s="18"/>
      <c r="BD162" s="18"/>
      <c r="BE162" s="141">
        <f t="shared" si="17"/>
        <v>0</v>
      </c>
      <c r="BF162" s="141">
        <f t="shared" si="18"/>
        <v>0</v>
      </c>
      <c r="BG162" s="141">
        <f t="shared" si="19"/>
        <v>0</v>
      </c>
      <c r="BH162" s="141">
        <f t="shared" si="20"/>
        <v>0</v>
      </c>
      <c r="BI162" s="141">
        <f t="shared" si="21"/>
        <v>0</v>
      </c>
      <c r="BJ162" s="3" t="s">
        <v>84</v>
      </c>
      <c r="BK162" s="141">
        <f t="shared" si="22"/>
        <v>0</v>
      </c>
      <c r="BL162" s="3" t="s">
        <v>277</v>
      </c>
      <c r="BM162" s="140" t="s">
        <v>588</v>
      </c>
    </row>
    <row r="163" spans="1:65" ht="24" customHeight="1">
      <c r="A163" s="18"/>
      <c r="B163" s="19"/>
      <c r="C163" s="129" t="s">
        <v>378</v>
      </c>
      <c r="D163" s="129" t="s">
        <v>130</v>
      </c>
      <c r="E163" s="130" t="s">
        <v>1065</v>
      </c>
      <c r="F163" s="131" t="s">
        <v>1066</v>
      </c>
      <c r="G163" s="132" t="s">
        <v>280</v>
      </c>
      <c r="H163" s="133">
        <v>1</v>
      </c>
      <c r="I163" s="134"/>
      <c r="J163" s="135">
        <f t="shared" si="13"/>
        <v>0</v>
      </c>
      <c r="K163" s="131" t="s">
        <v>134</v>
      </c>
      <c r="L163" s="19"/>
      <c r="M163" s="136" t="s">
        <v>1</v>
      </c>
      <c r="N163" s="137" t="s">
        <v>41</v>
      </c>
      <c r="O163" s="18"/>
      <c r="P163" s="138">
        <f t="shared" si="14"/>
        <v>0</v>
      </c>
      <c r="Q163" s="138">
        <v>5.6957000000000004E-4</v>
      </c>
      <c r="R163" s="138">
        <f t="shared" si="15"/>
        <v>5.6957000000000004E-4</v>
      </c>
      <c r="S163" s="138">
        <v>0</v>
      </c>
      <c r="T163" s="139">
        <f t="shared" si="16"/>
        <v>0</v>
      </c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40" t="s">
        <v>277</v>
      </c>
      <c r="AS163" s="18"/>
      <c r="AT163" s="140" t="s">
        <v>130</v>
      </c>
      <c r="AU163" s="140" t="s">
        <v>86</v>
      </c>
      <c r="AV163" s="18"/>
      <c r="AW163" s="18"/>
      <c r="AX163" s="18"/>
      <c r="AY163" s="3" t="s">
        <v>127</v>
      </c>
      <c r="AZ163" s="18"/>
      <c r="BA163" s="18"/>
      <c r="BB163" s="18"/>
      <c r="BC163" s="18"/>
      <c r="BD163" s="18"/>
      <c r="BE163" s="141">
        <f t="shared" si="17"/>
        <v>0</v>
      </c>
      <c r="BF163" s="141">
        <f t="shared" si="18"/>
        <v>0</v>
      </c>
      <c r="BG163" s="141">
        <f t="shared" si="19"/>
        <v>0</v>
      </c>
      <c r="BH163" s="141">
        <f t="shared" si="20"/>
        <v>0</v>
      </c>
      <c r="BI163" s="141">
        <f t="shared" si="21"/>
        <v>0</v>
      </c>
      <c r="BJ163" s="3" t="s">
        <v>84</v>
      </c>
      <c r="BK163" s="141">
        <f t="shared" si="22"/>
        <v>0</v>
      </c>
      <c r="BL163" s="3" t="s">
        <v>277</v>
      </c>
      <c r="BM163" s="140" t="s">
        <v>596</v>
      </c>
    </row>
    <row r="164" spans="1:65" ht="24" customHeight="1">
      <c r="A164" s="18"/>
      <c r="B164" s="19"/>
      <c r="C164" s="129" t="s">
        <v>382</v>
      </c>
      <c r="D164" s="129" t="s">
        <v>130</v>
      </c>
      <c r="E164" s="130" t="s">
        <v>1067</v>
      </c>
      <c r="F164" s="131" t="s">
        <v>1068</v>
      </c>
      <c r="G164" s="132" t="s">
        <v>280</v>
      </c>
      <c r="H164" s="133">
        <v>8</v>
      </c>
      <c r="I164" s="134"/>
      <c r="J164" s="135">
        <f t="shared" si="13"/>
        <v>0</v>
      </c>
      <c r="K164" s="131" t="s">
        <v>134</v>
      </c>
      <c r="L164" s="19"/>
      <c r="M164" s="136" t="s">
        <v>1</v>
      </c>
      <c r="N164" s="137" t="s">
        <v>41</v>
      </c>
      <c r="O164" s="18"/>
      <c r="P164" s="138">
        <f t="shared" si="14"/>
        <v>0</v>
      </c>
      <c r="Q164" s="138">
        <v>3.4957E-4</v>
      </c>
      <c r="R164" s="138">
        <f t="shared" si="15"/>
        <v>2.79656E-3</v>
      </c>
      <c r="S164" s="138">
        <v>0</v>
      </c>
      <c r="T164" s="139">
        <f t="shared" si="16"/>
        <v>0</v>
      </c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40" t="s">
        <v>277</v>
      </c>
      <c r="AS164" s="18"/>
      <c r="AT164" s="140" t="s">
        <v>130</v>
      </c>
      <c r="AU164" s="140" t="s">
        <v>86</v>
      </c>
      <c r="AV164" s="18"/>
      <c r="AW164" s="18"/>
      <c r="AX164" s="18"/>
      <c r="AY164" s="3" t="s">
        <v>127</v>
      </c>
      <c r="AZ164" s="18"/>
      <c r="BA164" s="18"/>
      <c r="BB164" s="18"/>
      <c r="BC164" s="18"/>
      <c r="BD164" s="18"/>
      <c r="BE164" s="141">
        <f t="shared" si="17"/>
        <v>0</v>
      </c>
      <c r="BF164" s="141">
        <f t="shared" si="18"/>
        <v>0</v>
      </c>
      <c r="BG164" s="141">
        <f t="shared" si="19"/>
        <v>0</v>
      </c>
      <c r="BH164" s="141">
        <f t="shared" si="20"/>
        <v>0</v>
      </c>
      <c r="BI164" s="141">
        <f t="shared" si="21"/>
        <v>0</v>
      </c>
      <c r="BJ164" s="3" t="s">
        <v>84</v>
      </c>
      <c r="BK164" s="141">
        <f t="shared" si="22"/>
        <v>0</v>
      </c>
      <c r="BL164" s="3" t="s">
        <v>277</v>
      </c>
      <c r="BM164" s="140" t="s">
        <v>607</v>
      </c>
    </row>
    <row r="165" spans="1:65" ht="24" customHeight="1">
      <c r="A165" s="18"/>
      <c r="B165" s="19"/>
      <c r="C165" s="129" t="s">
        <v>386</v>
      </c>
      <c r="D165" s="129" t="s">
        <v>130</v>
      </c>
      <c r="E165" s="130" t="s">
        <v>1069</v>
      </c>
      <c r="F165" s="131" t="s">
        <v>1070</v>
      </c>
      <c r="G165" s="132" t="s">
        <v>280</v>
      </c>
      <c r="H165" s="133">
        <v>2</v>
      </c>
      <c r="I165" s="134"/>
      <c r="J165" s="135">
        <f t="shared" si="13"/>
        <v>0</v>
      </c>
      <c r="K165" s="131" t="s">
        <v>134</v>
      </c>
      <c r="L165" s="19"/>
      <c r="M165" s="136" t="s">
        <v>1</v>
      </c>
      <c r="N165" s="137" t="s">
        <v>41</v>
      </c>
      <c r="O165" s="18"/>
      <c r="P165" s="138">
        <f t="shared" si="14"/>
        <v>0</v>
      </c>
      <c r="Q165" s="138">
        <v>5.4956999999999998E-4</v>
      </c>
      <c r="R165" s="138">
        <f t="shared" si="15"/>
        <v>1.09914E-3</v>
      </c>
      <c r="S165" s="138">
        <v>0</v>
      </c>
      <c r="T165" s="139">
        <f t="shared" si="16"/>
        <v>0</v>
      </c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40" t="s">
        <v>277</v>
      </c>
      <c r="AS165" s="18"/>
      <c r="AT165" s="140" t="s">
        <v>130</v>
      </c>
      <c r="AU165" s="140" t="s">
        <v>86</v>
      </c>
      <c r="AV165" s="18"/>
      <c r="AW165" s="18"/>
      <c r="AX165" s="18"/>
      <c r="AY165" s="3" t="s">
        <v>127</v>
      </c>
      <c r="AZ165" s="18"/>
      <c r="BA165" s="18"/>
      <c r="BB165" s="18"/>
      <c r="BC165" s="18"/>
      <c r="BD165" s="18"/>
      <c r="BE165" s="141">
        <f t="shared" si="17"/>
        <v>0</v>
      </c>
      <c r="BF165" s="141">
        <f t="shared" si="18"/>
        <v>0</v>
      </c>
      <c r="BG165" s="141">
        <f t="shared" si="19"/>
        <v>0</v>
      </c>
      <c r="BH165" s="141">
        <f t="shared" si="20"/>
        <v>0</v>
      </c>
      <c r="BI165" s="141">
        <f t="shared" si="21"/>
        <v>0</v>
      </c>
      <c r="BJ165" s="3" t="s">
        <v>84</v>
      </c>
      <c r="BK165" s="141">
        <f t="shared" si="22"/>
        <v>0</v>
      </c>
      <c r="BL165" s="3" t="s">
        <v>277</v>
      </c>
      <c r="BM165" s="140" t="s">
        <v>622</v>
      </c>
    </row>
    <row r="166" spans="1:65" ht="33" customHeight="1">
      <c r="A166" s="18"/>
      <c r="B166" s="19"/>
      <c r="C166" s="129" t="s">
        <v>392</v>
      </c>
      <c r="D166" s="129" t="s">
        <v>130</v>
      </c>
      <c r="E166" s="130" t="s">
        <v>1071</v>
      </c>
      <c r="F166" s="131" t="s">
        <v>1072</v>
      </c>
      <c r="G166" s="132" t="s">
        <v>280</v>
      </c>
      <c r="H166" s="133">
        <v>2</v>
      </c>
      <c r="I166" s="134"/>
      <c r="J166" s="135">
        <f t="shared" si="13"/>
        <v>0</v>
      </c>
      <c r="K166" s="131" t="s">
        <v>1</v>
      </c>
      <c r="L166" s="19"/>
      <c r="M166" s="136" t="s">
        <v>1</v>
      </c>
      <c r="N166" s="137" t="s">
        <v>41</v>
      </c>
      <c r="O166" s="18"/>
      <c r="P166" s="138">
        <f t="shared" si="14"/>
        <v>0</v>
      </c>
      <c r="Q166" s="138">
        <v>0</v>
      </c>
      <c r="R166" s="138">
        <f t="shared" si="15"/>
        <v>0</v>
      </c>
      <c r="S166" s="138">
        <v>0</v>
      </c>
      <c r="T166" s="139">
        <f t="shared" si="16"/>
        <v>0</v>
      </c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40" t="s">
        <v>277</v>
      </c>
      <c r="AS166" s="18"/>
      <c r="AT166" s="140" t="s">
        <v>130</v>
      </c>
      <c r="AU166" s="140" t="s">
        <v>86</v>
      </c>
      <c r="AV166" s="18"/>
      <c r="AW166" s="18"/>
      <c r="AX166" s="18"/>
      <c r="AY166" s="3" t="s">
        <v>127</v>
      </c>
      <c r="AZ166" s="18"/>
      <c r="BA166" s="18"/>
      <c r="BB166" s="18"/>
      <c r="BC166" s="18"/>
      <c r="BD166" s="18"/>
      <c r="BE166" s="141">
        <f t="shared" si="17"/>
        <v>0</v>
      </c>
      <c r="BF166" s="141">
        <f t="shared" si="18"/>
        <v>0</v>
      </c>
      <c r="BG166" s="141">
        <f t="shared" si="19"/>
        <v>0</v>
      </c>
      <c r="BH166" s="141">
        <f t="shared" si="20"/>
        <v>0</v>
      </c>
      <c r="BI166" s="141">
        <f t="shared" si="21"/>
        <v>0</v>
      </c>
      <c r="BJ166" s="3" t="s">
        <v>84</v>
      </c>
      <c r="BK166" s="141">
        <f t="shared" si="22"/>
        <v>0</v>
      </c>
      <c r="BL166" s="3" t="s">
        <v>277</v>
      </c>
      <c r="BM166" s="140" t="s">
        <v>636</v>
      </c>
    </row>
    <row r="167" spans="1:65" ht="37.5" customHeight="1">
      <c r="A167" s="18"/>
      <c r="B167" s="19"/>
      <c r="C167" s="129" t="s">
        <v>421</v>
      </c>
      <c r="D167" s="129" t="s">
        <v>130</v>
      </c>
      <c r="E167" s="130" t="s">
        <v>1073</v>
      </c>
      <c r="F167" s="131" t="s">
        <v>1074</v>
      </c>
      <c r="G167" s="132" t="s">
        <v>280</v>
      </c>
      <c r="H167" s="133">
        <v>2</v>
      </c>
      <c r="I167" s="134"/>
      <c r="J167" s="135">
        <f t="shared" si="13"/>
        <v>0</v>
      </c>
      <c r="K167" s="131" t="s">
        <v>1</v>
      </c>
      <c r="L167" s="19"/>
      <c r="M167" s="136" t="s">
        <v>1</v>
      </c>
      <c r="N167" s="137" t="s">
        <v>41</v>
      </c>
      <c r="O167" s="18"/>
      <c r="P167" s="138">
        <f t="shared" si="14"/>
        <v>0</v>
      </c>
      <c r="Q167" s="138">
        <v>0</v>
      </c>
      <c r="R167" s="138">
        <f t="shared" si="15"/>
        <v>0</v>
      </c>
      <c r="S167" s="138">
        <v>0</v>
      </c>
      <c r="T167" s="139">
        <f t="shared" si="16"/>
        <v>0</v>
      </c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40" t="s">
        <v>277</v>
      </c>
      <c r="AS167" s="18"/>
      <c r="AT167" s="140" t="s">
        <v>130</v>
      </c>
      <c r="AU167" s="140" t="s">
        <v>86</v>
      </c>
      <c r="AV167" s="18"/>
      <c r="AW167" s="18"/>
      <c r="AX167" s="18"/>
      <c r="AY167" s="3" t="s">
        <v>127</v>
      </c>
      <c r="AZ167" s="18"/>
      <c r="BA167" s="18"/>
      <c r="BB167" s="18"/>
      <c r="BC167" s="18"/>
      <c r="BD167" s="18"/>
      <c r="BE167" s="141">
        <f t="shared" si="17"/>
        <v>0</v>
      </c>
      <c r="BF167" s="141">
        <f t="shared" si="18"/>
        <v>0</v>
      </c>
      <c r="BG167" s="141">
        <f t="shared" si="19"/>
        <v>0</v>
      </c>
      <c r="BH167" s="141">
        <f t="shared" si="20"/>
        <v>0</v>
      </c>
      <c r="BI167" s="141">
        <f t="shared" si="21"/>
        <v>0</v>
      </c>
      <c r="BJ167" s="3" t="s">
        <v>84</v>
      </c>
      <c r="BK167" s="141">
        <f t="shared" si="22"/>
        <v>0</v>
      </c>
      <c r="BL167" s="3" t="s">
        <v>277</v>
      </c>
      <c r="BM167" s="140" t="s">
        <v>647</v>
      </c>
    </row>
    <row r="168" spans="1:65" ht="21.75" customHeight="1">
      <c r="A168" s="18"/>
      <c r="B168" s="19"/>
      <c r="C168" s="129" t="s">
        <v>427</v>
      </c>
      <c r="D168" s="129" t="s">
        <v>130</v>
      </c>
      <c r="E168" s="130" t="s">
        <v>1075</v>
      </c>
      <c r="F168" s="131" t="s">
        <v>1076</v>
      </c>
      <c r="G168" s="132" t="s">
        <v>209</v>
      </c>
      <c r="H168" s="133">
        <v>92</v>
      </c>
      <c r="I168" s="134"/>
      <c r="J168" s="135">
        <f t="shared" si="13"/>
        <v>0</v>
      </c>
      <c r="K168" s="131" t="s">
        <v>134</v>
      </c>
      <c r="L168" s="19"/>
      <c r="M168" s="136" t="s">
        <v>1</v>
      </c>
      <c r="N168" s="137" t="s">
        <v>41</v>
      </c>
      <c r="O168" s="18"/>
      <c r="P168" s="138">
        <f t="shared" si="14"/>
        <v>0</v>
      </c>
      <c r="Q168" s="138">
        <v>1.0000000000000001E-5</v>
      </c>
      <c r="R168" s="138">
        <f t="shared" si="15"/>
        <v>9.2000000000000003E-4</v>
      </c>
      <c r="S168" s="138">
        <v>0</v>
      </c>
      <c r="T168" s="139">
        <f t="shared" si="16"/>
        <v>0</v>
      </c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40" t="s">
        <v>277</v>
      </c>
      <c r="AS168" s="18"/>
      <c r="AT168" s="140" t="s">
        <v>130</v>
      </c>
      <c r="AU168" s="140" t="s">
        <v>86</v>
      </c>
      <c r="AV168" s="18"/>
      <c r="AW168" s="18"/>
      <c r="AX168" s="18"/>
      <c r="AY168" s="3" t="s">
        <v>127</v>
      </c>
      <c r="AZ168" s="18"/>
      <c r="BA168" s="18"/>
      <c r="BB168" s="18"/>
      <c r="BC168" s="18"/>
      <c r="BD168" s="18"/>
      <c r="BE168" s="141">
        <f t="shared" si="17"/>
        <v>0</v>
      </c>
      <c r="BF168" s="141">
        <f t="shared" si="18"/>
        <v>0</v>
      </c>
      <c r="BG168" s="141">
        <f t="shared" si="19"/>
        <v>0</v>
      </c>
      <c r="BH168" s="141">
        <f t="shared" si="20"/>
        <v>0</v>
      </c>
      <c r="BI168" s="141">
        <f t="shared" si="21"/>
        <v>0</v>
      </c>
      <c r="BJ168" s="3" t="s">
        <v>84</v>
      </c>
      <c r="BK168" s="141">
        <f t="shared" si="22"/>
        <v>0</v>
      </c>
      <c r="BL168" s="3" t="s">
        <v>277</v>
      </c>
      <c r="BM168" s="140" t="s">
        <v>658</v>
      </c>
    </row>
    <row r="169" spans="1:65" ht="24" customHeight="1">
      <c r="A169" s="18"/>
      <c r="B169" s="19"/>
      <c r="C169" s="129" t="s">
        <v>433</v>
      </c>
      <c r="D169" s="129" t="s">
        <v>130</v>
      </c>
      <c r="E169" s="130" t="s">
        <v>1077</v>
      </c>
      <c r="F169" s="131" t="s">
        <v>1078</v>
      </c>
      <c r="G169" s="132" t="s">
        <v>209</v>
      </c>
      <c r="H169" s="133">
        <v>92</v>
      </c>
      <c r="I169" s="134"/>
      <c r="J169" s="135">
        <f t="shared" si="13"/>
        <v>0</v>
      </c>
      <c r="K169" s="131" t="s">
        <v>134</v>
      </c>
      <c r="L169" s="19"/>
      <c r="M169" s="136" t="s">
        <v>1</v>
      </c>
      <c r="N169" s="137" t="s">
        <v>41</v>
      </c>
      <c r="O169" s="18"/>
      <c r="P169" s="138">
        <f t="shared" si="14"/>
        <v>0</v>
      </c>
      <c r="Q169" s="138">
        <v>1.8816499999999998E-5</v>
      </c>
      <c r="R169" s="138">
        <f t="shared" si="15"/>
        <v>1.7311179999999998E-3</v>
      </c>
      <c r="S169" s="138">
        <v>0</v>
      </c>
      <c r="T169" s="139">
        <f t="shared" si="16"/>
        <v>0</v>
      </c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40" t="s">
        <v>277</v>
      </c>
      <c r="AS169" s="18"/>
      <c r="AT169" s="140" t="s">
        <v>130</v>
      </c>
      <c r="AU169" s="140" t="s">
        <v>86</v>
      </c>
      <c r="AV169" s="18"/>
      <c r="AW169" s="18"/>
      <c r="AX169" s="18"/>
      <c r="AY169" s="3" t="s">
        <v>127</v>
      </c>
      <c r="AZ169" s="18"/>
      <c r="BA169" s="18"/>
      <c r="BB169" s="18"/>
      <c r="BC169" s="18"/>
      <c r="BD169" s="18"/>
      <c r="BE169" s="141">
        <f t="shared" si="17"/>
        <v>0</v>
      </c>
      <c r="BF169" s="141">
        <f t="shared" si="18"/>
        <v>0</v>
      </c>
      <c r="BG169" s="141">
        <f t="shared" si="19"/>
        <v>0</v>
      </c>
      <c r="BH169" s="141">
        <f t="shared" si="20"/>
        <v>0</v>
      </c>
      <c r="BI169" s="141">
        <f t="shared" si="21"/>
        <v>0</v>
      </c>
      <c r="BJ169" s="3" t="s">
        <v>84</v>
      </c>
      <c r="BK169" s="141">
        <f t="shared" si="22"/>
        <v>0</v>
      </c>
      <c r="BL169" s="3" t="s">
        <v>277</v>
      </c>
      <c r="BM169" s="140" t="s">
        <v>678</v>
      </c>
    </row>
    <row r="170" spans="1:65" ht="24" customHeight="1">
      <c r="A170" s="18"/>
      <c r="B170" s="19"/>
      <c r="C170" s="129" t="s">
        <v>438</v>
      </c>
      <c r="D170" s="129" t="s">
        <v>130</v>
      </c>
      <c r="E170" s="130" t="s">
        <v>1079</v>
      </c>
      <c r="F170" s="131" t="s">
        <v>1080</v>
      </c>
      <c r="G170" s="132" t="s">
        <v>693</v>
      </c>
      <c r="H170" s="188"/>
      <c r="I170" s="134"/>
      <c r="J170" s="135">
        <f t="shared" si="13"/>
        <v>0</v>
      </c>
      <c r="K170" s="131" t="s">
        <v>134</v>
      </c>
      <c r="L170" s="19"/>
      <c r="M170" s="136" t="s">
        <v>1</v>
      </c>
      <c r="N170" s="137" t="s">
        <v>41</v>
      </c>
      <c r="O170" s="18"/>
      <c r="P170" s="138">
        <f t="shared" si="14"/>
        <v>0</v>
      </c>
      <c r="Q170" s="138">
        <v>0</v>
      </c>
      <c r="R170" s="138">
        <f t="shared" si="15"/>
        <v>0</v>
      </c>
      <c r="S170" s="138">
        <v>0</v>
      </c>
      <c r="T170" s="139">
        <f t="shared" si="16"/>
        <v>0</v>
      </c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40" t="s">
        <v>277</v>
      </c>
      <c r="AS170" s="18"/>
      <c r="AT170" s="140" t="s">
        <v>130</v>
      </c>
      <c r="AU170" s="140" t="s">
        <v>86</v>
      </c>
      <c r="AV170" s="18"/>
      <c r="AW170" s="18"/>
      <c r="AX170" s="18"/>
      <c r="AY170" s="3" t="s">
        <v>127</v>
      </c>
      <c r="AZ170" s="18"/>
      <c r="BA170" s="18"/>
      <c r="BB170" s="18"/>
      <c r="BC170" s="18"/>
      <c r="BD170" s="18"/>
      <c r="BE170" s="141">
        <f t="shared" si="17"/>
        <v>0</v>
      </c>
      <c r="BF170" s="141">
        <f t="shared" si="18"/>
        <v>0</v>
      </c>
      <c r="BG170" s="141">
        <f t="shared" si="19"/>
        <v>0</v>
      </c>
      <c r="BH170" s="141">
        <f t="shared" si="20"/>
        <v>0</v>
      </c>
      <c r="BI170" s="141">
        <f t="shared" si="21"/>
        <v>0</v>
      </c>
      <c r="BJ170" s="3" t="s">
        <v>84</v>
      </c>
      <c r="BK170" s="141">
        <f t="shared" si="22"/>
        <v>0</v>
      </c>
      <c r="BL170" s="3" t="s">
        <v>277</v>
      </c>
      <c r="BM170" s="140" t="s">
        <v>686</v>
      </c>
    </row>
    <row r="171" spans="1:65" ht="22.5" customHeight="1">
      <c r="A171" s="117"/>
      <c r="B171" s="118"/>
      <c r="C171" s="117"/>
      <c r="D171" s="119" t="s">
        <v>75</v>
      </c>
      <c r="E171" s="127" t="s">
        <v>1081</v>
      </c>
      <c r="F171" s="127" t="s">
        <v>1082</v>
      </c>
      <c r="G171" s="117"/>
      <c r="H171" s="117"/>
      <c r="I171" s="117"/>
      <c r="J171" s="128">
        <f>BK171</f>
        <v>0</v>
      </c>
      <c r="K171" s="117"/>
      <c r="L171" s="118"/>
      <c r="M171" s="122"/>
      <c r="N171" s="117"/>
      <c r="O171" s="117"/>
      <c r="P171" s="123">
        <f>SUM(P172:P209)</f>
        <v>0</v>
      </c>
      <c r="Q171" s="117"/>
      <c r="R171" s="123">
        <f>SUM(R172:R209)</f>
        <v>7.9066779999999989E-2</v>
      </c>
      <c r="S171" s="117"/>
      <c r="T171" s="124">
        <f>SUM(T172:T209)</f>
        <v>1.933E-2</v>
      </c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9" t="s">
        <v>86</v>
      </c>
      <c r="AS171" s="117"/>
      <c r="AT171" s="125" t="s">
        <v>75</v>
      </c>
      <c r="AU171" s="125" t="s">
        <v>84</v>
      </c>
      <c r="AV171" s="117"/>
      <c r="AW171" s="117"/>
      <c r="AX171" s="117"/>
      <c r="AY171" s="119" t="s">
        <v>127</v>
      </c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26">
        <f>SUM(BK172:BK209)</f>
        <v>0</v>
      </c>
      <c r="BL171" s="117"/>
      <c r="BM171" s="117"/>
    </row>
    <row r="172" spans="1:65" ht="16.5" customHeight="1">
      <c r="A172" s="18"/>
      <c r="B172" s="19"/>
      <c r="C172" s="129" t="s">
        <v>443</v>
      </c>
      <c r="D172" s="129" t="s">
        <v>130</v>
      </c>
      <c r="E172" s="130" t="s">
        <v>1083</v>
      </c>
      <c r="F172" s="131" t="s">
        <v>1084</v>
      </c>
      <c r="G172" s="132" t="s">
        <v>1085</v>
      </c>
      <c r="H172" s="133">
        <v>1</v>
      </c>
      <c r="I172" s="134"/>
      <c r="J172" s="135">
        <f t="shared" ref="J172:J209" si="23">ROUND(I172*H172,2)</f>
        <v>0</v>
      </c>
      <c r="K172" s="131" t="s">
        <v>134</v>
      </c>
      <c r="L172" s="19"/>
      <c r="M172" s="136" t="s">
        <v>1</v>
      </c>
      <c r="N172" s="137" t="s">
        <v>41</v>
      </c>
      <c r="O172" s="18"/>
      <c r="P172" s="138">
        <f t="shared" ref="P172:P209" si="24">O172*H172</f>
        <v>0</v>
      </c>
      <c r="Q172" s="138">
        <v>0</v>
      </c>
      <c r="R172" s="138">
        <f t="shared" ref="R172:R209" si="25">Q172*H172</f>
        <v>0</v>
      </c>
      <c r="S172" s="138">
        <v>1.933E-2</v>
      </c>
      <c r="T172" s="139">
        <f t="shared" ref="T172:T209" si="26">S172*H172</f>
        <v>1.933E-2</v>
      </c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40" t="s">
        <v>277</v>
      </c>
      <c r="AS172" s="18"/>
      <c r="AT172" s="140" t="s">
        <v>130</v>
      </c>
      <c r="AU172" s="140" t="s">
        <v>86</v>
      </c>
      <c r="AV172" s="18"/>
      <c r="AW172" s="18"/>
      <c r="AX172" s="18"/>
      <c r="AY172" s="3" t="s">
        <v>127</v>
      </c>
      <c r="AZ172" s="18"/>
      <c r="BA172" s="18"/>
      <c r="BB172" s="18"/>
      <c r="BC172" s="18"/>
      <c r="BD172" s="18"/>
      <c r="BE172" s="141">
        <f t="shared" ref="BE172:BE209" si="27">IF(N172="základní",J172,0)</f>
        <v>0</v>
      </c>
      <c r="BF172" s="141">
        <f t="shared" ref="BF172:BF209" si="28">IF(N172="snížená",J172,0)</f>
        <v>0</v>
      </c>
      <c r="BG172" s="141">
        <f t="shared" ref="BG172:BG209" si="29">IF(N172="zákl. přenesená",J172,0)</f>
        <v>0</v>
      </c>
      <c r="BH172" s="141">
        <f t="shared" ref="BH172:BH209" si="30">IF(N172="sníž. přenesená",J172,0)</f>
        <v>0</v>
      </c>
      <c r="BI172" s="141">
        <f t="shared" ref="BI172:BI209" si="31">IF(N172="nulová",J172,0)</f>
        <v>0</v>
      </c>
      <c r="BJ172" s="3" t="s">
        <v>84</v>
      </c>
      <c r="BK172" s="141">
        <f t="shared" ref="BK172:BK209" si="32">ROUND(I172*H172,2)</f>
        <v>0</v>
      </c>
      <c r="BL172" s="3" t="s">
        <v>277</v>
      </c>
      <c r="BM172" s="140" t="s">
        <v>697</v>
      </c>
    </row>
    <row r="173" spans="1:65" ht="24" customHeight="1">
      <c r="A173" s="18"/>
      <c r="B173" s="19"/>
      <c r="C173" s="129" t="s">
        <v>448</v>
      </c>
      <c r="D173" s="129" t="s">
        <v>130</v>
      </c>
      <c r="E173" s="130" t="s">
        <v>1086</v>
      </c>
      <c r="F173" s="131" t="s">
        <v>1087</v>
      </c>
      <c r="G173" s="132" t="s">
        <v>1085</v>
      </c>
      <c r="H173" s="133">
        <v>1</v>
      </c>
      <c r="I173" s="134"/>
      <c r="J173" s="135">
        <f t="shared" si="23"/>
        <v>0</v>
      </c>
      <c r="K173" s="131" t="s">
        <v>1</v>
      </c>
      <c r="L173" s="19"/>
      <c r="M173" s="136" t="s">
        <v>1</v>
      </c>
      <c r="N173" s="137" t="s">
        <v>41</v>
      </c>
      <c r="O173" s="18"/>
      <c r="P173" s="138">
        <f t="shared" si="24"/>
        <v>0</v>
      </c>
      <c r="Q173" s="138">
        <v>0</v>
      </c>
      <c r="R173" s="138">
        <f t="shared" si="25"/>
        <v>0</v>
      </c>
      <c r="S173" s="138">
        <v>0</v>
      </c>
      <c r="T173" s="139">
        <f t="shared" si="26"/>
        <v>0</v>
      </c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40" t="s">
        <v>277</v>
      </c>
      <c r="AS173" s="18"/>
      <c r="AT173" s="140" t="s">
        <v>130</v>
      </c>
      <c r="AU173" s="140" t="s">
        <v>86</v>
      </c>
      <c r="AV173" s="18"/>
      <c r="AW173" s="18"/>
      <c r="AX173" s="18"/>
      <c r="AY173" s="3" t="s">
        <v>127</v>
      </c>
      <c r="AZ173" s="18"/>
      <c r="BA173" s="18"/>
      <c r="BB173" s="18"/>
      <c r="BC173" s="18"/>
      <c r="BD173" s="18"/>
      <c r="BE173" s="141">
        <f t="shared" si="27"/>
        <v>0</v>
      </c>
      <c r="BF173" s="141">
        <f t="shared" si="28"/>
        <v>0</v>
      </c>
      <c r="BG173" s="141">
        <f t="shared" si="29"/>
        <v>0</v>
      </c>
      <c r="BH173" s="141">
        <f t="shared" si="30"/>
        <v>0</v>
      </c>
      <c r="BI173" s="141">
        <f t="shared" si="31"/>
        <v>0</v>
      </c>
      <c r="BJ173" s="3" t="s">
        <v>84</v>
      </c>
      <c r="BK173" s="141">
        <f t="shared" si="32"/>
        <v>0</v>
      </c>
      <c r="BL173" s="3" t="s">
        <v>277</v>
      </c>
      <c r="BM173" s="140" t="s">
        <v>707</v>
      </c>
    </row>
    <row r="174" spans="1:65" ht="24" customHeight="1">
      <c r="A174" s="18"/>
      <c r="B174" s="19"/>
      <c r="C174" s="129" t="s">
        <v>453</v>
      </c>
      <c r="D174" s="129" t="s">
        <v>130</v>
      </c>
      <c r="E174" s="130" t="s">
        <v>1088</v>
      </c>
      <c r="F174" s="131" t="s">
        <v>1089</v>
      </c>
      <c r="G174" s="132" t="s">
        <v>1085</v>
      </c>
      <c r="H174" s="133">
        <v>2</v>
      </c>
      <c r="I174" s="134"/>
      <c r="J174" s="135">
        <f t="shared" si="23"/>
        <v>0</v>
      </c>
      <c r="K174" s="131" t="s">
        <v>1</v>
      </c>
      <c r="L174" s="19"/>
      <c r="M174" s="136" t="s">
        <v>1</v>
      </c>
      <c r="N174" s="137" t="s">
        <v>41</v>
      </c>
      <c r="O174" s="18"/>
      <c r="P174" s="138">
        <f t="shared" si="24"/>
        <v>0</v>
      </c>
      <c r="Q174" s="138">
        <v>0</v>
      </c>
      <c r="R174" s="138">
        <f t="shared" si="25"/>
        <v>0</v>
      </c>
      <c r="S174" s="138">
        <v>0</v>
      </c>
      <c r="T174" s="139">
        <f t="shared" si="26"/>
        <v>0</v>
      </c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40" t="s">
        <v>277</v>
      </c>
      <c r="AS174" s="18"/>
      <c r="AT174" s="140" t="s">
        <v>130</v>
      </c>
      <c r="AU174" s="140" t="s">
        <v>86</v>
      </c>
      <c r="AV174" s="18"/>
      <c r="AW174" s="18"/>
      <c r="AX174" s="18"/>
      <c r="AY174" s="3" t="s">
        <v>127</v>
      </c>
      <c r="AZ174" s="18"/>
      <c r="BA174" s="18"/>
      <c r="BB174" s="18"/>
      <c r="BC174" s="18"/>
      <c r="BD174" s="18"/>
      <c r="BE174" s="141">
        <f t="shared" si="27"/>
        <v>0</v>
      </c>
      <c r="BF174" s="141">
        <f t="shared" si="28"/>
        <v>0</v>
      </c>
      <c r="BG174" s="141">
        <f t="shared" si="29"/>
        <v>0</v>
      </c>
      <c r="BH174" s="141">
        <f t="shared" si="30"/>
        <v>0</v>
      </c>
      <c r="BI174" s="141">
        <f t="shared" si="31"/>
        <v>0</v>
      </c>
      <c r="BJ174" s="3" t="s">
        <v>84</v>
      </c>
      <c r="BK174" s="141">
        <f t="shared" si="32"/>
        <v>0</v>
      </c>
      <c r="BL174" s="3" t="s">
        <v>277</v>
      </c>
      <c r="BM174" s="140" t="s">
        <v>717</v>
      </c>
    </row>
    <row r="175" spans="1:65" ht="24" customHeight="1">
      <c r="A175" s="18"/>
      <c r="B175" s="19"/>
      <c r="C175" s="129" t="s">
        <v>457</v>
      </c>
      <c r="D175" s="129" t="s">
        <v>130</v>
      </c>
      <c r="E175" s="130" t="s">
        <v>1090</v>
      </c>
      <c r="F175" s="131" t="s">
        <v>1091</v>
      </c>
      <c r="G175" s="132" t="s">
        <v>1085</v>
      </c>
      <c r="H175" s="133">
        <v>1</v>
      </c>
      <c r="I175" s="134"/>
      <c r="J175" s="135">
        <f t="shared" si="23"/>
        <v>0</v>
      </c>
      <c r="K175" s="131" t="s">
        <v>1</v>
      </c>
      <c r="L175" s="19"/>
      <c r="M175" s="136" t="s">
        <v>1</v>
      </c>
      <c r="N175" s="137" t="s">
        <v>41</v>
      </c>
      <c r="O175" s="18"/>
      <c r="P175" s="138">
        <f t="shared" si="24"/>
        <v>0</v>
      </c>
      <c r="Q175" s="138">
        <v>0</v>
      </c>
      <c r="R175" s="138">
        <f t="shared" si="25"/>
        <v>0</v>
      </c>
      <c r="S175" s="138">
        <v>0</v>
      </c>
      <c r="T175" s="139">
        <f t="shared" si="26"/>
        <v>0</v>
      </c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40" t="s">
        <v>277</v>
      </c>
      <c r="AS175" s="18"/>
      <c r="AT175" s="140" t="s">
        <v>130</v>
      </c>
      <c r="AU175" s="140" t="s">
        <v>86</v>
      </c>
      <c r="AV175" s="18"/>
      <c r="AW175" s="18"/>
      <c r="AX175" s="18"/>
      <c r="AY175" s="3" t="s">
        <v>127</v>
      </c>
      <c r="AZ175" s="18"/>
      <c r="BA175" s="18"/>
      <c r="BB175" s="18"/>
      <c r="BC175" s="18"/>
      <c r="BD175" s="18"/>
      <c r="BE175" s="141">
        <f t="shared" si="27"/>
        <v>0</v>
      </c>
      <c r="BF175" s="141">
        <f t="shared" si="28"/>
        <v>0</v>
      </c>
      <c r="BG175" s="141">
        <f t="shared" si="29"/>
        <v>0</v>
      </c>
      <c r="BH175" s="141">
        <f t="shared" si="30"/>
        <v>0</v>
      </c>
      <c r="BI175" s="141">
        <f t="shared" si="31"/>
        <v>0</v>
      </c>
      <c r="BJ175" s="3" t="s">
        <v>84</v>
      </c>
      <c r="BK175" s="141">
        <f t="shared" si="32"/>
        <v>0</v>
      </c>
      <c r="BL175" s="3" t="s">
        <v>277</v>
      </c>
      <c r="BM175" s="140" t="s">
        <v>727</v>
      </c>
    </row>
    <row r="176" spans="1:65" ht="16.5" customHeight="1">
      <c r="A176" s="18"/>
      <c r="B176" s="19"/>
      <c r="C176" s="129" t="s">
        <v>461</v>
      </c>
      <c r="D176" s="129" t="s">
        <v>130</v>
      </c>
      <c r="E176" s="130" t="s">
        <v>1092</v>
      </c>
      <c r="F176" s="131" t="s">
        <v>1093</v>
      </c>
      <c r="G176" s="132" t="s">
        <v>1085</v>
      </c>
      <c r="H176" s="133">
        <v>1</v>
      </c>
      <c r="I176" s="134"/>
      <c r="J176" s="135">
        <f t="shared" si="23"/>
        <v>0</v>
      </c>
      <c r="K176" s="131" t="s">
        <v>1</v>
      </c>
      <c r="L176" s="19"/>
      <c r="M176" s="136" t="s">
        <v>1</v>
      </c>
      <c r="N176" s="137" t="s">
        <v>41</v>
      </c>
      <c r="O176" s="18"/>
      <c r="P176" s="138">
        <f t="shared" si="24"/>
        <v>0</v>
      </c>
      <c r="Q176" s="138">
        <v>0</v>
      </c>
      <c r="R176" s="138">
        <f t="shared" si="25"/>
        <v>0</v>
      </c>
      <c r="S176" s="138">
        <v>0</v>
      </c>
      <c r="T176" s="139">
        <f t="shared" si="26"/>
        <v>0</v>
      </c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40" t="s">
        <v>277</v>
      </c>
      <c r="AS176" s="18"/>
      <c r="AT176" s="140" t="s">
        <v>130</v>
      </c>
      <c r="AU176" s="140" t="s">
        <v>86</v>
      </c>
      <c r="AV176" s="18"/>
      <c r="AW176" s="18"/>
      <c r="AX176" s="18"/>
      <c r="AY176" s="3" t="s">
        <v>127</v>
      </c>
      <c r="AZ176" s="18"/>
      <c r="BA176" s="18"/>
      <c r="BB176" s="18"/>
      <c r="BC176" s="18"/>
      <c r="BD176" s="18"/>
      <c r="BE176" s="141">
        <f t="shared" si="27"/>
        <v>0</v>
      </c>
      <c r="BF176" s="141">
        <f t="shared" si="28"/>
        <v>0</v>
      </c>
      <c r="BG176" s="141">
        <f t="shared" si="29"/>
        <v>0</v>
      </c>
      <c r="BH176" s="141">
        <f t="shared" si="30"/>
        <v>0</v>
      </c>
      <c r="BI176" s="141">
        <f t="shared" si="31"/>
        <v>0</v>
      </c>
      <c r="BJ176" s="3" t="s">
        <v>84</v>
      </c>
      <c r="BK176" s="141">
        <f t="shared" si="32"/>
        <v>0</v>
      </c>
      <c r="BL176" s="3" t="s">
        <v>277</v>
      </c>
      <c r="BM176" s="140" t="s">
        <v>735</v>
      </c>
    </row>
    <row r="177" spans="1:65" ht="24" customHeight="1">
      <c r="A177" s="18"/>
      <c r="B177" s="19"/>
      <c r="C177" s="129" t="s">
        <v>465</v>
      </c>
      <c r="D177" s="129" t="s">
        <v>130</v>
      </c>
      <c r="E177" s="130" t="s">
        <v>1094</v>
      </c>
      <c r="F177" s="131" t="s">
        <v>1095</v>
      </c>
      <c r="G177" s="132" t="s">
        <v>1085</v>
      </c>
      <c r="H177" s="133">
        <v>5</v>
      </c>
      <c r="I177" s="134"/>
      <c r="J177" s="135">
        <f t="shared" si="23"/>
        <v>0</v>
      </c>
      <c r="K177" s="131" t="s">
        <v>1</v>
      </c>
      <c r="L177" s="19"/>
      <c r="M177" s="136" t="s">
        <v>1</v>
      </c>
      <c r="N177" s="137" t="s">
        <v>41</v>
      </c>
      <c r="O177" s="18"/>
      <c r="P177" s="138">
        <f t="shared" si="24"/>
        <v>0</v>
      </c>
      <c r="Q177" s="138">
        <v>0</v>
      </c>
      <c r="R177" s="138">
        <f t="shared" si="25"/>
        <v>0</v>
      </c>
      <c r="S177" s="138">
        <v>0</v>
      </c>
      <c r="T177" s="139">
        <f t="shared" si="26"/>
        <v>0</v>
      </c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40" t="s">
        <v>277</v>
      </c>
      <c r="AS177" s="18"/>
      <c r="AT177" s="140" t="s">
        <v>130</v>
      </c>
      <c r="AU177" s="140" t="s">
        <v>86</v>
      </c>
      <c r="AV177" s="18"/>
      <c r="AW177" s="18"/>
      <c r="AX177" s="18"/>
      <c r="AY177" s="3" t="s">
        <v>127</v>
      </c>
      <c r="AZ177" s="18"/>
      <c r="BA177" s="18"/>
      <c r="BB177" s="18"/>
      <c r="BC177" s="18"/>
      <c r="BD177" s="18"/>
      <c r="BE177" s="141">
        <f t="shared" si="27"/>
        <v>0</v>
      </c>
      <c r="BF177" s="141">
        <f t="shared" si="28"/>
        <v>0</v>
      </c>
      <c r="BG177" s="141">
        <f t="shared" si="29"/>
        <v>0</v>
      </c>
      <c r="BH177" s="141">
        <f t="shared" si="30"/>
        <v>0</v>
      </c>
      <c r="BI177" s="141">
        <f t="shared" si="31"/>
        <v>0</v>
      </c>
      <c r="BJ177" s="3" t="s">
        <v>84</v>
      </c>
      <c r="BK177" s="141">
        <f t="shared" si="32"/>
        <v>0</v>
      </c>
      <c r="BL177" s="3" t="s">
        <v>277</v>
      </c>
      <c r="BM177" s="140" t="s">
        <v>743</v>
      </c>
    </row>
    <row r="178" spans="1:65" ht="24" customHeight="1">
      <c r="A178" s="18"/>
      <c r="B178" s="19"/>
      <c r="C178" s="129" t="s">
        <v>469</v>
      </c>
      <c r="D178" s="129" t="s">
        <v>130</v>
      </c>
      <c r="E178" s="130" t="s">
        <v>1096</v>
      </c>
      <c r="F178" s="131" t="s">
        <v>1097</v>
      </c>
      <c r="G178" s="132" t="s">
        <v>1085</v>
      </c>
      <c r="H178" s="133">
        <v>1</v>
      </c>
      <c r="I178" s="134"/>
      <c r="J178" s="135">
        <f t="shared" si="23"/>
        <v>0</v>
      </c>
      <c r="K178" s="131" t="s">
        <v>1</v>
      </c>
      <c r="L178" s="19"/>
      <c r="M178" s="136" t="s">
        <v>1</v>
      </c>
      <c r="N178" s="137" t="s">
        <v>41</v>
      </c>
      <c r="O178" s="18"/>
      <c r="P178" s="138">
        <f t="shared" si="24"/>
        <v>0</v>
      </c>
      <c r="Q178" s="138">
        <v>0</v>
      </c>
      <c r="R178" s="138">
        <f t="shared" si="25"/>
        <v>0</v>
      </c>
      <c r="S178" s="138">
        <v>0</v>
      </c>
      <c r="T178" s="139">
        <f t="shared" si="26"/>
        <v>0</v>
      </c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40" t="s">
        <v>277</v>
      </c>
      <c r="AS178" s="18"/>
      <c r="AT178" s="140" t="s">
        <v>130</v>
      </c>
      <c r="AU178" s="140" t="s">
        <v>86</v>
      </c>
      <c r="AV178" s="18"/>
      <c r="AW178" s="18"/>
      <c r="AX178" s="18"/>
      <c r="AY178" s="3" t="s">
        <v>127</v>
      </c>
      <c r="AZ178" s="18"/>
      <c r="BA178" s="18"/>
      <c r="BB178" s="18"/>
      <c r="BC178" s="18"/>
      <c r="BD178" s="18"/>
      <c r="BE178" s="141">
        <f t="shared" si="27"/>
        <v>0</v>
      </c>
      <c r="BF178" s="141">
        <f t="shared" si="28"/>
        <v>0</v>
      </c>
      <c r="BG178" s="141">
        <f t="shared" si="29"/>
        <v>0</v>
      </c>
      <c r="BH178" s="141">
        <f t="shared" si="30"/>
        <v>0</v>
      </c>
      <c r="BI178" s="141">
        <f t="shared" si="31"/>
        <v>0</v>
      </c>
      <c r="BJ178" s="3" t="s">
        <v>84</v>
      </c>
      <c r="BK178" s="141">
        <f t="shared" si="32"/>
        <v>0</v>
      </c>
      <c r="BL178" s="3" t="s">
        <v>277</v>
      </c>
      <c r="BM178" s="140" t="s">
        <v>751</v>
      </c>
    </row>
    <row r="179" spans="1:65" ht="24" customHeight="1">
      <c r="A179" s="18"/>
      <c r="B179" s="19"/>
      <c r="C179" s="129" t="s">
        <v>473</v>
      </c>
      <c r="D179" s="129" t="s">
        <v>130</v>
      </c>
      <c r="E179" s="130" t="s">
        <v>1098</v>
      </c>
      <c r="F179" s="131" t="s">
        <v>1099</v>
      </c>
      <c r="G179" s="132" t="s">
        <v>1085</v>
      </c>
      <c r="H179" s="133">
        <v>1</v>
      </c>
      <c r="I179" s="134"/>
      <c r="J179" s="135">
        <f t="shared" si="23"/>
        <v>0</v>
      </c>
      <c r="K179" s="131" t="s">
        <v>1</v>
      </c>
      <c r="L179" s="19"/>
      <c r="M179" s="136" t="s">
        <v>1</v>
      </c>
      <c r="N179" s="137" t="s">
        <v>41</v>
      </c>
      <c r="O179" s="18"/>
      <c r="P179" s="138">
        <f t="shared" si="24"/>
        <v>0</v>
      </c>
      <c r="Q179" s="138">
        <v>0</v>
      </c>
      <c r="R179" s="138">
        <f t="shared" si="25"/>
        <v>0</v>
      </c>
      <c r="S179" s="138">
        <v>0</v>
      </c>
      <c r="T179" s="139">
        <f t="shared" si="26"/>
        <v>0</v>
      </c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40" t="s">
        <v>277</v>
      </c>
      <c r="AS179" s="18"/>
      <c r="AT179" s="140" t="s">
        <v>130</v>
      </c>
      <c r="AU179" s="140" t="s">
        <v>86</v>
      </c>
      <c r="AV179" s="18"/>
      <c r="AW179" s="18"/>
      <c r="AX179" s="18"/>
      <c r="AY179" s="3" t="s">
        <v>127</v>
      </c>
      <c r="AZ179" s="18"/>
      <c r="BA179" s="18"/>
      <c r="BB179" s="18"/>
      <c r="BC179" s="18"/>
      <c r="BD179" s="18"/>
      <c r="BE179" s="141">
        <f t="shared" si="27"/>
        <v>0</v>
      </c>
      <c r="BF179" s="141">
        <f t="shared" si="28"/>
        <v>0</v>
      </c>
      <c r="BG179" s="141">
        <f t="shared" si="29"/>
        <v>0</v>
      </c>
      <c r="BH179" s="141">
        <f t="shared" si="30"/>
        <v>0</v>
      </c>
      <c r="BI179" s="141">
        <f t="shared" si="31"/>
        <v>0</v>
      </c>
      <c r="BJ179" s="3" t="s">
        <v>84</v>
      </c>
      <c r="BK179" s="141">
        <f t="shared" si="32"/>
        <v>0</v>
      </c>
      <c r="BL179" s="3" t="s">
        <v>277</v>
      </c>
      <c r="BM179" s="140" t="s">
        <v>759</v>
      </c>
    </row>
    <row r="180" spans="1:65" ht="37.5" customHeight="1">
      <c r="A180" s="18"/>
      <c r="B180" s="19"/>
      <c r="C180" s="129" t="s">
        <v>478</v>
      </c>
      <c r="D180" s="129" t="s">
        <v>130</v>
      </c>
      <c r="E180" s="130" t="s">
        <v>1100</v>
      </c>
      <c r="F180" s="131" t="s">
        <v>1101</v>
      </c>
      <c r="G180" s="132" t="s">
        <v>1085</v>
      </c>
      <c r="H180" s="133">
        <v>1</v>
      </c>
      <c r="I180" s="134"/>
      <c r="J180" s="135">
        <f t="shared" si="23"/>
        <v>0</v>
      </c>
      <c r="K180" s="131" t="s">
        <v>1</v>
      </c>
      <c r="L180" s="19"/>
      <c r="M180" s="136" t="s">
        <v>1</v>
      </c>
      <c r="N180" s="137" t="s">
        <v>41</v>
      </c>
      <c r="O180" s="18"/>
      <c r="P180" s="138">
        <f t="shared" si="24"/>
        <v>0</v>
      </c>
      <c r="Q180" s="138">
        <v>0</v>
      </c>
      <c r="R180" s="138">
        <f t="shared" si="25"/>
        <v>0</v>
      </c>
      <c r="S180" s="138">
        <v>0</v>
      </c>
      <c r="T180" s="139">
        <f t="shared" si="26"/>
        <v>0</v>
      </c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40" t="s">
        <v>277</v>
      </c>
      <c r="AS180" s="18"/>
      <c r="AT180" s="140" t="s">
        <v>130</v>
      </c>
      <c r="AU180" s="140" t="s">
        <v>86</v>
      </c>
      <c r="AV180" s="18"/>
      <c r="AW180" s="18"/>
      <c r="AX180" s="18"/>
      <c r="AY180" s="3" t="s">
        <v>127</v>
      </c>
      <c r="AZ180" s="18"/>
      <c r="BA180" s="18"/>
      <c r="BB180" s="18"/>
      <c r="BC180" s="18"/>
      <c r="BD180" s="18"/>
      <c r="BE180" s="141">
        <f t="shared" si="27"/>
        <v>0</v>
      </c>
      <c r="BF180" s="141">
        <f t="shared" si="28"/>
        <v>0</v>
      </c>
      <c r="BG180" s="141">
        <f t="shared" si="29"/>
        <v>0</v>
      </c>
      <c r="BH180" s="141">
        <f t="shared" si="30"/>
        <v>0</v>
      </c>
      <c r="BI180" s="141">
        <f t="shared" si="31"/>
        <v>0</v>
      </c>
      <c r="BJ180" s="3" t="s">
        <v>84</v>
      </c>
      <c r="BK180" s="141">
        <f t="shared" si="32"/>
        <v>0</v>
      </c>
      <c r="BL180" s="3" t="s">
        <v>277</v>
      </c>
      <c r="BM180" s="140" t="s">
        <v>767</v>
      </c>
    </row>
    <row r="181" spans="1:65" ht="16.5" customHeight="1">
      <c r="A181" s="18"/>
      <c r="B181" s="19"/>
      <c r="C181" s="129" t="s">
        <v>482</v>
      </c>
      <c r="D181" s="129" t="s">
        <v>130</v>
      </c>
      <c r="E181" s="130" t="s">
        <v>1102</v>
      </c>
      <c r="F181" s="131" t="s">
        <v>1103</v>
      </c>
      <c r="G181" s="132" t="s">
        <v>280</v>
      </c>
      <c r="H181" s="133">
        <v>6</v>
      </c>
      <c r="I181" s="134"/>
      <c r="J181" s="135">
        <f t="shared" si="23"/>
        <v>0</v>
      </c>
      <c r="K181" s="131" t="s">
        <v>134</v>
      </c>
      <c r="L181" s="19"/>
      <c r="M181" s="136" t="s">
        <v>1</v>
      </c>
      <c r="N181" s="137" t="s">
        <v>41</v>
      </c>
      <c r="O181" s="18"/>
      <c r="P181" s="138">
        <f t="shared" si="24"/>
        <v>0</v>
      </c>
      <c r="Q181" s="138">
        <v>0</v>
      </c>
      <c r="R181" s="138">
        <f t="shared" si="25"/>
        <v>0</v>
      </c>
      <c r="S181" s="138">
        <v>0</v>
      </c>
      <c r="T181" s="139">
        <f t="shared" si="26"/>
        <v>0</v>
      </c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40" t="s">
        <v>277</v>
      </c>
      <c r="AS181" s="18"/>
      <c r="AT181" s="140" t="s">
        <v>130</v>
      </c>
      <c r="AU181" s="140" t="s">
        <v>86</v>
      </c>
      <c r="AV181" s="18"/>
      <c r="AW181" s="18"/>
      <c r="AX181" s="18"/>
      <c r="AY181" s="3" t="s">
        <v>127</v>
      </c>
      <c r="AZ181" s="18"/>
      <c r="BA181" s="18"/>
      <c r="BB181" s="18"/>
      <c r="BC181" s="18"/>
      <c r="BD181" s="18"/>
      <c r="BE181" s="141">
        <f t="shared" si="27"/>
        <v>0</v>
      </c>
      <c r="BF181" s="141">
        <f t="shared" si="28"/>
        <v>0</v>
      </c>
      <c r="BG181" s="141">
        <f t="shared" si="29"/>
        <v>0</v>
      </c>
      <c r="BH181" s="141">
        <f t="shared" si="30"/>
        <v>0</v>
      </c>
      <c r="BI181" s="141">
        <f t="shared" si="31"/>
        <v>0</v>
      </c>
      <c r="BJ181" s="3" t="s">
        <v>84</v>
      </c>
      <c r="BK181" s="141">
        <f t="shared" si="32"/>
        <v>0</v>
      </c>
      <c r="BL181" s="3" t="s">
        <v>277</v>
      </c>
      <c r="BM181" s="140" t="s">
        <v>776</v>
      </c>
    </row>
    <row r="182" spans="1:65" ht="16.5" customHeight="1">
      <c r="A182" s="18"/>
      <c r="B182" s="19"/>
      <c r="C182" s="169" t="s">
        <v>488</v>
      </c>
      <c r="D182" s="169" t="s">
        <v>302</v>
      </c>
      <c r="E182" s="170" t="s">
        <v>1104</v>
      </c>
      <c r="F182" s="171" t="s">
        <v>1105</v>
      </c>
      <c r="G182" s="172" t="s">
        <v>280</v>
      </c>
      <c r="H182" s="173">
        <v>6</v>
      </c>
      <c r="I182" s="174"/>
      <c r="J182" s="175">
        <f t="shared" si="23"/>
        <v>0</v>
      </c>
      <c r="K182" s="171" t="s">
        <v>134</v>
      </c>
      <c r="L182" s="176"/>
      <c r="M182" s="177" t="s">
        <v>1</v>
      </c>
      <c r="N182" s="178" t="s">
        <v>41</v>
      </c>
      <c r="O182" s="18"/>
      <c r="P182" s="138">
        <f t="shared" si="24"/>
        <v>0</v>
      </c>
      <c r="Q182" s="138">
        <v>5.0000000000000001E-4</v>
      </c>
      <c r="R182" s="138">
        <f t="shared" si="25"/>
        <v>3.0000000000000001E-3</v>
      </c>
      <c r="S182" s="138">
        <v>0</v>
      </c>
      <c r="T182" s="139">
        <f t="shared" si="26"/>
        <v>0</v>
      </c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40" t="s">
        <v>354</v>
      </c>
      <c r="AS182" s="18"/>
      <c r="AT182" s="140" t="s">
        <v>302</v>
      </c>
      <c r="AU182" s="140" t="s">
        <v>86</v>
      </c>
      <c r="AV182" s="18"/>
      <c r="AW182" s="18"/>
      <c r="AX182" s="18"/>
      <c r="AY182" s="3" t="s">
        <v>127</v>
      </c>
      <c r="AZ182" s="18"/>
      <c r="BA182" s="18"/>
      <c r="BB182" s="18"/>
      <c r="BC182" s="18"/>
      <c r="BD182" s="18"/>
      <c r="BE182" s="141">
        <f t="shared" si="27"/>
        <v>0</v>
      </c>
      <c r="BF182" s="141">
        <f t="shared" si="28"/>
        <v>0</v>
      </c>
      <c r="BG182" s="141">
        <f t="shared" si="29"/>
        <v>0</v>
      </c>
      <c r="BH182" s="141">
        <f t="shared" si="30"/>
        <v>0</v>
      </c>
      <c r="BI182" s="141">
        <f t="shared" si="31"/>
        <v>0</v>
      </c>
      <c r="BJ182" s="3" t="s">
        <v>84</v>
      </c>
      <c r="BK182" s="141">
        <f t="shared" si="32"/>
        <v>0</v>
      </c>
      <c r="BL182" s="3" t="s">
        <v>277</v>
      </c>
      <c r="BM182" s="140" t="s">
        <v>788</v>
      </c>
    </row>
    <row r="183" spans="1:65" ht="16.5" customHeight="1">
      <c r="A183" s="18"/>
      <c r="B183" s="19"/>
      <c r="C183" s="129" t="s">
        <v>493</v>
      </c>
      <c r="D183" s="129" t="s">
        <v>130</v>
      </c>
      <c r="E183" s="130" t="s">
        <v>1106</v>
      </c>
      <c r="F183" s="131" t="s">
        <v>1107</v>
      </c>
      <c r="G183" s="132" t="s">
        <v>280</v>
      </c>
      <c r="H183" s="133">
        <v>3</v>
      </c>
      <c r="I183" s="134"/>
      <c r="J183" s="135">
        <f t="shared" si="23"/>
        <v>0</v>
      </c>
      <c r="K183" s="131" t="s">
        <v>134</v>
      </c>
      <c r="L183" s="19"/>
      <c r="M183" s="136" t="s">
        <v>1</v>
      </c>
      <c r="N183" s="137" t="s">
        <v>41</v>
      </c>
      <c r="O183" s="18"/>
      <c r="P183" s="138">
        <f t="shared" si="24"/>
        <v>0</v>
      </c>
      <c r="Q183" s="138">
        <v>0</v>
      </c>
      <c r="R183" s="138">
        <f t="shared" si="25"/>
        <v>0</v>
      </c>
      <c r="S183" s="138">
        <v>0</v>
      </c>
      <c r="T183" s="139">
        <f t="shared" si="26"/>
        <v>0</v>
      </c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40" t="s">
        <v>277</v>
      </c>
      <c r="AS183" s="18"/>
      <c r="AT183" s="140" t="s">
        <v>130</v>
      </c>
      <c r="AU183" s="140" t="s">
        <v>86</v>
      </c>
      <c r="AV183" s="18"/>
      <c r="AW183" s="18"/>
      <c r="AX183" s="18"/>
      <c r="AY183" s="3" t="s">
        <v>127</v>
      </c>
      <c r="AZ183" s="18"/>
      <c r="BA183" s="18"/>
      <c r="BB183" s="18"/>
      <c r="BC183" s="18"/>
      <c r="BD183" s="18"/>
      <c r="BE183" s="141">
        <f t="shared" si="27"/>
        <v>0</v>
      </c>
      <c r="BF183" s="141">
        <f t="shared" si="28"/>
        <v>0</v>
      </c>
      <c r="BG183" s="141">
        <f t="shared" si="29"/>
        <v>0</v>
      </c>
      <c r="BH183" s="141">
        <f t="shared" si="30"/>
        <v>0</v>
      </c>
      <c r="BI183" s="141">
        <f t="shared" si="31"/>
        <v>0</v>
      </c>
      <c r="BJ183" s="3" t="s">
        <v>84</v>
      </c>
      <c r="BK183" s="141">
        <f t="shared" si="32"/>
        <v>0</v>
      </c>
      <c r="BL183" s="3" t="s">
        <v>277</v>
      </c>
      <c r="BM183" s="140" t="s">
        <v>800</v>
      </c>
    </row>
    <row r="184" spans="1:65" ht="16.5" customHeight="1">
      <c r="A184" s="18"/>
      <c r="B184" s="19"/>
      <c r="C184" s="169" t="s">
        <v>504</v>
      </c>
      <c r="D184" s="169" t="s">
        <v>302</v>
      </c>
      <c r="E184" s="170" t="s">
        <v>1108</v>
      </c>
      <c r="F184" s="171" t="s">
        <v>1109</v>
      </c>
      <c r="G184" s="172" t="s">
        <v>280</v>
      </c>
      <c r="H184" s="173">
        <v>3</v>
      </c>
      <c r="I184" s="174"/>
      <c r="J184" s="175">
        <f t="shared" si="23"/>
        <v>0</v>
      </c>
      <c r="K184" s="171" t="s">
        <v>134</v>
      </c>
      <c r="L184" s="176"/>
      <c r="M184" s="177" t="s">
        <v>1</v>
      </c>
      <c r="N184" s="178" t="s">
        <v>41</v>
      </c>
      <c r="O184" s="18"/>
      <c r="P184" s="138">
        <f t="shared" si="24"/>
        <v>0</v>
      </c>
      <c r="Q184" s="138">
        <v>5.0000000000000001E-4</v>
      </c>
      <c r="R184" s="138">
        <f t="shared" si="25"/>
        <v>1.5E-3</v>
      </c>
      <c r="S184" s="138">
        <v>0</v>
      </c>
      <c r="T184" s="139">
        <f t="shared" si="26"/>
        <v>0</v>
      </c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40" t="s">
        <v>354</v>
      </c>
      <c r="AS184" s="18"/>
      <c r="AT184" s="140" t="s">
        <v>302</v>
      </c>
      <c r="AU184" s="140" t="s">
        <v>86</v>
      </c>
      <c r="AV184" s="18"/>
      <c r="AW184" s="18"/>
      <c r="AX184" s="18"/>
      <c r="AY184" s="3" t="s">
        <v>127</v>
      </c>
      <c r="AZ184" s="18"/>
      <c r="BA184" s="18"/>
      <c r="BB184" s="18"/>
      <c r="BC184" s="18"/>
      <c r="BD184" s="18"/>
      <c r="BE184" s="141">
        <f t="shared" si="27"/>
        <v>0</v>
      </c>
      <c r="BF184" s="141">
        <f t="shared" si="28"/>
        <v>0</v>
      </c>
      <c r="BG184" s="141">
        <f t="shared" si="29"/>
        <v>0</v>
      </c>
      <c r="BH184" s="141">
        <f t="shared" si="30"/>
        <v>0</v>
      </c>
      <c r="BI184" s="141">
        <f t="shared" si="31"/>
        <v>0</v>
      </c>
      <c r="BJ184" s="3" t="s">
        <v>84</v>
      </c>
      <c r="BK184" s="141">
        <f t="shared" si="32"/>
        <v>0</v>
      </c>
      <c r="BL184" s="3" t="s">
        <v>277</v>
      </c>
      <c r="BM184" s="140" t="s">
        <v>808</v>
      </c>
    </row>
    <row r="185" spans="1:65" ht="16.5" customHeight="1">
      <c r="A185" s="18"/>
      <c r="B185" s="19"/>
      <c r="C185" s="129" t="s">
        <v>509</v>
      </c>
      <c r="D185" s="129" t="s">
        <v>130</v>
      </c>
      <c r="E185" s="130" t="s">
        <v>1110</v>
      </c>
      <c r="F185" s="131" t="s">
        <v>1111</v>
      </c>
      <c r="G185" s="132" t="s">
        <v>280</v>
      </c>
      <c r="H185" s="133">
        <v>3</v>
      </c>
      <c r="I185" s="134"/>
      <c r="J185" s="135">
        <f t="shared" si="23"/>
        <v>0</v>
      </c>
      <c r="K185" s="131" t="s">
        <v>134</v>
      </c>
      <c r="L185" s="19"/>
      <c r="M185" s="136" t="s">
        <v>1</v>
      </c>
      <c r="N185" s="137" t="s">
        <v>41</v>
      </c>
      <c r="O185" s="18"/>
      <c r="P185" s="138">
        <f t="shared" si="24"/>
        <v>0</v>
      </c>
      <c r="Q185" s="138">
        <v>0</v>
      </c>
      <c r="R185" s="138">
        <f t="shared" si="25"/>
        <v>0</v>
      </c>
      <c r="S185" s="138">
        <v>0</v>
      </c>
      <c r="T185" s="139">
        <f t="shared" si="26"/>
        <v>0</v>
      </c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40" t="s">
        <v>277</v>
      </c>
      <c r="AS185" s="18"/>
      <c r="AT185" s="140" t="s">
        <v>130</v>
      </c>
      <c r="AU185" s="140" t="s">
        <v>86</v>
      </c>
      <c r="AV185" s="18"/>
      <c r="AW185" s="18"/>
      <c r="AX185" s="18"/>
      <c r="AY185" s="3" t="s">
        <v>127</v>
      </c>
      <c r="AZ185" s="18"/>
      <c r="BA185" s="18"/>
      <c r="BB185" s="18"/>
      <c r="BC185" s="18"/>
      <c r="BD185" s="18"/>
      <c r="BE185" s="141">
        <f t="shared" si="27"/>
        <v>0</v>
      </c>
      <c r="BF185" s="141">
        <f t="shared" si="28"/>
        <v>0</v>
      </c>
      <c r="BG185" s="141">
        <f t="shared" si="29"/>
        <v>0</v>
      </c>
      <c r="BH185" s="141">
        <f t="shared" si="30"/>
        <v>0</v>
      </c>
      <c r="BI185" s="141">
        <f t="shared" si="31"/>
        <v>0</v>
      </c>
      <c r="BJ185" s="3" t="s">
        <v>84</v>
      </c>
      <c r="BK185" s="141">
        <f t="shared" si="32"/>
        <v>0</v>
      </c>
      <c r="BL185" s="3" t="s">
        <v>277</v>
      </c>
      <c r="BM185" s="140" t="s">
        <v>816</v>
      </c>
    </row>
    <row r="186" spans="1:65" ht="24" customHeight="1">
      <c r="A186" s="18"/>
      <c r="B186" s="19"/>
      <c r="C186" s="169" t="s">
        <v>516</v>
      </c>
      <c r="D186" s="169" t="s">
        <v>302</v>
      </c>
      <c r="E186" s="170" t="s">
        <v>1112</v>
      </c>
      <c r="F186" s="171" t="s">
        <v>1113</v>
      </c>
      <c r="G186" s="172" t="s">
        <v>280</v>
      </c>
      <c r="H186" s="173">
        <v>3</v>
      </c>
      <c r="I186" s="174"/>
      <c r="J186" s="175">
        <f t="shared" si="23"/>
        <v>0</v>
      </c>
      <c r="K186" s="171" t="s">
        <v>134</v>
      </c>
      <c r="L186" s="176"/>
      <c r="M186" s="177" t="s">
        <v>1</v>
      </c>
      <c r="N186" s="178" t="s">
        <v>41</v>
      </c>
      <c r="O186" s="18"/>
      <c r="P186" s="138">
        <f t="shared" si="24"/>
        <v>0</v>
      </c>
      <c r="Q186" s="138">
        <v>5.0000000000000001E-4</v>
      </c>
      <c r="R186" s="138">
        <f t="shared" si="25"/>
        <v>1.5E-3</v>
      </c>
      <c r="S186" s="138">
        <v>0</v>
      </c>
      <c r="T186" s="139">
        <f t="shared" si="26"/>
        <v>0</v>
      </c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40" t="s">
        <v>354</v>
      </c>
      <c r="AS186" s="18"/>
      <c r="AT186" s="140" t="s">
        <v>302</v>
      </c>
      <c r="AU186" s="140" t="s">
        <v>86</v>
      </c>
      <c r="AV186" s="18"/>
      <c r="AW186" s="18"/>
      <c r="AX186" s="18"/>
      <c r="AY186" s="3" t="s">
        <v>127</v>
      </c>
      <c r="AZ186" s="18"/>
      <c r="BA186" s="18"/>
      <c r="BB186" s="18"/>
      <c r="BC186" s="18"/>
      <c r="BD186" s="18"/>
      <c r="BE186" s="141">
        <f t="shared" si="27"/>
        <v>0</v>
      </c>
      <c r="BF186" s="141">
        <f t="shared" si="28"/>
        <v>0</v>
      </c>
      <c r="BG186" s="141">
        <f t="shared" si="29"/>
        <v>0</v>
      </c>
      <c r="BH186" s="141">
        <f t="shared" si="30"/>
        <v>0</v>
      </c>
      <c r="BI186" s="141">
        <f t="shared" si="31"/>
        <v>0</v>
      </c>
      <c r="BJ186" s="3" t="s">
        <v>84</v>
      </c>
      <c r="BK186" s="141">
        <f t="shared" si="32"/>
        <v>0</v>
      </c>
      <c r="BL186" s="3" t="s">
        <v>277</v>
      </c>
      <c r="BM186" s="140" t="s">
        <v>831</v>
      </c>
    </row>
    <row r="187" spans="1:65" ht="16.5" customHeight="1">
      <c r="A187" s="18"/>
      <c r="B187" s="19"/>
      <c r="C187" s="129" t="s">
        <v>520</v>
      </c>
      <c r="D187" s="129" t="s">
        <v>130</v>
      </c>
      <c r="E187" s="130" t="s">
        <v>1114</v>
      </c>
      <c r="F187" s="131" t="s">
        <v>1115</v>
      </c>
      <c r="G187" s="132" t="s">
        <v>280</v>
      </c>
      <c r="H187" s="133">
        <v>1</v>
      </c>
      <c r="I187" s="134"/>
      <c r="J187" s="135">
        <f t="shared" si="23"/>
        <v>0</v>
      </c>
      <c r="K187" s="131" t="s">
        <v>134</v>
      </c>
      <c r="L187" s="19"/>
      <c r="M187" s="136" t="s">
        <v>1</v>
      </c>
      <c r="N187" s="137" t="s">
        <v>41</v>
      </c>
      <c r="O187" s="18"/>
      <c r="P187" s="138">
        <f t="shared" si="24"/>
        <v>0</v>
      </c>
      <c r="Q187" s="138">
        <v>0</v>
      </c>
      <c r="R187" s="138">
        <f t="shared" si="25"/>
        <v>0</v>
      </c>
      <c r="S187" s="138">
        <v>0</v>
      </c>
      <c r="T187" s="139">
        <f t="shared" si="26"/>
        <v>0</v>
      </c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40" t="s">
        <v>277</v>
      </c>
      <c r="AS187" s="18"/>
      <c r="AT187" s="140" t="s">
        <v>130</v>
      </c>
      <c r="AU187" s="140" t="s">
        <v>86</v>
      </c>
      <c r="AV187" s="18"/>
      <c r="AW187" s="18"/>
      <c r="AX187" s="18"/>
      <c r="AY187" s="3" t="s">
        <v>127</v>
      </c>
      <c r="AZ187" s="18"/>
      <c r="BA187" s="18"/>
      <c r="BB187" s="18"/>
      <c r="BC187" s="18"/>
      <c r="BD187" s="18"/>
      <c r="BE187" s="141">
        <f t="shared" si="27"/>
        <v>0</v>
      </c>
      <c r="BF187" s="141">
        <f t="shared" si="28"/>
        <v>0</v>
      </c>
      <c r="BG187" s="141">
        <f t="shared" si="29"/>
        <v>0</v>
      </c>
      <c r="BH187" s="141">
        <f t="shared" si="30"/>
        <v>0</v>
      </c>
      <c r="BI187" s="141">
        <f t="shared" si="31"/>
        <v>0</v>
      </c>
      <c r="BJ187" s="3" t="s">
        <v>84</v>
      </c>
      <c r="BK187" s="141">
        <f t="shared" si="32"/>
        <v>0</v>
      </c>
      <c r="BL187" s="3" t="s">
        <v>277</v>
      </c>
      <c r="BM187" s="140" t="s">
        <v>841</v>
      </c>
    </row>
    <row r="188" spans="1:65" ht="16.5" customHeight="1">
      <c r="A188" s="18"/>
      <c r="B188" s="19"/>
      <c r="C188" s="169" t="s">
        <v>524</v>
      </c>
      <c r="D188" s="169" t="s">
        <v>302</v>
      </c>
      <c r="E188" s="170" t="s">
        <v>1116</v>
      </c>
      <c r="F188" s="171" t="s">
        <v>1117</v>
      </c>
      <c r="G188" s="172" t="s">
        <v>280</v>
      </c>
      <c r="H188" s="173">
        <v>1</v>
      </c>
      <c r="I188" s="174"/>
      <c r="J188" s="175">
        <f t="shared" si="23"/>
        <v>0</v>
      </c>
      <c r="K188" s="171" t="s">
        <v>134</v>
      </c>
      <c r="L188" s="176"/>
      <c r="M188" s="177" t="s">
        <v>1</v>
      </c>
      <c r="N188" s="178" t="s">
        <v>41</v>
      </c>
      <c r="O188" s="18"/>
      <c r="P188" s="138">
        <f t="shared" si="24"/>
        <v>0</v>
      </c>
      <c r="Q188" s="138">
        <v>1.2999999999999999E-3</v>
      </c>
      <c r="R188" s="138">
        <f t="shared" si="25"/>
        <v>1.2999999999999999E-3</v>
      </c>
      <c r="S188" s="138">
        <v>0</v>
      </c>
      <c r="T188" s="139">
        <f t="shared" si="26"/>
        <v>0</v>
      </c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40" t="s">
        <v>354</v>
      </c>
      <c r="AS188" s="18"/>
      <c r="AT188" s="140" t="s">
        <v>302</v>
      </c>
      <c r="AU188" s="140" t="s">
        <v>86</v>
      </c>
      <c r="AV188" s="18"/>
      <c r="AW188" s="18"/>
      <c r="AX188" s="18"/>
      <c r="AY188" s="3" t="s">
        <v>127</v>
      </c>
      <c r="AZ188" s="18"/>
      <c r="BA188" s="18"/>
      <c r="BB188" s="18"/>
      <c r="BC188" s="18"/>
      <c r="BD188" s="18"/>
      <c r="BE188" s="141">
        <f t="shared" si="27"/>
        <v>0</v>
      </c>
      <c r="BF188" s="141">
        <f t="shared" si="28"/>
        <v>0</v>
      </c>
      <c r="BG188" s="141">
        <f t="shared" si="29"/>
        <v>0</v>
      </c>
      <c r="BH188" s="141">
        <f t="shared" si="30"/>
        <v>0</v>
      </c>
      <c r="BI188" s="141">
        <f t="shared" si="31"/>
        <v>0</v>
      </c>
      <c r="BJ188" s="3" t="s">
        <v>84</v>
      </c>
      <c r="BK188" s="141">
        <f t="shared" si="32"/>
        <v>0</v>
      </c>
      <c r="BL188" s="3" t="s">
        <v>277</v>
      </c>
      <c r="BM188" s="140" t="s">
        <v>851</v>
      </c>
    </row>
    <row r="189" spans="1:65" ht="16.5" customHeight="1">
      <c r="A189" s="18"/>
      <c r="B189" s="19"/>
      <c r="C189" s="129" t="s">
        <v>530</v>
      </c>
      <c r="D189" s="129" t="s">
        <v>130</v>
      </c>
      <c r="E189" s="130" t="s">
        <v>1118</v>
      </c>
      <c r="F189" s="131" t="s">
        <v>1119</v>
      </c>
      <c r="G189" s="132" t="s">
        <v>280</v>
      </c>
      <c r="H189" s="133">
        <v>1</v>
      </c>
      <c r="I189" s="134"/>
      <c r="J189" s="135">
        <f t="shared" si="23"/>
        <v>0</v>
      </c>
      <c r="K189" s="131" t="s">
        <v>134</v>
      </c>
      <c r="L189" s="19"/>
      <c r="M189" s="136" t="s">
        <v>1</v>
      </c>
      <c r="N189" s="137" t="s">
        <v>41</v>
      </c>
      <c r="O189" s="18"/>
      <c r="P189" s="138">
        <f t="shared" si="24"/>
        <v>0</v>
      </c>
      <c r="Q189" s="138">
        <v>0</v>
      </c>
      <c r="R189" s="138">
        <f t="shared" si="25"/>
        <v>0</v>
      </c>
      <c r="S189" s="138">
        <v>0</v>
      </c>
      <c r="T189" s="139">
        <f t="shared" si="26"/>
        <v>0</v>
      </c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40" t="s">
        <v>277</v>
      </c>
      <c r="AS189" s="18"/>
      <c r="AT189" s="140" t="s">
        <v>130</v>
      </c>
      <c r="AU189" s="140" t="s">
        <v>86</v>
      </c>
      <c r="AV189" s="18"/>
      <c r="AW189" s="18"/>
      <c r="AX189" s="18"/>
      <c r="AY189" s="3" t="s">
        <v>127</v>
      </c>
      <c r="AZ189" s="18"/>
      <c r="BA189" s="18"/>
      <c r="BB189" s="18"/>
      <c r="BC189" s="18"/>
      <c r="BD189" s="18"/>
      <c r="BE189" s="141">
        <f t="shared" si="27"/>
        <v>0</v>
      </c>
      <c r="BF189" s="141">
        <f t="shared" si="28"/>
        <v>0</v>
      </c>
      <c r="BG189" s="141">
        <f t="shared" si="29"/>
        <v>0</v>
      </c>
      <c r="BH189" s="141">
        <f t="shared" si="30"/>
        <v>0</v>
      </c>
      <c r="BI189" s="141">
        <f t="shared" si="31"/>
        <v>0</v>
      </c>
      <c r="BJ189" s="3" t="s">
        <v>84</v>
      </c>
      <c r="BK189" s="141">
        <f t="shared" si="32"/>
        <v>0</v>
      </c>
      <c r="BL189" s="3" t="s">
        <v>277</v>
      </c>
      <c r="BM189" s="140" t="s">
        <v>866</v>
      </c>
    </row>
    <row r="190" spans="1:65" ht="16.5" customHeight="1">
      <c r="A190" s="18"/>
      <c r="B190" s="19"/>
      <c r="C190" s="169" t="s">
        <v>536</v>
      </c>
      <c r="D190" s="169" t="s">
        <v>302</v>
      </c>
      <c r="E190" s="170" t="s">
        <v>1120</v>
      </c>
      <c r="F190" s="171" t="s">
        <v>1121</v>
      </c>
      <c r="G190" s="172" t="s">
        <v>280</v>
      </c>
      <c r="H190" s="173">
        <v>1</v>
      </c>
      <c r="I190" s="174"/>
      <c r="J190" s="175">
        <f t="shared" si="23"/>
        <v>0</v>
      </c>
      <c r="K190" s="171" t="s">
        <v>1</v>
      </c>
      <c r="L190" s="176"/>
      <c r="M190" s="177" t="s">
        <v>1</v>
      </c>
      <c r="N190" s="178" t="s">
        <v>41</v>
      </c>
      <c r="O190" s="18"/>
      <c r="P190" s="138">
        <f t="shared" si="24"/>
        <v>0</v>
      </c>
      <c r="Q190" s="138">
        <v>0</v>
      </c>
      <c r="R190" s="138">
        <f t="shared" si="25"/>
        <v>0</v>
      </c>
      <c r="S190" s="138">
        <v>0</v>
      </c>
      <c r="T190" s="139">
        <f t="shared" si="26"/>
        <v>0</v>
      </c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40" t="s">
        <v>354</v>
      </c>
      <c r="AS190" s="18"/>
      <c r="AT190" s="140" t="s">
        <v>302</v>
      </c>
      <c r="AU190" s="140" t="s">
        <v>86</v>
      </c>
      <c r="AV190" s="18"/>
      <c r="AW190" s="18"/>
      <c r="AX190" s="18"/>
      <c r="AY190" s="3" t="s">
        <v>127</v>
      </c>
      <c r="AZ190" s="18"/>
      <c r="BA190" s="18"/>
      <c r="BB190" s="18"/>
      <c r="BC190" s="18"/>
      <c r="BD190" s="18"/>
      <c r="BE190" s="141">
        <f t="shared" si="27"/>
        <v>0</v>
      </c>
      <c r="BF190" s="141">
        <f t="shared" si="28"/>
        <v>0</v>
      </c>
      <c r="BG190" s="141">
        <f t="shared" si="29"/>
        <v>0</v>
      </c>
      <c r="BH190" s="141">
        <f t="shared" si="30"/>
        <v>0</v>
      </c>
      <c r="BI190" s="141">
        <f t="shared" si="31"/>
        <v>0</v>
      </c>
      <c r="BJ190" s="3" t="s">
        <v>84</v>
      </c>
      <c r="BK190" s="141">
        <f t="shared" si="32"/>
        <v>0</v>
      </c>
      <c r="BL190" s="3" t="s">
        <v>277</v>
      </c>
      <c r="BM190" s="140" t="s">
        <v>878</v>
      </c>
    </row>
    <row r="191" spans="1:65" ht="16.5" customHeight="1">
      <c r="A191" s="18"/>
      <c r="B191" s="19"/>
      <c r="C191" s="129" t="s">
        <v>541</v>
      </c>
      <c r="D191" s="129" t="s">
        <v>130</v>
      </c>
      <c r="E191" s="130" t="s">
        <v>1122</v>
      </c>
      <c r="F191" s="131" t="s">
        <v>1123</v>
      </c>
      <c r="G191" s="132" t="s">
        <v>280</v>
      </c>
      <c r="H191" s="133">
        <v>1</v>
      </c>
      <c r="I191" s="134"/>
      <c r="J191" s="135">
        <f t="shared" si="23"/>
        <v>0</v>
      </c>
      <c r="K191" s="131" t="s">
        <v>134</v>
      </c>
      <c r="L191" s="19"/>
      <c r="M191" s="136" t="s">
        <v>1</v>
      </c>
      <c r="N191" s="137" t="s">
        <v>41</v>
      </c>
      <c r="O191" s="18"/>
      <c r="P191" s="138">
        <f t="shared" si="24"/>
        <v>0</v>
      </c>
      <c r="Q191" s="138">
        <v>0</v>
      </c>
      <c r="R191" s="138">
        <f t="shared" si="25"/>
        <v>0</v>
      </c>
      <c r="S191" s="138">
        <v>0</v>
      </c>
      <c r="T191" s="139">
        <f t="shared" si="26"/>
        <v>0</v>
      </c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40" t="s">
        <v>277</v>
      </c>
      <c r="AS191" s="18"/>
      <c r="AT191" s="140" t="s">
        <v>130</v>
      </c>
      <c r="AU191" s="140" t="s">
        <v>86</v>
      </c>
      <c r="AV191" s="18"/>
      <c r="AW191" s="18"/>
      <c r="AX191" s="18"/>
      <c r="AY191" s="3" t="s">
        <v>127</v>
      </c>
      <c r="AZ191" s="18"/>
      <c r="BA191" s="18"/>
      <c r="BB191" s="18"/>
      <c r="BC191" s="18"/>
      <c r="BD191" s="18"/>
      <c r="BE191" s="141">
        <f t="shared" si="27"/>
        <v>0</v>
      </c>
      <c r="BF191" s="141">
        <f t="shared" si="28"/>
        <v>0</v>
      </c>
      <c r="BG191" s="141">
        <f t="shared" si="29"/>
        <v>0</v>
      </c>
      <c r="BH191" s="141">
        <f t="shared" si="30"/>
        <v>0</v>
      </c>
      <c r="BI191" s="141">
        <f t="shared" si="31"/>
        <v>0</v>
      </c>
      <c r="BJ191" s="3" t="s">
        <v>84</v>
      </c>
      <c r="BK191" s="141">
        <f t="shared" si="32"/>
        <v>0</v>
      </c>
      <c r="BL191" s="3" t="s">
        <v>277</v>
      </c>
      <c r="BM191" s="140" t="s">
        <v>894</v>
      </c>
    </row>
    <row r="192" spans="1:65" ht="21.75" customHeight="1">
      <c r="A192" s="18"/>
      <c r="B192" s="19"/>
      <c r="C192" s="169" t="s">
        <v>546</v>
      </c>
      <c r="D192" s="169" t="s">
        <v>302</v>
      </c>
      <c r="E192" s="170" t="s">
        <v>1124</v>
      </c>
      <c r="F192" s="171" t="s">
        <v>1125</v>
      </c>
      <c r="G192" s="172" t="s">
        <v>280</v>
      </c>
      <c r="H192" s="173">
        <v>1</v>
      </c>
      <c r="I192" s="174"/>
      <c r="J192" s="175">
        <f t="shared" si="23"/>
        <v>0</v>
      </c>
      <c r="K192" s="171" t="s">
        <v>134</v>
      </c>
      <c r="L192" s="176"/>
      <c r="M192" s="177" t="s">
        <v>1</v>
      </c>
      <c r="N192" s="178" t="s">
        <v>41</v>
      </c>
      <c r="O192" s="18"/>
      <c r="P192" s="138">
        <f t="shared" si="24"/>
        <v>0</v>
      </c>
      <c r="Q192" s="138">
        <v>1E-3</v>
      </c>
      <c r="R192" s="138">
        <f t="shared" si="25"/>
        <v>1E-3</v>
      </c>
      <c r="S192" s="138">
        <v>0</v>
      </c>
      <c r="T192" s="139">
        <f t="shared" si="26"/>
        <v>0</v>
      </c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40" t="s">
        <v>354</v>
      </c>
      <c r="AS192" s="18"/>
      <c r="AT192" s="140" t="s">
        <v>302</v>
      </c>
      <c r="AU192" s="140" t="s">
        <v>86</v>
      </c>
      <c r="AV192" s="18"/>
      <c r="AW192" s="18"/>
      <c r="AX192" s="18"/>
      <c r="AY192" s="3" t="s">
        <v>127</v>
      </c>
      <c r="AZ192" s="18"/>
      <c r="BA192" s="18"/>
      <c r="BB192" s="18"/>
      <c r="BC192" s="18"/>
      <c r="BD192" s="18"/>
      <c r="BE192" s="141">
        <f t="shared" si="27"/>
        <v>0</v>
      </c>
      <c r="BF192" s="141">
        <f t="shared" si="28"/>
        <v>0</v>
      </c>
      <c r="BG192" s="141">
        <f t="shared" si="29"/>
        <v>0</v>
      </c>
      <c r="BH192" s="141">
        <f t="shared" si="30"/>
        <v>0</v>
      </c>
      <c r="BI192" s="141">
        <f t="shared" si="31"/>
        <v>0</v>
      </c>
      <c r="BJ192" s="3" t="s">
        <v>84</v>
      </c>
      <c r="BK192" s="141">
        <f t="shared" si="32"/>
        <v>0</v>
      </c>
      <c r="BL192" s="3" t="s">
        <v>277</v>
      </c>
      <c r="BM192" s="140" t="s">
        <v>903</v>
      </c>
    </row>
    <row r="193" spans="1:65" ht="24" customHeight="1">
      <c r="A193" s="18"/>
      <c r="B193" s="19"/>
      <c r="C193" s="129" t="s">
        <v>550</v>
      </c>
      <c r="D193" s="129" t="s">
        <v>130</v>
      </c>
      <c r="E193" s="130" t="s">
        <v>1126</v>
      </c>
      <c r="F193" s="131" t="s">
        <v>1127</v>
      </c>
      <c r="G193" s="132" t="s">
        <v>1085</v>
      </c>
      <c r="H193" s="133">
        <v>1</v>
      </c>
      <c r="I193" s="134"/>
      <c r="J193" s="135">
        <f t="shared" si="23"/>
        <v>0</v>
      </c>
      <c r="K193" s="131" t="s">
        <v>1</v>
      </c>
      <c r="L193" s="19"/>
      <c r="M193" s="136" t="s">
        <v>1</v>
      </c>
      <c r="N193" s="137" t="s">
        <v>41</v>
      </c>
      <c r="O193" s="18"/>
      <c r="P193" s="138">
        <f t="shared" si="24"/>
        <v>0</v>
      </c>
      <c r="Q193" s="138">
        <v>0</v>
      </c>
      <c r="R193" s="138">
        <f t="shared" si="25"/>
        <v>0</v>
      </c>
      <c r="S193" s="138">
        <v>0</v>
      </c>
      <c r="T193" s="139">
        <f t="shared" si="26"/>
        <v>0</v>
      </c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40" t="s">
        <v>277</v>
      </c>
      <c r="AS193" s="18"/>
      <c r="AT193" s="140" t="s">
        <v>130</v>
      </c>
      <c r="AU193" s="140" t="s">
        <v>86</v>
      </c>
      <c r="AV193" s="18"/>
      <c r="AW193" s="18"/>
      <c r="AX193" s="18"/>
      <c r="AY193" s="3" t="s">
        <v>127</v>
      </c>
      <c r="AZ193" s="18"/>
      <c r="BA193" s="18"/>
      <c r="BB193" s="18"/>
      <c r="BC193" s="18"/>
      <c r="BD193" s="18"/>
      <c r="BE193" s="141">
        <f t="shared" si="27"/>
        <v>0</v>
      </c>
      <c r="BF193" s="141">
        <f t="shared" si="28"/>
        <v>0</v>
      </c>
      <c r="BG193" s="141">
        <f t="shared" si="29"/>
        <v>0</v>
      </c>
      <c r="BH193" s="141">
        <f t="shared" si="30"/>
        <v>0</v>
      </c>
      <c r="BI193" s="141">
        <f t="shared" si="31"/>
        <v>0</v>
      </c>
      <c r="BJ193" s="3" t="s">
        <v>84</v>
      </c>
      <c r="BK193" s="141">
        <f t="shared" si="32"/>
        <v>0</v>
      </c>
      <c r="BL193" s="3" t="s">
        <v>277</v>
      </c>
      <c r="BM193" s="140" t="s">
        <v>911</v>
      </c>
    </row>
    <row r="194" spans="1:65" ht="33" customHeight="1">
      <c r="A194" s="18"/>
      <c r="B194" s="19"/>
      <c r="C194" s="129" t="s">
        <v>554</v>
      </c>
      <c r="D194" s="129" t="s">
        <v>130</v>
      </c>
      <c r="E194" s="130" t="s">
        <v>1128</v>
      </c>
      <c r="F194" s="131" t="s">
        <v>1129</v>
      </c>
      <c r="G194" s="132" t="s">
        <v>1085</v>
      </c>
      <c r="H194" s="133">
        <v>1</v>
      </c>
      <c r="I194" s="134"/>
      <c r="J194" s="135">
        <f t="shared" si="23"/>
        <v>0</v>
      </c>
      <c r="K194" s="131" t="s">
        <v>1</v>
      </c>
      <c r="L194" s="19"/>
      <c r="M194" s="136" t="s">
        <v>1</v>
      </c>
      <c r="N194" s="137" t="s">
        <v>41</v>
      </c>
      <c r="O194" s="18"/>
      <c r="P194" s="138">
        <f t="shared" si="24"/>
        <v>0</v>
      </c>
      <c r="Q194" s="138">
        <v>0</v>
      </c>
      <c r="R194" s="138">
        <f t="shared" si="25"/>
        <v>0</v>
      </c>
      <c r="S194" s="138">
        <v>0</v>
      </c>
      <c r="T194" s="139">
        <f t="shared" si="26"/>
        <v>0</v>
      </c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40" t="s">
        <v>277</v>
      </c>
      <c r="AS194" s="18"/>
      <c r="AT194" s="140" t="s">
        <v>130</v>
      </c>
      <c r="AU194" s="140" t="s">
        <v>86</v>
      </c>
      <c r="AV194" s="18"/>
      <c r="AW194" s="18"/>
      <c r="AX194" s="18"/>
      <c r="AY194" s="3" t="s">
        <v>127</v>
      </c>
      <c r="AZ194" s="18"/>
      <c r="BA194" s="18"/>
      <c r="BB194" s="18"/>
      <c r="BC194" s="18"/>
      <c r="BD194" s="18"/>
      <c r="BE194" s="141">
        <f t="shared" si="27"/>
        <v>0</v>
      </c>
      <c r="BF194" s="141">
        <f t="shared" si="28"/>
        <v>0</v>
      </c>
      <c r="BG194" s="141">
        <f t="shared" si="29"/>
        <v>0</v>
      </c>
      <c r="BH194" s="141">
        <f t="shared" si="30"/>
        <v>0</v>
      </c>
      <c r="BI194" s="141">
        <f t="shared" si="31"/>
        <v>0</v>
      </c>
      <c r="BJ194" s="3" t="s">
        <v>84</v>
      </c>
      <c r="BK194" s="141">
        <f t="shared" si="32"/>
        <v>0</v>
      </c>
      <c r="BL194" s="3" t="s">
        <v>277</v>
      </c>
      <c r="BM194" s="140" t="s">
        <v>921</v>
      </c>
    </row>
    <row r="195" spans="1:65" ht="16.5" customHeight="1">
      <c r="A195" s="18"/>
      <c r="B195" s="19"/>
      <c r="C195" s="129" t="s">
        <v>568</v>
      </c>
      <c r="D195" s="129" t="s">
        <v>130</v>
      </c>
      <c r="E195" s="130" t="s">
        <v>1130</v>
      </c>
      <c r="F195" s="131" t="s">
        <v>1131</v>
      </c>
      <c r="G195" s="132" t="s">
        <v>1085</v>
      </c>
      <c r="H195" s="133">
        <v>1</v>
      </c>
      <c r="I195" s="134"/>
      <c r="J195" s="135">
        <f t="shared" si="23"/>
        <v>0</v>
      </c>
      <c r="K195" s="131" t="s">
        <v>1</v>
      </c>
      <c r="L195" s="19"/>
      <c r="M195" s="136" t="s">
        <v>1</v>
      </c>
      <c r="N195" s="137" t="s">
        <v>41</v>
      </c>
      <c r="O195" s="18"/>
      <c r="P195" s="138">
        <f t="shared" si="24"/>
        <v>0</v>
      </c>
      <c r="Q195" s="138">
        <v>0</v>
      </c>
      <c r="R195" s="138">
        <f t="shared" si="25"/>
        <v>0</v>
      </c>
      <c r="S195" s="138">
        <v>0</v>
      </c>
      <c r="T195" s="139">
        <f t="shared" si="26"/>
        <v>0</v>
      </c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40" t="s">
        <v>277</v>
      </c>
      <c r="AS195" s="18"/>
      <c r="AT195" s="140" t="s">
        <v>130</v>
      </c>
      <c r="AU195" s="140" t="s">
        <v>86</v>
      </c>
      <c r="AV195" s="18"/>
      <c r="AW195" s="18"/>
      <c r="AX195" s="18"/>
      <c r="AY195" s="3" t="s">
        <v>127</v>
      </c>
      <c r="AZ195" s="18"/>
      <c r="BA195" s="18"/>
      <c r="BB195" s="18"/>
      <c r="BC195" s="18"/>
      <c r="BD195" s="18"/>
      <c r="BE195" s="141">
        <f t="shared" si="27"/>
        <v>0</v>
      </c>
      <c r="BF195" s="141">
        <f t="shared" si="28"/>
        <v>0</v>
      </c>
      <c r="BG195" s="141">
        <f t="shared" si="29"/>
        <v>0</v>
      </c>
      <c r="BH195" s="141">
        <f t="shared" si="30"/>
        <v>0</v>
      </c>
      <c r="BI195" s="141">
        <f t="shared" si="31"/>
        <v>0</v>
      </c>
      <c r="BJ195" s="3" t="s">
        <v>84</v>
      </c>
      <c r="BK195" s="141">
        <f t="shared" si="32"/>
        <v>0</v>
      </c>
      <c r="BL195" s="3" t="s">
        <v>277</v>
      </c>
      <c r="BM195" s="140" t="s">
        <v>947</v>
      </c>
    </row>
    <row r="196" spans="1:65" ht="24" customHeight="1">
      <c r="A196" s="18"/>
      <c r="B196" s="19"/>
      <c r="C196" s="169" t="s">
        <v>576</v>
      </c>
      <c r="D196" s="169" t="s">
        <v>302</v>
      </c>
      <c r="E196" s="170" t="s">
        <v>1132</v>
      </c>
      <c r="F196" s="171" t="s">
        <v>1133</v>
      </c>
      <c r="G196" s="172" t="s">
        <v>280</v>
      </c>
      <c r="H196" s="173">
        <v>1</v>
      </c>
      <c r="I196" s="174"/>
      <c r="J196" s="175">
        <f t="shared" si="23"/>
        <v>0</v>
      </c>
      <c r="K196" s="171" t="s">
        <v>1</v>
      </c>
      <c r="L196" s="176"/>
      <c r="M196" s="177" t="s">
        <v>1</v>
      </c>
      <c r="N196" s="178" t="s">
        <v>41</v>
      </c>
      <c r="O196" s="18"/>
      <c r="P196" s="138">
        <f t="shared" si="24"/>
        <v>0</v>
      </c>
      <c r="Q196" s="138">
        <v>0</v>
      </c>
      <c r="R196" s="138">
        <f t="shared" si="25"/>
        <v>0</v>
      </c>
      <c r="S196" s="138">
        <v>0</v>
      </c>
      <c r="T196" s="139">
        <f t="shared" si="26"/>
        <v>0</v>
      </c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40" t="s">
        <v>354</v>
      </c>
      <c r="AS196" s="18"/>
      <c r="AT196" s="140" t="s">
        <v>302</v>
      </c>
      <c r="AU196" s="140" t="s">
        <v>86</v>
      </c>
      <c r="AV196" s="18"/>
      <c r="AW196" s="18"/>
      <c r="AX196" s="18"/>
      <c r="AY196" s="3" t="s">
        <v>127</v>
      </c>
      <c r="AZ196" s="18"/>
      <c r="BA196" s="18"/>
      <c r="BB196" s="18"/>
      <c r="BC196" s="18"/>
      <c r="BD196" s="18"/>
      <c r="BE196" s="141">
        <f t="shared" si="27"/>
        <v>0</v>
      </c>
      <c r="BF196" s="141">
        <f t="shared" si="28"/>
        <v>0</v>
      </c>
      <c r="BG196" s="141">
        <f t="shared" si="29"/>
        <v>0</v>
      </c>
      <c r="BH196" s="141">
        <f t="shared" si="30"/>
        <v>0</v>
      </c>
      <c r="BI196" s="141">
        <f t="shared" si="31"/>
        <v>0</v>
      </c>
      <c r="BJ196" s="3" t="s">
        <v>84</v>
      </c>
      <c r="BK196" s="141">
        <f t="shared" si="32"/>
        <v>0</v>
      </c>
      <c r="BL196" s="3" t="s">
        <v>277</v>
      </c>
      <c r="BM196" s="140" t="s">
        <v>955</v>
      </c>
    </row>
    <row r="197" spans="1:65" ht="24" customHeight="1">
      <c r="A197" s="18"/>
      <c r="B197" s="19"/>
      <c r="C197" s="129" t="s">
        <v>580</v>
      </c>
      <c r="D197" s="129" t="s">
        <v>130</v>
      </c>
      <c r="E197" s="130" t="s">
        <v>1134</v>
      </c>
      <c r="F197" s="131" t="s">
        <v>1135</v>
      </c>
      <c r="G197" s="132" t="s">
        <v>1085</v>
      </c>
      <c r="H197" s="133">
        <v>1</v>
      </c>
      <c r="I197" s="134"/>
      <c r="J197" s="135">
        <f t="shared" si="23"/>
        <v>0</v>
      </c>
      <c r="K197" s="131" t="s">
        <v>1</v>
      </c>
      <c r="L197" s="19"/>
      <c r="M197" s="136" t="s">
        <v>1</v>
      </c>
      <c r="N197" s="137" t="s">
        <v>41</v>
      </c>
      <c r="O197" s="18"/>
      <c r="P197" s="138">
        <f t="shared" si="24"/>
        <v>0</v>
      </c>
      <c r="Q197" s="138">
        <v>0</v>
      </c>
      <c r="R197" s="138">
        <f t="shared" si="25"/>
        <v>0</v>
      </c>
      <c r="S197" s="138">
        <v>0</v>
      </c>
      <c r="T197" s="139">
        <f t="shared" si="26"/>
        <v>0</v>
      </c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40" t="s">
        <v>277</v>
      </c>
      <c r="AS197" s="18"/>
      <c r="AT197" s="140" t="s">
        <v>130</v>
      </c>
      <c r="AU197" s="140" t="s">
        <v>86</v>
      </c>
      <c r="AV197" s="18"/>
      <c r="AW197" s="18"/>
      <c r="AX197" s="18"/>
      <c r="AY197" s="3" t="s">
        <v>127</v>
      </c>
      <c r="AZ197" s="18"/>
      <c r="BA197" s="18"/>
      <c r="BB197" s="18"/>
      <c r="BC197" s="18"/>
      <c r="BD197" s="18"/>
      <c r="BE197" s="141">
        <f t="shared" si="27"/>
        <v>0</v>
      </c>
      <c r="BF197" s="141">
        <f t="shared" si="28"/>
        <v>0</v>
      </c>
      <c r="BG197" s="141">
        <f t="shared" si="29"/>
        <v>0</v>
      </c>
      <c r="BH197" s="141">
        <f t="shared" si="30"/>
        <v>0</v>
      </c>
      <c r="BI197" s="141">
        <f t="shared" si="31"/>
        <v>0</v>
      </c>
      <c r="BJ197" s="3" t="s">
        <v>84</v>
      </c>
      <c r="BK197" s="141">
        <f t="shared" si="32"/>
        <v>0</v>
      </c>
      <c r="BL197" s="3" t="s">
        <v>277</v>
      </c>
      <c r="BM197" s="140" t="s">
        <v>964</v>
      </c>
    </row>
    <row r="198" spans="1:65" ht="24" customHeight="1">
      <c r="A198" s="18"/>
      <c r="B198" s="19"/>
      <c r="C198" s="129" t="s">
        <v>588</v>
      </c>
      <c r="D198" s="129" t="s">
        <v>130</v>
      </c>
      <c r="E198" s="130" t="s">
        <v>1136</v>
      </c>
      <c r="F198" s="131" t="s">
        <v>1137</v>
      </c>
      <c r="G198" s="132" t="s">
        <v>1085</v>
      </c>
      <c r="H198" s="133">
        <v>1</v>
      </c>
      <c r="I198" s="134"/>
      <c r="J198" s="135">
        <f t="shared" si="23"/>
        <v>0</v>
      </c>
      <c r="K198" s="131" t="s">
        <v>134</v>
      </c>
      <c r="L198" s="19"/>
      <c r="M198" s="136" t="s">
        <v>1</v>
      </c>
      <c r="N198" s="137" t="s">
        <v>41</v>
      </c>
      <c r="O198" s="18"/>
      <c r="P198" s="138">
        <f t="shared" si="24"/>
        <v>0</v>
      </c>
      <c r="Q198" s="138">
        <v>3.0361909999999999E-2</v>
      </c>
      <c r="R198" s="138">
        <f t="shared" si="25"/>
        <v>3.0361909999999999E-2</v>
      </c>
      <c r="S198" s="138">
        <v>0</v>
      </c>
      <c r="T198" s="139">
        <f t="shared" si="26"/>
        <v>0</v>
      </c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40" t="s">
        <v>277</v>
      </c>
      <c r="AS198" s="18"/>
      <c r="AT198" s="140" t="s">
        <v>130</v>
      </c>
      <c r="AU198" s="140" t="s">
        <v>86</v>
      </c>
      <c r="AV198" s="18"/>
      <c r="AW198" s="18"/>
      <c r="AX198" s="18"/>
      <c r="AY198" s="3" t="s">
        <v>127</v>
      </c>
      <c r="AZ198" s="18"/>
      <c r="BA198" s="18"/>
      <c r="BB198" s="18"/>
      <c r="BC198" s="18"/>
      <c r="BD198" s="18"/>
      <c r="BE198" s="141">
        <f t="shared" si="27"/>
        <v>0</v>
      </c>
      <c r="BF198" s="141">
        <f t="shared" si="28"/>
        <v>0</v>
      </c>
      <c r="BG198" s="141">
        <f t="shared" si="29"/>
        <v>0</v>
      </c>
      <c r="BH198" s="141">
        <f t="shared" si="30"/>
        <v>0</v>
      </c>
      <c r="BI198" s="141">
        <f t="shared" si="31"/>
        <v>0</v>
      </c>
      <c r="BJ198" s="3" t="s">
        <v>84</v>
      </c>
      <c r="BK198" s="141">
        <f t="shared" si="32"/>
        <v>0</v>
      </c>
      <c r="BL198" s="3" t="s">
        <v>277</v>
      </c>
      <c r="BM198" s="140" t="s">
        <v>972</v>
      </c>
    </row>
    <row r="199" spans="1:65" ht="24" customHeight="1">
      <c r="A199" s="18"/>
      <c r="B199" s="19"/>
      <c r="C199" s="129" t="s">
        <v>592</v>
      </c>
      <c r="D199" s="129" t="s">
        <v>130</v>
      </c>
      <c r="E199" s="130" t="s">
        <v>1138</v>
      </c>
      <c r="F199" s="131" t="s">
        <v>1139</v>
      </c>
      <c r="G199" s="132" t="s">
        <v>1085</v>
      </c>
      <c r="H199" s="133">
        <v>1</v>
      </c>
      <c r="I199" s="134"/>
      <c r="J199" s="135">
        <f t="shared" si="23"/>
        <v>0</v>
      </c>
      <c r="K199" s="131" t="s">
        <v>134</v>
      </c>
      <c r="L199" s="19"/>
      <c r="M199" s="136" t="s">
        <v>1</v>
      </c>
      <c r="N199" s="137" t="s">
        <v>41</v>
      </c>
      <c r="O199" s="18"/>
      <c r="P199" s="138">
        <f t="shared" si="24"/>
        <v>0</v>
      </c>
      <c r="Q199" s="138">
        <v>3.6361909999999997E-2</v>
      </c>
      <c r="R199" s="138">
        <f t="shared" si="25"/>
        <v>3.6361909999999997E-2</v>
      </c>
      <c r="S199" s="138">
        <v>0</v>
      </c>
      <c r="T199" s="139">
        <f t="shared" si="26"/>
        <v>0</v>
      </c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40" t="s">
        <v>277</v>
      </c>
      <c r="AS199" s="18"/>
      <c r="AT199" s="140" t="s">
        <v>130</v>
      </c>
      <c r="AU199" s="140" t="s">
        <v>86</v>
      </c>
      <c r="AV199" s="18"/>
      <c r="AW199" s="18"/>
      <c r="AX199" s="18"/>
      <c r="AY199" s="3" t="s">
        <v>127</v>
      </c>
      <c r="AZ199" s="18"/>
      <c r="BA199" s="18"/>
      <c r="BB199" s="18"/>
      <c r="BC199" s="18"/>
      <c r="BD199" s="18"/>
      <c r="BE199" s="141">
        <f t="shared" si="27"/>
        <v>0</v>
      </c>
      <c r="BF199" s="141">
        <f t="shared" si="28"/>
        <v>0</v>
      </c>
      <c r="BG199" s="141">
        <f t="shared" si="29"/>
        <v>0</v>
      </c>
      <c r="BH199" s="141">
        <f t="shared" si="30"/>
        <v>0</v>
      </c>
      <c r="BI199" s="141">
        <f t="shared" si="31"/>
        <v>0</v>
      </c>
      <c r="BJ199" s="3" t="s">
        <v>84</v>
      </c>
      <c r="BK199" s="141">
        <f t="shared" si="32"/>
        <v>0</v>
      </c>
      <c r="BL199" s="3" t="s">
        <v>277</v>
      </c>
      <c r="BM199" s="140" t="s">
        <v>1140</v>
      </c>
    </row>
    <row r="200" spans="1:65" ht="24" customHeight="1">
      <c r="A200" s="18"/>
      <c r="B200" s="19"/>
      <c r="C200" s="129" t="s">
        <v>596</v>
      </c>
      <c r="D200" s="129" t="s">
        <v>130</v>
      </c>
      <c r="E200" s="130" t="s">
        <v>1141</v>
      </c>
      <c r="F200" s="131" t="s">
        <v>1142</v>
      </c>
      <c r="G200" s="132" t="s">
        <v>1085</v>
      </c>
      <c r="H200" s="133">
        <v>14</v>
      </c>
      <c r="I200" s="134"/>
      <c r="J200" s="135">
        <f t="shared" si="23"/>
        <v>0</v>
      </c>
      <c r="K200" s="131" t="s">
        <v>134</v>
      </c>
      <c r="L200" s="19"/>
      <c r="M200" s="136" t="s">
        <v>1</v>
      </c>
      <c r="N200" s="137" t="s">
        <v>41</v>
      </c>
      <c r="O200" s="18"/>
      <c r="P200" s="138">
        <f t="shared" si="24"/>
        <v>0</v>
      </c>
      <c r="Q200" s="138">
        <v>2.4914000000000002E-4</v>
      </c>
      <c r="R200" s="138">
        <f t="shared" si="25"/>
        <v>3.48796E-3</v>
      </c>
      <c r="S200" s="138">
        <v>0</v>
      </c>
      <c r="T200" s="139">
        <f t="shared" si="26"/>
        <v>0</v>
      </c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40" t="s">
        <v>277</v>
      </c>
      <c r="AS200" s="18"/>
      <c r="AT200" s="140" t="s">
        <v>130</v>
      </c>
      <c r="AU200" s="140" t="s">
        <v>86</v>
      </c>
      <c r="AV200" s="18"/>
      <c r="AW200" s="18"/>
      <c r="AX200" s="18"/>
      <c r="AY200" s="3" t="s">
        <v>127</v>
      </c>
      <c r="AZ200" s="18"/>
      <c r="BA200" s="18"/>
      <c r="BB200" s="18"/>
      <c r="BC200" s="18"/>
      <c r="BD200" s="18"/>
      <c r="BE200" s="141">
        <f t="shared" si="27"/>
        <v>0</v>
      </c>
      <c r="BF200" s="141">
        <f t="shared" si="28"/>
        <v>0</v>
      </c>
      <c r="BG200" s="141">
        <f t="shared" si="29"/>
        <v>0</v>
      </c>
      <c r="BH200" s="141">
        <f t="shared" si="30"/>
        <v>0</v>
      </c>
      <c r="BI200" s="141">
        <f t="shared" si="31"/>
        <v>0</v>
      </c>
      <c r="BJ200" s="3" t="s">
        <v>84</v>
      </c>
      <c r="BK200" s="141">
        <f t="shared" si="32"/>
        <v>0</v>
      </c>
      <c r="BL200" s="3" t="s">
        <v>277</v>
      </c>
      <c r="BM200" s="140" t="s">
        <v>1143</v>
      </c>
    </row>
    <row r="201" spans="1:65" ht="33" customHeight="1">
      <c r="A201" s="18"/>
      <c r="B201" s="19"/>
      <c r="C201" s="129" t="s">
        <v>601</v>
      </c>
      <c r="D201" s="129" t="s">
        <v>130</v>
      </c>
      <c r="E201" s="130" t="s">
        <v>1144</v>
      </c>
      <c r="F201" s="131" t="s">
        <v>1145</v>
      </c>
      <c r="G201" s="132" t="s">
        <v>1085</v>
      </c>
      <c r="H201" s="133">
        <v>1</v>
      </c>
      <c r="I201" s="134"/>
      <c r="J201" s="135">
        <f t="shared" si="23"/>
        <v>0</v>
      </c>
      <c r="K201" s="131" t="s">
        <v>1</v>
      </c>
      <c r="L201" s="19"/>
      <c r="M201" s="136" t="s">
        <v>1</v>
      </c>
      <c r="N201" s="137" t="s">
        <v>41</v>
      </c>
      <c r="O201" s="18"/>
      <c r="P201" s="138">
        <f t="shared" si="24"/>
        <v>0</v>
      </c>
      <c r="Q201" s="138">
        <v>0</v>
      </c>
      <c r="R201" s="138">
        <f t="shared" si="25"/>
        <v>0</v>
      </c>
      <c r="S201" s="138">
        <v>0</v>
      </c>
      <c r="T201" s="139">
        <f t="shared" si="26"/>
        <v>0</v>
      </c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40" t="s">
        <v>277</v>
      </c>
      <c r="AS201" s="18"/>
      <c r="AT201" s="140" t="s">
        <v>130</v>
      </c>
      <c r="AU201" s="140" t="s">
        <v>86</v>
      </c>
      <c r="AV201" s="18"/>
      <c r="AW201" s="18"/>
      <c r="AX201" s="18"/>
      <c r="AY201" s="3" t="s">
        <v>127</v>
      </c>
      <c r="AZ201" s="18"/>
      <c r="BA201" s="18"/>
      <c r="BB201" s="18"/>
      <c r="BC201" s="18"/>
      <c r="BD201" s="18"/>
      <c r="BE201" s="141">
        <f t="shared" si="27"/>
        <v>0</v>
      </c>
      <c r="BF201" s="141">
        <f t="shared" si="28"/>
        <v>0</v>
      </c>
      <c r="BG201" s="141">
        <f t="shared" si="29"/>
        <v>0</v>
      </c>
      <c r="BH201" s="141">
        <f t="shared" si="30"/>
        <v>0</v>
      </c>
      <c r="BI201" s="141">
        <f t="shared" si="31"/>
        <v>0</v>
      </c>
      <c r="BJ201" s="3" t="s">
        <v>84</v>
      </c>
      <c r="BK201" s="141">
        <f t="shared" si="32"/>
        <v>0</v>
      </c>
      <c r="BL201" s="3" t="s">
        <v>277</v>
      </c>
      <c r="BM201" s="140" t="s">
        <v>1146</v>
      </c>
    </row>
    <row r="202" spans="1:65" ht="24" customHeight="1">
      <c r="A202" s="18"/>
      <c r="B202" s="19"/>
      <c r="C202" s="129" t="s">
        <v>607</v>
      </c>
      <c r="D202" s="129" t="s">
        <v>130</v>
      </c>
      <c r="E202" s="130" t="s">
        <v>1147</v>
      </c>
      <c r="F202" s="131" t="s">
        <v>1148</v>
      </c>
      <c r="G202" s="132" t="s">
        <v>1085</v>
      </c>
      <c r="H202" s="133">
        <v>1</v>
      </c>
      <c r="I202" s="134"/>
      <c r="J202" s="135">
        <f t="shared" si="23"/>
        <v>0</v>
      </c>
      <c r="K202" s="131" t="s">
        <v>1</v>
      </c>
      <c r="L202" s="19"/>
      <c r="M202" s="136" t="s">
        <v>1</v>
      </c>
      <c r="N202" s="137" t="s">
        <v>41</v>
      </c>
      <c r="O202" s="18"/>
      <c r="P202" s="138">
        <f t="shared" si="24"/>
        <v>0</v>
      </c>
      <c r="Q202" s="138">
        <v>0</v>
      </c>
      <c r="R202" s="138">
        <f t="shared" si="25"/>
        <v>0</v>
      </c>
      <c r="S202" s="138">
        <v>0</v>
      </c>
      <c r="T202" s="139">
        <f t="shared" si="26"/>
        <v>0</v>
      </c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40" t="s">
        <v>277</v>
      </c>
      <c r="AS202" s="18"/>
      <c r="AT202" s="140" t="s">
        <v>130</v>
      </c>
      <c r="AU202" s="140" t="s">
        <v>86</v>
      </c>
      <c r="AV202" s="18"/>
      <c r="AW202" s="18"/>
      <c r="AX202" s="18"/>
      <c r="AY202" s="3" t="s">
        <v>127</v>
      </c>
      <c r="AZ202" s="18"/>
      <c r="BA202" s="18"/>
      <c r="BB202" s="18"/>
      <c r="BC202" s="18"/>
      <c r="BD202" s="18"/>
      <c r="BE202" s="141">
        <f t="shared" si="27"/>
        <v>0</v>
      </c>
      <c r="BF202" s="141">
        <f t="shared" si="28"/>
        <v>0</v>
      </c>
      <c r="BG202" s="141">
        <f t="shared" si="29"/>
        <v>0</v>
      </c>
      <c r="BH202" s="141">
        <f t="shared" si="30"/>
        <v>0</v>
      </c>
      <c r="BI202" s="141">
        <f t="shared" si="31"/>
        <v>0</v>
      </c>
      <c r="BJ202" s="3" t="s">
        <v>84</v>
      </c>
      <c r="BK202" s="141">
        <f t="shared" si="32"/>
        <v>0</v>
      </c>
      <c r="BL202" s="3" t="s">
        <v>277</v>
      </c>
      <c r="BM202" s="140" t="s">
        <v>1149</v>
      </c>
    </row>
    <row r="203" spans="1:65" ht="24" customHeight="1">
      <c r="A203" s="18"/>
      <c r="B203" s="19"/>
      <c r="C203" s="129" t="s">
        <v>615</v>
      </c>
      <c r="D203" s="129" t="s">
        <v>130</v>
      </c>
      <c r="E203" s="130" t="s">
        <v>1150</v>
      </c>
      <c r="F203" s="131" t="s">
        <v>1151</v>
      </c>
      <c r="G203" s="132" t="s">
        <v>1085</v>
      </c>
      <c r="H203" s="133">
        <v>2</v>
      </c>
      <c r="I203" s="134"/>
      <c r="J203" s="135">
        <f t="shared" si="23"/>
        <v>0</v>
      </c>
      <c r="K203" s="131" t="s">
        <v>1</v>
      </c>
      <c r="L203" s="19"/>
      <c r="M203" s="136" t="s">
        <v>1</v>
      </c>
      <c r="N203" s="137" t="s">
        <v>41</v>
      </c>
      <c r="O203" s="18"/>
      <c r="P203" s="138">
        <f t="shared" si="24"/>
        <v>0</v>
      </c>
      <c r="Q203" s="138">
        <v>0</v>
      </c>
      <c r="R203" s="138">
        <f t="shared" si="25"/>
        <v>0</v>
      </c>
      <c r="S203" s="138">
        <v>0</v>
      </c>
      <c r="T203" s="139">
        <f t="shared" si="26"/>
        <v>0</v>
      </c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40" t="s">
        <v>277</v>
      </c>
      <c r="AS203" s="18"/>
      <c r="AT203" s="140" t="s">
        <v>130</v>
      </c>
      <c r="AU203" s="140" t="s">
        <v>86</v>
      </c>
      <c r="AV203" s="18"/>
      <c r="AW203" s="18"/>
      <c r="AX203" s="18"/>
      <c r="AY203" s="3" t="s">
        <v>127</v>
      </c>
      <c r="AZ203" s="18"/>
      <c r="BA203" s="18"/>
      <c r="BB203" s="18"/>
      <c r="BC203" s="18"/>
      <c r="BD203" s="18"/>
      <c r="BE203" s="141">
        <f t="shared" si="27"/>
        <v>0</v>
      </c>
      <c r="BF203" s="141">
        <f t="shared" si="28"/>
        <v>0</v>
      </c>
      <c r="BG203" s="141">
        <f t="shared" si="29"/>
        <v>0</v>
      </c>
      <c r="BH203" s="141">
        <f t="shared" si="30"/>
        <v>0</v>
      </c>
      <c r="BI203" s="141">
        <f t="shared" si="31"/>
        <v>0</v>
      </c>
      <c r="BJ203" s="3" t="s">
        <v>84</v>
      </c>
      <c r="BK203" s="141">
        <f t="shared" si="32"/>
        <v>0</v>
      </c>
      <c r="BL203" s="3" t="s">
        <v>277</v>
      </c>
      <c r="BM203" s="140" t="s">
        <v>1152</v>
      </c>
    </row>
    <row r="204" spans="1:65" ht="24" customHeight="1">
      <c r="A204" s="18"/>
      <c r="B204" s="19"/>
      <c r="C204" s="129" t="s">
        <v>622</v>
      </c>
      <c r="D204" s="129" t="s">
        <v>130</v>
      </c>
      <c r="E204" s="130" t="s">
        <v>1153</v>
      </c>
      <c r="F204" s="131" t="s">
        <v>1154</v>
      </c>
      <c r="G204" s="132" t="s">
        <v>1085</v>
      </c>
      <c r="H204" s="133">
        <v>5</v>
      </c>
      <c r="I204" s="134"/>
      <c r="J204" s="135">
        <f t="shared" si="23"/>
        <v>0</v>
      </c>
      <c r="K204" s="131" t="s">
        <v>1</v>
      </c>
      <c r="L204" s="19"/>
      <c r="M204" s="136" t="s">
        <v>1</v>
      </c>
      <c r="N204" s="137" t="s">
        <v>41</v>
      </c>
      <c r="O204" s="18"/>
      <c r="P204" s="138">
        <f t="shared" si="24"/>
        <v>0</v>
      </c>
      <c r="Q204" s="138">
        <v>0</v>
      </c>
      <c r="R204" s="138">
        <f t="shared" si="25"/>
        <v>0</v>
      </c>
      <c r="S204" s="138">
        <v>0</v>
      </c>
      <c r="T204" s="139">
        <f t="shared" si="26"/>
        <v>0</v>
      </c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40" t="s">
        <v>277</v>
      </c>
      <c r="AS204" s="18"/>
      <c r="AT204" s="140" t="s">
        <v>130</v>
      </c>
      <c r="AU204" s="140" t="s">
        <v>86</v>
      </c>
      <c r="AV204" s="18"/>
      <c r="AW204" s="18"/>
      <c r="AX204" s="18"/>
      <c r="AY204" s="3" t="s">
        <v>127</v>
      </c>
      <c r="AZ204" s="18"/>
      <c r="BA204" s="18"/>
      <c r="BB204" s="18"/>
      <c r="BC204" s="18"/>
      <c r="BD204" s="18"/>
      <c r="BE204" s="141">
        <f t="shared" si="27"/>
        <v>0</v>
      </c>
      <c r="BF204" s="141">
        <f t="shared" si="28"/>
        <v>0</v>
      </c>
      <c r="BG204" s="141">
        <f t="shared" si="29"/>
        <v>0</v>
      </c>
      <c r="BH204" s="141">
        <f t="shared" si="30"/>
        <v>0</v>
      </c>
      <c r="BI204" s="141">
        <f t="shared" si="31"/>
        <v>0</v>
      </c>
      <c r="BJ204" s="3" t="s">
        <v>84</v>
      </c>
      <c r="BK204" s="141">
        <f t="shared" si="32"/>
        <v>0</v>
      </c>
      <c r="BL204" s="3" t="s">
        <v>277</v>
      </c>
      <c r="BM204" s="140" t="s">
        <v>1155</v>
      </c>
    </row>
    <row r="205" spans="1:65" ht="37.5" customHeight="1">
      <c r="A205" s="18"/>
      <c r="B205" s="19"/>
      <c r="C205" s="129" t="s">
        <v>630</v>
      </c>
      <c r="D205" s="129" t="s">
        <v>130</v>
      </c>
      <c r="E205" s="130" t="s">
        <v>1156</v>
      </c>
      <c r="F205" s="131" t="s">
        <v>1157</v>
      </c>
      <c r="G205" s="132" t="s">
        <v>1085</v>
      </c>
      <c r="H205" s="133">
        <v>1</v>
      </c>
      <c r="I205" s="134"/>
      <c r="J205" s="135">
        <f t="shared" si="23"/>
        <v>0</v>
      </c>
      <c r="K205" s="131" t="s">
        <v>1</v>
      </c>
      <c r="L205" s="19"/>
      <c r="M205" s="136" t="s">
        <v>1</v>
      </c>
      <c r="N205" s="137" t="s">
        <v>41</v>
      </c>
      <c r="O205" s="18"/>
      <c r="P205" s="138">
        <f t="shared" si="24"/>
        <v>0</v>
      </c>
      <c r="Q205" s="138">
        <v>0</v>
      </c>
      <c r="R205" s="138">
        <f t="shared" si="25"/>
        <v>0</v>
      </c>
      <c r="S205" s="138">
        <v>0</v>
      </c>
      <c r="T205" s="139">
        <f t="shared" si="26"/>
        <v>0</v>
      </c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40" t="s">
        <v>277</v>
      </c>
      <c r="AS205" s="18"/>
      <c r="AT205" s="140" t="s">
        <v>130</v>
      </c>
      <c r="AU205" s="140" t="s">
        <v>86</v>
      </c>
      <c r="AV205" s="18"/>
      <c r="AW205" s="18"/>
      <c r="AX205" s="18"/>
      <c r="AY205" s="3" t="s">
        <v>127</v>
      </c>
      <c r="AZ205" s="18"/>
      <c r="BA205" s="18"/>
      <c r="BB205" s="18"/>
      <c r="BC205" s="18"/>
      <c r="BD205" s="18"/>
      <c r="BE205" s="141">
        <f t="shared" si="27"/>
        <v>0</v>
      </c>
      <c r="BF205" s="141">
        <f t="shared" si="28"/>
        <v>0</v>
      </c>
      <c r="BG205" s="141">
        <f t="shared" si="29"/>
        <v>0</v>
      </c>
      <c r="BH205" s="141">
        <f t="shared" si="30"/>
        <v>0</v>
      </c>
      <c r="BI205" s="141">
        <f t="shared" si="31"/>
        <v>0</v>
      </c>
      <c r="BJ205" s="3" t="s">
        <v>84</v>
      </c>
      <c r="BK205" s="141">
        <f t="shared" si="32"/>
        <v>0</v>
      </c>
      <c r="BL205" s="3" t="s">
        <v>277</v>
      </c>
      <c r="BM205" s="140" t="s">
        <v>1158</v>
      </c>
    </row>
    <row r="206" spans="1:65" ht="24" customHeight="1">
      <c r="A206" s="18"/>
      <c r="B206" s="19"/>
      <c r="C206" s="129" t="s">
        <v>636</v>
      </c>
      <c r="D206" s="129" t="s">
        <v>130</v>
      </c>
      <c r="E206" s="130" t="s">
        <v>1159</v>
      </c>
      <c r="F206" s="131" t="s">
        <v>1160</v>
      </c>
      <c r="G206" s="132" t="s">
        <v>1085</v>
      </c>
      <c r="H206" s="133">
        <v>1</v>
      </c>
      <c r="I206" s="134"/>
      <c r="J206" s="135">
        <f t="shared" si="23"/>
        <v>0</v>
      </c>
      <c r="K206" s="131" t="s">
        <v>1</v>
      </c>
      <c r="L206" s="19"/>
      <c r="M206" s="136" t="s">
        <v>1</v>
      </c>
      <c r="N206" s="137" t="s">
        <v>41</v>
      </c>
      <c r="O206" s="18"/>
      <c r="P206" s="138">
        <f t="shared" si="24"/>
        <v>0</v>
      </c>
      <c r="Q206" s="138">
        <v>0</v>
      </c>
      <c r="R206" s="138">
        <f t="shared" si="25"/>
        <v>0</v>
      </c>
      <c r="S206" s="138">
        <v>0</v>
      </c>
      <c r="T206" s="139">
        <f t="shared" si="26"/>
        <v>0</v>
      </c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40" t="s">
        <v>277</v>
      </c>
      <c r="AS206" s="18"/>
      <c r="AT206" s="140" t="s">
        <v>130</v>
      </c>
      <c r="AU206" s="140" t="s">
        <v>86</v>
      </c>
      <c r="AV206" s="18"/>
      <c r="AW206" s="18"/>
      <c r="AX206" s="18"/>
      <c r="AY206" s="3" t="s">
        <v>127</v>
      </c>
      <c r="AZ206" s="18"/>
      <c r="BA206" s="18"/>
      <c r="BB206" s="18"/>
      <c r="BC206" s="18"/>
      <c r="BD206" s="18"/>
      <c r="BE206" s="141">
        <f t="shared" si="27"/>
        <v>0</v>
      </c>
      <c r="BF206" s="141">
        <f t="shared" si="28"/>
        <v>0</v>
      </c>
      <c r="BG206" s="141">
        <f t="shared" si="29"/>
        <v>0</v>
      </c>
      <c r="BH206" s="141">
        <f t="shared" si="30"/>
        <v>0</v>
      </c>
      <c r="BI206" s="141">
        <f t="shared" si="31"/>
        <v>0</v>
      </c>
      <c r="BJ206" s="3" t="s">
        <v>84</v>
      </c>
      <c r="BK206" s="141">
        <f t="shared" si="32"/>
        <v>0</v>
      </c>
      <c r="BL206" s="3" t="s">
        <v>277</v>
      </c>
      <c r="BM206" s="140" t="s">
        <v>1161</v>
      </c>
    </row>
    <row r="207" spans="1:65" ht="16.5" customHeight="1">
      <c r="A207" s="18"/>
      <c r="B207" s="19"/>
      <c r="C207" s="129" t="s">
        <v>642</v>
      </c>
      <c r="D207" s="129" t="s">
        <v>130</v>
      </c>
      <c r="E207" s="130" t="s">
        <v>1162</v>
      </c>
      <c r="F207" s="131" t="s">
        <v>1163</v>
      </c>
      <c r="G207" s="132" t="s">
        <v>280</v>
      </c>
      <c r="H207" s="133">
        <v>2</v>
      </c>
      <c r="I207" s="134"/>
      <c r="J207" s="135">
        <f t="shared" si="23"/>
        <v>0</v>
      </c>
      <c r="K207" s="131" t="s">
        <v>134</v>
      </c>
      <c r="L207" s="19"/>
      <c r="M207" s="136" t="s">
        <v>1</v>
      </c>
      <c r="N207" s="137" t="s">
        <v>41</v>
      </c>
      <c r="O207" s="18"/>
      <c r="P207" s="138">
        <f t="shared" si="24"/>
        <v>0</v>
      </c>
      <c r="Q207" s="138">
        <v>2.7750000000000002E-4</v>
      </c>
      <c r="R207" s="138">
        <f t="shared" si="25"/>
        <v>5.5500000000000005E-4</v>
      </c>
      <c r="S207" s="138">
        <v>0</v>
      </c>
      <c r="T207" s="139">
        <f t="shared" si="26"/>
        <v>0</v>
      </c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40" t="s">
        <v>277</v>
      </c>
      <c r="AS207" s="18"/>
      <c r="AT207" s="140" t="s">
        <v>130</v>
      </c>
      <c r="AU207" s="140" t="s">
        <v>86</v>
      </c>
      <c r="AV207" s="18"/>
      <c r="AW207" s="18"/>
      <c r="AX207" s="18"/>
      <c r="AY207" s="3" t="s">
        <v>127</v>
      </c>
      <c r="AZ207" s="18"/>
      <c r="BA207" s="18"/>
      <c r="BB207" s="18"/>
      <c r="BC207" s="18"/>
      <c r="BD207" s="18"/>
      <c r="BE207" s="141">
        <f t="shared" si="27"/>
        <v>0</v>
      </c>
      <c r="BF207" s="141">
        <f t="shared" si="28"/>
        <v>0</v>
      </c>
      <c r="BG207" s="141">
        <f t="shared" si="29"/>
        <v>0</v>
      </c>
      <c r="BH207" s="141">
        <f t="shared" si="30"/>
        <v>0</v>
      </c>
      <c r="BI207" s="141">
        <f t="shared" si="31"/>
        <v>0</v>
      </c>
      <c r="BJ207" s="3" t="s">
        <v>84</v>
      </c>
      <c r="BK207" s="141">
        <f t="shared" si="32"/>
        <v>0</v>
      </c>
      <c r="BL207" s="3" t="s">
        <v>277</v>
      </c>
      <c r="BM207" s="140" t="s">
        <v>1164</v>
      </c>
    </row>
    <row r="208" spans="1:65" ht="16.5" customHeight="1">
      <c r="A208" s="18"/>
      <c r="B208" s="19"/>
      <c r="C208" s="129" t="s">
        <v>647</v>
      </c>
      <c r="D208" s="129" t="s">
        <v>130</v>
      </c>
      <c r="E208" s="130" t="s">
        <v>1165</v>
      </c>
      <c r="F208" s="131" t="s">
        <v>1166</v>
      </c>
      <c r="G208" s="132" t="s">
        <v>280</v>
      </c>
      <c r="H208" s="133">
        <v>2</v>
      </c>
      <c r="I208" s="134"/>
      <c r="J208" s="135">
        <f t="shared" si="23"/>
        <v>0</v>
      </c>
      <c r="K208" s="131" t="s">
        <v>1</v>
      </c>
      <c r="L208" s="19"/>
      <c r="M208" s="136" t="s">
        <v>1</v>
      </c>
      <c r="N208" s="137" t="s">
        <v>41</v>
      </c>
      <c r="O208" s="18"/>
      <c r="P208" s="138">
        <f t="shared" si="24"/>
        <v>0</v>
      </c>
      <c r="Q208" s="138">
        <v>0</v>
      </c>
      <c r="R208" s="138">
        <f t="shared" si="25"/>
        <v>0</v>
      </c>
      <c r="S208" s="138">
        <v>0</v>
      </c>
      <c r="T208" s="139">
        <f t="shared" si="26"/>
        <v>0</v>
      </c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40" t="s">
        <v>277</v>
      </c>
      <c r="AS208" s="18"/>
      <c r="AT208" s="140" t="s">
        <v>130</v>
      </c>
      <c r="AU208" s="140" t="s">
        <v>86</v>
      </c>
      <c r="AV208" s="18"/>
      <c r="AW208" s="18"/>
      <c r="AX208" s="18"/>
      <c r="AY208" s="3" t="s">
        <v>127</v>
      </c>
      <c r="AZ208" s="18"/>
      <c r="BA208" s="18"/>
      <c r="BB208" s="18"/>
      <c r="BC208" s="18"/>
      <c r="BD208" s="18"/>
      <c r="BE208" s="141">
        <f t="shared" si="27"/>
        <v>0</v>
      </c>
      <c r="BF208" s="141">
        <f t="shared" si="28"/>
        <v>0</v>
      </c>
      <c r="BG208" s="141">
        <f t="shared" si="29"/>
        <v>0</v>
      </c>
      <c r="BH208" s="141">
        <f t="shared" si="30"/>
        <v>0</v>
      </c>
      <c r="BI208" s="141">
        <f t="shared" si="31"/>
        <v>0</v>
      </c>
      <c r="BJ208" s="3" t="s">
        <v>84</v>
      </c>
      <c r="BK208" s="141">
        <f t="shared" si="32"/>
        <v>0</v>
      </c>
      <c r="BL208" s="3" t="s">
        <v>277</v>
      </c>
      <c r="BM208" s="140" t="s">
        <v>1167</v>
      </c>
    </row>
    <row r="209" spans="1:65" ht="24" customHeight="1">
      <c r="A209" s="18"/>
      <c r="B209" s="19"/>
      <c r="C209" s="129" t="s">
        <v>652</v>
      </c>
      <c r="D209" s="129" t="s">
        <v>130</v>
      </c>
      <c r="E209" s="130" t="s">
        <v>1168</v>
      </c>
      <c r="F209" s="131" t="s">
        <v>1169</v>
      </c>
      <c r="G209" s="132" t="s">
        <v>693</v>
      </c>
      <c r="H209" s="188"/>
      <c r="I209" s="134"/>
      <c r="J209" s="135">
        <f t="shared" si="23"/>
        <v>0</v>
      </c>
      <c r="K209" s="131" t="s">
        <v>134</v>
      </c>
      <c r="L209" s="19"/>
      <c r="M209" s="136" t="s">
        <v>1</v>
      </c>
      <c r="N209" s="137" t="s">
        <v>41</v>
      </c>
      <c r="O209" s="18"/>
      <c r="P209" s="138">
        <f t="shared" si="24"/>
        <v>0</v>
      </c>
      <c r="Q209" s="138">
        <v>0</v>
      </c>
      <c r="R209" s="138">
        <f t="shared" si="25"/>
        <v>0</v>
      </c>
      <c r="S209" s="138">
        <v>0</v>
      </c>
      <c r="T209" s="139">
        <f t="shared" si="26"/>
        <v>0</v>
      </c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40" t="s">
        <v>277</v>
      </c>
      <c r="AS209" s="18"/>
      <c r="AT209" s="140" t="s">
        <v>130</v>
      </c>
      <c r="AU209" s="140" t="s">
        <v>86</v>
      </c>
      <c r="AV209" s="18"/>
      <c r="AW209" s="18"/>
      <c r="AX209" s="18"/>
      <c r="AY209" s="3" t="s">
        <v>127</v>
      </c>
      <c r="AZ209" s="18"/>
      <c r="BA209" s="18"/>
      <c r="BB209" s="18"/>
      <c r="BC209" s="18"/>
      <c r="BD209" s="18"/>
      <c r="BE209" s="141">
        <f t="shared" si="27"/>
        <v>0</v>
      </c>
      <c r="BF209" s="141">
        <f t="shared" si="28"/>
        <v>0</v>
      </c>
      <c r="BG209" s="141">
        <f t="shared" si="29"/>
        <v>0</v>
      </c>
      <c r="BH209" s="141">
        <f t="shared" si="30"/>
        <v>0</v>
      </c>
      <c r="BI209" s="141">
        <f t="shared" si="31"/>
        <v>0</v>
      </c>
      <c r="BJ209" s="3" t="s">
        <v>84</v>
      </c>
      <c r="BK209" s="141">
        <f t="shared" si="32"/>
        <v>0</v>
      </c>
      <c r="BL209" s="3" t="s">
        <v>277</v>
      </c>
      <c r="BM209" s="140" t="s">
        <v>1170</v>
      </c>
    </row>
    <row r="210" spans="1:65" ht="22.5" customHeight="1">
      <c r="A210" s="117"/>
      <c r="B210" s="118"/>
      <c r="C210" s="117"/>
      <c r="D210" s="119" t="s">
        <v>75</v>
      </c>
      <c r="E210" s="127" t="s">
        <v>1171</v>
      </c>
      <c r="F210" s="127" t="s">
        <v>1172</v>
      </c>
      <c r="G210" s="117"/>
      <c r="H210" s="117"/>
      <c r="I210" s="117"/>
      <c r="J210" s="128">
        <f>BK210</f>
        <v>0</v>
      </c>
      <c r="K210" s="117"/>
      <c r="L210" s="118"/>
      <c r="M210" s="122"/>
      <c r="N210" s="117"/>
      <c r="O210" s="117"/>
      <c r="P210" s="123">
        <f>SUM(P211:P217)</f>
        <v>0</v>
      </c>
      <c r="Q210" s="117"/>
      <c r="R210" s="123">
        <f>SUM(R211:R217)</f>
        <v>7.3700000000000015E-2</v>
      </c>
      <c r="S210" s="117"/>
      <c r="T210" s="124">
        <f>SUM(T211:T217)</f>
        <v>0</v>
      </c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17"/>
      <c r="AO210" s="117"/>
      <c r="AP210" s="117"/>
      <c r="AQ210" s="117"/>
      <c r="AR210" s="119" t="s">
        <v>86</v>
      </c>
      <c r="AS210" s="117"/>
      <c r="AT210" s="125" t="s">
        <v>75</v>
      </c>
      <c r="AU210" s="125" t="s">
        <v>84</v>
      </c>
      <c r="AV210" s="117"/>
      <c r="AW210" s="117"/>
      <c r="AX210" s="117"/>
      <c r="AY210" s="119" t="s">
        <v>127</v>
      </c>
      <c r="AZ210" s="117"/>
      <c r="BA210" s="117"/>
      <c r="BB210" s="117"/>
      <c r="BC210" s="117"/>
      <c r="BD210" s="117"/>
      <c r="BE210" s="117"/>
      <c r="BF210" s="117"/>
      <c r="BG210" s="117"/>
      <c r="BH210" s="117"/>
      <c r="BI210" s="117"/>
      <c r="BJ210" s="117"/>
      <c r="BK210" s="126">
        <f>SUM(BK211:BK217)</f>
        <v>0</v>
      </c>
      <c r="BL210" s="117"/>
      <c r="BM210" s="117"/>
    </row>
    <row r="211" spans="1:65" ht="33" customHeight="1">
      <c r="A211" s="18"/>
      <c r="B211" s="19"/>
      <c r="C211" s="129" t="s">
        <v>658</v>
      </c>
      <c r="D211" s="129" t="s">
        <v>130</v>
      </c>
      <c r="E211" s="130" t="s">
        <v>1173</v>
      </c>
      <c r="F211" s="131" t="s">
        <v>1174</v>
      </c>
      <c r="G211" s="132" t="s">
        <v>1085</v>
      </c>
      <c r="H211" s="133">
        <v>2</v>
      </c>
      <c r="I211" s="134"/>
      <c r="J211" s="135">
        <f t="shared" ref="J211:J217" si="33">ROUND(I211*H211,2)</f>
        <v>0</v>
      </c>
      <c r="K211" s="131" t="s">
        <v>134</v>
      </c>
      <c r="L211" s="19"/>
      <c r="M211" s="136" t="s">
        <v>1</v>
      </c>
      <c r="N211" s="137" t="s">
        <v>41</v>
      </c>
      <c r="O211" s="18"/>
      <c r="P211" s="138">
        <f t="shared" ref="P211:P217" si="34">O211*H211</f>
        <v>0</v>
      </c>
      <c r="Q211" s="138">
        <v>9.1999999999999998E-3</v>
      </c>
      <c r="R211" s="138">
        <f t="shared" ref="R211:R217" si="35">Q211*H211</f>
        <v>1.84E-2</v>
      </c>
      <c r="S211" s="138">
        <v>0</v>
      </c>
      <c r="T211" s="139">
        <f t="shared" ref="T211:T217" si="36">S211*H211</f>
        <v>0</v>
      </c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40" t="s">
        <v>277</v>
      </c>
      <c r="AS211" s="18"/>
      <c r="AT211" s="140" t="s">
        <v>130</v>
      </c>
      <c r="AU211" s="140" t="s">
        <v>86</v>
      </c>
      <c r="AV211" s="18"/>
      <c r="AW211" s="18"/>
      <c r="AX211" s="18"/>
      <c r="AY211" s="3" t="s">
        <v>127</v>
      </c>
      <c r="AZ211" s="18"/>
      <c r="BA211" s="18"/>
      <c r="BB211" s="18"/>
      <c r="BC211" s="18"/>
      <c r="BD211" s="18"/>
      <c r="BE211" s="141">
        <f t="shared" ref="BE211:BE217" si="37">IF(N211="základní",J211,0)</f>
        <v>0</v>
      </c>
      <c r="BF211" s="141">
        <f t="shared" ref="BF211:BF217" si="38">IF(N211="snížená",J211,0)</f>
        <v>0</v>
      </c>
      <c r="BG211" s="141">
        <f t="shared" ref="BG211:BG217" si="39">IF(N211="zákl. přenesená",J211,0)</f>
        <v>0</v>
      </c>
      <c r="BH211" s="141">
        <f t="shared" ref="BH211:BH217" si="40">IF(N211="sníž. přenesená",J211,0)</f>
        <v>0</v>
      </c>
      <c r="BI211" s="141">
        <f t="shared" ref="BI211:BI217" si="41">IF(N211="nulová",J211,0)</f>
        <v>0</v>
      </c>
      <c r="BJ211" s="3" t="s">
        <v>84</v>
      </c>
      <c r="BK211" s="141">
        <f t="shared" ref="BK211:BK217" si="42">ROUND(I211*H211,2)</f>
        <v>0</v>
      </c>
      <c r="BL211" s="3" t="s">
        <v>277</v>
      </c>
      <c r="BM211" s="140" t="s">
        <v>1175</v>
      </c>
    </row>
    <row r="212" spans="1:65" ht="33" customHeight="1">
      <c r="A212" s="18"/>
      <c r="B212" s="19"/>
      <c r="C212" s="129" t="s">
        <v>673</v>
      </c>
      <c r="D212" s="129" t="s">
        <v>130</v>
      </c>
      <c r="E212" s="130" t="s">
        <v>1176</v>
      </c>
      <c r="F212" s="131" t="s">
        <v>1177</v>
      </c>
      <c r="G212" s="132" t="s">
        <v>1085</v>
      </c>
      <c r="H212" s="133">
        <v>2</v>
      </c>
      <c r="I212" s="134"/>
      <c r="J212" s="135">
        <f t="shared" si="33"/>
        <v>0</v>
      </c>
      <c r="K212" s="131" t="s">
        <v>134</v>
      </c>
      <c r="L212" s="19"/>
      <c r="M212" s="136" t="s">
        <v>1</v>
      </c>
      <c r="N212" s="137" t="s">
        <v>41</v>
      </c>
      <c r="O212" s="18"/>
      <c r="P212" s="138">
        <f t="shared" si="34"/>
        <v>0</v>
      </c>
      <c r="Q212" s="138">
        <v>1.2E-2</v>
      </c>
      <c r="R212" s="138">
        <f t="shared" si="35"/>
        <v>2.4E-2</v>
      </c>
      <c r="S212" s="138">
        <v>0</v>
      </c>
      <c r="T212" s="139">
        <f t="shared" si="36"/>
        <v>0</v>
      </c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40" t="s">
        <v>277</v>
      </c>
      <c r="AS212" s="18"/>
      <c r="AT212" s="140" t="s">
        <v>130</v>
      </c>
      <c r="AU212" s="140" t="s">
        <v>86</v>
      </c>
      <c r="AV212" s="18"/>
      <c r="AW212" s="18"/>
      <c r="AX212" s="18"/>
      <c r="AY212" s="3" t="s">
        <v>127</v>
      </c>
      <c r="AZ212" s="18"/>
      <c r="BA212" s="18"/>
      <c r="BB212" s="18"/>
      <c r="BC212" s="18"/>
      <c r="BD212" s="18"/>
      <c r="BE212" s="141">
        <f t="shared" si="37"/>
        <v>0</v>
      </c>
      <c r="BF212" s="141">
        <f t="shared" si="38"/>
        <v>0</v>
      </c>
      <c r="BG212" s="141">
        <f t="shared" si="39"/>
        <v>0</v>
      </c>
      <c r="BH212" s="141">
        <f t="shared" si="40"/>
        <v>0</v>
      </c>
      <c r="BI212" s="141">
        <f t="shared" si="41"/>
        <v>0</v>
      </c>
      <c r="BJ212" s="3" t="s">
        <v>84</v>
      </c>
      <c r="BK212" s="141">
        <f t="shared" si="42"/>
        <v>0</v>
      </c>
      <c r="BL212" s="3" t="s">
        <v>277</v>
      </c>
      <c r="BM212" s="140" t="s">
        <v>1178</v>
      </c>
    </row>
    <row r="213" spans="1:65" ht="24" customHeight="1">
      <c r="A213" s="18"/>
      <c r="B213" s="19"/>
      <c r="C213" s="129" t="s">
        <v>678</v>
      </c>
      <c r="D213" s="129" t="s">
        <v>130</v>
      </c>
      <c r="E213" s="130" t="s">
        <v>1179</v>
      </c>
      <c r="F213" s="131" t="s">
        <v>1180</v>
      </c>
      <c r="G213" s="132" t="s">
        <v>1085</v>
      </c>
      <c r="H213" s="133">
        <v>1</v>
      </c>
      <c r="I213" s="134"/>
      <c r="J213" s="135">
        <f t="shared" si="33"/>
        <v>0</v>
      </c>
      <c r="K213" s="131" t="s">
        <v>134</v>
      </c>
      <c r="L213" s="19"/>
      <c r="M213" s="136" t="s">
        <v>1</v>
      </c>
      <c r="N213" s="137" t="s">
        <v>41</v>
      </c>
      <c r="O213" s="18"/>
      <c r="P213" s="138">
        <f t="shared" si="34"/>
        <v>0</v>
      </c>
      <c r="Q213" s="138">
        <v>1.17E-2</v>
      </c>
      <c r="R213" s="138">
        <f t="shared" si="35"/>
        <v>1.17E-2</v>
      </c>
      <c r="S213" s="138">
        <v>0</v>
      </c>
      <c r="T213" s="139">
        <f t="shared" si="36"/>
        <v>0</v>
      </c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40" t="s">
        <v>277</v>
      </c>
      <c r="AS213" s="18"/>
      <c r="AT213" s="140" t="s">
        <v>130</v>
      </c>
      <c r="AU213" s="140" t="s">
        <v>86</v>
      </c>
      <c r="AV213" s="18"/>
      <c r="AW213" s="18"/>
      <c r="AX213" s="18"/>
      <c r="AY213" s="3" t="s">
        <v>127</v>
      </c>
      <c r="AZ213" s="18"/>
      <c r="BA213" s="18"/>
      <c r="BB213" s="18"/>
      <c r="BC213" s="18"/>
      <c r="BD213" s="18"/>
      <c r="BE213" s="141">
        <f t="shared" si="37"/>
        <v>0</v>
      </c>
      <c r="BF213" s="141">
        <f t="shared" si="38"/>
        <v>0</v>
      </c>
      <c r="BG213" s="141">
        <f t="shared" si="39"/>
        <v>0</v>
      </c>
      <c r="BH213" s="141">
        <f t="shared" si="40"/>
        <v>0</v>
      </c>
      <c r="BI213" s="141">
        <f t="shared" si="41"/>
        <v>0</v>
      </c>
      <c r="BJ213" s="3" t="s">
        <v>84</v>
      </c>
      <c r="BK213" s="141">
        <f t="shared" si="42"/>
        <v>0</v>
      </c>
      <c r="BL213" s="3" t="s">
        <v>277</v>
      </c>
      <c r="BM213" s="140" t="s">
        <v>1181</v>
      </c>
    </row>
    <row r="214" spans="1:65" ht="33" customHeight="1">
      <c r="A214" s="18"/>
      <c r="B214" s="19"/>
      <c r="C214" s="129" t="s">
        <v>682</v>
      </c>
      <c r="D214" s="129" t="s">
        <v>130</v>
      </c>
      <c r="E214" s="130" t="s">
        <v>1182</v>
      </c>
      <c r="F214" s="131" t="s">
        <v>1183</v>
      </c>
      <c r="G214" s="132" t="s">
        <v>1085</v>
      </c>
      <c r="H214" s="133">
        <v>1</v>
      </c>
      <c r="I214" s="134"/>
      <c r="J214" s="135">
        <f t="shared" si="33"/>
        <v>0</v>
      </c>
      <c r="K214" s="131" t="s">
        <v>134</v>
      </c>
      <c r="L214" s="19"/>
      <c r="M214" s="136" t="s">
        <v>1</v>
      </c>
      <c r="N214" s="137" t="s">
        <v>41</v>
      </c>
      <c r="O214" s="18"/>
      <c r="P214" s="138">
        <f t="shared" si="34"/>
        <v>0</v>
      </c>
      <c r="Q214" s="138">
        <v>1.7649999999999999E-2</v>
      </c>
      <c r="R214" s="138">
        <f t="shared" si="35"/>
        <v>1.7649999999999999E-2</v>
      </c>
      <c r="S214" s="138">
        <v>0</v>
      </c>
      <c r="T214" s="139">
        <f t="shared" si="36"/>
        <v>0</v>
      </c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40" t="s">
        <v>277</v>
      </c>
      <c r="AS214" s="18"/>
      <c r="AT214" s="140" t="s">
        <v>130</v>
      </c>
      <c r="AU214" s="140" t="s">
        <v>86</v>
      </c>
      <c r="AV214" s="18"/>
      <c r="AW214" s="18"/>
      <c r="AX214" s="18"/>
      <c r="AY214" s="3" t="s">
        <v>127</v>
      </c>
      <c r="AZ214" s="18"/>
      <c r="BA214" s="18"/>
      <c r="BB214" s="18"/>
      <c r="BC214" s="18"/>
      <c r="BD214" s="18"/>
      <c r="BE214" s="141">
        <f t="shared" si="37"/>
        <v>0</v>
      </c>
      <c r="BF214" s="141">
        <f t="shared" si="38"/>
        <v>0</v>
      </c>
      <c r="BG214" s="141">
        <f t="shared" si="39"/>
        <v>0</v>
      </c>
      <c r="BH214" s="141">
        <f t="shared" si="40"/>
        <v>0</v>
      </c>
      <c r="BI214" s="141">
        <f t="shared" si="41"/>
        <v>0</v>
      </c>
      <c r="BJ214" s="3" t="s">
        <v>84</v>
      </c>
      <c r="BK214" s="141">
        <f t="shared" si="42"/>
        <v>0</v>
      </c>
      <c r="BL214" s="3" t="s">
        <v>277</v>
      </c>
      <c r="BM214" s="140" t="s">
        <v>1184</v>
      </c>
    </row>
    <row r="215" spans="1:65" ht="16.5" customHeight="1">
      <c r="A215" s="18"/>
      <c r="B215" s="19"/>
      <c r="C215" s="129" t="s">
        <v>686</v>
      </c>
      <c r="D215" s="129" t="s">
        <v>130</v>
      </c>
      <c r="E215" s="130" t="s">
        <v>1185</v>
      </c>
      <c r="F215" s="131" t="s">
        <v>1186</v>
      </c>
      <c r="G215" s="132" t="s">
        <v>1085</v>
      </c>
      <c r="H215" s="133">
        <v>3</v>
      </c>
      <c r="I215" s="134"/>
      <c r="J215" s="135">
        <f t="shared" si="33"/>
        <v>0</v>
      </c>
      <c r="K215" s="131" t="s">
        <v>134</v>
      </c>
      <c r="L215" s="19"/>
      <c r="M215" s="136" t="s">
        <v>1</v>
      </c>
      <c r="N215" s="137" t="s">
        <v>41</v>
      </c>
      <c r="O215" s="18"/>
      <c r="P215" s="138">
        <f t="shared" si="34"/>
        <v>0</v>
      </c>
      <c r="Q215" s="138">
        <v>1.4999999999999999E-4</v>
      </c>
      <c r="R215" s="138">
        <f t="shared" si="35"/>
        <v>4.4999999999999999E-4</v>
      </c>
      <c r="S215" s="138">
        <v>0</v>
      </c>
      <c r="T215" s="139">
        <f t="shared" si="36"/>
        <v>0</v>
      </c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40" t="s">
        <v>277</v>
      </c>
      <c r="AS215" s="18"/>
      <c r="AT215" s="140" t="s">
        <v>130</v>
      </c>
      <c r="AU215" s="140" t="s">
        <v>86</v>
      </c>
      <c r="AV215" s="18"/>
      <c r="AW215" s="18"/>
      <c r="AX215" s="18"/>
      <c r="AY215" s="3" t="s">
        <v>127</v>
      </c>
      <c r="AZ215" s="18"/>
      <c r="BA215" s="18"/>
      <c r="BB215" s="18"/>
      <c r="BC215" s="18"/>
      <c r="BD215" s="18"/>
      <c r="BE215" s="141">
        <f t="shared" si="37"/>
        <v>0</v>
      </c>
      <c r="BF215" s="141">
        <f t="shared" si="38"/>
        <v>0</v>
      </c>
      <c r="BG215" s="141">
        <f t="shared" si="39"/>
        <v>0</v>
      </c>
      <c r="BH215" s="141">
        <f t="shared" si="40"/>
        <v>0</v>
      </c>
      <c r="BI215" s="141">
        <f t="shared" si="41"/>
        <v>0</v>
      </c>
      <c r="BJ215" s="3" t="s">
        <v>84</v>
      </c>
      <c r="BK215" s="141">
        <f t="shared" si="42"/>
        <v>0</v>
      </c>
      <c r="BL215" s="3" t="s">
        <v>277</v>
      </c>
      <c r="BM215" s="140" t="s">
        <v>1187</v>
      </c>
    </row>
    <row r="216" spans="1:65" ht="16.5" customHeight="1">
      <c r="A216" s="18"/>
      <c r="B216" s="19"/>
      <c r="C216" s="129" t="s">
        <v>690</v>
      </c>
      <c r="D216" s="129" t="s">
        <v>130</v>
      </c>
      <c r="E216" s="130" t="s">
        <v>1188</v>
      </c>
      <c r="F216" s="131" t="s">
        <v>1189</v>
      </c>
      <c r="G216" s="132" t="s">
        <v>1085</v>
      </c>
      <c r="H216" s="133">
        <v>3</v>
      </c>
      <c r="I216" s="134"/>
      <c r="J216" s="135">
        <f t="shared" si="33"/>
        <v>0</v>
      </c>
      <c r="K216" s="131" t="s">
        <v>134</v>
      </c>
      <c r="L216" s="19"/>
      <c r="M216" s="136" t="s">
        <v>1</v>
      </c>
      <c r="N216" s="137" t="s">
        <v>41</v>
      </c>
      <c r="O216" s="18"/>
      <c r="P216" s="138">
        <f t="shared" si="34"/>
        <v>0</v>
      </c>
      <c r="Q216" s="138">
        <v>5.0000000000000001E-4</v>
      </c>
      <c r="R216" s="138">
        <f t="shared" si="35"/>
        <v>1.5E-3</v>
      </c>
      <c r="S216" s="138">
        <v>0</v>
      </c>
      <c r="T216" s="139">
        <f t="shared" si="36"/>
        <v>0</v>
      </c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40" t="s">
        <v>277</v>
      </c>
      <c r="AS216" s="18"/>
      <c r="AT216" s="140" t="s">
        <v>130</v>
      </c>
      <c r="AU216" s="140" t="s">
        <v>86</v>
      </c>
      <c r="AV216" s="18"/>
      <c r="AW216" s="18"/>
      <c r="AX216" s="18"/>
      <c r="AY216" s="3" t="s">
        <v>127</v>
      </c>
      <c r="AZ216" s="18"/>
      <c r="BA216" s="18"/>
      <c r="BB216" s="18"/>
      <c r="BC216" s="18"/>
      <c r="BD216" s="18"/>
      <c r="BE216" s="141">
        <f t="shared" si="37"/>
        <v>0</v>
      </c>
      <c r="BF216" s="141">
        <f t="shared" si="38"/>
        <v>0</v>
      </c>
      <c r="BG216" s="141">
        <f t="shared" si="39"/>
        <v>0</v>
      </c>
      <c r="BH216" s="141">
        <f t="shared" si="40"/>
        <v>0</v>
      </c>
      <c r="BI216" s="141">
        <f t="shared" si="41"/>
        <v>0</v>
      </c>
      <c r="BJ216" s="3" t="s">
        <v>84</v>
      </c>
      <c r="BK216" s="141">
        <f t="shared" si="42"/>
        <v>0</v>
      </c>
      <c r="BL216" s="3" t="s">
        <v>277</v>
      </c>
      <c r="BM216" s="140" t="s">
        <v>1190</v>
      </c>
    </row>
    <row r="217" spans="1:65" ht="24" customHeight="1">
      <c r="A217" s="18"/>
      <c r="B217" s="19"/>
      <c r="C217" s="129" t="s">
        <v>697</v>
      </c>
      <c r="D217" s="129" t="s">
        <v>130</v>
      </c>
      <c r="E217" s="130" t="s">
        <v>1191</v>
      </c>
      <c r="F217" s="131" t="s">
        <v>1192</v>
      </c>
      <c r="G217" s="132" t="s">
        <v>693</v>
      </c>
      <c r="H217" s="188"/>
      <c r="I217" s="134"/>
      <c r="J217" s="135">
        <f t="shared" si="33"/>
        <v>0</v>
      </c>
      <c r="K217" s="131" t="s">
        <v>134</v>
      </c>
      <c r="L217" s="19"/>
      <c r="M217" s="136" t="s">
        <v>1</v>
      </c>
      <c r="N217" s="137" t="s">
        <v>41</v>
      </c>
      <c r="O217" s="18"/>
      <c r="P217" s="138">
        <f t="shared" si="34"/>
        <v>0</v>
      </c>
      <c r="Q217" s="138">
        <v>0</v>
      </c>
      <c r="R217" s="138">
        <f t="shared" si="35"/>
        <v>0</v>
      </c>
      <c r="S217" s="138">
        <v>0</v>
      </c>
      <c r="T217" s="139">
        <f t="shared" si="36"/>
        <v>0</v>
      </c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40" t="s">
        <v>277</v>
      </c>
      <c r="AS217" s="18"/>
      <c r="AT217" s="140" t="s">
        <v>130</v>
      </c>
      <c r="AU217" s="140" t="s">
        <v>86</v>
      </c>
      <c r="AV217" s="18"/>
      <c r="AW217" s="18"/>
      <c r="AX217" s="18"/>
      <c r="AY217" s="3" t="s">
        <v>127</v>
      </c>
      <c r="AZ217" s="18"/>
      <c r="BA217" s="18"/>
      <c r="BB217" s="18"/>
      <c r="BC217" s="18"/>
      <c r="BD217" s="18"/>
      <c r="BE217" s="141">
        <f t="shared" si="37"/>
        <v>0</v>
      </c>
      <c r="BF217" s="141">
        <f t="shared" si="38"/>
        <v>0</v>
      </c>
      <c r="BG217" s="141">
        <f t="shared" si="39"/>
        <v>0</v>
      </c>
      <c r="BH217" s="141">
        <f t="shared" si="40"/>
        <v>0</v>
      </c>
      <c r="BI217" s="141">
        <f t="shared" si="41"/>
        <v>0</v>
      </c>
      <c r="BJ217" s="3" t="s">
        <v>84</v>
      </c>
      <c r="BK217" s="141">
        <f t="shared" si="42"/>
        <v>0</v>
      </c>
      <c r="BL217" s="3" t="s">
        <v>277</v>
      </c>
      <c r="BM217" s="140" t="s">
        <v>1193</v>
      </c>
    </row>
    <row r="218" spans="1:65" ht="22.5" customHeight="1">
      <c r="A218" s="117"/>
      <c r="B218" s="118"/>
      <c r="C218" s="117"/>
      <c r="D218" s="119" t="s">
        <v>75</v>
      </c>
      <c r="E218" s="127" t="s">
        <v>1194</v>
      </c>
      <c r="F218" s="127" t="s">
        <v>1195</v>
      </c>
      <c r="G218" s="117"/>
      <c r="H218" s="117"/>
      <c r="I218" s="117"/>
      <c r="J218" s="128">
        <f>BK218</f>
        <v>0</v>
      </c>
      <c r="K218" s="117"/>
      <c r="L218" s="118"/>
      <c r="M218" s="122"/>
      <c r="N218" s="117"/>
      <c r="O218" s="117"/>
      <c r="P218" s="123">
        <f>SUM(P219:P220)</f>
        <v>0</v>
      </c>
      <c r="Q218" s="117"/>
      <c r="R218" s="123">
        <f>SUM(R219:R220)</f>
        <v>1.7700000000000001E-3</v>
      </c>
      <c r="S218" s="117"/>
      <c r="T218" s="124">
        <f>SUM(T219:T220)</f>
        <v>0</v>
      </c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/>
      <c r="AR218" s="119" t="s">
        <v>86</v>
      </c>
      <c r="AS218" s="117"/>
      <c r="AT218" s="125" t="s">
        <v>75</v>
      </c>
      <c r="AU218" s="125" t="s">
        <v>84</v>
      </c>
      <c r="AV218" s="117"/>
      <c r="AW218" s="117"/>
      <c r="AX218" s="117"/>
      <c r="AY218" s="119" t="s">
        <v>127</v>
      </c>
      <c r="AZ218" s="117"/>
      <c r="BA218" s="117"/>
      <c r="BB218" s="117"/>
      <c r="BC218" s="117"/>
      <c r="BD218" s="117"/>
      <c r="BE218" s="117"/>
      <c r="BF218" s="117"/>
      <c r="BG218" s="117"/>
      <c r="BH218" s="117"/>
      <c r="BI218" s="117"/>
      <c r="BJ218" s="117"/>
      <c r="BK218" s="126">
        <f>SUM(BK219:BK220)</f>
        <v>0</v>
      </c>
      <c r="BL218" s="117"/>
      <c r="BM218" s="117"/>
    </row>
    <row r="219" spans="1:65" ht="37.5" customHeight="1">
      <c r="A219" s="18"/>
      <c r="B219" s="19"/>
      <c r="C219" s="129" t="s">
        <v>702</v>
      </c>
      <c r="D219" s="129" t="s">
        <v>130</v>
      </c>
      <c r="E219" s="130" t="s">
        <v>1196</v>
      </c>
      <c r="F219" s="131" t="s">
        <v>1197</v>
      </c>
      <c r="G219" s="132" t="s">
        <v>280</v>
      </c>
      <c r="H219" s="133">
        <v>1</v>
      </c>
      <c r="I219" s="134"/>
      <c r="J219" s="135">
        <f t="shared" ref="J219:J220" si="43">ROUND(I219*H219,2)</f>
        <v>0</v>
      </c>
      <c r="K219" s="131" t="s">
        <v>134</v>
      </c>
      <c r="L219" s="19"/>
      <c r="M219" s="136" t="s">
        <v>1</v>
      </c>
      <c r="N219" s="137" t="s">
        <v>41</v>
      </c>
      <c r="O219" s="18"/>
      <c r="P219" s="138">
        <f t="shared" ref="P219:P220" si="44">O219*H219</f>
        <v>0</v>
      </c>
      <c r="Q219" s="138">
        <v>2.4000000000000001E-4</v>
      </c>
      <c r="R219" s="138">
        <f t="shared" ref="R219:R220" si="45">Q219*H219</f>
        <v>2.4000000000000001E-4</v>
      </c>
      <c r="S219" s="138">
        <v>0</v>
      </c>
      <c r="T219" s="139">
        <f t="shared" ref="T219:T220" si="46">S219*H219</f>
        <v>0</v>
      </c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40" t="s">
        <v>277</v>
      </c>
      <c r="AS219" s="18"/>
      <c r="AT219" s="140" t="s">
        <v>130</v>
      </c>
      <c r="AU219" s="140" t="s">
        <v>86</v>
      </c>
      <c r="AV219" s="18"/>
      <c r="AW219" s="18"/>
      <c r="AX219" s="18"/>
      <c r="AY219" s="3" t="s">
        <v>127</v>
      </c>
      <c r="AZ219" s="18"/>
      <c r="BA219" s="18"/>
      <c r="BB219" s="18"/>
      <c r="BC219" s="18"/>
      <c r="BD219" s="18"/>
      <c r="BE219" s="141">
        <f t="shared" ref="BE219:BE220" si="47">IF(N219="základní",J219,0)</f>
        <v>0</v>
      </c>
      <c r="BF219" s="141">
        <f t="shared" ref="BF219:BF220" si="48">IF(N219="snížená",J219,0)</f>
        <v>0</v>
      </c>
      <c r="BG219" s="141">
        <f t="shared" ref="BG219:BG220" si="49">IF(N219="zákl. přenesená",J219,0)</f>
        <v>0</v>
      </c>
      <c r="BH219" s="141">
        <f t="shared" ref="BH219:BH220" si="50">IF(N219="sníž. přenesená",J219,0)</f>
        <v>0</v>
      </c>
      <c r="BI219" s="141">
        <f t="shared" ref="BI219:BI220" si="51">IF(N219="nulová",J219,0)</f>
        <v>0</v>
      </c>
      <c r="BJ219" s="3" t="s">
        <v>84</v>
      </c>
      <c r="BK219" s="141">
        <f t="shared" ref="BK219:BK220" si="52">ROUND(I219*H219,2)</f>
        <v>0</v>
      </c>
      <c r="BL219" s="3" t="s">
        <v>277</v>
      </c>
      <c r="BM219" s="140" t="s">
        <v>1198</v>
      </c>
    </row>
    <row r="220" spans="1:65" ht="37.5" customHeight="1">
      <c r="A220" s="18"/>
      <c r="B220" s="19"/>
      <c r="C220" s="129" t="s">
        <v>707</v>
      </c>
      <c r="D220" s="129" t="s">
        <v>130</v>
      </c>
      <c r="E220" s="130" t="s">
        <v>1199</v>
      </c>
      <c r="F220" s="131" t="s">
        <v>1200</v>
      </c>
      <c r="G220" s="132" t="s">
        <v>280</v>
      </c>
      <c r="H220" s="133">
        <v>3</v>
      </c>
      <c r="I220" s="134"/>
      <c r="J220" s="135">
        <f t="shared" si="43"/>
        <v>0</v>
      </c>
      <c r="K220" s="131" t="s">
        <v>134</v>
      </c>
      <c r="L220" s="19"/>
      <c r="M220" s="136" t="s">
        <v>1</v>
      </c>
      <c r="N220" s="137" t="s">
        <v>41</v>
      </c>
      <c r="O220" s="18"/>
      <c r="P220" s="138">
        <f t="shared" si="44"/>
        <v>0</v>
      </c>
      <c r="Q220" s="138">
        <v>5.1000000000000004E-4</v>
      </c>
      <c r="R220" s="138">
        <f t="shared" si="45"/>
        <v>1.5300000000000001E-3</v>
      </c>
      <c r="S220" s="138">
        <v>0</v>
      </c>
      <c r="T220" s="139">
        <f t="shared" si="46"/>
        <v>0</v>
      </c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40" t="s">
        <v>277</v>
      </c>
      <c r="AS220" s="18"/>
      <c r="AT220" s="140" t="s">
        <v>130</v>
      </c>
      <c r="AU220" s="140" t="s">
        <v>86</v>
      </c>
      <c r="AV220" s="18"/>
      <c r="AW220" s="18"/>
      <c r="AX220" s="18"/>
      <c r="AY220" s="3" t="s">
        <v>127</v>
      </c>
      <c r="AZ220" s="18"/>
      <c r="BA220" s="18"/>
      <c r="BB220" s="18"/>
      <c r="BC220" s="18"/>
      <c r="BD220" s="18"/>
      <c r="BE220" s="141">
        <f t="shared" si="47"/>
        <v>0</v>
      </c>
      <c r="BF220" s="141">
        <f t="shared" si="48"/>
        <v>0</v>
      </c>
      <c r="BG220" s="141">
        <f t="shared" si="49"/>
        <v>0</v>
      </c>
      <c r="BH220" s="141">
        <f t="shared" si="50"/>
        <v>0</v>
      </c>
      <c r="BI220" s="141">
        <f t="shared" si="51"/>
        <v>0</v>
      </c>
      <c r="BJ220" s="3" t="s">
        <v>84</v>
      </c>
      <c r="BK220" s="141">
        <f t="shared" si="52"/>
        <v>0</v>
      </c>
      <c r="BL220" s="3" t="s">
        <v>277</v>
      </c>
      <c r="BM220" s="140" t="s">
        <v>1201</v>
      </c>
    </row>
    <row r="221" spans="1:65" ht="25.5" customHeight="1">
      <c r="A221" s="117"/>
      <c r="B221" s="118"/>
      <c r="C221" s="117"/>
      <c r="D221" s="119" t="s">
        <v>75</v>
      </c>
      <c r="E221" s="120" t="s">
        <v>583</v>
      </c>
      <c r="F221" s="120" t="s">
        <v>1202</v>
      </c>
      <c r="G221" s="117"/>
      <c r="H221" s="117"/>
      <c r="I221" s="117"/>
      <c r="J221" s="121">
        <f>BK221</f>
        <v>0</v>
      </c>
      <c r="K221" s="117"/>
      <c r="L221" s="118"/>
      <c r="M221" s="122"/>
      <c r="N221" s="117"/>
      <c r="O221" s="117"/>
      <c r="P221" s="123">
        <f>P222</f>
        <v>0</v>
      </c>
      <c r="Q221" s="117"/>
      <c r="R221" s="123">
        <f>R222</f>
        <v>0</v>
      </c>
      <c r="S221" s="117"/>
      <c r="T221" s="124">
        <f>T222</f>
        <v>0</v>
      </c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17"/>
      <c r="AO221" s="117"/>
      <c r="AP221" s="117"/>
      <c r="AQ221" s="117"/>
      <c r="AR221" s="119" t="s">
        <v>144</v>
      </c>
      <c r="AS221" s="117"/>
      <c r="AT221" s="125" t="s">
        <v>75</v>
      </c>
      <c r="AU221" s="125" t="s">
        <v>76</v>
      </c>
      <c r="AV221" s="117"/>
      <c r="AW221" s="117"/>
      <c r="AX221" s="117"/>
      <c r="AY221" s="119" t="s">
        <v>127</v>
      </c>
      <c r="AZ221" s="117"/>
      <c r="BA221" s="117"/>
      <c r="BB221" s="117"/>
      <c r="BC221" s="117"/>
      <c r="BD221" s="117"/>
      <c r="BE221" s="117"/>
      <c r="BF221" s="117"/>
      <c r="BG221" s="117"/>
      <c r="BH221" s="117"/>
      <c r="BI221" s="117"/>
      <c r="BJ221" s="117"/>
      <c r="BK221" s="126">
        <f>BK222</f>
        <v>0</v>
      </c>
      <c r="BL221" s="117"/>
      <c r="BM221" s="117"/>
    </row>
    <row r="222" spans="1:65" ht="62.25" customHeight="1">
      <c r="A222" s="18"/>
      <c r="B222" s="19"/>
      <c r="C222" s="129" t="s">
        <v>712</v>
      </c>
      <c r="D222" s="129" t="s">
        <v>130</v>
      </c>
      <c r="E222" s="130" t="s">
        <v>1203</v>
      </c>
      <c r="F222" s="131" t="s">
        <v>1204</v>
      </c>
      <c r="G222" s="132" t="s">
        <v>791</v>
      </c>
      <c r="H222" s="133">
        <v>1</v>
      </c>
      <c r="I222" s="134"/>
      <c r="J222" s="135">
        <f>ROUND(I222*H222,2)</f>
        <v>0</v>
      </c>
      <c r="K222" s="131" t="s">
        <v>1</v>
      </c>
      <c r="L222" s="19"/>
      <c r="M222" s="136" t="s">
        <v>1</v>
      </c>
      <c r="N222" s="137" t="s">
        <v>41</v>
      </c>
      <c r="O222" s="18"/>
      <c r="P222" s="138">
        <f>O222*H222</f>
        <v>0</v>
      </c>
      <c r="Q222" s="138">
        <v>0</v>
      </c>
      <c r="R222" s="138">
        <f>Q222*H222</f>
        <v>0</v>
      </c>
      <c r="S222" s="138">
        <v>0</v>
      </c>
      <c r="T222" s="139">
        <f>S222*H222</f>
        <v>0</v>
      </c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40" t="s">
        <v>1205</v>
      </c>
      <c r="AS222" s="18"/>
      <c r="AT222" s="140" t="s">
        <v>130</v>
      </c>
      <c r="AU222" s="140" t="s">
        <v>84</v>
      </c>
      <c r="AV222" s="18"/>
      <c r="AW222" s="18"/>
      <c r="AX222" s="18"/>
      <c r="AY222" s="3" t="s">
        <v>127</v>
      </c>
      <c r="AZ222" s="18"/>
      <c r="BA222" s="18"/>
      <c r="BB222" s="18"/>
      <c r="BC222" s="18"/>
      <c r="BD222" s="18"/>
      <c r="BE222" s="141">
        <f>IF(N222="základní",J222,0)</f>
        <v>0</v>
      </c>
      <c r="BF222" s="141">
        <f>IF(N222="snížená",J222,0)</f>
        <v>0</v>
      </c>
      <c r="BG222" s="141">
        <f>IF(N222="zákl. přenesená",J222,0)</f>
        <v>0</v>
      </c>
      <c r="BH222" s="141">
        <f>IF(N222="sníž. přenesená",J222,0)</f>
        <v>0</v>
      </c>
      <c r="BI222" s="141">
        <f>IF(N222="nulová",J222,0)</f>
        <v>0</v>
      </c>
      <c r="BJ222" s="3" t="s">
        <v>84</v>
      </c>
      <c r="BK222" s="141">
        <f>ROUND(I222*H222,2)</f>
        <v>0</v>
      </c>
      <c r="BL222" s="3" t="s">
        <v>1205</v>
      </c>
      <c r="BM222" s="140" t="s">
        <v>1206</v>
      </c>
    </row>
    <row r="223" spans="1:65" ht="25.5" customHeight="1">
      <c r="A223" s="117"/>
      <c r="B223" s="118"/>
      <c r="C223" s="117"/>
      <c r="D223" s="119" t="s">
        <v>75</v>
      </c>
      <c r="E223" s="120" t="s">
        <v>976</v>
      </c>
      <c r="F223" s="120" t="s">
        <v>977</v>
      </c>
      <c r="G223" s="117"/>
      <c r="H223" s="117"/>
      <c r="I223" s="117"/>
      <c r="J223" s="121">
        <f>BK223</f>
        <v>0</v>
      </c>
      <c r="K223" s="117"/>
      <c r="L223" s="118"/>
      <c r="M223" s="122"/>
      <c r="N223" s="117"/>
      <c r="O223" s="117"/>
      <c r="P223" s="123">
        <f>SUM(P224:P225)</f>
        <v>0</v>
      </c>
      <c r="Q223" s="117"/>
      <c r="R223" s="123">
        <f>SUM(R224:R225)</f>
        <v>0</v>
      </c>
      <c r="S223" s="117"/>
      <c r="T223" s="124">
        <f>SUM(T224:T225)</f>
        <v>0</v>
      </c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  <c r="AN223" s="117"/>
      <c r="AO223" s="117"/>
      <c r="AP223" s="117"/>
      <c r="AQ223" s="117"/>
      <c r="AR223" s="119" t="s">
        <v>144</v>
      </c>
      <c r="AS223" s="117"/>
      <c r="AT223" s="125" t="s">
        <v>75</v>
      </c>
      <c r="AU223" s="125" t="s">
        <v>76</v>
      </c>
      <c r="AV223" s="117"/>
      <c r="AW223" s="117"/>
      <c r="AX223" s="117"/>
      <c r="AY223" s="119" t="s">
        <v>127</v>
      </c>
      <c r="AZ223" s="117"/>
      <c r="BA223" s="117"/>
      <c r="BB223" s="117"/>
      <c r="BC223" s="117"/>
      <c r="BD223" s="117"/>
      <c r="BE223" s="117"/>
      <c r="BF223" s="117"/>
      <c r="BG223" s="117"/>
      <c r="BH223" s="117"/>
      <c r="BI223" s="117"/>
      <c r="BJ223" s="117"/>
      <c r="BK223" s="126">
        <f>SUM(BK224:BK225)</f>
        <v>0</v>
      </c>
      <c r="BL223" s="117"/>
      <c r="BM223" s="117"/>
    </row>
    <row r="224" spans="1:65" ht="16.5" customHeight="1">
      <c r="A224" s="18"/>
      <c r="B224" s="19"/>
      <c r="C224" s="129" t="s">
        <v>717</v>
      </c>
      <c r="D224" s="129" t="s">
        <v>130</v>
      </c>
      <c r="E224" s="130" t="s">
        <v>87</v>
      </c>
      <c r="F224" s="131" t="s">
        <v>1207</v>
      </c>
      <c r="G224" s="132" t="s">
        <v>133</v>
      </c>
      <c r="H224" s="133">
        <v>1</v>
      </c>
      <c r="I224" s="134"/>
      <c r="J224" s="135">
        <f t="shared" ref="J224:J225" si="53">ROUND(I224*H224,2)</f>
        <v>0</v>
      </c>
      <c r="K224" s="131" t="s">
        <v>1</v>
      </c>
      <c r="L224" s="19"/>
      <c r="M224" s="136" t="s">
        <v>1</v>
      </c>
      <c r="N224" s="137" t="s">
        <v>41</v>
      </c>
      <c r="O224" s="18"/>
      <c r="P224" s="138">
        <f t="shared" ref="P224:P225" si="54">O224*H224</f>
        <v>0</v>
      </c>
      <c r="Q224" s="138">
        <v>0</v>
      </c>
      <c r="R224" s="138">
        <f t="shared" ref="R224:R225" si="55">Q224*H224</f>
        <v>0</v>
      </c>
      <c r="S224" s="138">
        <v>0</v>
      </c>
      <c r="T224" s="139">
        <f t="shared" ref="T224:T225" si="56">S224*H224</f>
        <v>0</v>
      </c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40" t="s">
        <v>980</v>
      </c>
      <c r="AS224" s="18"/>
      <c r="AT224" s="140" t="s">
        <v>130</v>
      </c>
      <c r="AU224" s="140" t="s">
        <v>84</v>
      </c>
      <c r="AV224" s="18"/>
      <c r="AW224" s="18"/>
      <c r="AX224" s="18"/>
      <c r="AY224" s="3" t="s">
        <v>127</v>
      </c>
      <c r="AZ224" s="18"/>
      <c r="BA224" s="18"/>
      <c r="BB224" s="18"/>
      <c r="BC224" s="18"/>
      <c r="BD224" s="18"/>
      <c r="BE224" s="141">
        <f t="shared" ref="BE224:BE225" si="57">IF(N224="základní",J224,0)</f>
        <v>0</v>
      </c>
      <c r="BF224" s="141">
        <f t="shared" ref="BF224:BF225" si="58">IF(N224="snížená",J224,0)</f>
        <v>0</v>
      </c>
      <c r="BG224" s="141">
        <f t="shared" ref="BG224:BG225" si="59">IF(N224="zákl. přenesená",J224,0)</f>
        <v>0</v>
      </c>
      <c r="BH224" s="141">
        <f t="shared" ref="BH224:BH225" si="60">IF(N224="sníž. přenesená",J224,0)</f>
        <v>0</v>
      </c>
      <c r="BI224" s="141">
        <f t="shared" ref="BI224:BI225" si="61">IF(N224="nulová",J224,0)</f>
        <v>0</v>
      </c>
      <c r="BJ224" s="3" t="s">
        <v>84</v>
      </c>
      <c r="BK224" s="141">
        <f t="shared" ref="BK224:BK225" si="62">ROUND(I224*H224,2)</f>
        <v>0</v>
      </c>
      <c r="BL224" s="3" t="s">
        <v>980</v>
      </c>
      <c r="BM224" s="140" t="s">
        <v>1208</v>
      </c>
    </row>
    <row r="225" spans="1:65" ht="16.5" customHeight="1">
      <c r="A225" s="18"/>
      <c r="B225" s="19"/>
      <c r="C225" s="129" t="s">
        <v>722</v>
      </c>
      <c r="D225" s="129" t="s">
        <v>130</v>
      </c>
      <c r="E225" s="130" t="s">
        <v>91</v>
      </c>
      <c r="F225" s="131" t="s">
        <v>1209</v>
      </c>
      <c r="G225" s="132" t="s">
        <v>133</v>
      </c>
      <c r="H225" s="133">
        <v>1</v>
      </c>
      <c r="I225" s="134"/>
      <c r="J225" s="135">
        <f t="shared" si="53"/>
        <v>0</v>
      </c>
      <c r="K225" s="131" t="s">
        <v>1</v>
      </c>
      <c r="L225" s="19"/>
      <c r="M225" s="142" t="s">
        <v>1</v>
      </c>
      <c r="N225" s="143" t="s">
        <v>41</v>
      </c>
      <c r="O225" s="144"/>
      <c r="P225" s="145">
        <f t="shared" si="54"/>
        <v>0</v>
      </c>
      <c r="Q225" s="145">
        <v>0</v>
      </c>
      <c r="R225" s="145">
        <f t="shared" si="55"/>
        <v>0</v>
      </c>
      <c r="S225" s="145">
        <v>0</v>
      </c>
      <c r="T225" s="146">
        <f t="shared" si="56"/>
        <v>0</v>
      </c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40" t="s">
        <v>980</v>
      </c>
      <c r="AS225" s="18"/>
      <c r="AT225" s="140" t="s">
        <v>130</v>
      </c>
      <c r="AU225" s="140" t="s">
        <v>84</v>
      </c>
      <c r="AV225" s="18"/>
      <c r="AW225" s="18"/>
      <c r="AX225" s="18"/>
      <c r="AY225" s="3" t="s">
        <v>127</v>
      </c>
      <c r="AZ225" s="18"/>
      <c r="BA225" s="18"/>
      <c r="BB225" s="18"/>
      <c r="BC225" s="18"/>
      <c r="BD225" s="18"/>
      <c r="BE225" s="141">
        <f t="shared" si="57"/>
        <v>0</v>
      </c>
      <c r="BF225" s="141">
        <f t="shared" si="58"/>
        <v>0</v>
      </c>
      <c r="BG225" s="141">
        <f t="shared" si="59"/>
        <v>0</v>
      </c>
      <c r="BH225" s="141">
        <f t="shared" si="60"/>
        <v>0</v>
      </c>
      <c r="BI225" s="141">
        <f t="shared" si="61"/>
        <v>0</v>
      </c>
      <c r="BJ225" s="3" t="s">
        <v>84</v>
      </c>
      <c r="BK225" s="141">
        <f t="shared" si="62"/>
        <v>0</v>
      </c>
      <c r="BL225" s="3" t="s">
        <v>980</v>
      </c>
      <c r="BM225" s="140" t="s">
        <v>1210</v>
      </c>
    </row>
    <row r="226" spans="1:65" ht="6.75" customHeight="1">
      <c r="A226" s="18"/>
      <c r="B226" s="32"/>
      <c r="C226" s="33"/>
      <c r="D226" s="33"/>
      <c r="E226" s="33"/>
      <c r="F226" s="33"/>
      <c r="G226" s="33"/>
      <c r="H226" s="33"/>
      <c r="I226" s="33"/>
      <c r="J226" s="33"/>
      <c r="K226" s="33"/>
      <c r="L226" s="19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</row>
    <row r="227" spans="1:6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spans="1:6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spans="1:6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spans="1:6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spans="1:6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spans="1:6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spans="1:6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spans="1:6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spans="1:6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spans="1:6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spans="1:6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spans="1:6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spans="1:6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spans="1:6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spans="1:6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spans="1:6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spans="1:6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spans="1:6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spans="1:6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spans="1:6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spans="1:6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spans="1:6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spans="1:6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spans="1:6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spans="1:6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spans="1:6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spans="1:6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spans="1:6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spans="1:6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spans="1:6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spans="1:6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spans="1:6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spans="1:6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spans="1:6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spans="1:6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spans="1:6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spans="1:6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spans="1:6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spans="1:6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spans="1:6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spans="1:6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spans="1:6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spans="1:6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spans="1:6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spans="1:6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spans="1:6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spans="1:6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spans="1:6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spans="1:6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spans="1:6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spans="1:6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spans="1:6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spans="1:6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spans="1:6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spans="1:6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spans="1:6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spans="1:6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spans="1:6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spans="1:6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spans="1:6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spans="1:6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spans="1:6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spans="1:6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spans="1:6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spans="1:6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spans="1:6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spans="1:6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spans="1:6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spans="1: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spans="1:6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spans="1:6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spans="1:6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spans="1:6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spans="1:6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spans="1:6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spans="1:6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spans="1:6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spans="1:6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spans="1:6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spans="1:6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spans="1:6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spans="1:6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spans="1:6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spans="1:6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spans="1:6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spans="1:6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spans="1:6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spans="1:6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spans="1:6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spans="1:6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spans="1:6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spans="1:6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spans="1:6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spans="1:6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spans="1:6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spans="1:6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spans="1:6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spans="1:6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spans="1:6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spans="1:6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spans="1:6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spans="1:6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spans="1:6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spans="1:6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spans="1:6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spans="1:6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spans="1:6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spans="1:6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spans="1:6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spans="1:6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spans="1:6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spans="1:6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spans="1:6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spans="1:6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spans="1:6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spans="1:6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spans="1:6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spans="1:6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spans="1:6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spans="1:6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spans="1:6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spans="1:6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spans="1:6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spans="1:6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spans="1:6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spans="1:6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spans="1:6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spans="1:6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spans="1:6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spans="1:6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spans="1:6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spans="1:6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spans="1:6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spans="1:6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spans="1:6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spans="1:6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spans="1:6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spans="1:6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spans="1:6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spans="1:6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spans="1:6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spans="1:6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spans="1:6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spans="1:6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spans="1:6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spans="1:6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spans="1:6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spans="1:6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spans="1:6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spans="1:6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spans="1:6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spans="1:6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spans="1:6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spans="1:6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spans="1:6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spans="1:6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spans="1:6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spans="1:6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spans="1:6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spans="1:6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spans="1:6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spans="1:6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spans="1:6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spans="1:6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spans="1:6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spans="1:6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spans="1:6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spans="1:6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spans="1: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spans="1:6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spans="1:6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spans="1:6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spans="1:6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spans="1:6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spans="1:6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spans="1:6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spans="1:6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spans="1:6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spans="1:6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spans="1:6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spans="1:6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spans="1:6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spans="1:6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spans="1:6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spans="1:6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spans="1:6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spans="1:6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spans="1:6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spans="1:6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spans="1:6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spans="1:6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spans="1:6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spans="1:6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spans="1:6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spans="1:6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spans="1:6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spans="1:6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spans="1:6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spans="1:6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spans="1:6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spans="1:6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spans="1:6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spans="1:6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spans="1:6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spans="1:6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spans="1:6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spans="1:6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spans="1:6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spans="1:6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spans="1:6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spans="1:6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spans="1:6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spans="1:6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spans="1:6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spans="1:6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spans="1:6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spans="1:6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spans="1:6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spans="1:6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spans="1:6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spans="1:6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spans="1:6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spans="1:6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spans="1:6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spans="1:6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spans="1:6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spans="1:6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spans="1:6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spans="1:6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spans="1:6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spans="1:6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spans="1:6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spans="1:6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spans="1:6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spans="1:6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spans="1:6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spans="1:6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spans="1:6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spans="1:6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spans="1:6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spans="1:6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spans="1:6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spans="1:6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spans="1:6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spans="1:6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spans="1:6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spans="1:6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spans="1:6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spans="1:6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spans="1:6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spans="1:6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spans="1:6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spans="1:6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spans="1:6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spans="1:6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spans="1:6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spans="1:6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spans="1:6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spans="1:6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spans="1:6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spans="1:6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spans="1:6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spans="1:6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spans="1:6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spans="1:6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spans="1:6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spans="1:6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spans="1:6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spans="1: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spans="1:6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spans="1:6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spans="1:6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spans="1:6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spans="1:6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spans="1:6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spans="1:6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spans="1:6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spans="1:6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spans="1:6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spans="1:6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spans="1:6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spans="1:6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spans="1:6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spans="1:6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spans="1:6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spans="1:6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spans="1:6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spans="1:6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spans="1:6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spans="1:6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spans="1:6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spans="1:6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spans="1:6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spans="1:6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spans="1:6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spans="1:6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spans="1:6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spans="1:6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spans="1:6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spans="1:6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spans="1:6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spans="1:6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spans="1:6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spans="1:6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spans="1:6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spans="1:6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spans="1:6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spans="1:6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spans="1:6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spans="1:6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spans="1:6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spans="1:6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spans="1:6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spans="1:6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spans="1:6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spans="1:6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spans="1:6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spans="1:6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spans="1:6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spans="1:6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spans="1:6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spans="1:6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spans="1:6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spans="1:6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spans="1:6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spans="1:6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spans="1:6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spans="1:6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spans="1:6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spans="1:6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spans="1:6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spans="1:6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spans="1:6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spans="1:6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spans="1:6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spans="1:6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spans="1:6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spans="1:6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spans="1:6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spans="1:6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spans="1:6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spans="1:6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spans="1:6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spans="1:6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spans="1:6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spans="1:6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spans="1:6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spans="1:6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spans="1:6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spans="1:6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spans="1:6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spans="1:6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spans="1:6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spans="1:6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spans="1:6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spans="1:6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spans="1:6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spans="1:6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spans="1:6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spans="1:6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spans="1:6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spans="1:6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spans="1:6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spans="1:6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spans="1:6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spans="1:6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spans="1:6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spans="1:6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spans="1: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spans="1:6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spans="1:6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spans="1:6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spans="1:6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spans="1:6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spans="1:6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spans="1:6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spans="1:6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spans="1:6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spans="1:6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spans="1:6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spans="1:6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spans="1:6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spans="1:6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spans="1:6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spans="1:6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spans="1:6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spans="1:6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spans="1:6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spans="1:6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spans="1:6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spans="1:6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spans="1:6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spans="1:6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spans="1:6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spans="1:6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spans="1:6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spans="1:6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spans="1:6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spans="1:6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spans="1:6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spans="1:6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spans="1:6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spans="1:6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spans="1:6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spans="1:6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spans="1:6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spans="1:6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spans="1:6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spans="1:6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spans="1:6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spans="1:6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spans="1:6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spans="1:6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spans="1:6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spans="1:6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spans="1:6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spans="1:6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spans="1:6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spans="1:6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spans="1:6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spans="1:6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spans="1:6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spans="1:6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spans="1:6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spans="1:6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spans="1:6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spans="1:6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spans="1:6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spans="1:6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spans="1:6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spans="1:6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spans="1:6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spans="1:6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spans="1:6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spans="1:6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spans="1:6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spans="1:6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spans="1:6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spans="1:6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spans="1:6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spans="1:6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spans="1:6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spans="1:6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spans="1:6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spans="1:6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spans="1:6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spans="1:6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spans="1:6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spans="1:6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spans="1:6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spans="1:6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spans="1:6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spans="1:6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spans="1:6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spans="1: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spans="1:6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spans="1:6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spans="1:6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spans="1:6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spans="1:6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spans="1:6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spans="1:6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spans="1:6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spans="1:6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spans="1:6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spans="1:6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spans="1:6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spans="1:6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spans="1:6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spans="1:6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spans="1:6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spans="1:6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spans="1:6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spans="1:6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spans="1:6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spans="1:6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spans="1:6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spans="1:6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spans="1:6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spans="1:6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spans="1:6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spans="1:6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spans="1:6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spans="1:6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spans="1:6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spans="1:6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spans="1:6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spans="1:6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spans="1:6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spans="1:6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C123:K225" xr:uid="{00000000-0009-0000-0000-000003000000}"/>
  <mergeCells count="9">
    <mergeCell ref="E114:H114"/>
    <mergeCell ref="E116:H116"/>
    <mergeCell ref="L2:V2"/>
    <mergeCell ref="E7:H7"/>
    <mergeCell ref="E9:H9"/>
    <mergeCell ref="E18:H18"/>
    <mergeCell ref="E27:H27"/>
    <mergeCell ref="E85:H85"/>
    <mergeCell ref="E87:H87"/>
  </mergeCells>
  <pageMargins left="0.39370078740157483" right="0.39370078740157483" top="0.39370078740157483" bottom="0.39370078740157483" header="0" footer="0"/>
  <pageSetup paperSize="9" scale="65" orientation="portrait" r:id="rId1"/>
  <headerFooter>
    <oddFooter>&amp;CStrana &amp;P z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M1000"/>
  <sheetViews>
    <sheetView showGridLines="0" workbookViewId="0"/>
  </sheetViews>
  <sheetFormatPr defaultColWidth="16.83203125" defaultRowHeight="15" customHeight="1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 customWidth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 customWidth="1"/>
  </cols>
  <sheetData>
    <row r="1" spans="1:65" ht="11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2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96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65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86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65" ht="24.75" customHeight="1">
      <c r="A4" s="2"/>
      <c r="B4" s="6"/>
      <c r="C4" s="2"/>
      <c r="D4" s="7" t="s">
        <v>100</v>
      </c>
      <c r="E4" s="2"/>
      <c r="F4" s="2"/>
      <c r="G4" s="2"/>
      <c r="H4" s="2"/>
      <c r="I4" s="2"/>
      <c r="J4" s="2"/>
      <c r="K4" s="2"/>
      <c r="L4" s="6"/>
      <c r="M4" s="79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ht="12" customHeight="1">
      <c r="A6" s="2"/>
      <c r="B6" s="6"/>
      <c r="C6" s="2"/>
      <c r="D6" s="13" t="s">
        <v>16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ht="26.25" customHeight="1">
      <c r="A7" s="2"/>
      <c r="B7" s="6"/>
      <c r="C7" s="2"/>
      <c r="D7" s="2"/>
      <c r="E7" s="228" t="str">
        <f>'Rekapitulace stavby'!K6</f>
        <v>Stavební úpravy části 1.NP pro změnu užívání knihovny na lékařskou ordinaci-aktualizace 04/2026</v>
      </c>
      <c r="F7" s="200"/>
      <c r="G7" s="200"/>
      <c r="H7" s="200"/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ht="12" customHeight="1">
      <c r="A8" s="18"/>
      <c r="B8" s="19"/>
      <c r="C8" s="18"/>
      <c r="D8" s="13" t="s">
        <v>101</v>
      </c>
      <c r="E8" s="18"/>
      <c r="F8" s="18"/>
      <c r="G8" s="18"/>
      <c r="H8" s="18"/>
      <c r="I8" s="18"/>
      <c r="J8" s="18"/>
      <c r="K8" s="18"/>
      <c r="L8" s="19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</row>
    <row r="9" spans="1:65" ht="16.5" customHeight="1">
      <c r="A9" s="18"/>
      <c r="B9" s="19"/>
      <c r="C9" s="18"/>
      <c r="D9" s="18"/>
      <c r="E9" s="208" t="s">
        <v>1211</v>
      </c>
      <c r="F9" s="200"/>
      <c r="G9" s="200"/>
      <c r="H9" s="200"/>
      <c r="I9" s="18"/>
      <c r="J9" s="18"/>
      <c r="K9" s="18"/>
      <c r="L9" s="19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</row>
    <row r="10" spans="1:65" ht="11.25">
      <c r="A10" s="18"/>
      <c r="B10" s="19"/>
      <c r="C10" s="18"/>
      <c r="D10" s="18"/>
      <c r="E10" s="18"/>
      <c r="F10" s="18"/>
      <c r="G10" s="18"/>
      <c r="H10" s="18"/>
      <c r="I10" s="18"/>
      <c r="J10" s="18"/>
      <c r="K10" s="18"/>
      <c r="L10" s="19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</row>
    <row r="11" spans="1:65" ht="12" customHeight="1">
      <c r="A11" s="18"/>
      <c r="B11" s="19"/>
      <c r="C11" s="18"/>
      <c r="D11" s="13" t="s">
        <v>18</v>
      </c>
      <c r="E11" s="18"/>
      <c r="F11" s="11" t="s">
        <v>1</v>
      </c>
      <c r="G11" s="18"/>
      <c r="H11" s="18"/>
      <c r="I11" s="13" t="s">
        <v>19</v>
      </c>
      <c r="J11" s="11" t="s">
        <v>1</v>
      </c>
      <c r="K11" s="18"/>
      <c r="L11" s="19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</row>
    <row r="12" spans="1:65" ht="12" customHeight="1">
      <c r="A12" s="18"/>
      <c r="B12" s="19"/>
      <c r="C12" s="18"/>
      <c r="D12" s="13" t="s">
        <v>20</v>
      </c>
      <c r="E12" s="18"/>
      <c r="F12" s="11" t="s">
        <v>983</v>
      </c>
      <c r="G12" s="18"/>
      <c r="H12" s="18"/>
      <c r="I12" s="13" t="s">
        <v>22</v>
      </c>
      <c r="J12" s="42" t="str">
        <f>'Rekapitulace stavby'!AN8</f>
        <v>1. 4. 2026</v>
      </c>
      <c r="K12" s="18"/>
      <c r="L12" s="19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</row>
    <row r="13" spans="1:65" ht="10.5" customHeight="1">
      <c r="A13" s="18"/>
      <c r="B13" s="19"/>
      <c r="C13" s="18"/>
      <c r="D13" s="18"/>
      <c r="E13" s="18"/>
      <c r="F13" s="18"/>
      <c r="G13" s="18"/>
      <c r="H13" s="18"/>
      <c r="I13" s="18"/>
      <c r="J13" s="18"/>
      <c r="K13" s="18"/>
      <c r="L13" s="19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</row>
    <row r="14" spans="1:65" ht="12" customHeight="1">
      <c r="A14" s="18"/>
      <c r="B14" s="19"/>
      <c r="C14" s="18"/>
      <c r="D14" s="13" t="s">
        <v>24</v>
      </c>
      <c r="E14" s="18"/>
      <c r="F14" s="18"/>
      <c r="G14" s="18"/>
      <c r="H14" s="18"/>
      <c r="I14" s="13" t="s">
        <v>25</v>
      </c>
      <c r="J14" s="11" t="str">
        <f>IF('Rekapitulace stavby'!AN10="","",'Rekapitulace stavby'!AN10)</f>
        <v/>
      </c>
      <c r="K14" s="18"/>
      <c r="L14" s="19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</row>
    <row r="15" spans="1:65" ht="18" customHeight="1">
      <c r="A15" s="18"/>
      <c r="B15" s="19"/>
      <c r="C15" s="18"/>
      <c r="D15" s="18"/>
      <c r="E15" s="11" t="str">
        <f>IF('Rekapitulace stavby'!E11="","",'Rekapitulace stavby'!E11)</f>
        <v>Město Trutnov</v>
      </c>
      <c r="F15" s="18"/>
      <c r="G15" s="18"/>
      <c r="H15" s="18"/>
      <c r="I15" s="13" t="s">
        <v>27</v>
      </c>
      <c r="J15" s="11" t="str">
        <f>IF('Rekapitulace stavby'!AN11="","",'Rekapitulace stavby'!AN11)</f>
        <v/>
      </c>
      <c r="K15" s="18"/>
      <c r="L15" s="19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</row>
    <row r="16" spans="1:65" ht="6.75" customHeight="1">
      <c r="A16" s="18"/>
      <c r="B16" s="19"/>
      <c r="C16" s="18"/>
      <c r="D16" s="18"/>
      <c r="E16" s="18"/>
      <c r="F16" s="18"/>
      <c r="G16" s="18"/>
      <c r="H16" s="18"/>
      <c r="I16" s="18"/>
      <c r="J16" s="18"/>
      <c r="K16" s="18"/>
      <c r="L16" s="19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</row>
    <row r="17" spans="1:65" ht="12" customHeight="1">
      <c r="A17" s="18"/>
      <c r="B17" s="19"/>
      <c r="C17" s="18"/>
      <c r="D17" s="13" t="s">
        <v>28</v>
      </c>
      <c r="E17" s="18"/>
      <c r="F17" s="18"/>
      <c r="G17" s="18"/>
      <c r="H17" s="18"/>
      <c r="I17" s="13" t="s">
        <v>25</v>
      </c>
      <c r="J17" s="15" t="str">
        <f>'Rekapitulace stavby'!AN13</f>
        <v>Vyplň údaj</v>
      </c>
      <c r="K17" s="18"/>
      <c r="L17" s="19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</row>
    <row r="18" spans="1:65" ht="18" customHeight="1">
      <c r="A18" s="18"/>
      <c r="B18" s="19"/>
      <c r="C18" s="18"/>
      <c r="D18" s="18"/>
      <c r="E18" s="224" t="str">
        <f>'Rekapitulace stavby'!E14</f>
        <v>Vyplň údaj</v>
      </c>
      <c r="F18" s="200"/>
      <c r="G18" s="200"/>
      <c r="H18" s="200"/>
      <c r="I18" s="13" t="s">
        <v>27</v>
      </c>
      <c r="J18" s="15" t="str">
        <f>'Rekapitulace stavby'!AN14</f>
        <v>Vyplň údaj</v>
      </c>
      <c r="K18" s="18"/>
      <c r="L18" s="19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</row>
    <row r="19" spans="1:65" ht="6.75" customHeight="1">
      <c r="A19" s="18"/>
      <c r="B19" s="19"/>
      <c r="C19" s="18"/>
      <c r="D19" s="18"/>
      <c r="E19" s="18"/>
      <c r="F19" s="18"/>
      <c r="G19" s="18"/>
      <c r="H19" s="18"/>
      <c r="I19" s="18"/>
      <c r="J19" s="18"/>
      <c r="K19" s="18"/>
      <c r="L19" s="19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</row>
    <row r="20" spans="1:65" ht="12" customHeight="1">
      <c r="A20" s="18"/>
      <c r="B20" s="19"/>
      <c r="C20" s="18"/>
      <c r="D20" s="13" t="s">
        <v>30</v>
      </c>
      <c r="E20" s="18"/>
      <c r="F20" s="18"/>
      <c r="G20" s="18"/>
      <c r="H20" s="18"/>
      <c r="I20" s="13" t="s">
        <v>25</v>
      </c>
      <c r="J20" s="11" t="str">
        <f>IF('Rekapitulace stavby'!AN16="","",'Rekapitulace stavby'!AN16)</f>
        <v/>
      </c>
      <c r="K20" s="18"/>
      <c r="L20" s="19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</row>
    <row r="21" spans="1:65" ht="18" customHeight="1">
      <c r="A21" s="18"/>
      <c r="B21" s="19"/>
      <c r="C21" s="18"/>
      <c r="D21" s="18"/>
      <c r="E21" s="11" t="str">
        <f>IF('Rekapitulace stavby'!E17="","",'Rekapitulace stavby'!E17)</f>
        <v>Jiřina Fikarová</v>
      </c>
      <c r="F21" s="18"/>
      <c r="G21" s="18"/>
      <c r="H21" s="18"/>
      <c r="I21" s="13" t="s">
        <v>27</v>
      </c>
      <c r="J21" s="11" t="str">
        <f>IF('Rekapitulace stavby'!AN17="","",'Rekapitulace stavby'!AN17)</f>
        <v/>
      </c>
      <c r="K21" s="18"/>
      <c r="L21" s="19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</row>
    <row r="22" spans="1:65" ht="6.75" customHeight="1">
      <c r="A22" s="18"/>
      <c r="B22" s="19"/>
      <c r="C22" s="18"/>
      <c r="D22" s="18"/>
      <c r="E22" s="18"/>
      <c r="F22" s="18"/>
      <c r="G22" s="18"/>
      <c r="H22" s="18"/>
      <c r="I22" s="18"/>
      <c r="J22" s="18"/>
      <c r="K22" s="18"/>
      <c r="L22" s="19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</row>
    <row r="23" spans="1:65" ht="12" customHeight="1">
      <c r="A23" s="18"/>
      <c r="B23" s="19"/>
      <c r="C23" s="18"/>
      <c r="D23" s="13" t="s">
        <v>33</v>
      </c>
      <c r="E23" s="18"/>
      <c r="F23" s="18"/>
      <c r="G23" s="18"/>
      <c r="H23" s="18"/>
      <c r="I23" s="13" t="s">
        <v>25</v>
      </c>
      <c r="J23" s="11" t="str">
        <f>IF('Rekapitulace stavby'!AN19="","",'Rekapitulace stavby'!AN19)</f>
        <v/>
      </c>
      <c r="K23" s="18"/>
      <c r="L23" s="19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</row>
    <row r="24" spans="1:65" ht="18" customHeight="1">
      <c r="A24" s="18"/>
      <c r="B24" s="19"/>
      <c r="C24" s="18"/>
      <c r="D24" s="18"/>
      <c r="E24" s="11" t="str">
        <f>IF('Rekapitulace stavby'!E20="","",'Rekapitulace stavby'!E20)</f>
        <v>Ing. Lenka Kasperová</v>
      </c>
      <c r="F24" s="18"/>
      <c r="G24" s="18"/>
      <c r="H24" s="18"/>
      <c r="I24" s="13" t="s">
        <v>27</v>
      </c>
      <c r="J24" s="11" t="str">
        <f>IF('Rekapitulace stavby'!AN20="","",'Rekapitulace stavby'!AN20)</f>
        <v/>
      </c>
      <c r="K24" s="18"/>
      <c r="L24" s="19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</row>
    <row r="25" spans="1:65" ht="6.75" customHeight="1">
      <c r="A25" s="18"/>
      <c r="B25" s="19"/>
      <c r="C25" s="18"/>
      <c r="D25" s="18"/>
      <c r="E25" s="18"/>
      <c r="F25" s="18"/>
      <c r="G25" s="18"/>
      <c r="H25" s="18"/>
      <c r="I25" s="18"/>
      <c r="J25" s="18"/>
      <c r="K25" s="18"/>
      <c r="L25" s="19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</row>
    <row r="26" spans="1:65" ht="12" customHeight="1">
      <c r="A26" s="18"/>
      <c r="B26" s="19"/>
      <c r="C26" s="18"/>
      <c r="D26" s="13" t="s">
        <v>35</v>
      </c>
      <c r="E26" s="18"/>
      <c r="F26" s="18"/>
      <c r="G26" s="18"/>
      <c r="H26" s="18"/>
      <c r="I26" s="18"/>
      <c r="J26" s="18"/>
      <c r="K26" s="18"/>
      <c r="L26" s="19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</row>
    <row r="27" spans="1:65" ht="16.5" customHeight="1">
      <c r="A27" s="80"/>
      <c r="B27" s="81"/>
      <c r="C27" s="80"/>
      <c r="D27" s="80"/>
      <c r="E27" s="225" t="s">
        <v>1</v>
      </c>
      <c r="F27" s="200"/>
      <c r="G27" s="200"/>
      <c r="H27" s="200"/>
      <c r="I27" s="80"/>
      <c r="J27" s="80"/>
      <c r="K27" s="80"/>
      <c r="L27" s="81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</row>
    <row r="28" spans="1:65" ht="6.75" customHeight="1">
      <c r="A28" s="18"/>
      <c r="B28" s="19"/>
      <c r="C28" s="18"/>
      <c r="D28" s="18"/>
      <c r="E28" s="18"/>
      <c r="F28" s="18"/>
      <c r="G28" s="18"/>
      <c r="H28" s="18"/>
      <c r="I28" s="18"/>
      <c r="J28" s="18"/>
      <c r="K28" s="18"/>
      <c r="L28" s="19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</row>
    <row r="29" spans="1:65" ht="6.75" customHeight="1">
      <c r="A29" s="18"/>
      <c r="B29" s="19"/>
      <c r="C29" s="18"/>
      <c r="D29" s="43"/>
      <c r="E29" s="43"/>
      <c r="F29" s="43"/>
      <c r="G29" s="43"/>
      <c r="H29" s="43"/>
      <c r="I29" s="43"/>
      <c r="J29" s="43"/>
      <c r="K29" s="43"/>
      <c r="L29" s="19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</row>
    <row r="30" spans="1:65" ht="24.75" customHeight="1">
      <c r="A30" s="18"/>
      <c r="B30" s="19"/>
      <c r="C30" s="18"/>
      <c r="D30" s="82" t="s">
        <v>36</v>
      </c>
      <c r="E30" s="18"/>
      <c r="F30" s="18"/>
      <c r="G30" s="18"/>
      <c r="H30" s="18"/>
      <c r="I30" s="18"/>
      <c r="J30" s="56">
        <f>ROUND(J121, 2)</f>
        <v>0</v>
      </c>
      <c r="K30" s="18"/>
      <c r="L30" s="19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</row>
    <row r="31" spans="1:65" ht="6.75" customHeight="1">
      <c r="A31" s="18"/>
      <c r="B31" s="19"/>
      <c r="C31" s="18"/>
      <c r="D31" s="43"/>
      <c r="E31" s="43"/>
      <c r="F31" s="43"/>
      <c r="G31" s="43"/>
      <c r="H31" s="43"/>
      <c r="I31" s="43"/>
      <c r="J31" s="43"/>
      <c r="K31" s="43"/>
      <c r="L31" s="19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65" ht="14.25" customHeight="1">
      <c r="A32" s="18"/>
      <c r="B32" s="19"/>
      <c r="C32" s="18"/>
      <c r="D32" s="18"/>
      <c r="E32" s="18"/>
      <c r="F32" s="22" t="s">
        <v>38</v>
      </c>
      <c r="G32" s="18"/>
      <c r="H32" s="18"/>
      <c r="I32" s="22" t="s">
        <v>37</v>
      </c>
      <c r="J32" s="22" t="s">
        <v>39</v>
      </c>
      <c r="K32" s="18"/>
      <c r="L32" s="19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1:65" ht="14.25" customHeight="1">
      <c r="A33" s="18"/>
      <c r="B33" s="19"/>
      <c r="C33" s="18"/>
      <c r="D33" s="83" t="s">
        <v>40</v>
      </c>
      <c r="E33" s="13" t="s">
        <v>41</v>
      </c>
      <c r="F33" s="84">
        <f>ROUND((SUM(BE121:BE155)),  2)</f>
        <v>0</v>
      </c>
      <c r="G33" s="18"/>
      <c r="H33" s="18"/>
      <c r="I33" s="85">
        <v>0.21</v>
      </c>
      <c r="J33" s="84">
        <f>ROUND(((SUM(BE121:BE155))*I33),  2)</f>
        <v>0</v>
      </c>
      <c r="K33" s="18"/>
      <c r="L33" s="19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1:65" ht="14.25" customHeight="1">
      <c r="A34" s="18"/>
      <c r="B34" s="19"/>
      <c r="C34" s="18"/>
      <c r="D34" s="18"/>
      <c r="E34" s="13" t="s">
        <v>42</v>
      </c>
      <c r="F34" s="84">
        <f>ROUND((SUM(BF121:BF155)),  2)</f>
        <v>0</v>
      </c>
      <c r="G34" s="18"/>
      <c r="H34" s="18"/>
      <c r="I34" s="85">
        <v>0.12</v>
      </c>
      <c r="J34" s="84">
        <f>ROUND(((SUM(BF121:BF155))*I34),  2)</f>
        <v>0</v>
      </c>
      <c r="K34" s="18"/>
      <c r="L34" s="19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1:65" ht="14.25" hidden="1" customHeight="1">
      <c r="A35" s="18"/>
      <c r="B35" s="19"/>
      <c r="C35" s="18"/>
      <c r="D35" s="18"/>
      <c r="E35" s="13" t="s">
        <v>43</v>
      </c>
      <c r="F35" s="84">
        <f>ROUND((SUM(BG121:BG155)),  2)</f>
        <v>0</v>
      </c>
      <c r="G35" s="18"/>
      <c r="H35" s="18"/>
      <c r="I35" s="85">
        <v>0.21</v>
      </c>
      <c r="J35" s="84">
        <f t="shared" ref="J35:J37" si="0">0</f>
        <v>0</v>
      </c>
      <c r="K35" s="18"/>
      <c r="L35" s="19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65" ht="14.25" hidden="1" customHeight="1">
      <c r="A36" s="18"/>
      <c r="B36" s="19"/>
      <c r="C36" s="18"/>
      <c r="D36" s="18"/>
      <c r="E36" s="13" t="s">
        <v>44</v>
      </c>
      <c r="F36" s="84">
        <f>ROUND((SUM(BH121:BH155)),  2)</f>
        <v>0</v>
      </c>
      <c r="G36" s="18"/>
      <c r="H36" s="18"/>
      <c r="I36" s="85">
        <v>0.12</v>
      </c>
      <c r="J36" s="84">
        <f t="shared" si="0"/>
        <v>0</v>
      </c>
      <c r="K36" s="18"/>
      <c r="L36" s="19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1:65" ht="14.25" hidden="1" customHeight="1">
      <c r="A37" s="18"/>
      <c r="B37" s="19"/>
      <c r="C37" s="18"/>
      <c r="D37" s="18"/>
      <c r="E37" s="13" t="s">
        <v>45</v>
      </c>
      <c r="F37" s="84">
        <f>ROUND((SUM(BI121:BI155)),  2)</f>
        <v>0</v>
      </c>
      <c r="G37" s="18"/>
      <c r="H37" s="18"/>
      <c r="I37" s="85">
        <v>0</v>
      </c>
      <c r="J37" s="84">
        <f t="shared" si="0"/>
        <v>0</v>
      </c>
      <c r="K37" s="18"/>
      <c r="L37" s="19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1:65" ht="6.75" customHeight="1">
      <c r="A38" s="18"/>
      <c r="B38" s="19"/>
      <c r="C38" s="18"/>
      <c r="D38" s="18"/>
      <c r="E38" s="18"/>
      <c r="F38" s="18"/>
      <c r="G38" s="18"/>
      <c r="H38" s="18"/>
      <c r="I38" s="18"/>
      <c r="J38" s="18"/>
      <c r="K38" s="18"/>
      <c r="L38" s="19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1:65" ht="24.75" customHeight="1">
      <c r="A39" s="18"/>
      <c r="B39" s="19"/>
      <c r="C39" s="86"/>
      <c r="D39" s="87" t="s">
        <v>46</v>
      </c>
      <c r="E39" s="46"/>
      <c r="F39" s="46"/>
      <c r="G39" s="88" t="s">
        <v>47</v>
      </c>
      <c r="H39" s="89" t="s">
        <v>48</v>
      </c>
      <c r="I39" s="46"/>
      <c r="J39" s="90">
        <f>SUM(J30:J37)</f>
        <v>0</v>
      </c>
      <c r="K39" s="91"/>
      <c r="L39" s="19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0" spans="1:65" ht="14.25" customHeight="1">
      <c r="A40" s="18"/>
      <c r="B40" s="19"/>
      <c r="C40" s="18"/>
      <c r="D40" s="18"/>
      <c r="E40" s="18"/>
      <c r="F40" s="18"/>
      <c r="G40" s="18"/>
      <c r="H40" s="18"/>
      <c r="I40" s="18"/>
      <c r="J40" s="18"/>
      <c r="K40" s="18"/>
      <c r="L40" s="19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</row>
    <row r="41" spans="1:65" ht="14.25" customHeight="1">
      <c r="A41" s="2"/>
      <c r="B41" s="6"/>
      <c r="C41" s="2"/>
      <c r="D41" s="2"/>
      <c r="E41" s="2"/>
      <c r="F41" s="2"/>
      <c r="G41" s="2"/>
      <c r="H41" s="2"/>
      <c r="I41" s="2"/>
      <c r="J41" s="2"/>
      <c r="K41" s="2"/>
      <c r="L41" s="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</row>
    <row r="42" spans="1:65" ht="14.25" customHeight="1">
      <c r="A42" s="2"/>
      <c r="B42" s="6"/>
      <c r="C42" s="2"/>
      <c r="D42" s="2"/>
      <c r="E42" s="2"/>
      <c r="F42" s="2"/>
      <c r="G42" s="2"/>
      <c r="H42" s="2"/>
      <c r="I42" s="2"/>
      <c r="J42" s="2"/>
      <c r="K42" s="2"/>
      <c r="L42" s="6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</row>
    <row r="43" spans="1:65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4.25" customHeight="1">
      <c r="A50" s="18"/>
      <c r="B50" s="19"/>
      <c r="C50" s="18"/>
      <c r="D50" s="29" t="s">
        <v>49</v>
      </c>
      <c r="E50" s="30"/>
      <c r="F50" s="30"/>
      <c r="G50" s="29" t="s">
        <v>50</v>
      </c>
      <c r="H50" s="30"/>
      <c r="I50" s="30"/>
      <c r="J50" s="30"/>
      <c r="K50" s="30"/>
      <c r="L50" s="19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</row>
    <row r="51" spans="1:65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5.75" customHeight="1">
      <c r="A61" s="18"/>
      <c r="B61" s="19"/>
      <c r="C61" s="18"/>
      <c r="D61" s="31" t="s">
        <v>51</v>
      </c>
      <c r="E61" s="21"/>
      <c r="F61" s="92" t="s">
        <v>52</v>
      </c>
      <c r="G61" s="31" t="s">
        <v>51</v>
      </c>
      <c r="H61" s="21"/>
      <c r="I61" s="21"/>
      <c r="J61" s="93" t="s">
        <v>52</v>
      </c>
      <c r="K61" s="21"/>
      <c r="L61" s="19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</row>
    <row r="62" spans="1:65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ht="15.75" customHeight="1">
      <c r="A65" s="18"/>
      <c r="B65" s="19"/>
      <c r="C65" s="18"/>
      <c r="D65" s="29" t="s">
        <v>53</v>
      </c>
      <c r="E65" s="30"/>
      <c r="F65" s="30"/>
      <c r="G65" s="29" t="s">
        <v>54</v>
      </c>
      <c r="H65" s="30"/>
      <c r="I65" s="30"/>
      <c r="J65" s="30"/>
      <c r="K65" s="30"/>
      <c r="L65" s="19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</row>
    <row r="66" spans="1:65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5.75" customHeight="1">
      <c r="A76" s="18"/>
      <c r="B76" s="19"/>
      <c r="C76" s="18"/>
      <c r="D76" s="31" t="s">
        <v>51</v>
      </c>
      <c r="E76" s="21"/>
      <c r="F76" s="92" t="s">
        <v>52</v>
      </c>
      <c r="G76" s="31" t="s">
        <v>51</v>
      </c>
      <c r="H76" s="21"/>
      <c r="I76" s="21"/>
      <c r="J76" s="93" t="s">
        <v>52</v>
      </c>
      <c r="K76" s="21"/>
      <c r="L76" s="19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</row>
    <row r="77" spans="1:65" ht="14.25" customHeight="1">
      <c r="A77" s="18"/>
      <c r="B77" s="32"/>
      <c r="C77" s="33"/>
      <c r="D77" s="33"/>
      <c r="E77" s="33"/>
      <c r="F77" s="33"/>
      <c r="G77" s="33"/>
      <c r="H77" s="33"/>
      <c r="I77" s="33"/>
      <c r="J77" s="33"/>
      <c r="K77" s="33"/>
      <c r="L77" s="19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</row>
    <row r="78" spans="1:6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6.75" customHeight="1">
      <c r="A81" s="18"/>
      <c r="B81" s="34"/>
      <c r="C81" s="35"/>
      <c r="D81" s="35"/>
      <c r="E81" s="35"/>
      <c r="F81" s="35"/>
      <c r="G81" s="35"/>
      <c r="H81" s="35"/>
      <c r="I81" s="35"/>
      <c r="J81" s="35"/>
      <c r="K81" s="35"/>
      <c r="L81" s="19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</row>
    <row r="82" spans="1:65" ht="24.75" customHeight="1">
      <c r="A82" s="18"/>
      <c r="B82" s="19"/>
      <c r="C82" s="7" t="s">
        <v>103</v>
      </c>
      <c r="D82" s="18"/>
      <c r="E82" s="18"/>
      <c r="F82" s="18"/>
      <c r="G82" s="18"/>
      <c r="H82" s="18"/>
      <c r="I82" s="18"/>
      <c r="J82" s="18"/>
      <c r="K82" s="18"/>
      <c r="L82" s="19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</row>
    <row r="83" spans="1:65" ht="6.75" customHeight="1">
      <c r="A83" s="18"/>
      <c r="B83" s="19"/>
      <c r="C83" s="18"/>
      <c r="D83" s="18"/>
      <c r="E83" s="18"/>
      <c r="F83" s="18"/>
      <c r="G83" s="18"/>
      <c r="H83" s="18"/>
      <c r="I83" s="18"/>
      <c r="J83" s="18"/>
      <c r="K83" s="18"/>
      <c r="L83" s="19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</row>
    <row r="84" spans="1:65" ht="12" customHeight="1">
      <c r="A84" s="18"/>
      <c r="B84" s="19"/>
      <c r="C84" s="13" t="s">
        <v>16</v>
      </c>
      <c r="D84" s="18"/>
      <c r="E84" s="18"/>
      <c r="F84" s="18"/>
      <c r="G84" s="18"/>
      <c r="H84" s="18"/>
      <c r="I84" s="18"/>
      <c r="J84" s="18"/>
      <c r="K84" s="18"/>
      <c r="L84" s="19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</row>
    <row r="85" spans="1:65" ht="26.25" customHeight="1">
      <c r="A85" s="18"/>
      <c r="B85" s="19"/>
      <c r="C85" s="18"/>
      <c r="D85" s="18"/>
      <c r="E85" s="228" t="str">
        <f>E7</f>
        <v>Stavební úpravy části 1.NP pro změnu užívání knihovny na lékařskou ordinaci-aktualizace 04/2026</v>
      </c>
      <c r="F85" s="200"/>
      <c r="G85" s="200"/>
      <c r="H85" s="200"/>
      <c r="I85" s="18"/>
      <c r="J85" s="18"/>
      <c r="K85" s="18"/>
      <c r="L85" s="19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</row>
    <row r="86" spans="1:65" ht="12" customHeight="1">
      <c r="A86" s="18"/>
      <c r="B86" s="19"/>
      <c r="C86" s="13" t="s">
        <v>101</v>
      </c>
      <c r="D86" s="18"/>
      <c r="E86" s="18"/>
      <c r="F86" s="18"/>
      <c r="G86" s="18"/>
      <c r="H86" s="18"/>
      <c r="I86" s="18"/>
      <c r="J86" s="18"/>
      <c r="K86" s="18"/>
      <c r="L86" s="19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</row>
    <row r="87" spans="1:65" ht="16.5" customHeight="1">
      <c r="A87" s="18"/>
      <c r="B87" s="19"/>
      <c r="C87" s="18"/>
      <c r="D87" s="18"/>
      <c r="E87" s="208" t="str">
        <f>E9</f>
        <v>003 - Ústřední vytápění</v>
      </c>
      <c r="F87" s="200"/>
      <c r="G87" s="200"/>
      <c r="H87" s="200"/>
      <c r="I87" s="18"/>
      <c r="J87" s="18"/>
      <c r="K87" s="18"/>
      <c r="L87" s="19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</row>
    <row r="88" spans="1:65" ht="6.75" customHeight="1">
      <c r="A88" s="18"/>
      <c r="B88" s="19"/>
      <c r="C88" s="18"/>
      <c r="D88" s="18"/>
      <c r="E88" s="18"/>
      <c r="F88" s="18"/>
      <c r="G88" s="18"/>
      <c r="H88" s="18"/>
      <c r="I88" s="18"/>
      <c r="J88" s="18"/>
      <c r="K88" s="18"/>
      <c r="L88" s="19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</row>
    <row r="89" spans="1:65" ht="12" customHeight="1">
      <c r="A89" s="18"/>
      <c r="B89" s="19"/>
      <c r="C89" s="13" t="s">
        <v>20</v>
      </c>
      <c r="D89" s="18"/>
      <c r="E89" s="18"/>
      <c r="F89" s="11" t="str">
        <f>F12</f>
        <v xml:space="preserve"> </v>
      </c>
      <c r="G89" s="18"/>
      <c r="H89" s="18"/>
      <c r="I89" s="13" t="s">
        <v>22</v>
      </c>
      <c r="J89" s="42" t="str">
        <f>IF(J12="","",J12)</f>
        <v>1. 4. 2026</v>
      </c>
      <c r="K89" s="18"/>
      <c r="L89" s="19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</row>
    <row r="90" spans="1:65" ht="6.75" customHeight="1">
      <c r="A90" s="18"/>
      <c r="B90" s="19"/>
      <c r="C90" s="18"/>
      <c r="D90" s="18"/>
      <c r="E90" s="18"/>
      <c r="F90" s="18"/>
      <c r="G90" s="18"/>
      <c r="H90" s="18"/>
      <c r="I90" s="18"/>
      <c r="J90" s="18"/>
      <c r="K90" s="18"/>
      <c r="L90" s="19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</row>
    <row r="91" spans="1:65" ht="15" customHeight="1">
      <c r="A91" s="18"/>
      <c r="B91" s="19"/>
      <c r="C91" s="13" t="s">
        <v>24</v>
      </c>
      <c r="D91" s="18"/>
      <c r="E91" s="18"/>
      <c r="F91" s="11" t="str">
        <f>E15</f>
        <v>Město Trutnov</v>
      </c>
      <c r="G91" s="18"/>
      <c r="H91" s="18"/>
      <c r="I91" s="13" t="s">
        <v>30</v>
      </c>
      <c r="J91" s="16" t="str">
        <f>E21</f>
        <v>Jiřina Fikarová</v>
      </c>
      <c r="K91" s="18"/>
      <c r="L91" s="19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</row>
    <row r="92" spans="1:65" ht="15" customHeight="1">
      <c r="A92" s="18"/>
      <c r="B92" s="19"/>
      <c r="C92" s="13" t="s">
        <v>28</v>
      </c>
      <c r="D92" s="18"/>
      <c r="E92" s="18"/>
      <c r="F92" s="94" t="str">
        <f>IF(E18="","",E18)</f>
        <v>Vyplň údaj</v>
      </c>
      <c r="G92" s="18"/>
      <c r="H92" s="18"/>
      <c r="I92" s="13" t="s">
        <v>33</v>
      </c>
      <c r="J92" s="16" t="str">
        <f>E24</f>
        <v>Ing. Lenka Kasperová</v>
      </c>
      <c r="K92" s="18"/>
      <c r="L92" s="19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</row>
    <row r="93" spans="1:65" ht="9.75" customHeight="1">
      <c r="A93" s="18"/>
      <c r="B93" s="19"/>
      <c r="C93" s="18"/>
      <c r="D93" s="18"/>
      <c r="E93" s="18"/>
      <c r="F93" s="18"/>
      <c r="G93" s="18"/>
      <c r="H93" s="18"/>
      <c r="I93" s="18"/>
      <c r="J93" s="18"/>
      <c r="K93" s="18"/>
      <c r="L93" s="19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</row>
    <row r="94" spans="1:65" ht="29.25" customHeight="1">
      <c r="A94" s="18"/>
      <c r="B94" s="19"/>
      <c r="C94" s="95" t="s">
        <v>104</v>
      </c>
      <c r="D94" s="86"/>
      <c r="E94" s="86"/>
      <c r="F94" s="86"/>
      <c r="G94" s="86"/>
      <c r="H94" s="86"/>
      <c r="I94" s="86"/>
      <c r="J94" s="96" t="s">
        <v>105</v>
      </c>
      <c r="K94" s="86"/>
      <c r="L94" s="19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</row>
    <row r="95" spans="1:65" ht="9.75" customHeight="1">
      <c r="A95" s="18"/>
      <c r="B95" s="19"/>
      <c r="C95" s="18"/>
      <c r="D95" s="18"/>
      <c r="E95" s="18"/>
      <c r="F95" s="18"/>
      <c r="G95" s="18"/>
      <c r="H95" s="18"/>
      <c r="I95" s="18"/>
      <c r="J95" s="18"/>
      <c r="K95" s="18"/>
      <c r="L95" s="19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</row>
    <row r="96" spans="1:65" ht="22.5" customHeight="1">
      <c r="A96" s="18"/>
      <c r="B96" s="19"/>
      <c r="C96" s="97" t="s">
        <v>106</v>
      </c>
      <c r="D96" s="18"/>
      <c r="E96" s="18"/>
      <c r="F96" s="18"/>
      <c r="G96" s="18"/>
      <c r="H96" s="18"/>
      <c r="I96" s="18"/>
      <c r="J96" s="56">
        <f t="shared" ref="J96:J97" si="1">J121</f>
        <v>0</v>
      </c>
      <c r="K96" s="18"/>
      <c r="L96" s="19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3" t="s">
        <v>107</v>
      </c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</row>
    <row r="97" spans="1:65" ht="24.75" customHeight="1">
      <c r="A97" s="98"/>
      <c r="B97" s="99"/>
      <c r="C97" s="98"/>
      <c r="D97" s="100" t="s">
        <v>1212</v>
      </c>
      <c r="E97" s="101"/>
      <c r="F97" s="101"/>
      <c r="G97" s="101"/>
      <c r="H97" s="101"/>
      <c r="I97" s="101"/>
      <c r="J97" s="102">
        <f t="shared" si="1"/>
        <v>0</v>
      </c>
      <c r="K97" s="98"/>
      <c r="L97" s="99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98"/>
      <c r="BE97" s="98"/>
      <c r="BF97" s="98"/>
      <c r="BG97" s="98"/>
      <c r="BH97" s="98"/>
      <c r="BI97" s="98"/>
      <c r="BJ97" s="98"/>
      <c r="BK97" s="98"/>
      <c r="BL97" s="98"/>
      <c r="BM97" s="98"/>
    </row>
    <row r="98" spans="1:65" ht="24.75" customHeight="1">
      <c r="A98" s="98"/>
      <c r="B98" s="99"/>
      <c r="C98" s="98"/>
      <c r="D98" s="100" t="s">
        <v>1213</v>
      </c>
      <c r="E98" s="101"/>
      <c r="F98" s="101"/>
      <c r="G98" s="101"/>
      <c r="H98" s="101"/>
      <c r="I98" s="101"/>
      <c r="J98" s="102">
        <f>J127</f>
        <v>0</v>
      </c>
      <c r="K98" s="98"/>
      <c r="L98" s="99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  <c r="BG98" s="98"/>
      <c r="BH98" s="98"/>
      <c r="BI98" s="98"/>
      <c r="BJ98" s="98"/>
      <c r="BK98" s="98"/>
      <c r="BL98" s="98"/>
      <c r="BM98" s="98"/>
    </row>
    <row r="99" spans="1:65" ht="24.75" customHeight="1">
      <c r="A99" s="98"/>
      <c r="B99" s="99"/>
      <c r="C99" s="98"/>
      <c r="D99" s="100" t="s">
        <v>1214</v>
      </c>
      <c r="E99" s="101"/>
      <c r="F99" s="101"/>
      <c r="G99" s="101"/>
      <c r="H99" s="101"/>
      <c r="I99" s="101"/>
      <c r="J99" s="102">
        <f>J138</f>
        <v>0</v>
      </c>
      <c r="K99" s="98"/>
      <c r="L99" s="99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  <c r="BG99" s="98"/>
      <c r="BH99" s="98"/>
      <c r="BI99" s="98"/>
      <c r="BJ99" s="98"/>
      <c r="BK99" s="98"/>
      <c r="BL99" s="98"/>
      <c r="BM99" s="98"/>
    </row>
    <row r="100" spans="1:65" ht="24.75" customHeight="1">
      <c r="A100" s="98"/>
      <c r="B100" s="99"/>
      <c r="C100" s="98"/>
      <c r="D100" s="100" t="s">
        <v>1215</v>
      </c>
      <c r="E100" s="101"/>
      <c r="F100" s="101"/>
      <c r="G100" s="101"/>
      <c r="H100" s="101"/>
      <c r="I100" s="101"/>
      <c r="J100" s="102">
        <f>J141</f>
        <v>0</v>
      </c>
      <c r="K100" s="98"/>
      <c r="L100" s="99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  <c r="BH100" s="98"/>
      <c r="BI100" s="98"/>
      <c r="BJ100" s="98"/>
      <c r="BK100" s="98"/>
      <c r="BL100" s="98"/>
      <c r="BM100" s="98"/>
    </row>
    <row r="101" spans="1:65" ht="24.75" customHeight="1">
      <c r="A101" s="98"/>
      <c r="B101" s="99"/>
      <c r="C101" s="98"/>
      <c r="D101" s="100" t="s">
        <v>1216</v>
      </c>
      <c r="E101" s="101"/>
      <c r="F101" s="101"/>
      <c r="G101" s="101"/>
      <c r="H101" s="101"/>
      <c r="I101" s="101"/>
      <c r="J101" s="102">
        <f>J146</f>
        <v>0</v>
      </c>
      <c r="K101" s="98"/>
      <c r="L101" s="99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  <c r="BL101" s="98"/>
      <c r="BM101" s="98"/>
    </row>
    <row r="102" spans="1:65" ht="21.75" customHeight="1">
      <c r="A102" s="18"/>
      <c r="B102" s="19"/>
      <c r="C102" s="18"/>
      <c r="D102" s="18"/>
      <c r="E102" s="18"/>
      <c r="F102" s="18"/>
      <c r="G102" s="18"/>
      <c r="H102" s="18"/>
      <c r="I102" s="18"/>
      <c r="J102" s="18"/>
      <c r="K102" s="18"/>
      <c r="L102" s="19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</row>
    <row r="103" spans="1:65" ht="6.75" customHeight="1">
      <c r="A103" s="18"/>
      <c r="B103" s="32"/>
      <c r="C103" s="33"/>
      <c r="D103" s="33"/>
      <c r="E103" s="33"/>
      <c r="F103" s="33"/>
      <c r="G103" s="33"/>
      <c r="H103" s="33"/>
      <c r="I103" s="33"/>
      <c r="J103" s="33"/>
      <c r="K103" s="33"/>
      <c r="L103" s="19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</row>
    <row r="104" spans="1:65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</row>
    <row r="105" spans="1:6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</row>
    <row r="106" spans="1:65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</row>
    <row r="107" spans="1:65" ht="6.75" customHeight="1">
      <c r="A107" s="18"/>
      <c r="B107" s="34"/>
      <c r="C107" s="35"/>
      <c r="D107" s="35"/>
      <c r="E107" s="35"/>
      <c r="F107" s="35"/>
      <c r="G107" s="35"/>
      <c r="H107" s="35"/>
      <c r="I107" s="35"/>
      <c r="J107" s="35"/>
      <c r="K107" s="35"/>
      <c r="L107" s="19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</row>
    <row r="108" spans="1:65" ht="24.75" customHeight="1">
      <c r="A108" s="18"/>
      <c r="B108" s="19"/>
      <c r="C108" s="7" t="s">
        <v>111</v>
      </c>
      <c r="D108" s="18"/>
      <c r="E108" s="18"/>
      <c r="F108" s="18"/>
      <c r="G108" s="18"/>
      <c r="H108" s="18"/>
      <c r="I108" s="18"/>
      <c r="J108" s="18"/>
      <c r="K108" s="18"/>
      <c r="L108" s="19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</row>
    <row r="109" spans="1:65" ht="6.75" customHeight="1">
      <c r="A109" s="18"/>
      <c r="B109" s="19"/>
      <c r="C109" s="18"/>
      <c r="D109" s="18"/>
      <c r="E109" s="18"/>
      <c r="F109" s="18"/>
      <c r="G109" s="18"/>
      <c r="H109" s="18"/>
      <c r="I109" s="18"/>
      <c r="J109" s="18"/>
      <c r="K109" s="18"/>
      <c r="L109" s="19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</row>
    <row r="110" spans="1:65" ht="12" customHeight="1">
      <c r="A110" s="18"/>
      <c r="B110" s="19"/>
      <c r="C110" s="13" t="s">
        <v>16</v>
      </c>
      <c r="D110" s="18"/>
      <c r="E110" s="18"/>
      <c r="F110" s="18"/>
      <c r="G110" s="18"/>
      <c r="H110" s="18"/>
      <c r="I110" s="18"/>
      <c r="J110" s="18"/>
      <c r="K110" s="18"/>
      <c r="L110" s="19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</row>
    <row r="111" spans="1:65" ht="26.25" customHeight="1">
      <c r="A111" s="18"/>
      <c r="B111" s="19"/>
      <c r="C111" s="18"/>
      <c r="D111" s="18"/>
      <c r="E111" s="228" t="str">
        <f>E7</f>
        <v>Stavební úpravy části 1.NP pro změnu užívání knihovny na lékařskou ordinaci-aktualizace 04/2026</v>
      </c>
      <c r="F111" s="200"/>
      <c r="G111" s="200"/>
      <c r="H111" s="200"/>
      <c r="I111" s="18"/>
      <c r="J111" s="18"/>
      <c r="K111" s="18"/>
      <c r="L111" s="19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</row>
    <row r="112" spans="1:65" ht="12" customHeight="1">
      <c r="A112" s="18"/>
      <c r="B112" s="19"/>
      <c r="C112" s="13" t="s">
        <v>101</v>
      </c>
      <c r="D112" s="18"/>
      <c r="E112" s="18"/>
      <c r="F112" s="18"/>
      <c r="G112" s="18"/>
      <c r="H112" s="18"/>
      <c r="I112" s="18"/>
      <c r="J112" s="18"/>
      <c r="K112" s="18"/>
      <c r="L112" s="19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</row>
    <row r="113" spans="1:65" ht="16.5" customHeight="1">
      <c r="A113" s="18"/>
      <c r="B113" s="19"/>
      <c r="C113" s="18"/>
      <c r="D113" s="18"/>
      <c r="E113" s="208" t="str">
        <f>E9</f>
        <v>003 - Ústřední vytápění</v>
      </c>
      <c r="F113" s="200"/>
      <c r="G113" s="200"/>
      <c r="H113" s="200"/>
      <c r="I113" s="18"/>
      <c r="J113" s="18"/>
      <c r="K113" s="18"/>
      <c r="L113" s="19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</row>
    <row r="114" spans="1:65" ht="6.75" customHeight="1">
      <c r="A114" s="18"/>
      <c r="B114" s="19"/>
      <c r="C114" s="18"/>
      <c r="D114" s="18"/>
      <c r="E114" s="18"/>
      <c r="F114" s="18"/>
      <c r="G114" s="18"/>
      <c r="H114" s="18"/>
      <c r="I114" s="18"/>
      <c r="J114" s="18"/>
      <c r="K114" s="18"/>
      <c r="L114" s="19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</row>
    <row r="115" spans="1:65" ht="12" customHeight="1">
      <c r="A115" s="18"/>
      <c r="B115" s="19"/>
      <c r="C115" s="13" t="s">
        <v>20</v>
      </c>
      <c r="D115" s="18"/>
      <c r="E115" s="18"/>
      <c r="F115" s="11" t="str">
        <f>F12</f>
        <v xml:space="preserve"> </v>
      </c>
      <c r="G115" s="18"/>
      <c r="H115" s="18"/>
      <c r="I115" s="13" t="s">
        <v>22</v>
      </c>
      <c r="J115" s="42" t="str">
        <f>IF(J12="","",J12)</f>
        <v>1. 4. 2026</v>
      </c>
      <c r="K115" s="18"/>
      <c r="L115" s="19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</row>
    <row r="116" spans="1:65" ht="6.75" customHeight="1">
      <c r="A116" s="18"/>
      <c r="B116" s="19"/>
      <c r="C116" s="18"/>
      <c r="D116" s="18"/>
      <c r="E116" s="18"/>
      <c r="F116" s="18"/>
      <c r="G116" s="18"/>
      <c r="H116" s="18"/>
      <c r="I116" s="18"/>
      <c r="J116" s="18"/>
      <c r="K116" s="18"/>
      <c r="L116" s="19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</row>
    <row r="117" spans="1:65" ht="15" customHeight="1">
      <c r="A117" s="18"/>
      <c r="B117" s="19"/>
      <c r="C117" s="13" t="s">
        <v>24</v>
      </c>
      <c r="D117" s="18"/>
      <c r="E117" s="18"/>
      <c r="F117" s="11" t="str">
        <f>E15</f>
        <v>Město Trutnov</v>
      </c>
      <c r="G117" s="18"/>
      <c r="H117" s="18"/>
      <c r="I117" s="13" t="s">
        <v>30</v>
      </c>
      <c r="J117" s="16" t="str">
        <f>E21</f>
        <v>Jiřina Fikarová</v>
      </c>
      <c r="K117" s="18"/>
      <c r="L117" s="19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</row>
    <row r="118" spans="1:65" ht="15" customHeight="1">
      <c r="A118" s="18"/>
      <c r="B118" s="19"/>
      <c r="C118" s="13" t="s">
        <v>28</v>
      </c>
      <c r="D118" s="18"/>
      <c r="E118" s="18"/>
      <c r="F118" s="94" t="str">
        <f>IF(E18="","",E18)</f>
        <v>Vyplň údaj</v>
      </c>
      <c r="G118" s="18"/>
      <c r="H118" s="18"/>
      <c r="I118" s="13" t="s">
        <v>33</v>
      </c>
      <c r="J118" s="16" t="str">
        <f>E24</f>
        <v>Ing. Lenka Kasperová</v>
      </c>
      <c r="K118" s="18"/>
      <c r="L118" s="19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</row>
    <row r="119" spans="1:65" ht="9.75" customHeight="1">
      <c r="A119" s="18"/>
      <c r="B119" s="19"/>
      <c r="C119" s="18"/>
      <c r="D119" s="18"/>
      <c r="E119" s="18"/>
      <c r="F119" s="18"/>
      <c r="G119" s="18"/>
      <c r="H119" s="18"/>
      <c r="I119" s="18"/>
      <c r="J119" s="18"/>
      <c r="K119" s="18"/>
      <c r="L119" s="19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</row>
    <row r="120" spans="1:65" ht="29.25" customHeight="1">
      <c r="A120" s="108"/>
      <c r="B120" s="109"/>
      <c r="C120" s="110" t="s">
        <v>112</v>
      </c>
      <c r="D120" s="111" t="s">
        <v>61</v>
      </c>
      <c r="E120" s="111" t="s">
        <v>57</v>
      </c>
      <c r="F120" s="111" t="s">
        <v>58</v>
      </c>
      <c r="G120" s="111" t="s">
        <v>113</v>
      </c>
      <c r="H120" s="111" t="s">
        <v>114</v>
      </c>
      <c r="I120" s="111" t="s">
        <v>115</v>
      </c>
      <c r="J120" s="111" t="s">
        <v>105</v>
      </c>
      <c r="K120" s="112" t="s">
        <v>116</v>
      </c>
      <c r="L120" s="109"/>
      <c r="M120" s="48" t="s">
        <v>1</v>
      </c>
      <c r="N120" s="49" t="s">
        <v>40</v>
      </c>
      <c r="O120" s="49" t="s">
        <v>117</v>
      </c>
      <c r="P120" s="49" t="s">
        <v>118</v>
      </c>
      <c r="Q120" s="49" t="s">
        <v>119</v>
      </c>
      <c r="R120" s="49" t="s">
        <v>120</v>
      </c>
      <c r="S120" s="49" t="s">
        <v>121</v>
      </c>
      <c r="T120" s="50" t="s">
        <v>122</v>
      </c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</row>
    <row r="121" spans="1:65" ht="22.5" customHeight="1">
      <c r="A121" s="18"/>
      <c r="B121" s="19"/>
      <c r="C121" s="54" t="s">
        <v>123</v>
      </c>
      <c r="D121" s="18"/>
      <c r="E121" s="18"/>
      <c r="F121" s="18"/>
      <c r="G121" s="18"/>
      <c r="H121" s="18"/>
      <c r="I121" s="18"/>
      <c r="J121" s="113">
        <f t="shared" ref="J121:J122" si="2">BK121</f>
        <v>0</v>
      </c>
      <c r="K121" s="18"/>
      <c r="L121" s="19"/>
      <c r="M121" s="51"/>
      <c r="N121" s="43"/>
      <c r="O121" s="43"/>
      <c r="P121" s="114">
        <f>P122+P127+P138+P141+P146</f>
        <v>0</v>
      </c>
      <c r="Q121" s="43"/>
      <c r="R121" s="114">
        <f>R122+R127+R138+R141+R146</f>
        <v>0</v>
      </c>
      <c r="S121" s="43"/>
      <c r="T121" s="115">
        <f>T122+T127+T138+T141+T146</f>
        <v>0</v>
      </c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3" t="s">
        <v>75</v>
      </c>
      <c r="AU121" s="3" t="s">
        <v>107</v>
      </c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16">
        <f>BK122+BK127+BK138+BK141+BK146</f>
        <v>0</v>
      </c>
      <c r="BL121" s="18"/>
      <c r="BM121" s="18"/>
    </row>
    <row r="122" spans="1:65" ht="25.5" customHeight="1">
      <c r="A122" s="117"/>
      <c r="B122" s="118"/>
      <c r="C122" s="117"/>
      <c r="D122" s="119" t="s">
        <v>75</v>
      </c>
      <c r="E122" s="120" t="s">
        <v>1217</v>
      </c>
      <c r="F122" s="120" t="s">
        <v>1218</v>
      </c>
      <c r="G122" s="117"/>
      <c r="H122" s="117"/>
      <c r="I122" s="117"/>
      <c r="J122" s="121">
        <f t="shared" si="2"/>
        <v>0</v>
      </c>
      <c r="K122" s="117"/>
      <c r="L122" s="118"/>
      <c r="M122" s="122"/>
      <c r="N122" s="117"/>
      <c r="O122" s="117"/>
      <c r="P122" s="123">
        <f>SUM(P123:P126)</f>
        <v>0</v>
      </c>
      <c r="Q122" s="117"/>
      <c r="R122" s="123">
        <f>SUM(R123:R126)</f>
        <v>0</v>
      </c>
      <c r="S122" s="117"/>
      <c r="T122" s="124">
        <f>SUM(T123:T126)</f>
        <v>0</v>
      </c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9" t="s">
        <v>84</v>
      </c>
      <c r="AS122" s="117"/>
      <c r="AT122" s="125" t="s">
        <v>75</v>
      </c>
      <c r="AU122" s="125" t="s">
        <v>76</v>
      </c>
      <c r="AV122" s="117"/>
      <c r="AW122" s="117"/>
      <c r="AX122" s="117"/>
      <c r="AY122" s="119" t="s">
        <v>127</v>
      </c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26">
        <f>SUM(BK123:BK126)</f>
        <v>0</v>
      </c>
      <c r="BL122" s="117"/>
      <c r="BM122" s="117"/>
    </row>
    <row r="123" spans="1:65" ht="16.5" customHeight="1">
      <c r="A123" s="18"/>
      <c r="B123" s="19"/>
      <c r="C123" s="129" t="s">
        <v>84</v>
      </c>
      <c r="D123" s="129" t="s">
        <v>130</v>
      </c>
      <c r="E123" s="130" t="s">
        <v>1219</v>
      </c>
      <c r="F123" s="131" t="s">
        <v>1220</v>
      </c>
      <c r="G123" s="132" t="s">
        <v>1221</v>
      </c>
      <c r="H123" s="133">
        <v>1</v>
      </c>
      <c r="I123" s="134"/>
      <c r="J123" s="135">
        <f t="shared" ref="J123:J125" si="3">ROUND(I123*H123,2)</f>
        <v>0</v>
      </c>
      <c r="K123" s="131" t="s">
        <v>1</v>
      </c>
      <c r="L123" s="19"/>
      <c r="M123" s="136" t="s">
        <v>1</v>
      </c>
      <c r="N123" s="137" t="s">
        <v>41</v>
      </c>
      <c r="O123" s="18"/>
      <c r="P123" s="138">
        <f t="shared" ref="P123:P125" si="4">O123*H123</f>
        <v>0</v>
      </c>
      <c r="Q123" s="138">
        <v>0</v>
      </c>
      <c r="R123" s="138">
        <f t="shared" ref="R123:R125" si="5">Q123*H123</f>
        <v>0</v>
      </c>
      <c r="S123" s="138">
        <v>0</v>
      </c>
      <c r="T123" s="139">
        <f t="shared" ref="T123:T125" si="6">S123*H123</f>
        <v>0</v>
      </c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40" t="s">
        <v>144</v>
      </c>
      <c r="AS123" s="18"/>
      <c r="AT123" s="140" t="s">
        <v>130</v>
      </c>
      <c r="AU123" s="140" t="s">
        <v>84</v>
      </c>
      <c r="AV123" s="18"/>
      <c r="AW123" s="18"/>
      <c r="AX123" s="18"/>
      <c r="AY123" s="3" t="s">
        <v>127</v>
      </c>
      <c r="AZ123" s="18"/>
      <c r="BA123" s="18"/>
      <c r="BB123" s="18"/>
      <c r="BC123" s="18"/>
      <c r="BD123" s="18"/>
      <c r="BE123" s="141">
        <f t="shared" ref="BE123:BE125" si="7">IF(N123="základní",J123,0)</f>
        <v>0</v>
      </c>
      <c r="BF123" s="141">
        <f t="shared" ref="BF123:BF125" si="8">IF(N123="snížená",J123,0)</f>
        <v>0</v>
      </c>
      <c r="BG123" s="141">
        <f t="shared" ref="BG123:BG125" si="9">IF(N123="zákl. přenesená",J123,0)</f>
        <v>0</v>
      </c>
      <c r="BH123" s="141">
        <f t="shared" ref="BH123:BH125" si="10">IF(N123="sníž. přenesená",J123,0)</f>
        <v>0</v>
      </c>
      <c r="BI123" s="141">
        <f t="shared" ref="BI123:BI125" si="11">IF(N123="nulová",J123,0)</f>
        <v>0</v>
      </c>
      <c r="BJ123" s="3" t="s">
        <v>84</v>
      </c>
      <c r="BK123" s="141">
        <f t="shared" ref="BK123:BK125" si="12">ROUND(I123*H123,2)</f>
        <v>0</v>
      </c>
      <c r="BL123" s="3" t="s">
        <v>144</v>
      </c>
      <c r="BM123" s="140" t="s">
        <v>144</v>
      </c>
    </row>
    <row r="124" spans="1:65" ht="16.5" customHeight="1">
      <c r="A124" s="18"/>
      <c r="B124" s="19"/>
      <c r="C124" s="129" t="s">
        <v>86</v>
      </c>
      <c r="D124" s="129" t="s">
        <v>130</v>
      </c>
      <c r="E124" s="130" t="s">
        <v>1222</v>
      </c>
      <c r="F124" s="131" t="s">
        <v>1223</v>
      </c>
      <c r="G124" s="132" t="s">
        <v>1221</v>
      </c>
      <c r="H124" s="133">
        <v>13</v>
      </c>
      <c r="I124" s="134"/>
      <c r="J124" s="135">
        <f t="shared" si="3"/>
        <v>0</v>
      </c>
      <c r="K124" s="131" t="s">
        <v>1</v>
      </c>
      <c r="L124" s="19"/>
      <c r="M124" s="136" t="s">
        <v>1</v>
      </c>
      <c r="N124" s="137" t="s">
        <v>41</v>
      </c>
      <c r="O124" s="18"/>
      <c r="P124" s="138">
        <f t="shared" si="4"/>
        <v>0</v>
      </c>
      <c r="Q124" s="138">
        <v>0</v>
      </c>
      <c r="R124" s="138">
        <f t="shared" si="5"/>
        <v>0</v>
      </c>
      <c r="S124" s="138">
        <v>0</v>
      </c>
      <c r="T124" s="139">
        <f t="shared" si="6"/>
        <v>0</v>
      </c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40" t="s">
        <v>144</v>
      </c>
      <c r="AS124" s="18"/>
      <c r="AT124" s="140" t="s">
        <v>130</v>
      </c>
      <c r="AU124" s="140" t="s">
        <v>84</v>
      </c>
      <c r="AV124" s="18"/>
      <c r="AW124" s="18"/>
      <c r="AX124" s="18"/>
      <c r="AY124" s="3" t="s">
        <v>127</v>
      </c>
      <c r="AZ124" s="18"/>
      <c r="BA124" s="18"/>
      <c r="BB124" s="18"/>
      <c r="BC124" s="18"/>
      <c r="BD124" s="18"/>
      <c r="BE124" s="141">
        <f t="shared" si="7"/>
        <v>0</v>
      </c>
      <c r="BF124" s="141">
        <f t="shared" si="8"/>
        <v>0</v>
      </c>
      <c r="BG124" s="141">
        <f t="shared" si="9"/>
        <v>0</v>
      </c>
      <c r="BH124" s="141">
        <f t="shared" si="10"/>
        <v>0</v>
      </c>
      <c r="BI124" s="141">
        <f t="shared" si="11"/>
        <v>0</v>
      </c>
      <c r="BJ124" s="3" t="s">
        <v>84</v>
      </c>
      <c r="BK124" s="141">
        <f t="shared" si="12"/>
        <v>0</v>
      </c>
      <c r="BL124" s="3" t="s">
        <v>144</v>
      </c>
      <c r="BM124" s="140" t="s">
        <v>224</v>
      </c>
    </row>
    <row r="125" spans="1:65" ht="16.5" customHeight="1">
      <c r="A125" s="18"/>
      <c r="B125" s="19"/>
      <c r="C125" s="129" t="s">
        <v>140</v>
      </c>
      <c r="D125" s="129" t="s">
        <v>130</v>
      </c>
      <c r="E125" s="130" t="s">
        <v>1224</v>
      </c>
      <c r="F125" s="131" t="s">
        <v>1225</v>
      </c>
      <c r="G125" s="132" t="s">
        <v>209</v>
      </c>
      <c r="H125" s="133">
        <v>80</v>
      </c>
      <c r="I125" s="134"/>
      <c r="J125" s="135">
        <f t="shared" si="3"/>
        <v>0</v>
      </c>
      <c r="K125" s="131" t="s">
        <v>1</v>
      </c>
      <c r="L125" s="19"/>
      <c r="M125" s="136" t="s">
        <v>1</v>
      </c>
      <c r="N125" s="137" t="s">
        <v>41</v>
      </c>
      <c r="O125" s="18"/>
      <c r="P125" s="138">
        <f t="shared" si="4"/>
        <v>0</v>
      </c>
      <c r="Q125" s="138">
        <v>0</v>
      </c>
      <c r="R125" s="138">
        <f t="shared" si="5"/>
        <v>0</v>
      </c>
      <c r="S125" s="138">
        <v>0</v>
      </c>
      <c r="T125" s="139">
        <f t="shared" si="6"/>
        <v>0</v>
      </c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40" t="s">
        <v>144</v>
      </c>
      <c r="AS125" s="18"/>
      <c r="AT125" s="140" t="s">
        <v>130</v>
      </c>
      <c r="AU125" s="140" t="s">
        <v>84</v>
      </c>
      <c r="AV125" s="18"/>
      <c r="AW125" s="18"/>
      <c r="AX125" s="18"/>
      <c r="AY125" s="3" t="s">
        <v>127</v>
      </c>
      <c r="AZ125" s="18"/>
      <c r="BA125" s="18"/>
      <c r="BB125" s="18"/>
      <c r="BC125" s="18"/>
      <c r="BD125" s="18"/>
      <c r="BE125" s="141">
        <f t="shared" si="7"/>
        <v>0</v>
      </c>
      <c r="BF125" s="141">
        <f t="shared" si="8"/>
        <v>0</v>
      </c>
      <c r="BG125" s="141">
        <f t="shared" si="9"/>
        <v>0</v>
      </c>
      <c r="BH125" s="141">
        <f t="shared" si="10"/>
        <v>0</v>
      </c>
      <c r="BI125" s="141">
        <f t="shared" si="11"/>
        <v>0</v>
      </c>
      <c r="BJ125" s="3" t="s">
        <v>84</v>
      </c>
      <c r="BK125" s="141">
        <f t="shared" si="12"/>
        <v>0</v>
      </c>
      <c r="BL125" s="3" t="s">
        <v>144</v>
      </c>
      <c r="BM125" s="140" t="s">
        <v>237</v>
      </c>
    </row>
    <row r="126" spans="1:65" ht="15.75" customHeight="1">
      <c r="A126" s="18"/>
      <c r="B126" s="19"/>
      <c r="C126" s="18"/>
      <c r="D126" s="150" t="s">
        <v>325</v>
      </c>
      <c r="E126" s="18"/>
      <c r="F126" s="179" t="s">
        <v>1226</v>
      </c>
      <c r="G126" s="18"/>
      <c r="H126" s="18"/>
      <c r="I126" s="18"/>
      <c r="J126" s="18"/>
      <c r="K126" s="18"/>
      <c r="L126" s="19"/>
      <c r="M126" s="180"/>
      <c r="N126" s="18"/>
      <c r="O126" s="18"/>
      <c r="P126" s="18"/>
      <c r="Q126" s="18"/>
      <c r="R126" s="18"/>
      <c r="S126" s="18"/>
      <c r="T126" s="45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3" t="s">
        <v>325</v>
      </c>
      <c r="AU126" s="3" t="s">
        <v>84</v>
      </c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</row>
    <row r="127" spans="1:65" ht="25.5" customHeight="1">
      <c r="A127" s="117"/>
      <c r="B127" s="118"/>
      <c r="C127" s="117"/>
      <c r="D127" s="119" t="s">
        <v>75</v>
      </c>
      <c r="E127" s="120" t="s">
        <v>1227</v>
      </c>
      <c r="F127" s="120" t="s">
        <v>1228</v>
      </c>
      <c r="G127" s="117"/>
      <c r="H127" s="117"/>
      <c r="I127" s="117"/>
      <c r="J127" s="121">
        <f>BK127</f>
        <v>0</v>
      </c>
      <c r="K127" s="117"/>
      <c r="L127" s="118"/>
      <c r="M127" s="122"/>
      <c r="N127" s="117"/>
      <c r="O127" s="117"/>
      <c r="P127" s="123">
        <f>SUM(P128:P137)</f>
        <v>0</v>
      </c>
      <c r="Q127" s="117"/>
      <c r="R127" s="123">
        <f>SUM(R128:R137)</f>
        <v>0</v>
      </c>
      <c r="S127" s="117"/>
      <c r="T127" s="124">
        <f>SUM(T128:T137)</f>
        <v>0</v>
      </c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9" t="s">
        <v>84</v>
      </c>
      <c r="AS127" s="117"/>
      <c r="AT127" s="125" t="s">
        <v>75</v>
      </c>
      <c r="AU127" s="125" t="s">
        <v>76</v>
      </c>
      <c r="AV127" s="117"/>
      <c r="AW127" s="117"/>
      <c r="AX127" s="117"/>
      <c r="AY127" s="119" t="s">
        <v>127</v>
      </c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26">
        <f>SUM(BK128:BK137)</f>
        <v>0</v>
      </c>
      <c r="BL127" s="117"/>
      <c r="BM127" s="117"/>
    </row>
    <row r="128" spans="1:65" ht="16.5" customHeight="1">
      <c r="A128" s="18"/>
      <c r="B128" s="19"/>
      <c r="C128" s="129" t="s">
        <v>144</v>
      </c>
      <c r="D128" s="129" t="s">
        <v>130</v>
      </c>
      <c r="E128" s="130" t="s">
        <v>1229</v>
      </c>
      <c r="F128" s="131" t="s">
        <v>1230</v>
      </c>
      <c r="G128" s="132" t="s">
        <v>1221</v>
      </c>
      <c r="H128" s="133">
        <v>3</v>
      </c>
      <c r="I128" s="134"/>
      <c r="J128" s="135">
        <f>ROUND(I128*H128,2)</f>
        <v>0</v>
      </c>
      <c r="K128" s="131" t="s">
        <v>1</v>
      </c>
      <c r="L128" s="19"/>
      <c r="M128" s="136" t="s">
        <v>1</v>
      </c>
      <c r="N128" s="137" t="s">
        <v>41</v>
      </c>
      <c r="O128" s="18"/>
      <c r="P128" s="138">
        <f>O128*H128</f>
        <v>0</v>
      </c>
      <c r="Q128" s="138">
        <v>0</v>
      </c>
      <c r="R128" s="138">
        <f>Q128*H128</f>
        <v>0</v>
      </c>
      <c r="S128" s="138">
        <v>0</v>
      </c>
      <c r="T128" s="139">
        <f>S128*H128</f>
        <v>0</v>
      </c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40" t="s">
        <v>144</v>
      </c>
      <c r="AS128" s="18"/>
      <c r="AT128" s="140" t="s">
        <v>130</v>
      </c>
      <c r="AU128" s="140" t="s">
        <v>84</v>
      </c>
      <c r="AV128" s="18"/>
      <c r="AW128" s="18"/>
      <c r="AX128" s="18"/>
      <c r="AY128" s="3" t="s">
        <v>127</v>
      </c>
      <c r="AZ128" s="18"/>
      <c r="BA128" s="18"/>
      <c r="BB128" s="18"/>
      <c r="BC128" s="18"/>
      <c r="BD128" s="18"/>
      <c r="BE128" s="141">
        <f>IF(N128="základní",J128,0)</f>
        <v>0</v>
      </c>
      <c r="BF128" s="141">
        <f>IF(N128="snížená",J128,0)</f>
        <v>0</v>
      </c>
      <c r="BG128" s="141">
        <f>IF(N128="zákl. přenesená",J128,0)</f>
        <v>0</v>
      </c>
      <c r="BH128" s="141">
        <f>IF(N128="sníž. přenesená",J128,0)</f>
        <v>0</v>
      </c>
      <c r="BI128" s="141">
        <f>IF(N128="nulová",J128,0)</f>
        <v>0</v>
      </c>
      <c r="BJ128" s="3" t="s">
        <v>84</v>
      </c>
      <c r="BK128" s="141">
        <f>ROUND(I128*H128,2)</f>
        <v>0</v>
      </c>
      <c r="BL128" s="3" t="s">
        <v>144</v>
      </c>
      <c r="BM128" s="140" t="s">
        <v>248</v>
      </c>
    </row>
    <row r="129" spans="1:65" ht="15.75" customHeight="1">
      <c r="A129" s="18"/>
      <c r="B129" s="19"/>
      <c r="C129" s="18"/>
      <c r="D129" s="150" t="s">
        <v>325</v>
      </c>
      <c r="E129" s="18"/>
      <c r="F129" s="179" t="s">
        <v>1231</v>
      </c>
      <c r="G129" s="18"/>
      <c r="H129" s="18"/>
      <c r="I129" s="18"/>
      <c r="J129" s="18"/>
      <c r="K129" s="18"/>
      <c r="L129" s="19"/>
      <c r="M129" s="180"/>
      <c r="N129" s="18"/>
      <c r="O129" s="18"/>
      <c r="P129" s="18"/>
      <c r="Q129" s="18"/>
      <c r="R129" s="18"/>
      <c r="S129" s="18"/>
      <c r="T129" s="45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3" t="s">
        <v>325</v>
      </c>
      <c r="AU129" s="3" t="s">
        <v>84</v>
      </c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</row>
    <row r="130" spans="1:65" ht="16.5" customHeight="1">
      <c r="A130" s="18"/>
      <c r="B130" s="19"/>
      <c r="C130" s="129" t="s">
        <v>126</v>
      </c>
      <c r="D130" s="129" t="s">
        <v>130</v>
      </c>
      <c r="E130" s="130" t="s">
        <v>1232</v>
      </c>
      <c r="F130" s="131" t="s">
        <v>1233</v>
      </c>
      <c r="G130" s="132" t="s">
        <v>1221</v>
      </c>
      <c r="H130" s="133">
        <v>4</v>
      </c>
      <c r="I130" s="134"/>
      <c r="J130" s="135">
        <f>ROUND(I130*H130,2)</f>
        <v>0</v>
      </c>
      <c r="K130" s="131" t="s">
        <v>1</v>
      </c>
      <c r="L130" s="19"/>
      <c r="M130" s="136" t="s">
        <v>1</v>
      </c>
      <c r="N130" s="137" t="s">
        <v>41</v>
      </c>
      <c r="O130" s="18"/>
      <c r="P130" s="138">
        <f>O130*H130</f>
        <v>0</v>
      </c>
      <c r="Q130" s="138">
        <v>0</v>
      </c>
      <c r="R130" s="138">
        <f>Q130*H130</f>
        <v>0</v>
      </c>
      <c r="S130" s="138">
        <v>0</v>
      </c>
      <c r="T130" s="139">
        <f>S130*H130</f>
        <v>0</v>
      </c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40" t="s">
        <v>144</v>
      </c>
      <c r="AS130" s="18"/>
      <c r="AT130" s="140" t="s">
        <v>130</v>
      </c>
      <c r="AU130" s="140" t="s">
        <v>84</v>
      </c>
      <c r="AV130" s="18"/>
      <c r="AW130" s="18"/>
      <c r="AX130" s="18"/>
      <c r="AY130" s="3" t="s">
        <v>127</v>
      </c>
      <c r="AZ130" s="18"/>
      <c r="BA130" s="18"/>
      <c r="BB130" s="18"/>
      <c r="BC130" s="18"/>
      <c r="BD130" s="18"/>
      <c r="BE130" s="141">
        <f>IF(N130="základní",J130,0)</f>
        <v>0</v>
      </c>
      <c r="BF130" s="141">
        <f>IF(N130="snížená",J130,0)</f>
        <v>0</v>
      </c>
      <c r="BG130" s="141">
        <f>IF(N130="zákl. přenesená",J130,0)</f>
        <v>0</v>
      </c>
      <c r="BH130" s="141">
        <f>IF(N130="sníž. přenesená",J130,0)</f>
        <v>0</v>
      </c>
      <c r="BI130" s="141">
        <f>IF(N130="nulová",J130,0)</f>
        <v>0</v>
      </c>
      <c r="BJ130" s="3" t="s">
        <v>84</v>
      </c>
      <c r="BK130" s="141">
        <f>ROUND(I130*H130,2)</f>
        <v>0</v>
      </c>
      <c r="BL130" s="3" t="s">
        <v>144</v>
      </c>
      <c r="BM130" s="140" t="s">
        <v>8</v>
      </c>
    </row>
    <row r="131" spans="1:65" ht="15.75" customHeight="1">
      <c r="A131" s="18"/>
      <c r="B131" s="19"/>
      <c r="C131" s="18"/>
      <c r="D131" s="150" t="s">
        <v>325</v>
      </c>
      <c r="E131" s="18"/>
      <c r="F131" s="179" t="s">
        <v>1231</v>
      </c>
      <c r="G131" s="18"/>
      <c r="H131" s="18"/>
      <c r="I131" s="18"/>
      <c r="J131" s="18"/>
      <c r="K131" s="18"/>
      <c r="L131" s="19"/>
      <c r="M131" s="180"/>
      <c r="N131" s="18"/>
      <c r="O131" s="18"/>
      <c r="P131" s="18"/>
      <c r="Q131" s="18"/>
      <c r="R131" s="18"/>
      <c r="S131" s="18"/>
      <c r="T131" s="45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3" t="s">
        <v>325</v>
      </c>
      <c r="AU131" s="3" t="s">
        <v>84</v>
      </c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</row>
    <row r="132" spans="1:65" ht="16.5" customHeight="1">
      <c r="A132" s="18"/>
      <c r="B132" s="19"/>
      <c r="C132" s="129" t="s">
        <v>224</v>
      </c>
      <c r="D132" s="129" t="s">
        <v>130</v>
      </c>
      <c r="E132" s="130" t="s">
        <v>1234</v>
      </c>
      <c r="F132" s="131" t="s">
        <v>1235</v>
      </c>
      <c r="G132" s="132" t="s">
        <v>1221</v>
      </c>
      <c r="H132" s="133">
        <v>3</v>
      </c>
      <c r="I132" s="134"/>
      <c r="J132" s="135">
        <f>ROUND(I132*H132,2)</f>
        <v>0</v>
      </c>
      <c r="K132" s="131" t="s">
        <v>1</v>
      </c>
      <c r="L132" s="19"/>
      <c r="M132" s="136" t="s">
        <v>1</v>
      </c>
      <c r="N132" s="137" t="s">
        <v>41</v>
      </c>
      <c r="O132" s="18"/>
      <c r="P132" s="138">
        <f>O132*H132</f>
        <v>0</v>
      </c>
      <c r="Q132" s="138">
        <v>0</v>
      </c>
      <c r="R132" s="138">
        <f>Q132*H132</f>
        <v>0</v>
      </c>
      <c r="S132" s="138">
        <v>0</v>
      </c>
      <c r="T132" s="139">
        <f>S132*H132</f>
        <v>0</v>
      </c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40" t="s">
        <v>144</v>
      </c>
      <c r="AS132" s="18"/>
      <c r="AT132" s="140" t="s">
        <v>130</v>
      </c>
      <c r="AU132" s="140" t="s">
        <v>84</v>
      </c>
      <c r="AV132" s="18"/>
      <c r="AW132" s="18"/>
      <c r="AX132" s="18"/>
      <c r="AY132" s="3" t="s">
        <v>127</v>
      </c>
      <c r="AZ132" s="18"/>
      <c r="BA132" s="18"/>
      <c r="BB132" s="18"/>
      <c r="BC132" s="18"/>
      <c r="BD132" s="18"/>
      <c r="BE132" s="141">
        <f>IF(N132="základní",J132,0)</f>
        <v>0</v>
      </c>
      <c r="BF132" s="141">
        <f>IF(N132="snížená",J132,0)</f>
        <v>0</v>
      </c>
      <c r="BG132" s="141">
        <f>IF(N132="zákl. přenesená",J132,0)</f>
        <v>0</v>
      </c>
      <c r="BH132" s="141">
        <f>IF(N132="sníž. přenesená",J132,0)</f>
        <v>0</v>
      </c>
      <c r="BI132" s="141">
        <f>IF(N132="nulová",J132,0)</f>
        <v>0</v>
      </c>
      <c r="BJ132" s="3" t="s">
        <v>84</v>
      </c>
      <c r="BK132" s="141">
        <f>ROUND(I132*H132,2)</f>
        <v>0</v>
      </c>
      <c r="BL132" s="3" t="s">
        <v>144</v>
      </c>
      <c r="BM132" s="140" t="s">
        <v>265</v>
      </c>
    </row>
    <row r="133" spans="1:65" ht="15.75" customHeight="1">
      <c r="A133" s="18"/>
      <c r="B133" s="19"/>
      <c r="C133" s="18"/>
      <c r="D133" s="150" t="s">
        <v>325</v>
      </c>
      <c r="E133" s="18"/>
      <c r="F133" s="179" t="s">
        <v>1231</v>
      </c>
      <c r="G133" s="18"/>
      <c r="H133" s="18"/>
      <c r="I133" s="18"/>
      <c r="J133" s="18"/>
      <c r="K133" s="18"/>
      <c r="L133" s="19"/>
      <c r="M133" s="180"/>
      <c r="N133" s="18"/>
      <c r="O133" s="18"/>
      <c r="P133" s="18"/>
      <c r="Q133" s="18"/>
      <c r="R133" s="18"/>
      <c r="S133" s="18"/>
      <c r="T133" s="45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3" t="s">
        <v>325</v>
      </c>
      <c r="AU133" s="3" t="s">
        <v>84</v>
      </c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</row>
    <row r="134" spans="1:65" ht="16.5" customHeight="1">
      <c r="A134" s="18"/>
      <c r="B134" s="19"/>
      <c r="C134" s="129" t="s">
        <v>232</v>
      </c>
      <c r="D134" s="129" t="s">
        <v>130</v>
      </c>
      <c r="E134" s="130" t="s">
        <v>1236</v>
      </c>
      <c r="F134" s="131" t="s">
        <v>1237</v>
      </c>
      <c r="G134" s="132" t="s">
        <v>1221</v>
      </c>
      <c r="H134" s="133">
        <v>1</v>
      </c>
      <c r="I134" s="134"/>
      <c r="J134" s="135">
        <f>ROUND(I134*H134,2)</f>
        <v>0</v>
      </c>
      <c r="K134" s="131" t="s">
        <v>1</v>
      </c>
      <c r="L134" s="19"/>
      <c r="M134" s="136" t="s">
        <v>1</v>
      </c>
      <c r="N134" s="137" t="s">
        <v>41</v>
      </c>
      <c r="O134" s="18"/>
      <c r="P134" s="138">
        <f>O134*H134</f>
        <v>0</v>
      </c>
      <c r="Q134" s="138">
        <v>0</v>
      </c>
      <c r="R134" s="138">
        <f>Q134*H134</f>
        <v>0</v>
      </c>
      <c r="S134" s="138">
        <v>0</v>
      </c>
      <c r="T134" s="139">
        <f>S134*H134</f>
        <v>0</v>
      </c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40" t="s">
        <v>144</v>
      </c>
      <c r="AS134" s="18"/>
      <c r="AT134" s="140" t="s">
        <v>130</v>
      </c>
      <c r="AU134" s="140" t="s">
        <v>84</v>
      </c>
      <c r="AV134" s="18"/>
      <c r="AW134" s="18"/>
      <c r="AX134" s="18"/>
      <c r="AY134" s="3" t="s">
        <v>127</v>
      </c>
      <c r="AZ134" s="18"/>
      <c r="BA134" s="18"/>
      <c r="BB134" s="18"/>
      <c r="BC134" s="18"/>
      <c r="BD134" s="18"/>
      <c r="BE134" s="141">
        <f>IF(N134="základní",J134,0)</f>
        <v>0</v>
      </c>
      <c r="BF134" s="141">
        <f>IF(N134="snížená",J134,0)</f>
        <v>0</v>
      </c>
      <c r="BG134" s="141">
        <f>IF(N134="zákl. přenesená",J134,0)</f>
        <v>0</v>
      </c>
      <c r="BH134" s="141">
        <f>IF(N134="sníž. přenesená",J134,0)</f>
        <v>0</v>
      </c>
      <c r="BI134" s="141">
        <f>IF(N134="nulová",J134,0)</f>
        <v>0</v>
      </c>
      <c r="BJ134" s="3" t="s">
        <v>84</v>
      </c>
      <c r="BK134" s="141">
        <f>ROUND(I134*H134,2)</f>
        <v>0</v>
      </c>
      <c r="BL134" s="3" t="s">
        <v>144</v>
      </c>
      <c r="BM134" s="140" t="s">
        <v>277</v>
      </c>
    </row>
    <row r="135" spans="1:65" ht="15.75" customHeight="1">
      <c r="A135" s="18"/>
      <c r="B135" s="19"/>
      <c r="C135" s="18"/>
      <c r="D135" s="150" t="s">
        <v>325</v>
      </c>
      <c r="E135" s="18"/>
      <c r="F135" s="179" t="s">
        <v>1231</v>
      </c>
      <c r="G135" s="18"/>
      <c r="H135" s="18"/>
      <c r="I135" s="18"/>
      <c r="J135" s="18"/>
      <c r="K135" s="18"/>
      <c r="L135" s="19"/>
      <c r="M135" s="180"/>
      <c r="N135" s="18"/>
      <c r="O135" s="18"/>
      <c r="P135" s="18"/>
      <c r="Q135" s="18"/>
      <c r="R135" s="18"/>
      <c r="S135" s="18"/>
      <c r="T135" s="45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3" t="s">
        <v>325</v>
      </c>
      <c r="AU135" s="3" t="s">
        <v>84</v>
      </c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</row>
    <row r="136" spans="1:65" ht="16.5" customHeight="1">
      <c r="A136" s="18"/>
      <c r="B136" s="19"/>
      <c r="C136" s="129" t="s">
        <v>237</v>
      </c>
      <c r="D136" s="129" t="s">
        <v>130</v>
      </c>
      <c r="E136" s="130" t="s">
        <v>1238</v>
      </c>
      <c r="F136" s="131" t="s">
        <v>1239</v>
      </c>
      <c r="G136" s="132" t="s">
        <v>1221</v>
      </c>
      <c r="H136" s="133">
        <v>1</v>
      </c>
      <c r="I136" s="134"/>
      <c r="J136" s="135">
        <f>ROUND(I136*H136,2)</f>
        <v>0</v>
      </c>
      <c r="K136" s="131" t="s">
        <v>1</v>
      </c>
      <c r="L136" s="19"/>
      <c r="M136" s="136" t="s">
        <v>1</v>
      </c>
      <c r="N136" s="137" t="s">
        <v>41</v>
      </c>
      <c r="O136" s="18"/>
      <c r="P136" s="138">
        <f>O136*H136</f>
        <v>0</v>
      </c>
      <c r="Q136" s="138">
        <v>0</v>
      </c>
      <c r="R136" s="138">
        <f>Q136*H136</f>
        <v>0</v>
      </c>
      <c r="S136" s="138">
        <v>0</v>
      </c>
      <c r="T136" s="139">
        <f>S136*H136</f>
        <v>0</v>
      </c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40" t="s">
        <v>144</v>
      </c>
      <c r="AS136" s="18"/>
      <c r="AT136" s="140" t="s">
        <v>130</v>
      </c>
      <c r="AU136" s="140" t="s">
        <v>84</v>
      </c>
      <c r="AV136" s="18"/>
      <c r="AW136" s="18"/>
      <c r="AX136" s="18"/>
      <c r="AY136" s="3" t="s">
        <v>127</v>
      </c>
      <c r="AZ136" s="18"/>
      <c r="BA136" s="18"/>
      <c r="BB136" s="18"/>
      <c r="BC136" s="18"/>
      <c r="BD136" s="18"/>
      <c r="BE136" s="141">
        <f>IF(N136="základní",J136,0)</f>
        <v>0</v>
      </c>
      <c r="BF136" s="141">
        <f>IF(N136="snížená",J136,0)</f>
        <v>0</v>
      </c>
      <c r="BG136" s="141">
        <f>IF(N136="zákl. přenesená",J136,0)</f>
        <v>0</v>
      </c>
      <c r="BH136" s="141">
        <f>IF(N136="sníž. přenesená",J136,0)</f>
        <v>0</v>
      </c>
      <c r="BI136" s="141">
        <f>IF(N136="nulová",J136,0)</f>
        <v>0</v>
      </c>
      <c r="BJ136" s="3" t="s">
        <v>84</v>
      </c>
      <c r="BK136" s="141">
        <f>ROUND(I136*H136,2)</f>
        <v>0</v>
      </c>
      <c r="BL136" s="3" t="s">
        <v>144</v>
      </c>
      <c r="BM136" s="140" t="s">
        <v>288</v>
      </c>
    </row>
    <row r="137" spans="1:65" ht="15.75" customHeight="1">
      <c r="A137" s="18"/>
      <c r="B137" s="19"/>
      <c r="C137" s="18"/>
      <c r="D137" s="150" t="s">
        <v>325</v>
      </c>
      <c r="E137" s="18"/>
      <c r="F137" s="179" t="s">
        <v>1231</v>
      </c>
      <c r="G137" s="18"/>
      <c r="H137" s="18"/>
      <c r="I137" s="18"/>
      <c r="J137" s="18"/>
      <c r="K137" s="18"/>
      <c r="L137" s="19"/>
      <c r="M137" s="180"/>
      <c r="N137" s="18"/>
      <c r="O137" s="18"/>
      <c r="P137" s="18"/>
      <c r="Q137" s="18"/>
      <c r="R137" s="18"/>
      <c r="S137" s="18"/>
      <c r="T137" s="45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3" t="s">
        <v>325</v>
      </c>
      <c r="AU137" s="3" t="s">
        <v>84</v>
      </c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</row>
    <row r="138" spans="1:65" ht="25.5" customHeight="1">
      <c r="A138" s="117"/>
      <c r="B138" s="118"/>
      <c r="C138" s="117"/>
      <c r="D138" s="119" t="s">
        <v>75</v>
      </c>
      <c r="E138" s="120" t="s">
        <v>1240</v>
      </c>
      <c r="F138" s="120" t="s">
        <v>1241</v>
      </c>
      <c r="G138" s="117"/>
      <c r="H138" s="117"/>
      <c r="I138" s="117"/>
      <c r="J138" s="121">
        <f>BK138</f>
        <v>0</v>
      </c>
      <c r="K138" s="117"/>
      <c r="L138" s="118"/>
      <c r="M138" s="122"/>
      <c r="N138" s="117"/>
      <c r="O138" s="117"/>
      <c r="P138" s="123">
        <f>SUM(P139:P140)</f>
        <v>0</v>
      </c>
      <c r="Q138" s="117"/>
      <c r="R138" s="123">
        <f>SUM(R139:R140)</f>
        <v>0</v>
      </c>
      <c r="S138" s="117"/>
      <c r="T138" s="124">
        <f>SUM(T139:T140)</f>
        <v>0</v>
      </c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9" t="s">
        <v>84</v>
      </c>
      <c r="AS138" s="117"/>
      <c r="AT138" s="125" t="s">
        <v>75</v>
      </c>
      <c r="AU138" s="125" t="s">
        <v>76</v>
      </c>
      <c r="AV138" s="117"/>
      <c r="AW138" s="117"/>
      <c r="AX138" s="117"/>
      <c r="AY138" s="119" t="s">
        <v>127</v>
      </c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26">
        <f>SUM(BK139:BK140)</f>
        <v>0</v>
      </c>
      <c r="BL138" s="117"/>
      <c r="BM138" s="117"/>
    </row>
    <row r="139" spans="1:65" ht="16.5" customHeight="1">
      <c r="A139" s="18"/>
      <c r="B139" s="19"/>
      <c r="C139" s="129" t="s">
        <v>242</v>
      </c>
      <c r="D139" s="129" t="s">
        <v>130</v>
      </c>
      <c r="E139" s="130" t="s">
        <v>1242</v>
      </c>
      <c r="F139" s="131" t="s">
        <v>1243</v>
      </c>
      <c r="G139" s="132" t="s">
        <v>1221</v>
      </c>
      <c r="H139" s="133">
        <v>12</v>
      </c>
      <c r="I139" s="134"/>
      <c r="J139" s="135">
        <f t="shared" ref="J139:J140" si="13">ROUND(I139*H139,2)</f>
        <v>0</v>
      </c>
      <c r="K139" s="131" t="s">
        <v>1</v>
      </c>
      <c r="L139" s="19"/>
      <c r="M139" s="136" t="s">
        <v>1</v>
      </c>
      <c r="N139" s="137" t="s">
        <v>41</v>
      </c>
      <c r="O139" s="18"/>
      <c r="P139" s="138">
        <f t="shared" ref="P139:P140" si="14">O139*H139</f>
        <v>0</v>
      </c>
      <c r="Q139" s="138">
        <v>0</v>
      </c>
      <c r="R139" s="138">
        <f t="shared" ref="R139:R140" si="15">Q139*H139</f>
        <v>0</v>
      </c>
      <c r="S139" s="138">
        <v>0</v>
      </c>
      <c r="T139" s="139">
        <f t="shared" ref="T139:T140" si="16">S139*H139</f>
        <v>0</v>
      </c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40" t="s">
        <v>144</v>
      </c>
      <c r="AS139" s="18"/>
      <c r="AT139" s="140" t="s">
        <v>130</v>
      </c>
      <c r="AU139" s="140" t="s">
        <v>84</v>
      </c>
      <c r="AV139" s="18"/>
      <c r="AW139" s="18"/>
      <c r="AX139" s="18"/>
      <c r="AY139" s="3" t="s">
        <v>127</v>
      </c>
      <c r="AZ139" s="18"/>
      <c r="BA139" s="18"/>
      <c r="BB139" s="18"/>
      <c r="BC139" s="18"/>
      <c r="BD139" s="18"/>
      <c r="BE139" s="141">
        <f t="shared" ref="BE139:BE140" si="17">IF(N139="základní",J139,0)</f>
        <v>0</v>
      </c>
      <c r="BF139" s="141">
        <f t="shared" ref="BF139:BF140" si="18">IF(N139="snížená",J139,0)</f>
        <v>0</v>
      </c>
      <c r="BG139" s="141">
        <f t="shared" ref="BG139:BG140" si="19">IF(N139="zákl. přenesená",J139,0)</f>
        <v>0</v>
      </c>
      <c r="BH139" s="141">
        <f t="shared" ref="BH139:BH140" si="20">IF(N139="sníž. přenesená",J139,0)</f>
        <v>0</v>
      </c>
      <c r="BI139" s="141">
        <f t="shared" ref="BI139:BI140" si="21">IF(N139="nulová",J139,0)</f>
        <v>0</v>
      </c>
      <c r="BJ139" s="3" t="s">
        <v>84</v>
      </c>
      <c r="BK139" s="141">
        <f t="shared" ref="BK139:BK140" si="22">ROUND(I139*H139,2)</f>
        <v>0</v>
      </c>
      <c r="BL139" s="3" t="s">
        <v>144</v>
      </c>
      <c r="BM139" s="140" t="s">
        <v>298</v>
      </c>
    </row>
    <row r="140" spans="1:65" ht="16.5" customHeight="1">
      <c r="A140" s="18"/>
      <c r="B140" s="19"/>
      <c r="C140" s="129" t="s">
        <v>248</v>
      </c>
      <c r="D140" s="129" t="s">
        <v>130</v>
      </c>
      <c r="E140" s="130" t="s">
        <v>1244</v>
      </c>
      <c r="F140" s="131" t="s">
        <v>1245</v>
      </c>
      <c r="G140" s="132" t="s">
        <v>1221</v>
      </c>
      <c r="H140" s="133">
        <v>12</v>
      </c>
      <c r="I140" s="134"/>
      <c r="J140" s="135">
        <f t="shared" si="13"/>
        <v>0</v>
      </c>
      <c r="K140" s="131" t="s">
        <v>1</v>
      </c>
      <c r="L140" s="19"/>
      <c r="M140" s="136" t="s">
        <v>1</v>
      </c>
      <c r="N140" s="137" t="s">
        <v>41</v>
      </c>
      <c r="O140" s="18"/>
      <c r="P140" s="138">
        <f t="shared" si="14"/>
        <v>0</v>
      </c>
      <c r="Q140" s="138">
        <v>0</v>
      </c>
      <c r="R140" s="138">
        <f t="shared" si="15"/>
        <v>0</v>
      </c>
      <c r="S140" s="138">
        <v>0</v>
      </c>
      <c r="T140" s="139">
        <f t="shared" si="16"/>
        <v>0</v>
      </c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40" t="s">
        <v>144</v>
      </c>
      <c r="AS140" s="18"/>
      <c r="AT140" s="140" t="s">
        <v>130</v>
      </c>
      <c r="AU140" s="140" t="s">
        <v>84</v>
      </c>
      <c r="AV140" s="18"/>
      <c r="AW140" s="18"/>
      <c r="AX140" s="18"/>
      <c r="AY140" s="3" t="s">
        <v>127</v>
      </c>
      <c r="AZ140" s="18"/>
      <c r="BA140" s="18"/>
      <c r="BB140" s="18"/>
      <c r="BC140" s="18"/>
      <c r="BD140" s="18"/>
      <c r="BE140" s="141">
        <f t="shared" si="17"/>
        <v>0</v>
      </c>
      <c r="BF140" s="141">
        <f t="shared" si="18"/>
        <v>0</v>
      </c>
      <c r="BG140" s="141">
        <f t="shared" si="19"/>
        <v>0</v>
      </c>
      <c r="BH140" s="141">
        <f t="shared" si="20"/>
        <v>0</v>
      </c>
      <c r="BI140" s="141">
        <f t="shared" si="21"/>
        <v>0</v>
      </c>
      <c r="BJ140" s="3" t="s">
        <v>84</v>
      </c>
      <c r="BK140" s="141">
        <f t="shared" si="22"/>
        <v>0</v>
      </c>
      <c r="BL140" s="3" t="s">
        <v>144</v>
      </c>
      <c r="BM140" s="140" t="s">
        <v>306</v>
      </c>
    </row>
    <row r="141" spans="1:65" ht="25.5" customHeight="1">
      <c r="A141" s="117"/>
      <c r="B141" s="118"/>
      <c r="C141" s="117"/>
      <c r="D141" s="119" t="s">
        <v>75</v>
      </c>
      <c r="E141" s="120" t="s">
        <v>1246</v>
      </c>
      <c r="F141" s="120" t="s">
        <v>1247</v>
      </c>
      <c r="G141" s="117"/>
      <c r="H141" s="117"/>
      <c r="I141" s="117"/>
      <c r="J141" s="121">
        <f>BK141</f>
        <v>0</v>
      </c>
      <c r="K141" s="117"/>
      <c r="L141" s="118"/>
      <c r="M141" s="122"/>
      <c r="N141" s="117"/>
      <c r="O141" s="117"/>
      <c r="P141" s="123">
        <f>SUM(P142:P145)</f>
        <v>0</v>
      </c>
      <c r="Q141" s="117"/>
      <c r="R141" s="123">
        <f>SUM(R142:R145)</f>
        <v>0</v>
      </c>
      <c r="S141" s="117"/>
      <c r="T141" s="124">
        <f>SUM(T142:T145)</f>
        <v>0</v>
      </c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9" t="s">
        <v>84</v>
      </c>
      <c r="AS141" s="117"/>
      <c r="AT141" s="125" t="s">
        <v>75</v>
      </c>
      <c r="AU141" s="125" t="s">
        <v>76</v>
      </c>
      <c r="AV141" s="117"/>
      <c r="AW141" s="117"/>
      <c r="AX141" s="117"/>
      <c r="AY141" s="119" t="s">
        <v>127</v>
      </c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26">
        <f>SUM(BK142:BK145)</f>
        <v>0</v>
      </c>
      <c r="BL141" s="117"/>
      <c r="BM141" s="117"/>
    </row>
    <row r="142" spans="1:65" ht="16.5" customHeight="1">
      <c r="A142" s="18"/>
      <c r="B142" s="19"/>
      <c r="C142" s="129" t="s">
        <v>252</v>
      </c>
      <c r="D142" s="129" t="s">
        <v>130</v>
      </c>
      <c r="E142" s="130" t="s">
        <v>1248</v>
      </c>
      <c r="F142" s="131" t="s">
        <v>1249</v>
      </c>
      <c r="G142" s="132" t="s">
        <v>209</v>
      </c>
      <c r="H142" s="133">
        <v>120</v>
      </c>
      <c r="I142" s="134"/>
      <c r="J142" s="135">
        <f>ROUND(I142*H142,2)</f>
        <v>0</v>
      </c>
      <c r="K142" s="131" t="s">
        <v>1</v>
      </c>
      <c r="L142" s="19"/>
      <c r="M142" s="136" t="s">
        <v>1</v>
      </c>
      <c r="N142" s="137" t="s">
        <v>41</v>
      </c>
      <c r="O142" s="18"/>
      <c r="P142" s="138">
        <f>O142*H142</f>
        <v>0</v>
      </c>
      <c r="Q142" s="138">
        <v>0</v>
      </c>
      <c r="R142" s="138">
        <f>Q142*H142</f>
        <v>0</v>
      </c>
      <c r="S142" s="138">
        <v>0</v>
      </c>
      <c r="T142" s="139">
        <f>S142*H142</f>
        <v>0</v>
      </c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40" t="s">
        <v>144</v>
      </c>
      <c r="AS142" s="18"/>
      <c r="AT142" s="140" t="s">
        <v>130</v>
      </c>
      <c r="AU142" s="140" t="s">
        <v>84</v>
      </c>
      <c r="AV142" s="18"/>
      <c r="AW142" s="18"/>
      <c r="AX142" s="18"/>
      <c r="AY142" s="3" t="s">
        <v>127</v>
      </c>
      <c r="AZ142" s="18"/>
      <c r="BA142" s="18"/>
      <c r="BB142" s="18"/>
      <c r="BC142" s="18"/>
      <c r="BD142" s="18"/>
      <c r="BE142" s="141">
        <f>IF(N142="základní",J142,0)</f>
        <v>0</v>
      </c>
      <c r="BF142" s="141">
        <f>IF(N142="snížená",J142,0)</f>
        <v>0</v>
      </c>
      <c r="BG142" s="141">
        <f>IF(N142="zákl. přenesená",J142,0)</f>
        <v>0</v>
      </c>
      <c r="BH142" s="141">
        <f>IF(N142="sníž. přenesená",J142,0)</f>
        <v>0</v>
      </c>
      <c r="BI142" s="141">
        <f>IF(N142="nulová",J142,0)</f>
        <v>0</v>
      </c>
      <c r="BJ142" s="3" t="s">
        <v>84</v>
      </c>
      <c r="BK142" s="141">
        <f>ROUND(I142*H142,2)</f>
        <v>0</v>
      </c>
      <c r="BL142" s="3" t="s">
        <v>144</v>
      </c>
      <c r="BM142" s="140" t="s">
        <v>316</v>
      </c>
    </row>
    <row r="143" spans="1:65" ht="15.75" customHeight="1">
      <c r="A143" s="18"/>
      <c r="B143" s="19"/>
      <c r="C143" s="18"/>
      <c r="D143" s="150" t="s">
        <v>325</v>
      </c>
      <c r="E143" s="18"/>
      <c r="F143" s="179" t="s">
        <v>1250</v>
      </c>
      <c r="G143" s="18"/>
      <c r="H143" s="18"/>
      <c r="I143" s="18"/>
      <c r="J143" s="18"/>
      <c r="K143" s="18"/>
      <c r="L143" s="19"/>
      <c r="M143" s="180"/>
      <c r="N143" s="18"/>
      <c r="O143" s="18"/>
      <c r="P143" s="18"/>
      <c r="Q143" s="18"/>
      <c r="R143" s="18"/>
      <c r="S143" s="18"/>
      <c r="T143" s="45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3" t="s">
        <v>325</v>
      </c>
      <c r="AU143" s="3" t="s">
        <v>84</v>
      </c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</row>
    <row r="144" spans="1:65" ht="16.5" customHeight="1">
      <c r="A144" s="18"/>
      <c r="B144" s="19"/>
      <c r="C144" s="129" t="s">
        <v>8</v>
      </c>
      <c r="D144" s="129" t="s">
        <v>130</v>
      </c>
      <c r="E144" s="130" t="s">
        <v>1251</v>
      </c>
      <c r="F144" s="131" t="s">
        <v>1252</v>
      </c>
      <c r="G144" s="132" t="s">
        <v>700</v>
      </c>
      <c r="H144" s="133">
        <v>24</v>
      </c>
      <c r="I144" s="134"/>
      <c r="J144" s="135">
        <f t="shared" ref="J144:J145" si="23">ROUND(I144*H144,2)</f>
        <v>0</v>
      </c>
      <c r="K144" s="131" t="s">
        <v>1</v>
      </c>
      <c r="L144" s="19"/>
      <c r="M144" s="136" t="s">
        <v>1</v>
      </c>
      <c r="N144" s="137" t="s">
        <v>41</v>
      </c>
      <c r="O144" s="18"/>
      <c r="P144" s="138">
        <f t="shared" ref="P144:P145" si="24">O144*H144</f>
        <v>0</v>
      </c>
      <c r="Q144" s="138">
        <v>0</v>
      </c>
      <c r="R144" s="138">
        <f t="shared" ref="R144:R145" si="25">Q144*H144</f>
        <v>0</v>
      </c>
      <c r="S144" s="138">
        <v>0</v>
      </c>
      <c r="T144" s="139">
        <f t="shared" ref="T144:T145" si="26">S144*H144</f>
        <v>0</v>
      </c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40" t="s">
        <v>144</v>
      </c>
      <c r="AS144" s="18"/>
      <c r="AT144" s="140" t="s">
        <v>130</v>
      </c>
      <c r="AU144" s="140" t="s">
        <v>84</v>
      </c>
      <c r="AV144" s="18"/>
      <c r="AW144" s="18"/>
      <c r="AX144" s="18"/>
      <c r="AY144" s="3" t="s">
        <v>127</v>
      </c>
      <c r="AZ144" s="18"/>
      <c r="BA144" s="18"/>
      <c r="BB144" s="18"/>
      <c r="BC144" s="18"/>
      <c r="BD144" s="18"/>
      <c r="BE144" s="141">
        <f t="shared" ref="BE144:BE145" si="27">IF(N144="základní",J144,0)</f>
        <v>0</v>
      </c>
      <c r="BF144" s="141">
        <f t="shared" ref="BF144:BF145" si="28">IF(N144="snížená",J144,0)</f>
        <v>0</v>
      </c>
      <c r="BG144" s="141">
        <f t="shared" ref="BG144:BG145" si="29">IF(N144="zákl. přenesená",J144,0)</f>
        <v>0</v>
      </c>
      <c r="BH144" s="141">
        <f t="shared" ref="BH144:BH145" si="30">IF(N144="sníž. přenesená",J144,0)</f>
        <v>0</v>
      </c>
      <c r="BI144" s="141">
        <f t="shared" ref="BI144:BI145" si="31">IF(N144="nulová",J144,0)</f>
        <v>0</v>
      </c>
      <c r="BJ144" s="3" t="s">
        <v>84</v>
      </c>
      <c r="BK144" s="141">
        <f t="shared" ref="BK144:BK145" si="32">ROUND(I144*H144,2)</f>
        <v>0</v>
      </c>
      <c r="BL144" s="3" t="s">
        <v>144</v>
      </c>
      <c r="BM144" s="140" t="s">
        <v>327</v>
      </c>
    </row>
    <row r="145" spans="1:65" ht="16.5" customHeight="1">
      <c r="A145" s="18"/>
      <c r="B145" s="19"/>
      <c r="C145" s="129" t="s">
        <v>261</v>
      </c>
      <c r="D145" s="129" t="s">
        <v>130</v>
      </c>
      <c r="E145" s="130" t="s">
        <v>1253</v>
      </c>
      <c r="F145" s="131" t="s">
        <v>1254</v>
      </c>
      <c r="G145" s="132" t="s">
        <v>700</v>
      </c>
      <c r="H145" s="133">
        <v>24</v>
      </c>
      <c r="I145" s="134"/>
      <c r="J145" s="135">
        <f t="shared" si="23"/>
        <v>0</v>
      </c>
      <c r="K145" s="131" t="s">
        <v>1</v>
      </c>
      <c r="L145" s="19"/>
      <c r="M145" s="136" t="s">
        <v>1</v>
      </c>
      <c r="N145" s="137" t="s">
        <v>41</v>
      </c>
      <c r="O145" s="18"/>
      <c r="P145" s="138">
        <f t="shared" si="24"/>
        <v>0</v>
      </c>
      <c r="Q145" s="138">
        <v>0</v>
      </c>
      <c r="R145" s="138">
        <f t="shared" si="25"/>
        <v>0</v>
      </c>
      <c r="S145" s="138">
        <v>0</v>
      </c>
      <c r="T145" s="139">
        <f t="shared" si="26"/>
        <v>0</v>
      </c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40" t="s">
        <v>144</v>
      </c>
      <c r="AS145" s="18"/>
      <c r="AT145" s="140" t="s">
        <v>130</v>
      </c>
      <c r="AU145" s="140" t="s">
        <v>84</v>
      </c>
      <c r="AV145" s="18"/>
      <c r="AW145" s="18"/>
      <c r="AX145" s="18"/>
      <c r="AY145" s="3" t="s">
        <v>127</v>
      </c>
      <c r="AZ145" s="18"/>
      <c r="BA145" s="18"/>
      <c r="BB145" s="18"/>
      <c r="BC145" s="18"/>
      <c r="BD145" s="18"/>
      <c r="BE145" s="141">
        <f t="shared" si="27"/>
        <v>0</v>
      </c>
      <c r="BF145" s="141">
        <f t="shared" si="28"/>
        <v>0</v>
      </c>
      <c r="BG145" s="141">
        <f t="shared" si="29"/>
        <v>0</v>
      </c>
      <c r="BH145" s="141">
        <f t="shared" si="30"/>
        <v>0</v>
      </c>
      <c r="BI145" s="141">
        <f t="shared" si="31"/>
        <v>0</v>
      </c>
      <c r="BJ145" s="3" t="s">
        <v>84</v>
      </c>
      <c r="BK145" s="141">
        <f t="shared" si="32"/>
        <v>0</v>
      </c>
      <c r="BL145" s="3" t="s">
        <v>144</v>
      </c>
      <c r="BM145" s="140" t="s">
        <v>212</v>
      </c>
    </row>
    <row r="146" spans="1:65" ht="25.5" customHeight="1">
      <c r="A146" s="117"/>
      <c r="B146" s="118"/>
      <c r="C146" s="117"/>
      <c r="D146" s="119" t="s">
        <v>75</v>
      </c>
      <c r="E146" s="120" t="s">
        <v>1255</v>
      </c>
      <c r="F146" s="120" t="s">
        <v>1256</v>
      </c>
      <c r="G146" s="117"/>
      <c r="H146" s="117"/>
      <c r="I146" s="117"/>
      <c r="J146" s="121">
        <f>BK146</f>
        <v>0</v>
      </c>
      <c r="K146" s="117"/>
      <c r="L146" s="118"/>
      <c r="M146" s="122"/>
      <c r="N146" s="117"/>
      <c r="O146" s="117"/>
      <c r="P146" s="123">
        <f>SUM(P147:P155)</f>
        <v>0</v>
      </c>
      <c r="Q146" s="117"/>
      <c r="R146" s="123">
        <f>SUM(R147:R155)</f>
        <v>0</v>
      </c>
      <c r="S146" s="117"/>
      <c r="T146" s="124">
        <f>SUM(T147:T155)</f>
        <v>0</v>
      </c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9" t="s">
        <v>84</v>
      </c>
      <c r="AS146" s="117"/>
      <c r="AT146" s="125" t="s">
        <v>75</v>
      </c>
      <c r="AU146" s="125" t="s">
        <v>76</v>
      </c>
      <c r="AV146" s="117"/>
      <c r="AW146" s="117"/>
      <c r="AX146" s="117"/>
      <c r="AY146" s="119" t="s">
        <v>127</v>
      </c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26">
        <f>SUM(BK147:BK155)</f>
        <v>0</v>
      </c>
      <c r="BL146" s="117"/>
      <c r="BM146" s="117"/>
    </row>
    <row r="147" spans="1:65" ht="16.5" customHeight="1">
      <c r="A147" s="18"/>
      <c r="B147" s="19"/>
      <c r="C147" s="129" t="s">
        <v>265</v>
      </c>
      <c r="D147" s="129" t="s">
        <v>130</v>
      </c>
      <c r="E147" s="130" t="s">
        <v>1257</v>
      </c>
      <c r="F147" s="131" t="s">
        <v>1258</v>
      </c>
      <c r="G147" s="132" t="s">
        <v>791</v>
      </c>
      <c r="H147" s="133">
        <v>1</v>
      </c>
      <c r="I147" s="134"/>
      <c r="J147" s="135">
        <f t="shared" ref="J147:J154" si="33">ROUND(I147*H147,2)</f>
        <v>0</v>
      </c>
      <c r="K147" s="131" t="s">
        <v>1</v>
      </c>
      <c r="L147" s="19"/>
      <c r="M147" s="136" t="s">
        <v>1</v>
      </c>
      <c r="N147" s="137" t="s">
        <v>41</v>
      </c>
      <c r="O147" s="18"/>
      <c r="P147" s="138">
        <f t="shared" ref="P147:P154" si="34">O147*H147</f>
        <v>0</v>
      </c>
      <c r="Q147" s="138">
        <v>0</v>
      </c>
      <c r="R147" s="138">
        <f t="shared" ref="R147:R154" si="35">Q147*H147</f>
        <v>0</v>
      </c>
      <c r="S147" s="138">
        <v>0</v>
      </c>
      <c r="T147" s="139">
        <f t="shared" ref="T147:T154" si="36">S147*H147</f>
        <v>0</v>
      </c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40" t="s">
        <v>144</v>
      </c>
      <c r="AS147" s="18"/>
      <c r="AT147" s="140" t="s">
        <v>130</v>
      </c>
      <c r="AU147" s="140" t="s">
        <v>84</v>
      </c>
      <c r="AV147" s="18"/>
      <c r="AW147" s="18"/>
      <c r="AX147" s="18"/>
      <c r="AY147" s="3" t="s">
        <v>127</v>
      </c>
      <c r="AZ147" s="18"/>
      <c r="BA147" s="18"/>
      <c r="BB147" s="18"/>
      <c r="BC147" s="18"/>
      <c r="BD147" s="18"/>
      <c r="BE147" s="141">
        <f t="shared" ref="BE147:BE154" si="37">IF(N147="základní",J147,0)</f>
        <v>0</v>
      </c>
      <c r="BF147" s="141">
        <f t="shared" ref="BF147:BF154" si="38">IF(N147="snížená",J147,0)</f>
        <v>0</v>
      </c>
      <c r="BG147" s="141">
        <f t="shared" ref="BG147:BG154" si="39">IF(N147="zákl. přenesená",J147,0)</f>
        <v>0</v>
      </c>
      <c r="BH147" s="141">
        <f t="shared" ref="BH147:BH154" si="40">IF(N147="sníž. přenesená",J147,0)</f>
        <v>0</v>
      </c>
      <c r="BI147" s="141">
        <f t="shared" ref="BI147:BI154" si="41">IF(N147="nulová",J147,0)</f>
        <v>0</v>
      </c>
      <c r="BJ147" s="3" t="s">
        <v>84</v>
      </c>
      <c r="BK147" s="141">
        <f t="shared" ref="BK147:BK154" si="42">ROUND(I147*H147,2)</f>
        <v>0</v>
      </c>
      <c r="BL147" s="3" t="s">
        <v>144</v>
      </c>
      <c r="BM147" s="140" t="s">
        <v>344</v>
      </c>
    </row>
    <row r="148" spans="1:65" ht="16.5" customHeight="1">
      <c r="A148" s="18"/>
      <c r="B148" s="19"/>
      <c r="C148" s="129" t="s">
        <v>272</v>
      </c>
      <c r="D148" s="129" t="s">
        <v>130</v>
      </c>
      <c r="E148" s="130" t="s">
        <v>1259</v>
      </c>
      <c r="F148" s="131" t="s">
        <v>1260</v>
      </c>
      <c r="G148" s="132" t="s">
        <v>791</v>
      </c>
      <c r="H148" s="133">
        <v>1</v>
      </c>
      <c r="I148" s="134"/>
      <c r="J148" s="135">
        <f t="shared" si="33"/>
        <v>0</v>
      </c>
      <c r="K148" s="131" t="s">
        <v>1</v>
      </c>
      <c r="L148" s="19"/>
      <c r="M148" s="136" t="s">
        <v>1</v>
      </c>
      <c r="N148" s="137" t="s">
        <v>41</v>
      </c>
      <c r="O148" s="18"/>
      <c r="P148" s="138">
        <f t="shared" si="34"/>
        <v>0</v>
      </c>
      <c r="Q148" s="138">
        <v>0</v>
      </c>
      <c r="R148" s="138">
        <f t="shared" si="35"/>
        <v>0</v>
      </c>
      <c r="S148" s="138">
        <v>0</v>
      </c>
      <c r="T148" s="139">
        <f t="shared" si="36"/>
        <v>0</v>
      </c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40" t="s">
        <v>144</v>
      </c>
      <c r="AS148" s="18"/>
      <c r="AT148" s="140" t="s">
        <v>130</v>
      </c>
      <c r="AU148" s="140" t="s">
        <v>84</v>
      </c>
      <c r="AV148" s="18"/>
      <c r="AW148" s="18"/>
      <c r="AX148" s="18"/>
      <c r="AY148" s="3" t="s">
        <v>127</v>
      </c>
      <c r="AZ148" s="18"/>
      <c r="BA148" s="18"/>
      <c r="BB148" s="18"/>
      <c r="BC148" s="18"/>
      <c r="BD148" s="18"/>
      <c r="BE148" s="141">
        <f t="shared" si="37"/>
        <v>0</v>
      </c>
      <c r="BF148" s="141">
        <f t="shared" si="38"/>
        <v>0</v>
      </c>
      <c r="BG148" s="141">
        <f t="shared" si="39"/>
        <v>0</v>
      </c>
      <c r="BH148" s="141">
        <f t="shared" si="40"/>
        <v>0</v>
      </c>
      <c r="BI148" s="141">
        <f t="shared" si="41"/>
        <v>0</v>
      </c>
      <c r="BJ148" s="3" t="s">
        <v>84</v>
      </c>
      <c r="BK148" s="141">
        <f t="shared" si="42"/>
        <v>0</v>
      </c>
      <c r="BL148" s="3" t="s">
        <v>144</v>
      </c>
      <c r="BM148" s="140" t="s">
        <v>354</v>
      </c>
    </row>
    <row r="149" spans="1:65" ht="16.5" customHeight="1">
      <c r="A149" s="18"/>
      <c r="B149" s="19"/>
      <c r="C149" s="129" t="s">
        <v>277</v>
      </c>
      <c r="D149" s="129" t="s">
        <v>130</v>
      </c>
      <c r="E149" s="130" t="s">
        <v>1261</v>
      </c>
      <c r="F149" s="131" t="s">
        <v>1262</v>
      </c>
      <c r="G149" s="132" t="s">
        <v>791</v>
      </c>
      <c r="H149" s="133">
        <v>1</v>
      </c>
      <c r="I149" s="134"/>
      <c r="J149" s="135">
        <f t="shared" si="33"/>
        <v>0</v>
      </c>
      <c r="K149" s="131" t="s">
        <v>1</v>
      </c>
      <c r="L149" s="19"/>
      <c r="M149" s="136" t="s">
        <v>1</v>
      </c>
      <c r="N149" s="137" t="s">
        <v>41</v>
      </c>
      <c r="O149" s="18"/>
      <c r="P149" s="138">
        <f t="shared" si="34"/>
        <v>0</v>
      </c>
      <c r="Q149" s="138">
        <v>0</v>
      </c>
      <c r="R149" s="138">
        <f t="shared" si="35"/>
        <v>0</v>
      </c>
      <c r="S149" s="138">
        <v>0</v>
      </c>
      <c r="T149" s="139">
        <f t="shared" si="36"/>
        <v>0</v>
      </c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40" t="s">
        <v>144</v>
      </c>
      <c r="AS149" s="18"/>
      <c r="AT149" s="140" t="s">
        <v>130</v>
      </c>
      <c r="AU149" s="140" t="s">
        <v>84</v>
      </c>
      <c r="AV149" s="18"/>
      <c r="AW149" s="18"/>
      <c r="AX149" s="18"/>
      <c r="AY149" s="3" t="s">
        <v>127</v>
      </c>
      <c r="AZ149" s="18"/>
      <c r="BA149" s="18"/>
      <c r="BB149" s="18"/>
      <c r="BC149" s="18"/>
      <c r="BD149" s="18"/>
      <c r="BE149" s="141">
        <f t="shared" si="37"/>
        <v>0</v>
      </c>
      <c r="BF149" s="141">
        <f t="shared" si="38"/>
        <v>0</v>
      </c>
      <c r="BG149" s="141">
        <f t="shared" si="39"/>
        <v>0</v>
      </c>
      <c r="BH149" s="141">
        <f t="shared" si="40"/>
        <v>0</v>
      </c>
      <c r="BI149" s="141">
        <f t="shared" si="41"/>
        <v>0</v>
      </c>
      <c r="BJ149" s="3" t="s">
        <v>84</v>
      </c>
      <c r="BK149" s="141">
        <f t="shared" si="42"/>
        <v>0</v>
      </c>
      <c r="BL149" s="3" t="s">
        <v>144</v>
      </c>
      <c r="BM149" s="140" t="s">
        <v>365</v>
      </c>
    </row>
    <row r="150" spans="1:65" ht="16.5" customHeight="1">
      <c r="A150" s="18"/>
      <c r="B150" s="19"/>
      <c r="C150" s="129" t="s">
        <v>282</v>
      </c>
      <c r="D150" s="129" t="s">
        <v>130</v>
      </c>
      <c r="E150" s="130" t="s">
        <v>1263</v>
      </c>
      <c r="F150" s="131" t="s">
        <v>1264</v>
      </c>
      <c r="G150" s="132" t="s">
        <v>791</v>
      </c>
      <c r="H150" s="133">
        <v>1</v>
      </c>
      <c r="I150" s="134"/>
      <c r="J150" s="135">
        <f t="shared" si="33"/>
        <v>0</v>
      </c>
      <c r="K150" s="131" t="s">
        <v>1</v>
      </c>
      <c r="L150" s="19"/>
      <c r="M150" s="136" t="s">
        <v>1</v>
      </c>
      <c r="N150" s="137" t="s">
        <v>41</v>
      </c>
      <c r="O150" s="18"/>
      <c r="P150" s="138">
        <f t="shared" si="34"/>
        <v>0</v>
      </c>
      <c r="Q150" s="138">
        <v>0</v>
      </c>
      <c r="R150" s="138">
        <f t="shared" si="35"/>
        <v>0</v>
      </c>
      <c r="S150" s="138">
        <v>0</v>
      </c>
      <c r="T150" s="139">
        <f t="shared" si="36"/>
        <v>0</v>
      </c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40" t="s">
        <v>144</v>
      </c>
      <c r="AS150" s="18"/>
      <c r="AT150" s="140" t="s">
        <v>130</v>
      </c>
      <c r="AU150" s="140" t="s">
        <v>84</v>
      </c>
      <c r="AV150" s="18"/>
      <c r="AW150" s="18"/>
      <c r="AX150" s="18"/>
      <c r="AY150" s="3" t="s">
        <v>127</v>
      </c>
      <c r="AZ150" s="18"/>
      <c r="BA150" s="18"/>
      <c r="BB150" s="18"/>
      <c r="BC150" s="18"/>
      <c r="BD150" s="18"/>
      <c r="BE150" s="141">
        <f t="shared" si="37"/>
        <v>0</v>
      </c>
      <c r="BF150" s="141">
        <f t="shared" si="38"/>
        <v>0</v>
      </c>
      <c r="BG150" s="141">
        <f t="shared" si="39"/>
        <v>0</v>
      </c>
      <c r="BH150" s="141">
        <f t="shared" si="40"/>
        <v>0</v>
      </c>
      <c r="BI150" s="141">
        <f t="shared" si="41"/>
        <v>0</v>
      </c>
      <c r="BJ150" s="3" t="s">
        <v>84</v>
      </c>
      <c r="BK150" s="141">
        <f t="shared" si="42"/>
        <v>0</v>
      </c>
      <c r="BL150" s="3" t="s">
        <v>144</v>
      </c>
      <c r="BM150" s="140" t="s">
        <v>378</v>
      </c>
    </row>
    <row r="151" spans="1:65" ht="16.5" customHeight="1">
      <c r="A151" s="18"/>
      <c r="B151" s="19"/>
      <c r="C151" s="129" t="s">
        <v>288</v>
      </c>
      <c r="D151" s="129" t="s">
        <v>130</v>
      </c>
      <c r="E151" s="130" t="s">
        <v>1265</v>
      </c>
      <c r="F151" s="131" t="s">
        <v>1266</v>
      </c>
      <c r="G151" s="132" t="s">
        <v>791</v>
      </c>
      <c r="H151" s="133">
        <v>1</v>
      </c>
      <c r="I151" s="134"/>
      <c r="J151" s="135">
        <f t="shared" si="33"/>
        <v>0</v>
      </c>
      <c r="K151" s="131" t="s">
        <v>1</v>
      </c>
      <c r="L151" s="19"/>
      <c r="M151" s="136" t="s">
        <v>1</v>
      </c>
      <c r="N151" s="137" t="s">
        <v>41</v>
      </c>
      <c r="O151" s="18"/>
      <c r="P151" s="138">
        <f t="shared" si="34"/>
        <v>0</v>
      </c>
      <c r="Q151" s="138">
        <v>0</v>
      </c>
      <c r="R151" s="138">
        <f t="shared" si="35"/>
        <v>0</v>
      </c>
      <c r="S151" s="138">
        <v>0</v>
      </c>
      <c r="T151" s="139">
        <f t="shared" si="36"/>
        <v>0</v>
      </c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40" t="s">
        <v>144</v>
      </c>
      <c r="AS151" s="18"/>
      <c r="AT151" s="140" t="s">
        <v>130</v>
      </c>
      <c r="AU151" s="140" t="s">
        <v>84</v>
      </c>
      <c r="AV151" s="18"/>
      <c r="AW151" s="18"/>
      <c r="AX151" s="18"/>
      <c r="AY151" s="3" t="s">
        <v>127</v>
      </c>
      <c r="AZ151" s="18"/>
      <c r="BA151" s="18"/>
      <c r="BB151" s="18"/>
      <c r="BC151" s="18"/>
      <c r="BD151" s="18"/>
      <c r="BE151" s="141">
        <f t="shared" si="37"/>
        <v>0</v>
      </c>
      <c r="BF151" s="141">
        <f t="shared" si="38"/>
        <v>0</v>
      </c>
      <c r="BG151" s="141">
        <f t="shared" si="39"/>
        <v>0</v>
      </c>
      <c r="BH151" s="141">
        <f t="shared" si="40"/>
        <v>0</v>
      </c>
      <c r="BI151" s="141">
        <f t="shared" si="41"/>
        <v>0</v>
      </c>
      <c r="BJ151" s="3" t="s">
        <v>84</v>
      </c>
      <c r="BK151" s="141">
        <f t="shared" si="42"/>
        <v>0</v>
      </c>
      <c r="BL151" s="3" t="s">
        <v>144</v>
      </c>
      <c r="BM151" s="140" t="s">
        <v>386</v>
      </c>
    </row>
    <row r="152" spans="1:65" ht="16.5" customHeight="1">
      <c r="A152" s="18"/>
      <c r="B152" s="19"/>
      <c r="C152" s="129" t="s">
        <v>293</v>
      </c>
      <c r="D152" s="129" t="s">
        <v>130</v>
      </c>
      <c r="E152" s="130" t="s">
        <v>1267</v>
      </c>
      <c r="F152" s="131" t="s">
        <v>1268</v>
      </c>
      <c r="G152" s="132" t="s">
        <v>791</v>
      </c>
      <c r="H152" s="133">
        <v>14</v>
      </c>
      <c r="I152" s="134"/>
      <c r="J152" s="135">
        <f t="shared" si="33"/>
        <v>0</v>
      </c>
      <c r="K152" s="131" t="s">
        <v>1</v>
      </c>
      <c r="L152" s="19"/>
      <c r="M152" s="136" t="s">
        <v>1</v>
      </c>
      <c r="N152" s="137" t="s">
        <v>41</v>
      </c>
      <c r="O152" s="18"/>
      <c r="P152" s="138">
        <f t="shared" si="34"/>
        <v>0</v>
      </c>
      <c r="Q152" s="138">
        <v>0</v>
      </c>
      <c r="R152" s="138">
        <f t="shared" si="35"/>
        <v>0</v>
      </c>
      <c r="S152" s="138">
        <v>0</v>
      </c>
      <c r="T152" s="139">
        <f t="shared" si="36"/>
        <v>0</v>
      </c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40" t="s">
        <v>144</v>
      </c>
      <c r="AS152" s="18"/>
      <c r="AT152" s="140" t="s">
        <v>130</v>
      </c>
      <c r="AU152" s="140" t="s">
        <v>84</v>
      </c>
      <c r="AV152" s="18"/>
      <c r="AW152" s="18"/>
      <c r="AX152" s="18"/>
      <c r="AY152" s="3" t="s">
        <v>127</v>
      </c>
      <c r="AZ152" s="18"/>
      <c r="BA152" s="18"/>
      <c r="BB152" s="18"/>
      <c r="BC152" s="18"/>
      <c r="BD152" s="18"/>
      <c r="BE152" s="141">
        <f t="shared" si="37"/>
        <v>0</v>
      </c>
      <c r="BF152" s="141">
        <f t="shared" si="38"/>
        <v>0</v>
      </c>
      <c r="BG152" s="141">
        <f t="shared" si="39"/>
        <v>0</v>
      </c>
      <c r="BH152" s="141">
        <f t="shared" si="40"/>
        <v>0</v>
      </c>
      <c r="BI152" s="141">
        <f t="shared" si="41"/>
        <v>0</v>
      </c>
      <c r="BJ152" s="3" t="s">
        <v>84</v>
      </c>
      <c r="BK152" s="141">
        <f t="shared" si="42"/>
        <v>0</v>
      </c>
      <c r="BL152" s="3" t="s">
        <v>144</v>
      </c>
      <c r="BM152" s="140" t="s">
        <v>421</v>
      </c>
    </row>
    <row r="153" spans="1:65" ht="16.5" customHeight="1">
      <c r="A153" s="18"/>
      <c r="B153" s="19"/>
      <c r="C153" s="129" t="s">
        <v>298</v>
      </c>
      <c r="D153" s="129" t="s">
        <v>130</v>
      </c>
      <c r="E153" s="130" t="s">
        <v>1269</v>
      </c>
      <c r="F153" s="131" t="s">
        <v>1270</v>
      </c>
      <c r="G153" s="132" t="s">
        <v>791</v>
      </c>
      <c r="H153" s="133">
        <v>1</v>
      </c>
      <c r="I153" s="134"/>
      <c r="J153" s="135">
        <f t="shared" si="33"/>
        <v>0</v>
      </c>
      <c r="K153" s="131" t="s">
        <v>1</v>
      </c>
      <c r="L153" s="19"/>
      <c r="M153" s="136" t="s">
        <v>1</v>
      </c>
      <c r="N153" s="137" t="s">
        <v>41</v>
      </c>
      <c r="O153" s="18"/>
      <c r="P153" s="138">
        <f t="shared" si="34"/>
        <v>0</v>
      </c>
      <c r="Q153" s="138">
        <v>0</v>
      </c>
      <c r="R153" s="138">
        <f t="shared" si="35"/>
        <v>0</v>
      </c>
      <c r="S153" s="138">
        <v>0</v>
      </c>
      <c r="T153" s="139">
        <f t="shared" si="36"/>
        <v>0</v>
      </c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40" t="s">
        <v>144</v>
      </c>
      <c r="AS153" s="18"/>
      <c r="AT153" s="140" t="s">
        <v>130</v>
      </c>
      <c r="AU153" s="140" t="s">
        <v>84</v>
      </c>
      <c r="AV153" s="18"/>
      <c r="AW153" s="18"/>
      <c r="AX153" s="18"/>
      <c r="AY153" s="3" t="s">
        <v>127</v>
      </c>
      <c r="AZ153" s="18"/>
      <c r="BA153" s="18"/>
      <c r="BB153" s="18"/>
      <c r="BC153" s="18"/>
      <c r="BD153" s="18"/>
      <c r="BE153" s="141">
        <f t="shared" si="37"/>
        <v>0</v>
      </c>
      <c r="BF153" s="141">
        <f t="shared" si="38"/>
        <v>0</v>
      </c>
      <c r="BG153" s="141">
        <f t="shared" si="39"/>
        <v>0</v>
      </c>
      <c r="BH153" s="141">
        <f t="shared" si="40"/>
        <v>0</v>
      </c>
      <c r="BI153" s="141">
        <f t="shared" si="41"/>
        <v>0</v>
      </c>
      <c r="BJ153" s="3" t="s">
        <v>84</v>
      </c>
      <c r="BK153" s="141">
        <f t="shared" si="42"/>
        <v>0</v>
      </c>
      <c r="BL153" s="3" t="s">
        <v>144</v>
      </c>
      <c r="BM153" s="140" t="s">
        <v>433</v>
      </c>
    </row>
    <row r="154" spans="1:65" ht="16.5" customHeight="1">
      <c r="A154" s="18"/>
      <c r="B154" s="19"/>
      <c r="C154" s="129" t="s">
        <v>7</v>
      </c>
      <c r="D154" s="129" t="s">
        <v>130</v>
      </c>
      <c r="E154" s="130" t="s">
        <v>1271</v>
      </c>
      <c r="F154" s="131" t="s">
        <v>1272</v>
      </c>
      <c r="G154" s="132" t="s">
        <v>1273</v>
      </c>
      <c r="H154" s="133">
        <v>6</v>
      </c>
      <c r="I154" s="134"/>
      <c r="J154" s="135">
        <f t="shared" si="33"/>
        <v>0</v>
      </c>
      <c r="K154" s="131" t="s">
        <v>1</v>
      </c>
      <c r="L154" s="19"/>
      <c r="M154" s="136" t="s">
        <v>1</v>
      </c>
      <c r="N154" s="137" t="s">
        <v>41</v>
      </c>
      <c r="O154" s="18"/>
      <c r="P154" s="138">
        <f t="shared" si="34"/>
        <v>0</v>
      </c>
      <c r="Q154" s="138">
        <v>0</v>
      </c>
      <c r="R154" s="138">
        <f t="shared" si="35"/>
        <v>0</v>
      </c>
      <c r="S154" s="138">
        <v>0</v>
      </c>
      <c r="T154" s="139">
        <f t="shared" si="36"/>
        <v>0</v>
      </c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40" t="s">
        <v>144</v>
      </c>
      <c r="AS154" s="18"/>
      <c r="AT154" s="140" t="s">
        <v>130</v>
      </c>
      <c r="AU154" s="140" t="s">
        <v>84</v>
      </c>
      <c r="AV154" s="18"/>
      <c r="AW154" s="18"/>
      <c r="AX154" s="18"/>
      <c r="AY154" s="3" t="s">
        <v>127</v>
      </c>
      <c r="AZ154" s="18"/>
      <c r="BA154" s="18"/>
      <c r="BB154" s="18"/>
      <c r="BC154" s="18"/>
      <c r="BD154" s="18"/>
      <c r="BE154" s="141">
        <f t="shared" si="37"/>
        <v>0</v>
      </c>
      <c r="BF154" s="141">
        <f t="shared" si="38"/>
        <v>0</v>
      </c>
      <c r="BG154" s="141">
        <f t="shared" si="39"/>
        <v>0</v>
      </c>
      <c r="BH154" s="141">
        <f t="shared" si="40"/>
        <v>0</v>
      </c>
      <c r="BI154" s="141">
        <f t="shared" si="41"/>
        <v>0</v>
      </c>
      <c r="BJ154" s="3" t="s">
        <v>84</v>
      </c>
      <c r="BK154" s="141">
        <f t="shared" si="42"/>
        <v>0</v>
      </c>
      <c r="BL154" s="3" t="s">
        <v>144</v>
      </c>
      <c r="BM154" s="140" t="s">
        <v>443</v>
      </c>
    </row>
    <row r="155" spans="1:65" ht="15.75" customHeight="1">
      <c r="A155" s="18"/>
      <c r="B155" s="19"/>
      <c r="C155" s="18"/>
      <c r="D155" s="150" t="s">
        <v>325</v>
      </c>
      <c r="E155" s="18"/>
      <c r="F155" s="179" t="s">
        <v>1274</v>
      </c>
      <c r="G155" s="18"/>
      <c r="H155" s="18"/>
      <c r="I155" s="18"/>
      <c r="J155" s="18"/>
      <c r="K155" s="18"/>
      <c r="L155" s="19"/>
      <c r="M155" s="189"/>
      <c r="N155" s="144"/>
      <c r="O155" s="144"/>
      <c r="P155" s="144"/>
      <c r="Q155" s="144"/>
      <c r="R155" s="144"/>
      <c r="S155" s="144"/>
      <c r="T155" s="190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3" t="s">
        <v>325</v>
      </c>
      <c r="AU155" s="3" t="s">
        <v>84</v>
      </c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</row>
    <row r="156" spans="1:65" ht="6.75" customHeight="1">
      <c r="A156" s="18"/>
      <c r="B156" s="32"/>
      <c r="C156" s="33"/>
      <c r="D156" s="33"/>
      <c r="E156" s="33"/>
      <c r="F156" s="33"/>
      <c r="G156" s="33"/>
      <c r="H156" s="33"/>
      <c r="I156" s="33"/>
      <c r="J156" s="33"/>
      <c r="K156" s="33"/>
      <c r="L156" s="19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</row>
    <row r="157" spans="1:65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</row>
    <row r="158" spans="1:65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</row>
    <row r="159" spans="1:65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</row>
    <row r="160" spans="1:65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</row>
    <row r="161" spans="1:65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</row>
    <row r="162" spans="1:65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</row>
    <row r="163" spans="1:65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</row>
    <row r="164" spans="1:65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</row>
    <row r="165" spans="1: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</row>
    <row r="166" spans="1:65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</row>
    <row r="167" spans="1:65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</row>
    <row r="168" spans="1:65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</row>
    <row r="169" spans="1:65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</row>
    <row r="170" spans="1:65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</row>
    <row r="171" spans="1:65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</row>
    <row r="172" spans="1:65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</row>
    <row r="173" spans="1:65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</row>
    <row r="174" spans="1:65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</row>
    <row r="175" spans="1:6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</row>
    <row r="176" spans="1:65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</row>
    <row r="177" spans="1:65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</row>
    <row r="178" spans="1:65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</row>
    <row r="179" spans="1:65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</row>
    <row r="180" spans="1:65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</row>
    <row r="181" spans="1:65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</row>
    <row r="182" spans="1:65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</row>
    <row r="183" spans="1:65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</row>
    <row r="184" spans="1:65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</row>
    <row r="185" spans="1:6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</row>
    <row r="186" spans="1:65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</row>
    <row r="187" spans="1:65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</row>
    <row r="188" spans="1:65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</row>
    <row r="189" spans="1:65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</row>
    <row r="190" spans="1:65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</row>
    <row r="191" spans="1:65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</row>
    <row r="192" spans="1:65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</row>
    <row r="193" spans="1:65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</row>
    <row r="194" spans="1:65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</row>
    <row r="195" spans="1:6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</row>
    <row r="196" spans="1:65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</row>
    <row r="197" spans="1:65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</row>
    <row r="198" spans="1:65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</row>
    <row r="199" spans="1:65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</row>
    <row r="200" spans="1:65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</row>
    <row r="201" spans="1:65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</row>
    <row r="202" spans="1:65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</row>
    <row r="203" spans="1:65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</row>
    <row r="204" spans="1:65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</row>
    <row r="205" spans="1:6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1:65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</row>
    <row r="207" spans="1:65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</row>
    <row r="208" spans="1:65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</row>
    <row r="209" spans="1:65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</row>
    <row r="210" spans="1:65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</row>
    <row r="211" spans="1:65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</row>
    <row r="212" spans="1:65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</row>
    <row r="213" spans="1:65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</row>
    <row r="214" spans="1:65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</row>
    <row r="215" spans="1:6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</row>
    <row r="216" spans="1:65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</row>
    <row r="217" spans="1:65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</row>
    <row r="218" spans="1:65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spans="1:6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spans="1:6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spans="1:6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spans="1:6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spans="1:6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spans="1:6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spans="1:6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spans="1:6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spans="1:6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spans="1:6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spans="1:6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spans="1:6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spans="1:6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spans="1:6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spans="1:6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spans="1:6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spans="1:6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spans="1:6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spans="1:6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spans="1:6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spans="1:6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spans="1:6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spans="1:6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spans="1:6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spans="1:6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spans="1:6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spans="1:6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spans="1:6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spans="1:6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spans="1:6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spans="1:6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spans="1:6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spans="1:6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spans="1:6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spans="1:6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spans="1:6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spans="1:6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spans="1:6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spans="1:6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spans="1:6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spans="1:6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spans="1:6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spans="1:6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spans="1:6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spans="1:6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spans="1:6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spans="1:6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spans="1:6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spans="1:6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spans="1:6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spans="1:6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spans="1:6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spans="1:6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spans="1:6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spans="1:6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spans="1:6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spans="1:6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spans="1:6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spans="1:6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spans="1:6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spans="1:6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spans="1:6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spans="1:6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spans="1:6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spans="1:6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spans="1:6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spans="1:6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spans="1:6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spans="1:6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spans="1:6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spans="1:6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spans="1:6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spans="1:6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spans="1:6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spans="1:6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spans="1: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spans="1:6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spans="1:6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spans="1:6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spans="1:6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spans="1:6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spans="1:6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spans="1:6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spans="1:6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spans="1:6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spans="1:6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spans="1:6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spans="1:6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spans="1:6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spans="1:6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spans="1:6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spans="1:6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spans="1:6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spans="1:6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spans="1:6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spans="1:6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spans="1:6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spans="1:6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spans="1:6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spans="1:6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spans="1:6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spans="1:6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spans="1:6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spans="1:6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spans="1:6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spans="1:6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spans="1:6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spans="1:6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spans="1:6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spans="1:6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spans="1:6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spans="1:6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spans="1:6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spans="1:6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spans="1:6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spans="1:6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spans="1:6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spans="1:6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spans="1:6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spans="1:6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spans="1:6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spans="1:6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spans="1:6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spans="1:6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spans="1:6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spans="1:6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spans="1:6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spans="1:6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spans="1:6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spans="1:6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spans="1:6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spans="1:6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spans="1:6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spans="1:6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spans="1:6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spans="1:6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spans="1:6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spans="1:6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spans="1:6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spans="1:6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spans="1:6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spans="1:6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spans="1:6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spans="1:6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spans="1:6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spans="1:6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spans="1:6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spans="1:6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spans="1:6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spans="1:6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spans="1:6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spans="1:6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spans="1:6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spans="1:6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spans="1:6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spans="1:6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spans="1:6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spans="1:6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spans="1:6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spans="1:6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spans="1:6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spans="1:6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spans="1:6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spans="1:6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spans="1:6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spans="1:6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spans="1:6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spans="1:6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spans="1:6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spans="1:6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spans="1:6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spans="1:6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spans="1:6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spans="1:6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spans="1:6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spans="1: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spans="1:6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spans="1:6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spans="1:6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spans="1:6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spans="1:6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spans="1:6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spans="1:6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spans="1:6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spans="1:6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spans="1:6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spans="1:6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spans="1:6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spans="1:6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spans="1:6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spans="1:6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spans="1:6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spans="1:6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spans="1:6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spans="1:6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spans="1:6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spans="1:6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spans="1:6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spans="1:6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spans="1:6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spans="1:6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spans="1:6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spans="1:6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spans="1:6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spans="1:6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spans="1:6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spans="1:6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spans="1:6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spans="1:6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spans="1:6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spans="1:6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spans="1:6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spans="1:6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spans="1:6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spans="1:6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spans="1:6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spans="1:6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spans="1:6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spans="1:6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spans="1:6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spans="1:6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spans="1:6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spans="1:6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spans="1:6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spans="1:6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spans="1:6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spans="1:6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spans="1:6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spans="1:6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spans="1:6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spans="1:6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spans="1:6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spans="1:6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spans="1:6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spans="1:6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spans="1:6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spans="1:6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spans="1:6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spans="1:6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spans="1:6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spans="1:6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spans="1:6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spans="1:6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spans="1:6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spans="1:6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spans="1:6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spans="1:6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spans="1:6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spans="1:6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spans="1:6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spans="1:6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spans="1:6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spans="1:6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spans="1:6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spans="1:6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spans="1:6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spans="1:6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spans="1:6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spans="1:6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spans="1:6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spans="1:6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spans="1:6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spans="1:6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spans="1:6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spans="1:6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spans="1:6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spans="1:6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spans="1:6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spans="1:6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spans="1:6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spans="1:6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spans="1:6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spans="1:6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spans="1:6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spans="1:6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spans="1: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spans="1:6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spans="1:6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spans="1:6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spans="1:6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spans="1:6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spans="1:6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spans="1:6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spans="1:6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spans="1:6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spans="1:6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spans="1:6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spans="1:6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spans="1:6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spans="1:6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spans="1:6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spans="1:6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spans="1:6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spans="1:6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spans="1:6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spans="1:6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spans="1:6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spans="1:6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spans="1:6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spans="1:6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spans="1:6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spans="1:6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spans="1:6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spans="1:6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spans="1:6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spans="1:6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spans="1:6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spans="1:6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spans="1:6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spans="1:6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spans="1:6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spans="1:6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spans="1:6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spans="1:6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spans="1:6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spans="1:6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spans="1:6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spans="1:6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spans="1:6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spans="1:6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spans="1:6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spans="1:6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spans="1:6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spans="1:6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spans="1:6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spans="1:6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spans="1:6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spans="1:6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spans="1:6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spans="1:6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spans="1:6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spans="1:6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spans="1:6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spans="1:6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spans="1:6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spans="1:6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spans="1:6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spans="1:6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spans="1:6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spans="1:6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spans="1:6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spans="1:6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spans="1:6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spans="1:6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spans="1:6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spans="1:6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spans="1:6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spans="1:6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spans="1:6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spans="1:6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spans="1:6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spans="1:6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spans="1:6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spans="1:6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spans="1:6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spans="1:6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spans="1:6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spans="1:6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spans="1:6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spans="1:6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spans="1:6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spans="1:6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spans="1:6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spans="1:6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spans="1:6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spans="1:6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spans="1:6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spans="1:6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spans="1:6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spans="1:6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spans="1:6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spans="1:6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spans="1:6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spans="1:6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spans="1:6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spans="1: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spans="1:6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spans="1:6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spans="1:6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spans="1:6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spans="1:6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spans="1:6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spans="1:6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spans="1:6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spans="1:6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spans="1:6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spans="1:6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spans="1:6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spans="1:6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spans="1:6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spans="1:6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spans="1:6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spans="1:6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spans="1:6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spans="1:6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spans="1:6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spans="1:6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spans="1:6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spans="1:6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spans="1:6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spans="1:6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spans="1:6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spans="1:6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spans="1:6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spans="1:6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spans="1:6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spans="1:6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spans="1:6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spans="1:6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spans="1:6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spans="1:6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spans="1:6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spans="1:6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spans="1:6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spans="1:6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spans="1:6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spans="1:6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spans="1:6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spans="1:6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spans="1:6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spans="1:6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spans="1:6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spans="1:6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spans="1:6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spans="1:6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spans="1:6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spans="1:6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spans="1:6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spans="1:6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spans="1:6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spans="1:6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spans="1:6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spans="1:6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spans="1:6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spans="1:6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spans="1:6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spans="1:6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spans="1:6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spans="1:6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spans="1:6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spans="1:6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spans="1:6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spans="1:6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spans="1:6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spans="1:6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spans="1:6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spans="1:6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spans="1:6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spans="1:6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spans="1:6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spans="1:6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spans="1:6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spans="1:6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spans="1:6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spans="1:6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spans="1:6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spans="1:6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spans="1:6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spans="1:6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spans="1:6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spans="1:6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spans="1: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spans="1:6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spans="1:6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spans="1:6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spans="1:6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spans="1:6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spans="1:6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spans="1:6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spans="1:6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spans="1:6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spans="1:6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spans="1:6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spans="1:6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spans="1:6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spans="1:6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spans="1:6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spans="1:6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spans="1:6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spans="1:6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spans="1:6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spans="1:6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spans="1:6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spans="1:6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spans="1:6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spans="1:6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spans="1:6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spans="1:6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spans="1:6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spans="1:6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spans="1:6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spans="1:6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spans="1:6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spans="1:6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spans="1:6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spans="1:6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spans="1:6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C120:K155" xr:uid="{00000000-0009-0000-0000-000004000000}"/>
  <mergeCells count="9">
    <mergeCell ref="E111:H111"/>
    <mergeCell ref="E113:H113"/>
    <mergeCell ref="L2:V2"/>
    <mergeCell ref="E7:H7"/>
    <mergeCell ref="E9:H9"/>
    <mergeCell ref="E18:H18"/>
    <mergeCell ref="E27:H27"/>
    <mergeCell ref="E85:H85"/>
    <mergeCell ref="E87:H87"/>
  </mergeCells>
  <pageMargins left="0.39370078740157483" right="0.39370078740157483" top="0.39370078740157483" bottom="0.39370078740157483" header="0" footer="0"/>
  <pageSetup paperSize="9" scale="65" orientation="portrait" r:id="rId1"/>
  <headerFooter>
    <oddFooter>&amp;CStrana &amp;P z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M1000"/>
  <sheetViews>
    <sheetView showGridLines="0" workbookViewId="0"/>
  </sheetViews>
  <sheetFormatPr defaultColWidth="16.83203125" defaultRowHeight="15" customHeight="1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 customWidth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 customWidth="1"/>
  </cols>
  <sheetData>
    <row r="1" spans="1:65" ht="11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2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99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65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86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65" ht="24.75" customHeight="1">
      <c r="A4" s="2"/>
      <c r="B4" s="6"/>
      <c r="C4" s="2"/>
      <c r="D4" s="7" t="s">
        <v>100</v>
      </c>
      <c r="E4" s="2"/>
      <c r="F4" s="2"/>
      <c r="G4" s="2"/>
      <c r="H4" s="2"/>
      <c r="I4" s="2"/>
      <c r="J4" s="2"/>
      <c r="K4" s="2"/>
      <c r="L4" s="6"/>
      <c r="M4" s="79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ht="12" customHeight="1">
      <c r="A6" s="2"/>
      <c r="B6" s="6"/>
      <c r="C6" s="2"/>
      <c r="D6" s="13" t="s">
        <v>16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ht="26.25" customHeight="1">
      <c r="A7" s="2"/>
      <c r="B7" s="6"/>
      <c r="C7" s="2"/>
      <c r="D7" s="2"/>
      <c r="E7" s="228" t="str">
        <f>'Rekapitulace stavby'!K6</f>
        <v>Stavební úpravy části 1.NP pro změnu užívání knihovny na lékařskou ordinaci-aktualizace 04/2026</v>
      </c>
      <c r="F7" s="200"/>
      <c r="G7" s="200"/>
      <c r="H7" s="200"/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ht="12" customHeight="1">
      <c r="A8" s="18"/>
      <c r="B8" s="19"/>
      <c r="C8" s="18"/>
      <c r="D8" s="13" t="s">
        <v>101</v>
      </c>
      <c r="E8" s="18"/>
      <c r="F8" s="18"/>
      <c r="G8" s="18"/>
      <c r="H8" s="18"/>
      <c r="I8" s="18"/>
      <c r="J8" s="18"/>
      <c r="K8" s="18"/>
      <c r="L8" s="19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</row>
    <row r="9" spans="1:65" ht="16.5" customHeight="1">
      <c r="A9" s="18"/>
      <c r="B9" s="19"/>
      <c r="C9" s="18"/>
      <c r="D9" s="18"/>
      <c r="E9" s="208" t="s">
        <v>1275</v>
      </c>
      <c r="F9" s="200"/>
      <c r="G9" s="200"/>
      <c r="H9" s="200"/>
      <c r="I9" s="18"/>
      <c r="J9" s="18"/>
      <c r="K9" s="18"/>
      <c r="L9" s="19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</row>
    <row r="10" spans="1:65" ht="11.25">
      <c r="A10" s="18"/>
      <c r="B10" s="19"/>
      <c r="C10" s="18"/>
      <c r="D10" s="18"/>
      <c r="E10" s="18"/>
      <c r="F10" s="18"/>
      <c r="G10" s="18"/>
      <c r="H10" s="18"/>
      <c r="I10" s="18"/>
      <c r="J10" s="18"/>
      <c r="K10" s="18"/>
      <c r="L10" s="19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</row>
    <row r="11" spans="1:65" ht="12" customHeight="1">
      <c r="A11" s="18"/>
      <c r="B11" s="19"/>
      <c r="C11" s="18"/>
      <c r="D11" s="13" t="s">
        <v>18</v>
      </c>
      <c r="E11" s="18"/>
      <c r="F11" s="11" t="s">
        <v>1</v>
      </c>
      <c r="G11" s="18"/>
      <c r="H11" s="18"/>
      <c r="I11" s="13" t="s">
        <v>19</v>
      </c>
      <c r="J11" s="11" t="s">
        <v>1</v>
      </c>
      <c r="K11" s="18"/>
      <c r="L11" s="19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</row>
    <row r="12" spans="1:65" ht="12" customHeight="1">
      <c r="A12" s="18"/>
      <c r="B12" s="19"/>
      <c r="C12" s="18"/>
      <c r="D12" s="13" t="s">
        <v>20</v>
      </c>
      <c r="E12" s="18"/>
      <c r="F12" s="11" t="s">
        <v>983</v>
      </c>
      <c r="G12" s="18"/>
      <c r="H12" s="18"/>
      <c r="I12" s="13" t="s">
        <v>22</v>
      </c>
      <c r="J12" s="42" t="str">
        <f>'Rekapitulace stavby'!AN8</f>
        <v>1. 4. 2026</v>
      </c>
      <c r="K12" s="18"/>
      <c r="L12" s="19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</row>
    <row r="13" spans="1:65" ht="10.5" customHeight="1">
      <c r="A13" s="18"/>
      <c r="B13" s="19"/>
      <c r="C13" s="18"/>
      <c r="D13" s="18"/>
      <c r="E13" s="18"/>
      <c r="F13" s="18"/>
      <c r="G13" s="18"/>
      <c r="H13" s="18"/>
      <c r="I13" s="18"/>
      <c r="J13" s="18"/>
      <c r="K13" s="18"/>
      <c r="L13" s="19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</row>
    <row r="14" spans="1:65" ht="12" customHeight="1">
      <c r="A14" s="18"/>
      <c r="B14" s="19"/>
      <c r="C14" s="18"/>
      <c r="D14" s="13" t="s">
        <v>24</v>
      </c>
      <c r="E14" s="18"/>
      <c r="F14" s="18"/>
      <c r="G14" s="18"/>
      <c r="H14" s="18"/>
      <c r="I14" s="13" t="s">
        <v>25</v>
      </c>
      <c r="J14" s="11" t="str">
        <f>IF('Rekapitulace stavby'!AN10="","",'Rekapitulace stavby'!AN10)</f>
        <v/>
      </c>
      <c r="K14" s="18"/>
      <c r="L14" s="19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</row>
    <row r="15" spans="1:65" ht="18" customHeight="1">
      <c r="A15" s="18"/>
      <c r="B15" s="19"/>
      <c r="C15" s="18"/>
      <c r="D15" s="18"/>
      <c r="E15" s="11" t="str">
        <f>IF('Rekapitulace stavby'!E11="","",'Rekapitulace stavby'!E11)</f>
        <v>Město Trutnov</v>
      </c>
      <c r="F15" s="18"/>
      <c r="G15" s="18"/>
      <c r="H15" s="18"/>
      <c r="I15" s="13" t="s">
        <v>27</v>
      </c>
      <c r="J15" s="11" t="str">
        <f>IF('Rekapitulace stavby'!AN11="","",'Rekapitulace stavby'!AN11)</f>
        <v/>
      </c>
      <c r="K15" s="18"/>
      <c r="L15" s="19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</row>
    <row r="16" spans="1:65" ht="6.75" customHeight="1">
      <c r="A16" s="18"/>
      <c r="B16" s="19"/>
      <c r="C16" s="18"/>
      <c r="D16" s="18"/>
      <c r="E16" s="18"/>
      <c r="F16" s="18"/>
      <c r="G16" s="18"/>
      <c r="H16" s="18"/>
      <c r="I16" s="18"/>
      <c r="J16" s="18"/>
      <c r="K16" s="18"/>
      <c r="L16" s="19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</row>
    <row r="17" spans="1:65" ht="12" customHeight="1">
      <c r="A17" s="18"/>
      <c r="B17" s="19"/>
      <c r="C17" s="18"/>
      <c r="D17" s="13" t="s">
        <v>28</v>
      </c>
      <c r="E17" s="18"/>
      <c r="F17" s="18"/>
      <c r="G17" s="18"/>
      <c r="H17" s="18"/>
      <c r="I17" s="13" t="s">
        <v>25</v>
      </c>
      <c r="J17" s="15" t="str">
        <f>'Rekapitulace stavby'!AN13</f>
        <v>Vyplň údaj</v>
      </c>
      <c r="K17" s="18"/>
      <c r="L17" s="19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</row>
    <row r="18" spans="1:65" ht="18" customHeight="1">
      <c r="A18" s="18"/>
      <c r="B18" s="19"/>
      <c r="C18" s="18"/>
      <c r="D18" s="18"/>
      <c r="E18" s="224" t="str">
        <f>'Rekapitulace stavby'!E14</f>
        <v>Vyplň údaj</v>
      </c>
      <c r="F18" s="200"/>
      <c r="G18" s="200"/>
      <c r="H18" s="200"/>
      <c r="I18" s="13" t="s">
        <v>27</v>
      </c>
      <c r="J18" s="15" t="str">
        <f>'Rekapitulace stavby'!AN14</f>
        <v>Vyplň údaj</v>
      </c>
      <c r="K18" s="18"/>
      <c r="L18" s="19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</row>
    <row r="19" spans="1:65" ht="6.75" customHeight="1">
      <c r="A19" s="18"/>
      <c r="B19" s="19"/>
      <c r="C19" s="18"/>
      <c r="D19" s="18"/>
      <c r="E19" s="18"/>
      <c r="F19" s="18"/>
      <c r="G19" s="18"/>
      <c r="H19" s="18"/>
      <c r="I19" s="18"/>
      <c r="J19" s="18"/>
      <c r="K19" s="18"/>
      <c r="L19" s="19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</row>
    <row r="20" spans="1:65" ht="12" customHeight="1">
      <c r="A20" s="18"/>
      <c r="B20" s="19"/>
      <c r="C20" s="18"/>
      <c r="D20" s="13" t="s">
        <v>30</v>
      </c>
      <c r="E20" s="18"/>
      <c r="F20" s="18"/>
      <c r="G20" s="18"/>
      <c r="H20" s="18"/>
      <c r="I20" s="13" t="s">
        <v>25</v>
      </c>
      <c r="J20" s="11" t="str">
        <f>IF('Rekapitulace stavby'!AN16="","",'Rekapitulace stavby'!AN16)</f>
        <v/>
      </c>
      <c r="K20" s="18"/>
      <c r="L20" s="19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</row>
    <row r="21" spans="1:65" ht="18" customHeight="1">
      <c r="A21" s="18"/>
      <c r="B21" s="19"/>
      <c r="C21" s="18"/>
      <c r="D21" s="18"/>
      <c r="E21" s="11" t="str">
        <f>IF('Rekapitulace stavby'!E17="","",'Rekapitulace stavby'!E17)</f>
        <v>Jiřina Fikarová</v>
      </c>
      <c r="F21" s="18"/>
      <c r="G21" s="18"/>
      <c r="H21" s="18"/>
      <c r="I21" s="13" t="s">
        <v>27</v>
      </c>
      <c r="J21" s="11" t="str">
        <f>IF('Rekapitulace stavby'!AN17="","",'Rekapitulace stavby'!AN17)</f>
        <v/>
      </c>
      <c r="K21" s="18"/>
      <c r="L21" s="19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</row>
    <row r="22" spans="1:65" ht="6.75" customHeight="1">
      <c r="A22" s="18"/>
      <c r="B22" s="19"/>
      <c r="C22" s="18"/>
      <c r="D22" s="18"/>
      <c r="E22" s="18"/>
      <c r="F22" s="18"/>
      <c r="G22" s="18"/>
      <c r="H22" s="18"/>
      <c r="I22" s="18"/>
      <c r="J22" s="18"/>
      <c r="K22" s="18"/>
      <c r="L22" s="19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</row>
    <row r="23" spans="1:65" ht="12" customHeight="1">
      <c r="A23" s="18"/>
      <c r="B23" s="19"/>
      <c r="C23" s="18"/>
      <c r="D23" s="13" t="s">
        <v>33</v>
      </c>
      <c r="E23" s="18"/>
      <c r="F23" s="18"/>
      <c r="G23" s="18"/>
      <c r="H23" s="18"/>
      <c r="I23" s="13" t="s">
        <v>25</v>
      </c>
      <c r="J23" s="11" t="str">
        <f>IF('Rekapitulace stavby'!AN19="","",'Rekapitulace stavby'!AN19)</f>
        <v/>
      </c>
      <c r="K23" s="18"/>
      <c r="L23" s="19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</row>
    <row r="24" spans="1:65" ht="18" customHeight="1">
      <c r="A24" s="18"/>
      <c r="B24" s="19"/>
      <c r="C24" s="18"/>
      <c r="D24" s="18"/>
      <c r="E24" s="11" t="str">
        <f>IF('Rekapitulace stavby'!E20="","",'Rekapitulace stavby'!E20)</f>
        <v>Ing. Lenka Kasperová</v>
      </c>
      <c r="F24" s="18"/>
      <c r="G24" s="18"/>
      <c r="H24" s="18"/>
      <c r="I24" s="13" t="s">
        <v>27</v>
      </c>
      <c r="J24" s="11" t="str">
        <f>IF('Rekapitulace stavby'!AN20="","",'Rekapitulace stavby'!AN20)</f>
        <v/>
      </c>
      <c r="K24" s="18"/>
      <c r="L24" s="19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</row>
    <row r="25" spans="1:65" ht="6.75" customHeight="1">
      <c r="A25" s="18"/>
      <c r="B25" s="19"/>
      <c r="C25" s="18"/>
      <c r="D25" s="18"/>
      <c r="E25" s="18"/>
      <c r="F25" s="18"/>
      <c r="G25" s="18"/>
      <c r="H25" s="18"/>
      <c r="I25" s="18"/>
      <c r="J25" s="18"/>
      <c r="K25" s="18"/>
      <c r="L25" s="19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</row>
    <row r="26" spans="1:65" ht="12" customHeight="1">
      <c r="A26" s="18"/>
      <c r="B26" s="19"/>
      <c r="C26" s="18"/>
      <c r="D26" s="13" t="s">
        <v>35</v>
      </c>
      <c r="E26" s="18"/>
      <c r="F26" s="18"/>
      <c r="G26" s="18"/>
      <c r="H26" s="18"/>
      <c r="I26" s="18"/>
      <c r="J26" s="18"/>
      <c r="K26" s="18"/>
      <c r="L26" s="19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</row>
    <row r="27" spans="1:65" ht="16.5" customHeight="1">
      <c r="A27" s="80"/>
      <c r="B27" s="81"/>
      <c r="C27" s="80"/>
      <c r="D27" s="80"/>
      <c r="E27" s="225" t="s">
        <v>1</v>
      </c>
      <c r="F27" s="200"/>
      <c r="G27" s="200"/>
      <c r="H27" s="200"/>
      <c r="I27" s="80"/>
      <c r="J27" s="80"/>
      <c r="K27" s="80"/>
      <c r="L27" s="81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</row>
    <row r="28" spans="1:65" ht="6.75" customHeight="1">
      <c r="A28" s="18"/>
      <c r="B28" s="19"/>
      <c r="C28" s="18"/>
      <c r="D28" s="18"/>
      <c r="E28" s="18"/>
      <c r="F28" s="18"/>
      <c r="G28" s="18"/>
      <c r="H28" s="18"/>
      <c r="I28" s="18"/>
      <c r="J28" s="18"/>
      <c r="K28" s="18"/>
      <c r="L28" s="19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</row>
    <row r="29" spans="1:65" ht="6.75" customHeight="1">
      <c r="A29" s="18"/>
      <c r="B29" s="19"/>
      <c r="C29" s="18"/>
      <c r="D29" s="43"/>
      <c r="E29" s="43"/>
      <c r="F29" s="43"/>
      <c r="G29" s="43"/>
      <c r="H29" s="43"/>
      <c r="I29" s="43"/>
      <c r="J29" s="43"/>
      <c r="K29" s="43"/>
      <c r="L29" s="19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</row>
    <row r="30" spans="1:65" ht="24.75" customHeight="1">
      <c r="A30" s="18"/>
      <c r="B30" s="19"/>
      <c r="C30" s="18"/>
      <c r="D30" s="82" t="s">
        <v>36</v>
      </c>
      <c r="E30" s="18"/>
      <c r="F30" s="18"/>
      <c r="G30" s="18"/>
      <c r="H30" s="18"/>
      <c r="I30" s="18"/>
      <c r="J30" s="56">
        <f>ROUND(J120, 2)</f>
        <v>0</v>
      </c>
      <c r="K30" s="18"/>
      <c r="L30" s="19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</row>
    <row r="31" spans="1:65" ht="6.75" customHeight="1">
      <c r="A31" s="18"/>
      <c r="B31" s="19"/>
      <c r="C31" s="18"/>
      <c r="D31" s="43"/>
      <c r="E31" s="43"/>
      <c r="F31" s="43"/>
      <c r="G31" s="43"/>
      <c r="H31" s="43"/>
      <c r="I31" s="43"/>
      <c r="J31" s="43"/>
      <c r="K31" s="43"/>
      <c r="L31" s="19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65" ht="14.25" customHeight="1">
      <c r="A32" s="18"/>
      <c r="B32" s="19"/>
      <c r="C32" s="18"/>
      <c r="D32" s="18"/>
      <c r="E32" s="18"/>
      <c r="F32" s="22" t="s">
        <v>38</v>
      </c>
      <c r="G32" s="18"/>
      <c r="H32" s="18"/>
      <c r="I32" s="22" t="s">
        <v>37</v>
      </c>
      <c r="J32" s="22" t="s">
        <v>39</v>
      </c>
      <c r="K32" s="18"/>
      <c r="L32" s="19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1:65" ht="14.25" customHeight="1">
      <c r="A33" s="18"/>
      <c r="B33" s="19"/>
      <c r="C33" s="18"/>
      <c r="D33" s="83" t="s">
        <v>40</v>
      </c>
      <c r="E33" s="13" t="s">
        <v>41</v>
      </c>
      <c r="F33" s="84">
        <f>ROUND((SUM(BE120:BE166)),  2)</f>
        <v>0</v>
      </c>
      <c r="G33" s="18"/>
      <c r="H33" s="18"/>
      <c r="I33" s="85">
        <v>0.21</v>
      </c>
      <c r="J33" s="84">
        <f>ROUND(((SUM(BE120:BE166))*I33),  2)</f>
        <v>0</v>
      </c>
      <c r="K33" s="18"/>
      <c r="L33" s="19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1:65" ht="14.25" customHeight="1">
      <c r="A34" s="18"/>
      <c r="B34" s="19"/>
      <c r="C34" s="18"/>
      <c r="D34" s="18"/>
      <c r="E34" s="13" t="s">
        <v>42</v>
      </c>
      <c r="F34" s="84">
        <f>ROUND((SUM(BF120:BF166)),  2)</f>
        <v>0</v>
      </c>
      <c r="G34" s="18"/>
      <c r="H34" s="18"/>
      <c r="I34" s="85">
        <v>0.12</v>
      </c>
      <c r="J34" s="84">
        <f>ROUND(((SUM(BF120:BF166))*I34),  2)</f>
        <v>0</v>
      </c>
      <c r="K34" s="18"/>
      <c r="L34" s="19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1:65" ht="14.25" hidden="1" customHeight="1">
      <c r="A35" s="18"/>
      <c r="B35" s="19"/>
      <c r="C35" s="18"/>
      <c r="D35" s="18"/>
      <c r="E35" s="13" t="s">
        <v>43</v>
      </c>
      <c r="F35" s="84">
        <f>ROUND((SUM(BG120:BG166)),  2)</f>
        <v>0</v>
      </c>
      <c r="G35" s="18"/>
      <c r="H35" s="18"/>
      <c r="I35" s="85">
        <v>0.21</v>
      </c>
      <c r="J35" s="84">
        <f t="shared" ref="J35:J37" si="0">0</f>
        <v>0</v>
      </c>
      <c r="K35" s="18"/>
      <c r="L35" s="19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65" ht="14.25" hidden="1" customHeight="1">
      <c r="A36" s="18"/>
      <c r="B36" s="19"/>
      <c r="C36" s="18"/>
      <c r="D36" s="18"/>
      <c r="E36" s="13" t="s">
        <v>44</v>
      </c>
      <c r="F36" s="84">
        <f>ROUND((SUM(BH120:BH166)),  2)</f>
        <v>0</v>
      </c>
      <c r="G36" s="18"/>
      <c r="H36" s="18"/>
      <c r="I36" s="85">
        <v>0.12</v>
      </c>
      <c r="J36" s="84">
        <f t="shared" si="0"/>
        <v>0</v>
      </c>
      <c r="K36" s="18"/>
      <c r="L36" s="19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1:65" ht="14.25" hidden="1" customHeight="1">
      <c r="A37" s="18"/>
      <c r="B37" s="19"/>
      <c r="C37" s="18"/>
      <c r="D37" s="18"/>
      <c r="E37" s="13" t="s">
        <v>45</v>
      </c>
      <c r="F37" s="84">
        <f>ROUND((SUM(BI120:BI166)),  2)</f>
        <v>0</v>
      </c>
      <c r="G37" s="18"/>
      <c r="H37" s="18"/>
      <c r="I37" s="85">
        <v>0</v>
      </c>
      <c r="J37" s="84">
        <f t="shared" si="0"/>
        <v>0</v>
      </c>
      <c r="K37" s="18"/>
      <c r="L37" s="19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1:65" ht="6.75" customHeight="1">
      <c r="A38" s="18"/>
      <c r="B38" s="19"/>
      <c r="C38" s="18"/>
      <c r="D38" s="18"/>
      <c r="E38" s="18"/>
      <c r="F38" s="18"/>
      <c r="G38" s="18"/>
      <c r="H38" s="18"/>
      <c r="I38" s="18"/>
      <c r="J38" s="18"/>
      <c r="K38" s="18"/>
      <c r="L38" s="19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1:65" ht="24.75" customHeight="1">
      <c r="A39" s="18"/>
      <c r="B39" s="19"/>
      <c r="C39" s="86"/>
      <c r="D39" s="87" t="s">
        <v>46</v>
      </c>
      <c r="E39" s="46"/>
      <c r="F39" s="46"/>
      <c r="G39" s="88" t="s">
        <v>47</v>
      </c>
      <c r="H39" s="89" t="s">
        <v>48</v>
      </c>
      <c r="I39" s="46"/>
      <c r="J39" s="90">
        <f>SUM(J30:J37)</f>
        <v>0</v>
      </c>
      <c r="K39" s="91"/>
      <c r="L39" s="19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0" spans="1:65" ht="14.25" customHeight="1">
      <c r="A40" s="18"/>
      <c r="B40" s="19"/>
      <c r="C40" s="18"/>
      <c r="D40" s="18"/>
      <c r="E40" s="18"/>
      <c r="F40" s="18"/>
      <c r="G40" s="18"/>
      <c r="H40" s="18"/>
      <c r="I40" s="18"/>
      <c r="J40" s="18"/>
      <c r="K40" s="18"/>
      <c r="L40" s="19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</row>
    <row r="41" spans="1:65" ht="14.25" customHeight="1">
      <c r="A41" s="2"/>
      <c r="B41" s="6"/>
      <c r="C41" s="2"/>
      <c r="D41" s="2"/>
      <c r="E41" s="2"/>
      <c r="F41" s="2"/>
      <c r="G41" s="2"/>
      <c r="H41" s="2"/>
      <c r="I41" s="2"/>
      <c r="J41" s="2"/>
      <c r="K41" s="2"/>
      <c r="L41" s="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</row>
    <row r="42" spans="1:65" ht="14.25" customHeight="1">
      <c r="A42" s="2"/>
      <c r="B42" s="6"/>
      <c r="C42" s="2"/>
      <c r="D42" s="2"/>
      <c r="E42" s="2"/>
      <c r="F42" s="2"/>
      <c r="G42" s="2"/>
      <c r="H42" s="2"/>
      <c r="I42" s="2"/>
      <c r="J42" s="2"/>
      <c r="K42" s="2"/>
      <c r="L42" s="6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</row>
    <row r="43" spans="1:65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4.25" customHeight="1">
      <c r="A50" s="18"/>
      <c r="B50" s="19"/>
      <c r="C50" s="18"/>
      <c r="D50" s="29" t="s">
        <v>49</v>
      </c>
      <c r="E50" s="30"/>
      <c r="F50" s="30"/>
      <c r="G50" s="29" t="s">
        <v>50</v>
      </c>
      <c r="H50" s="30"/>
      <c r="I50" s="30"/>
      <c r="J50" s="30"/>
      <c r="K50" s="30"/>
      <c r="L50" s="19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</row>
    <row r="51" spans="1:65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5.75" customHeight="1">
      <c r="A61" s="18"/>
      <c r="B61" s="19"/>
      <c r="C61" s="18"/>
      <c r="D61" s="31" t="s">
        <v>51</v>
      </c>
      <c r="E61" s="21"/>
      <c r="F61" s="92" t="s">
        <v>52</v>
      </c>
      <c r="G61" s="31" t="s">
        <v>51</v>
      </c>
      <c r="H61" s="21"/>
      <c r="I61" s="21"/>
      <c r="J61" s="93" t="s">
        <v>52</v>
      </c>
      <c r="K61" s="21"/>
      <c r="L61" s="19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</row>
    <row r="62" spans="1:65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ht="15.75" customHeight="1">
      <c r="A65" s="18"/>
      <c r="B65" s="19"/>
      <c r="C65" s="18"/>
      <c r="D65" s="29" t="s">
        <v>53</v>
      </c>
      <c r="E65" s="30"/>
      <c r="F65" s="30"/>
      <c r="G65" s="29" t="s">
        <v>54</v>
      </c>
      <c r="H65" s="30"/>
      <c r="I65" s="30"/>
      <c r="J65" s="30"/>
      <c r="K65" s="30"/>
      <c r="L65" s="19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</row>
    <row r="66" spans="1:65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5.75" customHeight="1">
      <c r="A76" s="18"/>
      <c r="B76" s="19"/>
      <c r="C76" s="18"/>
      <c r="D76" s="31" t="s">
        <v>51</v>
      </c>
      <c r="E76" s="21"/>
      <c r="F76" s="92" t="s">
        <v>52</v>
      </c>
      <c r="G76" s="31" t="s">
        <v>51</v>
      </c>
      <c r="H76" s="21"/>
      <c r="I76" s="21"/>
      <c r="J76" s="93" t="s">
        <v>52</v>
      </c>
      <c r="K76" s="21"/>
      <c r="L76" s="19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</row>
    <row r="77" spans="1:65" ht="14.25" customHeight="1">
      <c r="A77" s="18"/>
      <c r="B77" s="32"/>
      <c r="C77" s="33"/>
      <c r="D77" s="33"/>
      <c r="E77" s="33"/>
      <c r="F77" s="33"/>
      <c r="G77" s="33"/>
      <c r="H77" s="33"/>
      <c r="I77" s="33"/>
      <c r="J77" s="33"/>
      <c r="K77" s="33"/>
      <c r="L77" s="19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</row>
    <row r="78" spans="1:6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6.75" customHeight="1">
      <c r="A81" s="18"/>
      <c r="B81" s="34"/>
      <c r="C81" s="35"/>
      <c r="D81" s="35"/>
      <c r="E81" s="35"/>
      <c r="F81" s="35"/>
      <c r="G81" s="35"/>
      <c r="H81" s="35"/>
      <c r="I81" s="35"/>
      <c r="J81" s="35"/>
      <c r="K81" s="35"/>
      <c r="L81" s="19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</row>
    <row r="82" spans="1:65" ht="24.75" customHeight="1">
      <c r="A82" s="18"/>
      <c r="B82" s="19"/>
      <c r="C82" s="7" t="s">
        <v>103</v>
      </c>
      <c r="D82" s="18"/>
      <c r="E82" s="18"/>
      <c r="F82" s="18"/>
      <c r="G82" s="18"/>
      <c r="H82" s="18"/>
      <c r="I82" s="18"/>
      <c r="J82" s="18"/>
      <c r="K82" s="18"/>
      <c r="L82" s="19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</row>
    <row r="83" spans="1:65" ht="6.75" customHeight="1">
      <c r="A83" s="18"/>
      <c r="B83" s="19"/>
      <c r="C83" s="18"/>
      <c r="D83" s="18"/>
      <c r="E83" s="18"/>
      <c r="F83" s="18"/>
      <c r="G83" s="18"/>
      <c r="H83" s="18"/>
      <c r="I83" s="18"/>
      <c r="J83" s="18"/>
      <c r="K83" s="18"/>
      <c r="L83" s="19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</row>
    <row r="84" spans="1:65" ht="12" customHeight="1">
      <c r="A84" s="18"/>
      <c r="B84" s="19"/>
      <c r="C84" s="13" t="s">
        <v>16</v>
      </c>
      <c r="D84" s="18"/>
      <c r="E84" s="18"/>
      <c r="F84" s="18"/>
      <c r="G84" s="18"/>
      <c r="H84" s="18"/>
      <c r="I84" s="18"/>
      <c r="J84" s="18"/>
      <c r="K84" s="18"/>
      <c r="L84" s="19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</row>
    <row r="85" spans="1:65" ht="26.25" customHeight="1">
      <c r="A85" s="18"/>
      <c r="B85" s="19"/>
      <c r="C85" s="18"/>
      <c r="D85" s="18"/>
      <c r="E85" s="228" t="str">
        <f>E7</f>
        <v>Stavební úpravy části 1.NP pro změnu užívání knihovny na lékařskou ordinaci-aktualizace 04/2026</v>
      </c>
      <c r="F85" s="200"/>
      <c r="G85" s="200"/>
      <c r="H85" s="200"/>
      <c r="I85" s="18"/>
      <c r="J85" s="18"/>
      <c r="K85" s="18"/>
      <c r="L85" s="19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</row>
    <row r="86" spans="1:65" ht="12" customHeight="1">
      <c r="A86" s="18"/>
      <c r="B86" s="19"/>
      <c r="C86" s="13" t="s">
        <v>101</v>
      </c>
      <c r="D86" s="18"/>
      <c r="E86" s="18"/>
      <c r="F86" s="18"/>
      <c r="G86" s="18"/>
      <c r="H86" s="18"/>
      <c r="I86" s="18"/>
      <c r="J86" s="18"/>
      <c r="K86" s="18"/>
      <c r="L86" s="19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</row>
    <row r="87" spans="1:65" ht="16.5" customHeight="1">
      <c r="A87" s="18"/>
      <c r="B87" s="19"/>
      <c r="C87" s="18"/>
      <c r="D87" s="18"/>
      <c r="E87" s="208" t="str">
        <f>E9</f>
        <v>004 - Elektroinstalace</v>
      </c>
      <c r="F87" s="200"/>
      <c r="G87" s="200"/>
      <c r="H87" s="200"/>
      <c r="I87" s="18"/>
      <c r="J87" s="18"/>
      <c r="K87" s="18"/>
      <c r="L87" s="19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</row>
    <row r="88" spans="1:65" ht="6.75" customHeight="1">
      <c r="A88" s="18"/>
      <c r="B88" s="19"/>
      <c r="C88" s="18"/>
      <c r="D88" s="18"/>
      <c r="E88" s="18"/>
      <c r="F88" s="18"/>
      <c r="G88" s="18"/>
      <c r="H88" s="18"/>
      <c r="I88" s="18"/>
      <c r="J88" s="18"/>
      <c r="K88" s="18"/>
      <c r="L88" s="19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</row>
    <row r="89" spans="1:65" ht="12" customHeight="1">
      <c r="A89" s="18"/>
      <c r="B89" s="19"/>
      <c r="C89" s="13" t="s">
        <v>20</v>
      </c>
      <c r="D89" s="18"/>
      <c r="E89" s="18"/>
      <c r="F89" s="11" t="str">
        <f>F12</f>
        <v xml:space="preserve"> </v>
      </c>
      <c r="G89" s="18"/>
      <c r="H89" s="18"/>
      <c r="I89" s="13" t="s">
        <v>22</v>
      </c>
      <c r="J89" s="42" t="str">
        <f>IF(J12="","",J12)</f>
        <v>1. 4. 2026</v>
      </c>
      <c r="K89" s="18"/>
      <c r="L89" s="19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</row>
    <row r="90" spans="1:65" ht="6.75" customHeight="1">
      <c r="A90" s="18"/>
      <c r="B90" s="19"/>
      <c r="C90" s="18"/>
      <c r="D90" s="18"/>
      <c r="E90" s="18"/>
      <c r="F90" s="18"/>
      <c r="G90" s="18"/>
      <c r="H90" s="18"/>
      <c r="I90" s="18"/>
      <c r="J90" s="18"/>
      <c r="K90" s="18"/>
      <c r="L90" s="19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</row>
    <row r="91" spans="1:65" ht="15" customHeight="1">
      <c r="A91" s="18"/>
      <c r="B91" s="19"/>
      <c r="C91" s="13" t="s">
        <v>24</v>
      </c>
      <c r="D91" s="18"/>
      <c r="E91" s="18"/>
      <c r="F91" s="11" t="str">
        <f>E15</f>
        <v>Město Trutnov</v>
      </c>
      <c r="G91" s="18"/>
      <c r="H91" s="18"/>
      <c r="I91" s="13" t="s">
        <v>30</v>
      </c>
      <c r="J91" s="16" t="str">
        <f>E21</f>
        <v>Jiřina Fikarová</v>
      </c>
      <c r="K91" s="18"/>
      <c r="L91" s="19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</row>
    <row r="92" spans="1:65" ht="15" customHeight="1">
      <c r="A92" s="18"/>
      <c r="B92" s="19"/>
      <c r="C92" s="13" t="s">
        <v>28</v>
      </c>
      <c r="D92" s="18"/>
      <c r="E92" s="18"/>
      <c r="F92" s="94" t="str">
        <f>IF(E18="","",E18)</f>
        <v>Vyplň údaj</v>
      </c>
      <c r="G92" s="18"/>
      <c r="H92" s="18"/>
      <c r="I92" s="13" t="s">
        <v>33</v>
      </c>
      <c r="J92" s="16" t="str">
        <f>E24</f>
        <v>Ing. Lenka Kasperová</v>
      </c>
      <c r="K92" s="18"/>
      <c r="L92" s="19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</row>
    <row r="93" spans="1:65" ht="9.75" customHeight="1">
      <c r="A93" s="18"/>
      <c r="B93" s="19"/>
      <c r="C93" s="18"/>
      <c r="D93" s="18"/>
      <c r="E93" s="18"/>
      <c r="F93" s="18"/>
      <c r="G93" s="18"/>
      <c r="H93" s="18"/>
      <c r="I93" s="18"/>
      <c r="J93" s="18"/>
      <c r="K93" s="18"/>
      <c r="L93" s="19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</row>
    <row r="94" spans="1:65" ht="29.25" customHeight="1">
      <c r="A94" s="18"/>
      <c r="B94" s="19"/>
      <c r="C94" s="95" t="s">
        <v>104</v>
      </c>
      <c r="D94" s="86"/>
      <c r="E94" s="86"/>
      <c r="F94" s="86"/>
      <c r="G94" s="86"/>
      <c r="H94" s="86"/>
      <c r="I94" s="86"/>
      <c r="J94" s="96" t="s">
        <v>105</v>
      </c>
      <c r="K94" s="86"/>
      <c r="L94" s="19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</row>
    <row r="95" spans="1:65" ht="9.75" customHeight="1">
      <c r="A95" s="18"/>
      <c r="B95" s="19"/>
      <c r="C95" s="18"/>
      <c r="D95" s="18"/>
      <c r="E95" s="18"/>
      <c r="F95" s="18"/>
      <c r="G95" s="18"/>
      <c r="H95" s="18"/>
      <c r="I95" s="18"/>
      <c r="J95" s="18"/>
      <c r="K95" s="18"/>
      <c r="L95" s="19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</row>
    <row r="96" spans="1:65" ht="22.5" customHeight="1">
      <c r="A96" s="18"/>
      <c r="B96" s="19"/>
      <c r="C96" s="97" t="s">
        <v>106</v>
      </c>
      <c r="D96" s="18"/>
      <c r="E96" s="18"/>
      <c r="F96" s="18"/>
      <c r="G96" s="18"/>
      <c r="H96" s="18"/>
      <c r="I96" s="18"/>
      <c r="J96" s="56">
        <f t="shared" ref="J96:J97" si="1">J120</f>
        <v>0</v>
      </c>
      <c r="K96" s="18"/>
      <c r="L96" s="19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3" t="s">
        <v>107</v>
      </c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</row>
    <row r="97" spans="1:65" ht="24.75" customHeight="1">
      <c r="A97" s="98"/>
      <c r="B97" s="99"/>
      <c r="C97" s="98"/>
      <c r="D97" s="100" t="s">
        <v>1276</v>
      </c>
      <c r="E97" s="101"/>
      <c r="F97" s="101"/>
      <c r="G97" s="101"/>
      <c r="H97" s="101"/>
      <c r="I97" s="101"/>
      <c r="J97" s="102">
        <f t="shared" si="1"/>
        <v>0</v>
      </c>
      <c r="K97" s="98"/>
      <c r="L97" s="99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98"/>
      <c r="BE97" s="98"/>
      <c r="BF97" s="98"/>
      <c r="BG97" s="98"/>
      <c r="BH97" s="98"/>
      <c r="BI97" s="98"/>
      <c r="BJ97" s="98"/>
      <c r="BK97" s="98"/>
      <c r="BL97" s="98"/>
      <c r="BM97" s="98"/>
    </row>
    <row r="98" spans="1:65" ht="24.75" customHeight="1">
      <c r="A98" s="98"/>
      <c r="B98" s="99"/>
      <c r="C98" s="98"/>
      <c r="D98" s="100" t="s">
        <v>1277</v>
      </c>
      <c r="E98" s="101"/>
      <c r="F98" s="101"/>
      <c r="G98" s="101"/>
      <c r="H98" s="101"/>
      <c r="I98" s="101"/>
      <c r="J98" s="102">
        <f>J158</f>
        <v>0</v>
      </c>
      <c r="K98" s="98"/>
      <c r="L98" s="99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  <c r="BG98" s="98"/>
      <c r="BH98" s="98"/>
      <c r="BI98" s="98"/>
      <c r="BJ98" s="98"/>
      <c r="BK98" s="98"/>
      <c r="BL98" s="98"/>
      <c r="BM98" s="98"/>
    </row>
    <row r="99" spans="1:65" ht="24.75" customHeight="1">
      <c r="A99" s="98"/>
      <c r="B99" s="99"/>
      <c r="C99" s="98"/>
      <c r="D99" s="100" t="s">
        <v>1278</v>
      </c>
      <c r="E99" s="101"/>
      <c r="F99" s="101"/>
      <c r="G99" s="101"/>
      <c r="H99" s="101"/>
      <c r="I99" s="101"/>
      <c r="J99" s="102">
        <f>J162</f>
        <v>0</v>
      </c>
      <c r="K99" s="98"/>
      <c r="L99" s="99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  <c r="BG99" s="98"/>
      <c r="BH99" s="98"/>
      <c r="BI99" s="98"/>
      <c r="BJ99" s="98"/>
      <c r="BK99" s="98"/>
      <c r="BL99" s="98"/>
      <c r="BM99" s="98"/>
    </row>
    <row r="100" spans="1:65" ht="24.75" customHeight="1">
      <c r="A100" s="98"/>
      <c r="B100" s="99"/>
      <c r="C100" s="98"/>
      <c r="D100" s="100" t="s">
        <v>191</v>
      </c>
      <c r="E100" s="101"/>
      <c r="F100" s="101"/>
      <c r="G100" s="101"/>
      <c r="H100" s="101"/>
      <c r="I100" s="101"/>
      <c r="J100" s="102">
        <f>J165</f>
        <v>0</v>
      </c>
      <c r="K100" s="98"/>
      <c r="L100" s="99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  <c r="BH100" s="98"/>
      <c r="BI100" s="98"/>
      <c r="BJ100" s="98"/>
      <c r="BK100" s="98"/>
      <c r="BL100" s="98"/>
      <c r="BM100" s="98"/>
    </row>
    <row r="101" spans="1:65" ht="21.75" customHeight="1">
      <c r="A101" s="18"/>
      <c r="B101" s="19"/>
      <c r="C101" s="18"/>
      <c r="D101" s="18"/>
      <c r="E101" s="18"/>
      <c r="F101" s="18"/>
      <c r="G101" s="18"/>
      <c r="H101" s="18"/>
      <c r="I101" s="18"/>
      <c r="J101" s="18"/>
      <c r="K101" s="18"/>
      <c r="L101" s="19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</row>
    <row r="102" spans="1:65" ht="6.75" customHeight="1">
      <c r="A102" s="18"/>
      <c r="B102" s="32"/>
      <c r="C102" s="33"/>
      <c r="D102" s="33"/>
      <c r="E102" s="33"/>
      <c r="F102" s="33"/>
      <c r="G102" s="33"/>
      <c r="H102" s="33"/>
      <c r="I102" s="33"/>
      <c r="J102" s="33"/>
      <c r="K102" s="33"/>
      <c r="L102" s="19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</row>
    <row r="103" spans="1:65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</row>
    <row r="104" spans="1:65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</row>
    <row r="105" spans="1:6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</row>
    <row r="106" spans="1:65" ht="6.75" customHeight="1">
      <c r="A106" s="18"/>
      <c r="B106" s="34"/>
      <c r="C106" s="35"/>
      <c r="D106" s="35"/>
      <c r="E106" s="35"/>
      <c r="F106" s="35"/>
      <c r="G106" s="35"/>
      <c r="H106" s="35"/>
      <c r="I106" s="35"/>
      <c r="J106" s="35"/>
      <c r="K106" s="35"/>
      <c r="L106" s="19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</row>
    <row r="107" spans="1:65" ht="24.75" customHeight="1">
      <c r="A107" s="18"/>
      <c r="B107" s="19"/>
      <c r="C107" s="7" t="s">
        <v>111</v>
      </c>
      <c r="D107" s="18"/>
      <c r="E107" s="18"/>
      <c r="F107" s="18"/>
      <c r="G107" s="18"/>
      <c r="H107" s="18"/>
      <c r="I107" s="18"/>
      <c r="J107" s="18"/>
      <c r="K107" s="18"/>
      <c r="L107" s="19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</row>
    <row r="108" spans="1:65" ht="6.75" customHeight="1">
      <c r="A108" s="18"/>
      <c r="B108" s="19"/>
      <c r="C108" s="18"/>
      <c r="D108" s="18"/>
      <c r="E108" s="18"/>
      <c r="F108" s="18"/>
      <c r="G108" s="18"/>
      <c r="H108" s="18"/>
      <c r="I108" s="18"/>
      <c r="J108" s="18"/>
      <c r="K108" s="18"/>
      <c r="L108" s="19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</row>
    <row r="109" spans="1:65" ht="12" customHeight="1">
      <c r="A109" s="18"/>
      <c r="B109" s="19"/>
      <c r="C109" s="13" t="s">
        <v>16</v>
      </c>
      <c r="D109" s="18"/>
      <c r="E109" s="18"/>
      <c r="F109" s="18"/>
      <c r="G109" s="18"/>
      <c r="H109" s="18"/>
      <c r="I109" s="18"/>
      <c r="J109" s="18"/>
      <c r="K109" s="18"/>
      <c r="L109" s="19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</row>
    <row r="110" spans="1:65" ht="26.25" customHeight="1">
      <c r="A110" s="18"/>
      <c r="B110" s="19"/>
      <c r="C110" s="18"/>
      <c r="D110" s="18"/>
      <c r="E110" s="228" t="str">
        <f>E7</f>
        <v>Stavební úpravy části 1.NP pro změnu užívání knihovny na lékařskou ordinaci-aktualizace 04/2026</v>
      </c>
      <c r="F110" s="200"/>
      <c r="G110" s="200"/>
      <c r="H110" s="200"/>
      <c r="I110" s="18"/>
      <c r="J110" s="18"/>
      <c r="K110" s="18"/>
      <c r="L110" s="19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</row>
    <row r="111" spans="1:65" ht="12" customHeight="1">
      <c r="A111" s="18"/>
      <c r="B111" s="19"/>
      <c r="C111" s="13" t="s">
        <v>101</v>
      </c>
      <c r="D111" s="18"/>
      <c r="E111" s="18"/>
      <c r="F111" s="18"/>
      <c r="G111" s="18"/>
      <c r="H111" s="18"/>
      <c r="I111" s="18"/>
      <c r="J111" s="18"/>
      <c r="K111" s="18"/>
      <c r="L111" s="19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</row>
    <row r="112" spans="1:65" ht="16.5" customHeight="1">
      <c r="A112" s="18"/>
      <c r="B112" s="19"/>
      <c r="C112" s="18"/>
      <c r="D112" s="18"/>
      <c r="E112" s="208" t="str">
        <f>E9</f>
        <v>004 - Elektroinstalace</v>
      </c>
      <c r="F112" s="200"/>
      <c r="G112" s="200"/>
      <c r="H112" s="200"/>
      <c r="I112" s="18"/>
      <c r="J112" s="18"/>
      <c r="K112" s="18"/>
      <c r="L112" s="19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</row>
    <row r="113" spans="1:65" ht="6.75" customHeight="1">
      <c r="A113" s="18"/>
      <c r="B113" s="19"/>
      <c r="C113" s="18"/>
      <c r="D113" s="18"/>
      <c r="E113" s="18"/>
      <c r="F113" s="18"/>
      <c r="G113" s="18"/>
      <c r="H113" s="18"/>
      <c r="I113" s="18"/>
      <c r="J113" s="18"/>
      <c r="K113" s="18"/>
      <c r="L113" s="19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</row>
    <row r="114" spans="1:65" ht="12" customHeight="1">
      <c r="A114" s="18"/>
      <c r="B114" s="19"/>
      <c r="C114" s="13" t="s">
        <v>20</v>
      </c>
      <c r="D114" s="18"/>
      <c r="E114" s="18"/>
      <c r="F114" s="11" t="str">
        <f>F12</f>
        <v xml:space="preserve"> </v>
      </c>
      <c r="G114" s="18"/>
      <c r="H114" s="18"/>
      <c r="I114" s="13" t="s">
        <v>22</v>
      </c>
      <c r="J114" s="42" t="str">
        <f>IF(J12="","",J12)</f>
        <v>1. 4. 2026</v>
      </c>
      <c r="K114" s="18"/>
      <c r="L114" s="19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</row>
    <row r="115" spans="1:65" ht="6.75" customHeight="1">
      <c r="A115" s="18"/>
      <c r="B115" s="19"/>
      <c r="C115" s="18"/>
      <c r="D115" s="18"/>
      <c r="E115" s="18"/>
      <c r="F115" s="18"/>
      <c r="G115" s="18"/>
      <c r="H115" s="18"/>
      <c r="I115" s="18"/>
      <c r="J115" s="18"/>
      <c r="K115" s="18"/>
      <c r="L115" s="19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</row>
    <row r="116" spans="1:65" ht="15" customHeight="1">
      <c r="A116" s="18"/>
      <c r="B116" s="19"/>
      <c r="C116" s="13" t="s">
        <v>24</v>
      </c>
      <c r="D116" s="18"/>
      <c r="E116" s="18"/>
      <c r="F116" s="11" t="str">
        <f>E15</f>
        <v>Město Trutnov</v>
      </c>
      <c r="G116" s="18"/>
      <c r="H116" s="18"/>
      <c r="I116" s="13" t="s">
        <v>30</v>
      </c>
      <c r="J116" s="16" t="str">
        <f>E21</f>
        <v>Jiřina Fikarová</v>
      </c>
      <c r="K116" s="18"/>
      <c r="L116" s="19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</row>
    <row r="117" spans="1:65" ht="15" customHeight="1">
      <c r="A117" s="18"/>
      <c r="B117" s="19"/>
      <c r="C117" s="13" t="s">
        <v>28</v>
      </c>
      <c r="D117" s="18"/>
      <c r="E117" s="18"/>
      <c r="F117" s="94" t="str">
        <f>IF(E18="","",E18)</f>
        <v>Vyplň údaj</v>
      </c>
      <c r="G117" s="18"/>
      <c r="H117" s="18"/>
      <c r="I117" s="13" t="s">
        <v>33</v>
      </c>
      <c r="J117" s="16" t="str">
        <f>E24</f>
        <v>Ing. Lenka Kasperová</v>
      </c>
      <c r="K117" s="18"/>
      <c r="L117" s="19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</row>
    <row r="118" spans="1:65" ht="9.75" customHeight="1">
      <c r="A118" s="18"/>
      <c r="B118" s="19"/>
      <c r="C118" s="18"/>
      <c r="D118" s="18"/>
      <c r="E118" s="18"/>
      <c r="F118" s="18"/>
      <c r="G118" s="18"/>
      <c r="H118" s="18"/>
      <c r="I118" s="18"/>
      <c r="J118" s="18"/>
      <c r="K118" s="18"/>
      <c r="L118" s="19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</row>
    <row r="119" spans="1:65" ht="29.25" customHeight="1">
      <c r="A119" s="108"/>
      <c r="B119" s="109"/>
      <c r="C119" s="110" t="s">
        <v>112</v>
      </c>
      <c r="D119" s="111" t="s">
        <v>61</v>
      </c>
      <c r="E119" s="111" t="s">
        <v>57</v>
      </c>
      <c r="F119" s="111" t="s">
        <v>58</v>
      </c>
      <c r="G119" s="111" t="s">
        <v>113</v>
      </c>
      <c r="H119" s="111" t="s">
        <v>114</v>
      </c>
      <c r="I119" s="111" t="s">
        <v>115</v>
      </c>
      <c r="J119" s="111" t="s">
        <v>105</v>
      </c>
      <c r="K119" s="112" t="s">
        <v>116</v>
      </c>
      <c r="L119" s="109"/>
      <c r="M119" s="48" t="s">
        <v>1</v>
      </c>
      <c r="N119" s="49" t="s">
        <v>40</v>
      </c>
      <c r="O119" s="49" t="s">
        <v>117</v>
      </c>
      <c r="P119" s="49" t="s">
        <v>118</v>
      </c>
      <c r="Q119" s="49" t="s">
        <v>119</v>
      </c>
      <c r="R119" s="49" t="s">
        <v>120</v>
      </c>
      <c r="S119" s="49" t="s">
        <v>121</v>
      </c>
      <c r="T119" s="50" t="s">
        <v>122</v>
      </c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</row>
    <row r="120" spans="1:65" ht="22.5" customHeight="1">
      <c r="A120" s="18"/>
      <c r="B120" s="19"/>
      <c r="C120" s="54" t="s">
        <v>123</v>
      </c>
      <c r="D120" s="18"/>
      <c r="E120" s="18"/>
      <c r="F120" s="18"/>
      <c r="G120" s="18"/>
      <c r="H120" s="18"/>
      <c r="I120" s="18"/>
      <c r="J120" s="113">
        <f t="shared" ref="J120:J121" si="2">BK120</f>
        <v>0</v>
      </c>
      <c r="K120" s="18"/>
      <c r="L120" s="19"/>
      <c r="M120" s="51"/>
      <c r="N120" s="43"/>
      <c r="O120" s="43"/>
      <c r="P120" s="114">
        <f>P121+P158+P162+P165</f>
        <v>0</v>
      </c>
      <c r="Q120" s="43"/>
      <c r="R120" s="114">
        <f>R121+R158+R162+R165</f>
        <v>0</v>
      </c>
      <c r="S120" s="43"/>
      <c r="T120" s="115">
        <f>T121+T158+T162+T165</f>
        <v>0</v>
      </c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3" t="s">
        <v>75</v>
      </c>
      <c r="AU120" s="3" t="s">
        <v>107</v>
      </c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16">
        <f>BK121+BK158+BK162+BK165</f>
        <v>0</v>
      </c>
      <c r="BL120" s="18"/>
      <c r="BM120" s="18"/>
    </row>
    <row r="121" spans="1:65" ht="25.5" customHeight="1">
      <c r="A121" s="117"/>
      <c r="B121" s="118"/>
      <c r="C121" s="117"/>
      <c r="D121" s="119" t="s">
        <v>75</v>
      </c>
      <c r="E121" s="120" t="s">
        <v>1279</v>
      </c>
      <c r="F121" s="120" t="s">
        <v>1280</v>
      </c>
      <c r="G121" s="117"/>
      <c r="H121" s="117"/>
      <c r="I121" s="117"/>
      <c r="J121" s="121">
        <f t="shared" si="2"/>
        <v>0</v>
      </c>
      <c r="K121" s="117"/>
      <c r="L121" s="118"/>
      <c r="M121" s="122"/>
      <c r="N121" s="117"/>
      <c r="O121" s="117"/>
      <c r="P121" s="123">
        <f>SUM(P122:P157)</f>
        <v>0</v>
      </c>
      <c r="Q121" s="117"/>
      <c r="R121" s="123">
        <f>SUM(R122:R157)</f>
        <v>0</v>
      </c>
      <c r="S121" s="117"/>
      <c r="T121" s="124">
        <f>SUM(T122:T157)</f>
        <v>0</v>
      </c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9" t="s">
        <v>84</v>
      </c>
      <c r="AS121" s="117"/>
      <c r="AT121" s="125" t="s">
        <v>75</v>
      </c>
      <c r="AU121" s="125" t="s">
        <v>76</v>
      </c>
      <c r="AV121" s="117"/>
      <c r="AW121" s="117"/>
      <c r="AX121" s="117"/>
      <c r="AY121" s="119" t="s">
        <v>127</v>
      </c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26">
        <f>SUM(BK122:BK157)</f>
        <v>0</v>
      </c>
      <c r="BL121" s="117"/>
      <c r="BM121" s="117"/>
    </row>
    <row r="122" spans="1:65" ht="16.5" customHeight="1">
      <c r="A122" s="18"/>
      <c r="B122" s="19"/>
      <c r="C122" s="129" t="s">
        <v>84</v>
      </c>
      <c r="D122" s="129" t="s">
        <v>130</v>
      </c>
      <c r="E122" s="130" t="s">
        <v>1281</v>
      </c>
      <c r="F122" s="131" t="s">
        <v>1282</v>
      </c>
      <c r="G122" s="132" t="s">
        <v>209</v>
      </c>
      <c r="H122" s="133">
        <v>40</v>
      </c>
      <c r="I122" s="134"/>
      <c r="J122" s="135">
        <f t="shared" ref="J122:J141" si="3">ROUND(I122*H122,2)</f>
        <v>0</v>
      </c>
      <c r="K122" s="131" t="s">
        <v>1</v>
      </c>
      <c r="L122" s="19"/>
      <c r="M122" s="136" t="s">
        <v>1</v>
      </c>
      <c r="N122" s="137" t="s">
        <v>41</v>
      </c>
      <c r="O122" s="18"/>
      <c r="P122" s="138">
        <f t="shared" ref="P122:P141" si="4">O122*H122</f>
        <v>0</v>
      </c>
      <c r="Q122" s="138">
        <v>0</v>
      </c>
      <c r="R122" s="138">
        <f t="shared" ref="R122:R141" si="5">Q122*H122</f>
        <v>0</v>
      </c>
      <c r="S122" s="138">
        <v>0</v>
      </c>
      <c r="T122" s="139">
        <f t="shared" ref="T122:T141" si="6">S122*H122</f>
        <v>0</v>
      </c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40" t="s">
        <v>144</v>
      </c>
      <c r="AS122" s="18"/>
      <c r="AT122" s="140" t="s">
        <v>130</v>
      </c>
      <c r="AU122" s="140" t="s">
        <v>84</v>
      </c>
      <c r="AV122" s="18"/>
      <c r="AW122" s="18"/>
      <c r="AX122" s="18"/>
      <c r="AY122" s="3" t="s">
        <v>127</v>
      </c>
      <c r="AZ122" s="18"/>
      <c r="BA122" s="18"/>
      <c r="BB122" s="18"/>
      <c r="BC122" s="18"/>
      <c r="BD122" s="18"/>
      <c r="BE122" s="141">
        <f t="shared" ref="BE122:BE141" si="7">IF(N122="základní",J122,0)</f>
        <v>0</v>
      </c>
      <c r="BF122" s="141">
        <f t="shared" ref="BF122:BF141" si="8">IF(N122="snížená",J122,0)</f>
        <v>0</v>
      </c>
      <c r="BG122" s="141">
        <f t="shared" ref="BG122:BG141" si="9">IF(N122="zákl. přenesená",J122,0)</f>
        <v>0</v>
      </c>
      <c r="BH122" s="141">
        <f t="shared" ref="BH122:BH141" si="10">IF(N122="sníž. přenesená",J122,0)</f>
        <v>0</v>
      </c>
      <c r="BI122" s="141">
        <f t="shared" ref="BI122:BI141" si="11">IF(N122="nulová",J122,0)</f>
        <v>0</v>
      </c>
      <c r="BJ122" s="3" t="s">
        <v>84</v>
      </c>
      <c r="BK122" s="141">
        <f t="shared" ref="BK122:BK141" si="12">ROUND(I122*H122,2)</f>
        <v>0</v>
      </c>
      <c r="BL122" s="3" t="s">
        <v>144</v>
      </c>
      <c r="BM122" s="140" t="s">
        <v>86</v>
      </c>
    </row>
    <row r="123" spans="1:65" ht="16.5" customHeight="1">
      <c r="A123" s="18"/>
      <c r="B123" s="19"/>
      <c r="C123" s="129" t="s">
        <v>86</v>
      </c>
      <c r="D123" s="129" t="s">
        <v>130</v>
      </c>
      <c r="E123" s="130" t="s">
        <v>1283</v>
      </c>
      <c r="F123" s="131" t="s">
        <v>1284</v>
      </c>
      <c r="G123" s="132" t="s">
        <v>209</v>
      </c>
      <c r="H123" s="133">
        <v>30</v>
      </c>
      <c r="I123" s="134"/>
      <c r="J123" s="135">
        <f t="shared" si="3"/>
        <v>0</v>
      </c>
      <c r="K123" s="131" t="s">
        <v>1</v>
      </c>
      <c r="L123" s="19"/>
      <c r="M123" s="136" t="s">
        <v>1</v>
      </c>
      <c r="N123" s="137" t="s">
        <v>41</v>
      </c>
      <c r="O123" s="18"/>
      <c r="P123" s="138">
        <f t="shared" si="4"/>
        <v>0</v>
      </c>
      <c r="Q123" s="138">
        <v>0</v>
      </c>
      <c r="R123" s="138">
        <f t="shared" si="5"/>
        <v>0</v>
      </c>
      <c r="S123" s="138">
        <v>0</v>
      </c>
      <c r="T123" s="139">
        <f t="shared" si="6"/>
        <v>0</v>
      </c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40" t="s">
        <v>144</v>
      </c>
      <c r="AS123" s="18"/>
      <c r="AT123" s="140" t="s">
        <v>130</v>
      </c>
      <c r="AU123" s="140" t="s">
        <v>84</v>
      </c>
      <c r="AV123" s="18"/>
      <c r="AW123" s="18"/>
      <c r="AX123" s="18"/>
      <c r="AY123" s="3" t="s">
        <v>127</v>
      </c>
      <c r="AZ123" s="18"/>
      <c r="BA123" s="18"/>
      <c r="BB123" s="18"/>
      <c r="BC123" s="18"/>
      <c r="BD123" s="18"/>
      <c r="BE123" s="141">
        <f t="shared" si="7"/>
        <v>0</v>
      </c>
      <c r="BF123" s="141">
        <f t="shared" si="8"/>
        <v>0</v>
      </c>
      <c r="BG123" s="141">
        <f t="shared" si="9"/>
        <v>0</v>
      </c>
      <c r="BH123" s="141">
        <f t="shared" si="10"/>
        <v>0</v>
      </c>
      <c r="BI123" s="141">
        <f t="shared" si="11"/>
        <v>0</v>
      </c>
      <c r="BJ123" s="3" t="s">
        <v>84</v>
      </c>
      <c r="BK123" s="141">
        <f t="shared" si="12"/>
        <v>0</v>
      </c>
      <c r="BL123" s="3" t="s">
        <v>144</v>
      </c>
      <c r="BM123" s="140" t="s">
        <v>144</v>
      </c>
    </row>
    <row r="124" spans="1:65" ht="16.5" customHeight="1">
      <c r="A124" s="18"/>
      <c r="B124" s="19"/>
      <c r="C124" s="129" t="s">
        <v>140</v>
      </c>
      <c r="D124" s="129" t="s">
        <v>130</v>
      </c>
      <c r="E124" s="130" t="s">
        <v>1285</v>
      </c>
      <c r="F124" s="131" t="s">
        <v>1286</v>
      </c>
      <c r="G124" s="132" t="s">
        <v>700</v>
      </c>
      <c r="H124" s="133">
        <v>36</v>
      </c>
      <c r="I124" s="134"/>
      <c r="J124" s="135">
        <f t="shared" si="3"/>
        <v>0</v>
      </c>
      <c r="K124" s="131" t="s">
        <v>1</v>
      </c>
      <c r="L124" s="19"/>
      <c r="M124" s="136" t="s">
        <v>1</v>
      </c>
      <c r="N124" s="137" t="s">
        <v>41</v>
      </c>
      <c r="O124" s="18"/>
      <c r="P124" s="138">
        <f t="shared" si="4"/>
        <v>0</v>
      </c>
      <c r="Q124" s="138">
        <v>0</v>
      </c>
      <c r="R124" s="138">
        <f t="shared" si="5"/>
        <v>0</v>
      </c>
      <c r="S124" s="138">
        <v>0</v>
      </c>
      <c r="T124" s="139">
        <f t="shared" si="6"/>
        <v>0</v>
      </c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40" t="s">
        <v>144</v>
      </c>
      <c r="AS124" s="18"/>
      <c r="AT124" s="140" t="s">
        <v>130</v>
      </c>
      <c r="AU124" s="140" t="s">
        <v>84</v>
      </c>
      <c r="AV124" s="18"/>
      <c r="AW124" s="18"/>
      <c r="AX124" s="18"/>
      <c r="AY124" s="3" t="s">
        <v>127</v>
      </c>
      <c r="AZ124" s="18"/>
      <c r="BA124" s="18"/>
      <c r="BB124" s="18"/>
      <c r="BC124" s="18"/>
      <c r="BD124" s="18"/>
      <c r="BE124" s="141">
        <f t="shared" si="7"/>
        <v>0</v>
      </c>
      <c r="BF124" s="141">
        <f t="shared" si="8"/>
        <v>0</v>
      </c>
      <c r="BG124" s="141">
        <f t="shared" si="9"/>
        <v>0</v>
      </c>
      <c r="BH124" s="141">
        <f t="shared" si="10"/>
        <v>0</v>
      </c>
      <c r="BI124" s="141">
        <f t="shared" si="11"/>
        <v>0</v>
      </c>
      <c r="BJ124" s="3" t="s">
        <v>84</v>
      </c>
      <c r="BK124" s="141">
        <f t="shared" si="12"/>
        <v>0</v>
      </c>
      <c r="BL124" s="3" t="s">
        <v>144</v>
      </c>
      <c r="BM124" s="140" t="s">
        <v>224</v>
      </c>
    </row>
    <row r="125" spans="1:65" ht="16.5" customHeight="1">
      <c r="A125" s="18"/>
      <c r="B125" s="19"/>
      <c r="C125" s="129" t="s">
        <v>144</v>
      </c>
      <c r="D125" s="129" t="s">
        <v>130</v>
      </c>
      <c r="E125" s="130" t="s">
        <v>1287</v>
      </c>
      <c r="F125" s="131" t="s">
        <v>1288</v>
      </c>
      <c r="G125" s="132" t="s">
        <v>700</v>
      </c>
      <c r="H125" s="133">
        <v>15</v>
      </c>
      <c r="I125" s="134"/>
      <c r="J125" s="135">
        <f t="shared" si="3"/>
        <v>0</v>
      </c>
      <c r="K125" s="131" t="s">
        <v>1</v>
      </c>
      <c r="L125" s="19"/>
      <c r="M125" s="136" t="s">
        <v>1</v>
      </c>
      <c r="N125" s="137" t="s">
        <v>41</v>
      </c>
      <c r="O125" s="18"/>
      <c r="P125" s="138">
        <f t="shared" si="4"/>
        <v>0</v>
      </c>
      <c r="Q125" s="138">
        <v>0</v>
      </c>
      <c r="R125" s="138">
        <f t="shared" si="5"/>
        <v>0</v>
      </c>
      <c r="S125" s="138">
        <v>0</v>
      </c>
      <c r="T125" s="139">
        <f t="shared" si="6"/>
        <v>0</v>
      </c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40" t="s">
        <v>144</v>
      </c>
      <c r="AS125" s="18"/>
      <c r="AT125" s="140" t="s">
        <v>130</v>
      </c>
      <c r="AU125" s="140" t="s">
        <v>84</v>
      </c>
      <c r="AV125" s="18"/>
      <c r="AW125" s="18"/>
      <c r="AX125" s="18"/>
      <c r="AY125" s="3" t="s">
        <v>127</v>
      </c>
      <c r="AZ125" s="18"/>
      <c r="BA125" s="18"/>
      <c r="BB125" s="18"/>
      <c r="BC125" s="18"/>
      <c r="BD125" s="18"/>
      <c r="BE125" s="141">
        <f t="shared" si="7"/>
        <v>0</v>
      </c>
      <c r="BF125" s="141">
        <f t="shared" si="8"/>
        <v>0</v>
      </c>
      <c r="BG125" s="141">
        <f t="shared" si="9"/>
        <v>0</v>
      </c>
      <c r="BH125" s="141">
        <f t="shared" si="10"/>
        <v>0</v>
      </c>
      <c r="BI125" s="141">
        <f t="shared" si="11"/>
        <v>0</v>
      </c>
      <c r="BJ125" s="3" t="s">
        <v>84</v>
      </c>
      <c r="BK125" s="141">
        <f t="shared" si="12"/>
        <v>0</v>
      </c>
      <c r="BL125" s="3" t="s">
        <v>144</v>
      </c>
      <c r="BM125" s="140" t="s">
        <v>237</v>
      </c>
    </row>
    <row r="126" spans="1:65" ht="16.5" customHeight="1">
      <c r="A126" s="18"/>
      <c r="B126" s="19"/>
      <c r="C126" s="129" t="s">
        <v>126</v>
      </c>
      <c r="D126" s="129" t="s">
        <v>130</v>
      </c>
      <c r="E126" s="130" t="s">
        <v>1289</v>
      </c>
      <c r="F126" s="131" t="s">
        <v>1290</v>
      </c>
      <c r="G126" s="132" t="s">
        <v>209</v>
      </c>
      <c r="H126" s="133">
        <v>30</v>
      </c>
      <c r="I126" s="134"/>
      <c r="J126" s="135">
        <f t="shared" si="3"/>
        <v>0</v>
      </c>
      <c r="K126" s="131" t="s">
        <v>1</v>
      </c>
      <c r="L126" s="19"/>
      <c r="M126" s="136" t="s">
        <v>1</v>
      </c>
      <c r="N126" s="137" t="s">
        <v>41</v>
      </c>
      <c r="O126" s="18"/>
      <c r="P126" s="138">
        <f t="shared" si="4"/>
        <v>0</v>
      </c>
      <c r="Q126" s="138">
        <v>0</v>
      </c>
      <c r="R126" s="138">
        <f t="shared" si="5"/>
        <v>0</v>
      </c>
      <c r="S126" s="138">
        <v>0</v>
      </c>
      <c r="T126" s="139">
        <f t="shared" si="6"/>
        <v>0</v>
      </c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40" t="s">
        <v>144</v>
      </c>
      <c r="AS126" s="18"/>
      <c r="AT126" s="140" t="s">
        <v>130</v>
      </c>
      <c r="AU126" s="140" t="s">
        <v>84</v>
      </c>
      <c r="AV126" s="18"/>
      <c r="AW126" s="18"/>
      <c r="AX126" s="18"/>
      <c r="AY126" s="3" t="s">
        <v>127</v>
      </c>
      <c r="AZ126" s="18"/>
      <c r="BA126" s="18"/>
      <c r="BB126" s="18"/>
      <c r="BC126" s="18"/>
      <c r="BD126" s="18"/>
      <c r="BE126" s="141">
        <f t="shared" si="7"/>
        <v>0</v>
      </c>
      <c r="BF126" s="141">
        <f t="shared" si="8"/>
        <v>0</v>
      </c>
      <c r="BG126" s="141">
        <f t="shared" si="9"/>
        <v>0</v>
      </c>
      <c r="BH126" s="141">
        <f t="shared" si="10"/>
        <v>0</v>
      </c>
      <c r="BI126" s="141">
        <f t="shared" si="11"/>
        <v>0</v>
      </c>
      <c r="BJ126" s="3" t="s">
        <v>84</v>
      </c>
      <c r="BK126" s="141">
        <f t="shared" si="12"/>
        <v>0</v>
      </c>
      <c r="BL126" s="3" t="s">
        <v>144</v>
      </c>
      <c r="BM126" s="140" t="s">
        <v>248</v>
      </c>
    </row>
    <row r="127" spans="1:65" ht="16.5" customHeight="1">
      <c r="A127" s="18"/>
      <c r="B127" s="19"/>
      <c r="C127" s="129" t="s">
        <v>224</v>
      </c>
      <c r="D127" s="129" t="s">
        <v>130</v>
      </c>
      <c r="E127" s="130" t="s">
        <v>1291</v>
      </c>
      <c r="F127" s="131" t="s">
        <v>1292</v>
      </c>
      <c r="G127" s="132" t="s">
        <v>209</v>
      </c>
      <c r="H127" s="133">
        <v>18</v>
      </c>
      <c r="I127" s="134"/>
      <c r="J127" s="135">
        <f t="shared" si="3"/>
        <v>0</v>
      </c>
      <c r="K127" s="131" t="s">
        <v>1</v>
      </c>
      <c r="L127" s="19"/>
      <c r="M127" s="136" t="s">
        <v>1</v>
      </c>
      <c r="N127" s="137" t="s">
        <v>41</v>
      </c>
      <c r="O127" s="18"/>
      <c r="P127" s="138">
        <f t="shared" si="4"/>
        <v>0</v>
      </c>
      <c r="Q127" s="138">
        <v>0</v>
      </c>
      <c r="R127" s="138">
        <f t="shared" si="5"/>
        <v>0</v>
      </c>
      <c r="S127" s="138">
        <v>0</v>
      </c>
      <c r="T127" s="139">
        <f t="shared" si="6"/>
        <v>0</v>
      </c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40" t="s">
        <v>144</v>
      </c>
      <c r="AS127" s="18"/>
      <c r="AT127" s="140" t="s">
        <v>130</v>
      </c>
      <c r="AU127" s="140" t="s">
        <v>84</v>
      </c>
      <c r="AV127" s="18"/>
      <c r="AW127" s="18"/>
      <c r="AX127" s="18"/>
      <c r="AY127" s="3" t="s">
        <v>127</v>
      </c>
      <c r="AZ127" s="18"/>
      <c r="BA127" s="18"/>
      <c r="BB127" s="18"/>
      <c r="BC127" s="18"/>
      <c r="BD127" s="18"/>
      <c r="BE127" s="141">
        <f t="shared" si="7"/>
        <v>0</v>
      </c>
      <c r="BF127" s="141">
        <f t="shared" si="8"/>
        <v>0</v>
      </c>
      <c r="BG127" s="141">
        <f t="shared" si="9"/>
        <v>0</v>
      </c>
      <c r="BH127" s="141">
        <f t="shared" si="10"/>
        <v>0</v>
      </c>
      <c r="BI127" s="141">
        <f t="shared" si="11"/>
        <v>0</v>
      </c>
      <c r="BJ127" s="3" t="s">
        <v>84</v>
      </c>
      <c r="BK127" s="141">
        <f t="shared" si="12"/>
        <v>0</v>
      </c>
      <c r="BL127" s="3" t="s">
        <v>144</v>
      </c>
      <c r="BM127" s="140" t="s">
        <v>8</v>
      </c>
    </row>
    <row r="128" spans="1:65" ht="16.5" customHeight="1">
      <c r="A128" s="18"/>
      <c r="B128" s="19"/>
      <c r="C128" s="129" t="s">
        <v>232</v>
      </c>
      <c r="D128" s="129" t="s">
        <v>130</v>
      </c>
      <c r="E128" s="130" t="s">
        <v>1293</v>
      </c>
      <c r="F128" s="131" t="s">
        <v>1294</v>
      </c>
      <c r="G128" s="132" t="s">
        <v>209</v>
      </c>
      <c r="H128" s="133">
        <v>160</v>
      </c>
      <c r="I128" s="134"/>
      <c r="J128" s="135">
        <f t="shared" si="3"/>
        <v>0</v>
      </c>
      <c r="K128" s="131" t="s">
        <v>1</v>
      </c>
      <c r="L128" s="19"/>
      <c r="M128" s="136" t="s">
        <v>1</v>
      </c>
      <c r="N128" s="137" t="s">
        <v>41</v>
      </c>
      <c r="O128" s="18"/>
      <c r="P128" s="138">
        <f t="shared" si="4"/>
        <v>0</v>
      </c>
      <c r="Q128" s="138">
        <v>0</v>
      </c>
      <c r="R128" s="138">
        <f t="shared" si="5"/>
        <v>0</v>
      </c>
      <c r="S128" s="138">
        <v>0</v>
      </c>
      <c r="T128" s="139">
        <f t="shared" si="6"/>
        <v>0</v>
      </c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40" t="s">
        <v>144</v>
      </c>
      <c r="AS128" s="18"/>
      <c r="AT128" s="140" t="s">
        <v>130</v>
      </c>
      <c r="AU128" s="140" t="s">
        <v>84</v>
      </c>
      <c r="AV128" s="18"/>
      <c r="AW128" s="18"/>
      <c r="AX128" s="18"/>
      <c r="AY128" s="3" t="s">
        <v>127</v>
      </c>
      <c r="AZ128" s="18"/>
      <c r="BA128" s="18"/>
      <c r="BB128" s="18"/>
      <c r="BC128" s="18"/>
      <c r="BD128" s="18"/>
      <c r="BE128" s="141">
        <f t="shared" si="7"/>
        <v>0</v>
      </c>
      <c r="BF128" s="141">
        <f t="shared" si="8"/>
        <v>0</v>
      </c>
      <c r="BG128" s="141">
        <f t="shared" si="9"/>
        <v>0</v>
      </c>
      <c r="BH128" s="141">
        <f t="shared" si="10"/>
        <v>0</v>
      </c>
      <c r="BI128" s="141">
        <f t="shared" si="11"/>
        <v>0</v>
      </c>
      <c r="BJ128" s="3" t="s">
        <v>84</v>
      </c>
      <c r="BK128" s="141">
        <f t="shared" si="12"/>
        <v>0</v>
      </c>
      <c r="BL128" s="3" t="s">
        <v>144</v>
      </c>
      <c r="BM128" s="140" t="s">
        <v>265</v>
      </c>
    </row>
    <row r="129" spans="1:65" ht="16.5" customHeight="1">
      <c r="A129" s="18"/>
      <c r="B129" s="19"/>
      <c r="C129" s="129" t="s">
        <v>237</v>
      </c>
      <c r="D129" s="129" t="s">
        <v>130</v>
      </c>
      <c r="E129" s="130" t="s">
        <v>1295</v>
      </c>
      <c r="F129" s="131" t="s">
        <v>1296</v>
      </c>
      <c r="G129" s="132" t="s">
        <v>209</v>
      </c>
      <c r="H129" s="133">
        <v>170</v>
      </c>
      <c r="I129" s="134"/>
      <c r="J129" s="135">
        <f t="shared" si="3"/>
        <v>0</v>
      </c>
      <c r="K129" s="131" t="s">
        <v>1</v>
      </c>
      <c r="L129" s="19"/>
      <c r="M129" s="136" t="s">
        <v>1</v>
      </c>
      <c r="N129" s="137" t="s">
        <v>41</v>
      </c>
      <c r="O129" s="18"/>
      <c r="P129" s="138">
        <f t="shared" si="4"/>
        <v>0</v>
      </c>
      <c r="Q129" s="138">
        <v>0</v>
      </c>
      <c r="R129" s="138">
        <f t="shared" si="5"/>
        <v>0</v>
      </c>
      <c r="S129" s="138">
        <v>0</v>
      </c>
      <c r="T129" s="139">
        <f t="shared" si="6"/>
        <v>0</v>
      </c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40" t="s">
        <v>144</v>
      </c>
      <c r="AS129" s="18"/>
      <c r="AT129" s="140" t="s">
        <v>130</v>
      </c>
      <c r="AU129" s="140" t="s">
        <v>84</v>
      </c>
      <c r="AV129" s="18"/>
      <c r="AW129" s="18"/>
      <c r="AX129" s="18"/>
      <c r="AY129" s="3" t="s">
        <v>127</v>
      </c>
      <c r="AZ129" s="18"/>
      <c r="BA129" s="18"/>
      <c r="BB129" s="18"/>
      <c r="BC129" s="18"/>
      <c r="BD129" s="18"/>
      <c r="BE129" s="141">
        <f t="shared" si="7"/>
        <v>0</v>
      </c>
      <c r="BF129" s="141">
        <f t="shared" si="8"/>
        <v>0</v>
      </c>
      <c r="BG129" s="141">
        <f t="shared" si="9"/>
        <v>0</v>
      </c>
      <c r="BH129" s="141">
        <f t="shared" si="10"/>
        <v>0</v>
      </c>
      <c r="BI129" s="141">
        <f t="shared" si="11"/>
        <v>0</v>
      </c>
      <c r="BJ129" s="3" t="s">
        <v>84</v>
      </c>
      <c r="BK129" s="141">
        <f t="shared" si="12"/>
        <v>0</v>
      </c>
      <c r="BL129" s="3" t="s">
        <v>144</v>
      </c>
      <c r="BM129" s="140" t="s">
        <v>277</v>
      </c>
    </row>
    <row r="130" spans="1:65" ht="16.5" customHeight="1">
      <c r="A130" s="18"/>
      <c r="B130" s="19"/>
      <c r="C130" s="129" t="s">
        <v>242</v>
      </c>
      <c r="D130" s="129" t="s">
        <v>130</v>
      </c>
      <c r="E130" s="130" t="s">
        <v>1297</v>
      </c>
      <c r="F130" s="131" t="s">
        <v>1298</v>
      </c>
      <c r="G130" s="132" t="s">
        <v>209</v>
      </c>
      <c r="H130" s="133">
        <v>24</v>
      </c>
      <c r="I130" s="134"/>
      <c r="J130" s="135">
        <f t="shared" si="3"/>
        <v>0</v>
      </c>
      <c r="K130" s="131" t="s">
        <v>1</v>
      </c>
      <c r="L130" s="19"/>
      <c r="M130" s="136" t="s">
        <v>1</v>
      </c>
      <c r="N130" s="137" t="s">
        <v>41</v>
      </c>
      <c r="O130" s="18"/>
      <c r="P130" s="138">
        <f t="shared" si="4"/>
        <v>0</v>
      </c>
      <c r="Q130" s="138">
        <v>0</v>
      </c>
      <c r="R130" s="138">
        <f t="shared" si="5"/>
        <v>0</v>
      </c>
      <c r="S130" s="138">
        <v>0</v>
      </c>
      <c r="T130" s="139">
        <f t="shared" si="6"/>
        <v>0</v>
      </c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40" t="s">
        <v>144</v>
      </c>
      <c r="AS130" s="18"/>
      <c r="AT130" s="140" t="s">
        <v>130</v>
      </c>
      <c r="AU130" s="140" t="s">
        <v>84</v>
      </c>
      <c r="AV130" s="18"/>
      <c r="AW130" s="18"/>
      <c r="AX130" s="18"/>
      <c r="AY130" s="3" t="s">
        <v>127</v>
      </c>
      <c r="AZ130" s="18"/>
      <c r="BA130" s="18"/>
      <c r="BB130" s="18"/>
      <c r="BC130" s="18"/>
      <c r="BD130" s="18"/>
      <c r="BE130" s="141">
        <f t="shared" si="7"/>
        <v>0</v>
      </c>
      <c r="BF130" s="141">
        <f t="shared" si="8"/>
        <v>0</v>
      </c>
      <c r="BG130" s="141">
        <f t="shared" si="9"/>
        <v>0</v>
      </c>
      <c r="BH130" s="141">
        <f t="shared" si="10"/>
        <v>0</v>
      </c>
      <c r="BI130" s="141">
        <f t="shared" si="11"/>
        <v>0</v>
      </c>
      <c r="BJ130" s="3" t="s">
        <v>84</v>
      </c>
      <c r="BK130" s="141">
        <f t="shared" si="12"/>
        <v>0</v>
      </c>
      <c r="BL130" s="3" t="s">
        <v>144</v>
      </c>
      <c r="BM130" s="140" t="s">
        <v>288</v>
      </c>
    </row>
    <row r="131" spans="1:65" ht="16.5" customHeight="1">
      <c r="A131" s="18"/>
      <c r="B131" s="19"/>
      <c r="C131" s="129" t="s">
        <v>248</v>
      </c>
      <c r="D131" s="129" t="s">
        <v>130</v>
      </c>
      <c r="E131" s="130" t="s">
        <v>1299</v>
      </c>
      <c r="F131" s="131" t="s">
        <v>1300</v>
      </c>
      <c r="G131" s="132" t="s">
        <v>700</v>
      </c>
      <c r="H131" s="133">
        <v>33</v>
      </c>
      <c r="I131" s="134"/>
      <c r="J131" s="135">
        <f t="shared" si="3"/>
        <v>0</v>
      </c>
      <c r="K131" s="131" t="s">
        <v>1</v>
      </c>
      <c r="L131" s="19"/>
      <c r="M131" s="136" t="s">
        <v>1</v>
      </c>
      <c r="N131" s="137" t="s">
        <v>41</v>
      </c>
      <c r="O131" s="18"/>
      <c r="P131" s="138">
        <f t="shared" si="4"/>
        <v>0</v>
      </c>
      <c r="Q131" s="138">
        <v>0</v>
      </c>
      <c r="R131" s="138">
        <f t="shared" si="5"/>
        <v>0</v>
      </c>
      <c r="S131" s="138">
        <v>0</v>
      </c>
      <c r="T131" s="139">
        <f t="shared" si="6"/>
        <v>0</v>
      </c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40" t="s">
        <v>144</v>
      </c>
      <c r="AS131" s="18"/>
      <c r="AT131" s="140" t="s">
        <v>130</v>
      </c>
      <c r="AU131" s="140" t="s">
        <v>84</v>
      </c>
      <c r="AV131" s="18"/>
      <c r="AW131" s="18"/>
      <c r="AX131" s="18"/>
      <c r="AY131" s="3" t="s">
        <v>127</v>
      </c>
      <c r="AZ131" s="18"/>
      <c r="BA131" s="18"/>
      <c r="BB131" s="18"/>
      <c r="BC131" s="18"/>
      <c r="BD131" s="18"/>
      <c r="BE131" s="141">
        <f t="shared" si="7"/>
        <v>0</v>
      </c>
      <c r="BF131" s="141">
        <f t="shared" si="8"/>
        <v>0</v>
      </c>
      <c r="BG131" s="141">
        <f t="shared" si="9"/>
        <v>0</v>
      </c>
      <c r="BH131" s="141">
        <f t="shared" si="10"/>
        <v>0</v>
      </c>
      <c r="BI131" s="141">
        <f t="shared" si="11"/>
        <v>0</v>
      </c>
      <c r="BJ131" s="3" t="s">
        <v>84</v>
      </c>
      <c r="BK131" s="141">
        <f t="shared" si="12"/>
        <v>0</v>
      </c>
      <c r="BL131" s="3" t="s">
        <v>144</v>
      </c>
      <c r="BM131" s="140" t="s">
        <v>298</v>
      </c>
    </row>
    <row r="132" spans="1:65" ht="16.5" customHeight="1">
      <c r="A132" s="18"/>
      <c r="B132" s="19"/>
      <c r="C132" s="129" t="s">
        <v>252</v>
      </c>
      <c r="D132" s="129" t="s">
        <v>130</v>
      </c>
      <c r="E132" s="130" t="s">
        <v>1301</v>
      </c>
      <c r="F132" s="131" t="s">
        <v>1302</v>
      </c>
      <c r="G132" s="132" t="s">
        <v>700</v>
      </c>
      <c r="H132" s="133">
        <v>11</v>
      </c>
      <c r="I132" s="134"/>
      <c r="J132" s="135">
        <f t="shared" si="3"/>
        <v>0</v>
      </c>
      <c r="K132" s="131" t="s">
        <v>1</v>
      </c>
      <c r="L132" s="19"/>
      <c r="M132" s="136" t="s">
        <v>1</v>
      </c>
      <c r="N132" s="137" t="s">
        <v>41</v>
      </c>
      <c r="O132" s="18"/>
      <c r="P132" s="138">
        <f t="shared" si="4"/>
        <v>0</v>
      </c>
      <c r="Q132" s="138">
        <v>0</v>
      </c>
      <c r="R132" s="138">
        <f t="shared" si="5"/>
        <v>0</v>
      </c>
      <c r="S132" s="138">
        <v>0</v>
      </c>
      <c r="T132" s="139">
        <f t="shared" si="6"/>
        <v>0</v>
      </c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40" t="s">
        <v>144</v>
      </c>
      <c r="AS132" s="18"/>
      <c r="AT132" s="140" t="s">
        <v>130</v>
      </c>
      <c r="AU132" s="140" t="s">
        <v>84</v>
      </c>
      <c r="AV132" s="18"/>
      <c r="AW132" s="18"/>
      <c r="AX132" s="18"/>
      <c r="AY132" s="3" t="s">
        <v>127</v>
      </c>
      <c r="AZ132" s="18"/>
      <c r="BA132" s="18"/>
      <c r="BB132" s="18"/>
      <c r="BC132" s="18"/>
      <c r="BD132" s="18"/>
      <c r="BE132" s="141">
        <f t="shared" si="7"/>
        <v>0</v>
      </c>
      <c r="BF132" s="141">
        <f t="shared" si="8"/>
        <v>0</v>
      </c>
      <c r="BG132" s="141">
        <f t="shared" si="9"/>
        <v>0</v>
      </c>
      <c r="BH132" s="141">
        <f t="shared" si="10"/>
        <v>0</v>
      </c>
      <c r="BI132" s="141">
        <f t="shared" si="11"/>
        <v>0</v>
      </c>
      <c r="BJ132" s="3" t="s">
        <v>84</v>
      </c>
      <c r="BK132" s="141">
        <f t="shared" si="12"/>
        <v>0</v>
      </c>
      <c r="BL132" s="3" t="s">
        <v>144</v>
      </c>
      <c r="BM132" s="140" t="s">
        <v>306</v>
      </c>
    </row>
    <row r="133" spans="1:65" ht="16.5" customHeight="1">
      <c r="A133" s="18"/>
      <c r="B133" s="19"/>
      <c r="C133" s="129" t="s">
        <v>8</v>
      </c>
      <c r="D133" s="129" t="s">
        <v>130</v>
      </c>
      <c r="E133" s="130" t="s">
        <v>1303</v>
      </c>
      <c r="F133" s="131" t="s">
        <v>1304</v>
      </c>
      <c r="G133" s="132" t="s">
        <v>700</v>
      </c>
      <c r="H133" s="133">
        <v>9</v>
      </c>
      <c r="I133" s="134"/>
      <c r="J133" s="135">
        <f t="shared" si="3"/>
        <v>0</v>
      </c>
      <c r="K133" s="131" t="s">
        <v>1</v>
      </c>
      <c r="L133" s="19"/>
      <c r="M133" s="136" t="s">
        <v>1</v>
      </c>
      <c r="N133" s="137" t="s">
        <v>41</v>
      </c>
      <c r="O133" s="18"/>
      <c r="P133" s="138">
        <f t="shared" si="4"/>
        <v>0</v>
      </c>
      <c r="Q133" s="138">
        <v>0</v>
      </c>
      <c r="R133" s="138">
        <f t="shared" si="5"/>
        <v>0</v>
      </c>
      <c r="S133" s="138">
        <v>0</v>
      </c>
      <c r="T133" s="139">
        <f t="shared" si="6"/>
        <v>0</v>
      </c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40" t="s">
        <v>144</v>
      </c>
      <c r="AS133" s="18"/>
      <c r="AT133" s="140" t="s">
        <v>130</v>
      </c>
      <c r="AU133" s="140" t="s">
        <v>84</v>
      </c>
      <c r="AV133" s="18"/>
      <c r="AW133" s="18"/>
      <c r="AX133" s="18"/>
      <c r="AY133" s="3" t="s">
        <v>127</v>
      </c>
      <c r="AZ133" s="18"/>
      <c r="BA133" s="18"/>
      <c r="BB133" s="18"/>
      <c r="BC133" s="18"/>
      <c r="BD133" s="18"/>
      <c r="BE133" s="141">
        <f t="shared" si="7"/>
        <v>0</v>
      </c>
      <c r="BF133" s="141">
        <f t="shared" si="8"/>
        <v>0</v>
      </c>
      <c r="BG133" s="141">
        <f t="shared" si="9"/>
        <v>0</v>
      </c>
      <c r="BH133" s="141">
        <f t="shared" si="10"/>
        <v>0</v>
      </c>
      <c r="BI133" s="141">
        <f t="shared" si="11"/>
        <v>0</v>
      </c>
      <c r="BJ133" s="3" t="s">
        <v>84</v>
      </c>
      <c r="BK133" s="141">
        <f t="shared" si="12"/>
        <v>0</v>
      </c>
      <c r="BL133" s="3" t="s">
        <v>144</v>
      </c>
      <c r="BM133" s="140" t="s">
        <v>316</v>
      </c>
    </row>
    <row r="134" spans="1:65" ht="16.5" customHeight="1">
      <c r="A134" s="18"/>
      <c r="B134" s="19"/>
      <c r="C134" s="129" t="s">
        <v>261</v>
      </c>
      <c r="D134" s="129" t="s">
        <v>130</v>
      </c>
      <c r="E134" s="130" t="s">
        <v>1305</v>
      </c>
      <c r="F134" s="131" t="s">
        <v>1306</v>
      </c>
      <c r="G134" s="132" t="s">
        <v>700</v>
      </c>
      <c r="H134" s="133">
        <v>2</v>
      </c>
      <c r="I134" s="134"/>
      <c r="J134" s="135">
        <f t="shared" si="3"/>
        <v>0</v>
      </c>
      <c r="K134" s="131" t="s">
        <v>1</v>
      </c>
      <c r="L134" s="19"/>
      <c r="M134" s="136" t="s">
        <v>1</v>
      </c>
      <c r="N134" s="137" t="s">
        <v>41</v>
      </c>
      <c r="O134" s="18"/>
      <c r="P134" s="138">
        <f t="shared" si="4"/>
        <v>0</v>
      </c>
      <c r="Q134" s="138">
        <v>0</v>
      </c>
      <c r="R134" s="138">
        <f t="shared" si="5"/>
        <v>0</v>
      </c>
      <c r="S134" s="138">
        <v>0</v>
      </c>
      <c r="T134" s="139">
        <f t="shared" si="6"/>
        <v>0</v>
      </c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40" t="s">
        <v>144</v>
      </c>
      <c r="AS134" s="18"/>
      <c r="AT134" s="140" t="s">
        <v>130</v>
      </c>
      <c r="AU134" s="140" t="s">
        <v>84</v>
      </c>
      <c r="AV134" s="18"/>
      <c r="AW134" s="18"/>
      <c r="AX134" s="18"/>
      <c r="AY134" s="3" t="s">
        <v>127</v>
      </c>
      <c r="AZ134" s="18"/>
      <c r="BA134" s="18"/>
      <c r="BB134" s="18"/>
      <c r="BC134" s="18"/>
      <c r="BD134" s="18"/>
      <c r="BE134" s="141">
        <f t="shared" si="7"/>
        <v>0</v>
      </c>
      <c r="BF134" s="141">
        <f t="shared" si="8"/>
        <v>0</v>
      </c>
      <c r="BG134" s="141">
        <f t="shared" si="9"/>
        <v>0</v>
      </c>
      <c r="BH134" s="141">
        <f t="shared" si="10"/>
        <v>0</v>
      </c>
      <c r="BI134" s="141">
        <f t="shared" si="11"/>
        <v>0</v>
      </c>
      <c r="BJ134" s="3" t="s">
        <v>84</v>
      </c>
      <c r="BK134" s="141">
        <f t="shared" si="12"/>
        <v>0</v>
      </c>
      <c r="BL134" s="3" t="s">
        <v>144</v>
      </c>
      <c r="BM134" s="140" t="s">
        <v>327</v>
      </c>
    </row>
    <row r="135" spans="1:65" ht="16.5" customHeight="1">
      <c r="A135" s="18"/>
      <c r="B135" s="19"/>
      <c r="C135" s="129" t="s">
        <v>265</v>
      </c>
      <c r="D135" s="129" t="s">
        <v>130</v>
      </c>
      <c r="E135" s="130" t="s">
        <v>1307</v>
      </c>
      <c r="F135" s="131" t="s">
        <v>1308</v>
      </c>
      <c r="G135" s="132" t="s">
        <v>700</v>
      </c>
      <c r="H135" s="133">
        <v>2</v>
      </c>
      <c r="I135" s="134"/>
      <c r="J135" s="135">
        <f t="shared" si="3"/>
        <v>0</v>
      </c>
      <c r="K135" s="131" t="s">
        <v>1</v>
      </c>
      <c r="L135" s="19"/>
      <c r="M135" s="136" t="s">
        <v>1</v>
      </c>
      <c r="N135" s="137" t="s">
        <v>41</v>
      </c>
      <c r="O135" s="18"/>
      <c r="P135" s="138">
        <f t="shared" si="4"/>
        <v>0</v>
      </c>
      <c r="Q135" s="138">
        <v>0</v>
      </c>
      <c r="R135" s="138">
        <f t="shared" si="5"/>
        <v>0</v>
      </c>
      <c r="S135" s="138">
        <v>0</v>
      </c>
      <c r="T135" s="139">
        <f t="shared" si="6"/>
        <v>0</v>
      </c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40" t="s">
        <v>144</v>
      </c>
      <c r="AS135" s="18"/>
      <c r="AT135" s="140" t="s">
        <v>130</v>
      </c>
      <c r="AU135" s="140" t="s">
        <v>84</v>
      </c>
      <c r="AV135" s="18"/>
      <c r="AW135" s="18"/>
      <c r="AX135" s="18"/>
      <c r="AY135" s="3" t="s">
        <v>127</v>
      </c>
      <c r="AZ135" s="18"/>
      <c r="BA135" s="18"/>
      <c r="BB135" s="18"/>
      <c r="BC135" s="18"/>
      <c r="BD135" s="18"/>
      <c r="BE135" s="141">
        <f t="shared" si="7"/>
        <v>0</v>
      </c>
      <c r="BF135" s="141">
        <f t="shared" si="8"/>
        <v>0</v>
      </c>
      <c r="BG135" s="141">
        <f t="shared" si="9"/>
        <v>0</v>
      </c>
      <c r="BH135" s="141">
        <f t="shared" si="10"/>
        <v>0</v>
      </c>
      <c r="BI135" s="141">
        <f t="shared" si="11"/>
        <v>0</v>
      </c>
      <c r="BJ135" s="3" t="s">
        <v>84</v>
      </c>
      <c r="BK135" s="141">
        <f t="shared" si="12"/>
        <v>0</v>
      </c>
      <c r="BL135" s="3" t="s">
        <v>144</v>
      </c>
      <c r="BM135" s="140" t="s">
        <v>212</v>
      </c>
    </row>
    <row r="136" spans="1:65" ht="16.5" customHeight="1">
      <c r="A136" s="18"/>
      <c r="B136" s="19"/>
      <c r="C136" s="129" t="s">
        <v>272</v>
      </c>
      <c r="D136" s="129" t="s">
        <v>130</v>
      </c>
      <c r="E136" s="130" t="s">
        <v>1309</v>
      </c>
      <c r="F136" s="131" t="s">
        <v>1310</v>
      </c>
      <c r="G136" s="132" t="s">
        <v>700</v>
      </c>
      <c r="H136" s="133">
        <v>12</v>
      </c>
      <c r="I136" s="134"/>
      <c r="J136" s="135">
        <f t="shared" si="3"/>
        <v>0</v>
      </c>
      <c r="K136" s="131" t="s">
        <v>1</v>
      </c>
      <c r="L136" s="19"/>
      <c r="M136" s="136" t="s">
        <v>1</v>
      </c>
      <c r="N136" s="137" t="s">
        <v>41</v>
      </c>
      <c r="O136" s="18"/>
      <c r="P136" s="138">
        <f t="shared" si="4"/>
        <v>0</v>
      </c>
      <c r="Q136" s="138">
        <v>0</v>
      </c>
      <c r="R136" s="138">
        <f t="shared" si="5"/>
        <v>0</v>
      </c>
      <c r="S136" s="138">
        <v>0</v>
      </c>
      <c r="T136" s="139">
        <f t="shared" si="6"/>
        <v>0</v>
      </c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40" t="s">
        <v>144</v>
      </c>
      <c r="AS136" s="18"/>
      <c r="AT136" s="140" t="s">
        <v>130</v>
      </c>
      <c r="AU136" s="140" t="s">
        <v>84</v>
      </c>
      <c r="AV136" s="18"/>
      <c r="AW136" s="18"/>
      <c r="AX136" s="18"/>
      <c r="AY136" s="3" t="s">
        <v>127</v>
      </c>
      <c r="AZ136" s="18"/>
      <c r="BA136" s="18"/>
      <c r="BB136" s="18"/>
      <c r="BC136" s="18"/>
      <c r="BD136" s="18"/>
      <c r="BE136" s="141">
        <f t="shared" si="7"/>
        <v>0</v>
      </c>
      <c r="BF136" s="141">
        <f t="shared" si="8"/>
        <v>0</v>
      </c>
      <c r="BG136" s="141">
        <f t="shared" si="9"/>
        <v>0</v>
      </c>
      <c r="BH136" s="141">
        <f t="shared" si="10"/>
        <v>0</v>
      </c>
      <c r="BI136" s="141">
        <f t="shared" si="11"/>
        <v>0</v>
      </c>
      <c r="BJ136" s="3" t="s">
        <v>84</v>
      </c>
      <c r="BK136" s="141">
        <f t="shared" si="12"/>
        <v>0</v>
      </c>
      <c r="BL136" s="3" t="s">
        <v>144</v>
      </c>
      <c r="BM136" s="140" t="s">
        <v>344</v>
      </c>
    </row>
    <row r="137" spans="1:65" ht="16.5" customHeight="1">
      <c r="A137" s="18"/>
      <c r="B137" s="19"/>
      <c r="C137" s="129" t="s">
        <v>277</v>
      </c>
      <c r="D137" s="129" t="s">
        <v>130</v>
      </c>
      <c r="E137" s="130" t="s">
        <v>1311</v>
      </c>
      <c r="F137" s="131" t="s">
        <v>1312</v>
      </c>
      <c r="G137" s="132" t="s">
        <v>700</v>
      </c>
      <c r="H137" s="133">
        <v>7</v>
      </c>
      <c r="I137" s="134"/>
      <c r="J137" s="135">
        <f t="shared" si="3"/>
        <v>0</v>
      </c>
      <c r="K137" s="131" t="s">
        <v>1</v>
      </c>
      <c r="L137" s="19"/>
      <c r="M137" s="136" t="s">
        <v>1</v>
      </c>
      <c r="N137" s="137" t="s">
        <v>41</v>
      </c>
      <c r="O137" s="18"/>
      <c r="P137" s="138">
        <f t="shared" si="4"/>
        <v>0</v>
      </c>
      <c r="Q137" s="138">
        <v>0</v>
      </c>
      <c r="R137" s="138">
        <f t="shared" si="5"/>
        <v>0</v>
      </c>
      <c r="S137" s="138">
        <v>0</v>
      </c>
      <c r="T137" s="139">
        <f t="shared" si="6"/>
        <v>0</v>
      </c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40" t="s">
        <v>144</v>
      </c>
      <c r="AS137" s="18"/>
      <c r="AT137" s="140" t="s">
        <v>130</v>
      </c>
      <c r="AU137" s="140" t="s">
        <v>84</v>
      </c>
      <c r="AV137" s="18"/>
      <c r="AW137" s="18"/>
      <c r="AX137" s="18"/>
      <c r="AY137" s="3" t="s">
        <v>127</v>
      </c>
      <c r="AZ137" s="18"/>
      <c r="BA137" s="18"/>
      <c r="BB137" s="18"/>
      <c r="BC137" s="18"/>
      <c r="BD137" s="18"/>
      <c r="BE137" s="141">
        <f t="shared" si="7"/>
        <v>0</v>
      </c>
      <c r="BF137" s="141">
        <f t="shared" si="8"/>
        <v>0</v>
      </c>
      <c r="BG137" s="141">
        <f t="shared" si="9"/>
        <v>0</v>
      </c>
      <c r="BH137" s="141">
        <f t="shared" si="10"/>
        <v>0</v>
      </c>
      <c r="BI137" s="141">
        <f t="shared" si="11"/>
        <v>0</v>
      </c>
      <c r="BJ137" s="3" t="s">
        <v>84</v>
      </c>
      <c r="BK137" s="141">
        <f t="shared" si="12"/>
        <v>0</v>
      </c>
      <c r="BL137" s="3" t="s">
        <v>144</v>
      </c>
      <c r="BM137" s="140" t="s">
        <v>354</v>
      </c>
    </row>
    <row r="138" spans="1:65" ht="16.5" customHeight="1">
      <c r="A138" s="18"/>
      <c r="B138" s="19"/>
      <c r="C138" s="129" t="s">
        <v>282</v>
      </c>
      <c r="D138" s="129" t="s">
        <v>130</v>
      </c>
      <c r="E138" s="130" t="s">
        <v>1313</v>
      </c>
      <c r="F138" s="131" t="s">
        <v>1314</v>
      </c>
      <c r="G138" s="132" t="s">
        <v>700</v>
      </c>
      <c r="H138" s="133">
        <v>2</v>
      </c>
      <c r="I138" s="134"/>
      <c r="J138" s="135">
        <f t="shared" si="3"/>
        <v>0</v>
      </c>
      <c r="K138" s="131" t="s">
        <v>1</v>
      </c>
      <c r="L138" s="19"/>
      <c r="M138" s="136" t="s">
        <v>1</v>
      </c>
      <c r="N138" s="137" t="s">
        <v>41</v>
      </c>
      <c r="O138" s="18"/>
      <c r="P138" s="138">
        <f t="shared" si="4"/>
        <v>0</v>
      </c>
      <c r="Q138" s="138">
        <v>0</v>
      </c>
      <c r="R138" s="138">
        <f t="shared" si="5"/>
        <v>0</v>
      </c>
      <c r="S138" s="138">
        <v>0</v>
      </c>
      <c r="T138" s="139">
        <f t="shared" si="6"/>
        <v>0</v>
      </c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40" t="s">
        <v>144</v>
      </c>
      <c r="AS138" s="18"/>
      <c r="AT138" s="140" t="s">
        <v>130</v>
      </c>
      <c r="AU138" s="140" t="s">
        <v>84</v>
      </c>
      <c r="AV138" s="18"/>
      <c r="AW138" s="18"/>
      <c r="AX138" s="18"/>
      <c r="AY138" s="3" t="s">
        <v>127</v>
      </c>
      <c r="AZ138" s="18"/>
      <c r="BA138" s="18"/>
      <c r="BB138" s="18"/>
      <c r="BC138" s="18"/>
      <c r="BD138" s="18"/>
      <c r="BE138" s="141">
        <f t="shared" si="7"/>
        <v>0</v>
      </c>
      <c r="BF138" s="141">
        <f t="shared" si="8"/>
        <v>0</v>
      </c>
      <c r="BG138" s="141">
        <f t="shared" si="9"/>
        <v>0</v>
      </c>
      <c r="BH138" s="141">
        <f t="shared" si="10"/>
        <v>0</v>
      </c>
      <c r="BI138" s="141">
        <f t="shared" si="11"/>
        <v>0</v>
      </c>
      <c r="BJ138" s="3" t="s">
        <v>84</v>
      </c>
      <c r="BK138" s="141">
        <f t="shared" si="12"/>
        <v>0</v>
      </c>
      <c r="BL138" s="3" t="s">
        <v>144</v>
      </c>
      <c r="BM138" s="140" t="s">
        <v>365</v>
      </c>
    </row>
    <row r="139" spans="1:65" ht="16.5" customHeight="1">
      <c r="A139" s="18"/>
      <c r="B139" s="19"/>
      <c r="C139" s="129" t="s">
        <v>288</v>
      </c>
      <c r="D139" s="129" t="s">
        <v>130</v>
      </c>
      <c r="E139" s="130" t="s">
        <v>1315</v>
      </c>
      <c r="F139" s="131" t="s">
        <v>1316</v>
      </c>
      <c r="G139" s="132" t="s">
        <v>700</v>
      </c>
      <c r="H139" s="133">
        <v>2</v>
      </c>
      <c r="I139" s="134"/>
      <c r="J139" s="135">
        <f t="shared" si="3"/>
        <v>0</v>
      </c>
      <c r="K139" s="131" t="s">
        <v>1</v>
      </c>
      <c r="L139" s="19"/>
      <c r="M139" s="136" t="s">
        <v>1</v>
      </c>
      <c r="N139" s="137" t="s">
        <v>41</v>
      </c>
      <c r="O139" s="18"/>
      <c r="P139" s="138">
        <f t="shared" si="4"/>
        <v>0</v>
      </c>
      <c r="Q139" s="138">
        <v>0</v>
      </c>
      <c r="R139" s="138">
        <f t="shared" si="5"/>
        <v>0</v>
      </c>
      <c r="S139" s="138">
        <v>0</v>
      </c>
      <c r="T139" s="139">
        <f t="shared" si="6"/>
        <v>0</v>
      </c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40" t="s">
        <v>144</v>
      </c>
      <c r="AS139" s="18"/>
      <c r="AT139" s="140" t="s">
        <v>130</v>
      </c>
      <c r="AU139" s="140" t="s">
        <v>84</v>
      </c>
      <c r="AV139" s="18"/>
      <c r="AW139" s="18"/>
      <c r="AX139" s="18"/>
      <c r="AY139" s="3" t="s">
        <v>127</v>
      </c>
      <c r="AZ139" s="18"/>
      <c r="BA139" s="18"/>
      <c r="BB139" s="18"/>
      <c r="BC139" s="18"/>
      <c r="BD139" s="18"/>
      <c r="BE139" s="141">
        <f t="shared" si="7"/>
        <v>0</v>
      </c>
      <c r="BF139" s="141">
        <f t="shared" si="8"/>
        <v>0</v>
      </c>
      <c r="BG139" s="141">
        <f t="shared" si="9"/>
        <v>0</v>
      </c>
      <c r="BH139" s="141">
        <f t="shared" si="10"/>
        <v>0</v>
      </c>
      <c r="BI139" s="141">
        <f t="shared" si="11"/>
        <v>0</v>
      </c>
      <c r="BJ139" s="3" t="s">
        <v>84</v>
      </c>
      <c r="BK139" s="141">
        <f t="shared" si="12"/>
        <v>0</v>
      </c>
      <c r="BL139" s="3" t="s">
        <v>144</v>
      </c>
      <c r="BM139" s="140" t="s">
        <v>378</v>
      </c>
    </row>
    <row r="140" spans="1:65" ht="16.5" customHeight="1">
      <c r="A140" s="18"/>
      <c r="B140" s="19"/>
      <c r="C140" s="129" t="s">
        <v>293</v>
      </c>
      <c r="D140" s="129" t="s">
        <v>130</v>
      </c>
      <c r="E140" s="130" t="s">
        <v>1317</v>
      </c>
      <c r="F140" s="131" t="s">
        <v>1318</v>
      </c>
      <c r="G140" s="132" t="s">
        <v>700</v>
      </c>
      <c r="H140" s="133">
        <v>4</v>
      </c>
      <c r="I140" s="134"/>
      <c r="J140" s="135">
        <f t="shared" si="3"/>
        <v>0</v>
      </c>
      <c r="K140" s="131" t="s">
        <v>1</v>
      </c>
      <c r="L140" s="19"/>
      <c r="M140" s="136" t="s">
        <v>1</v>
      </c>
      <c r="N140" s="137" t="s">
        <v>41</v>
      </c>
      <c r="O140" s="18"/>
      <c r="P140" s="138">
        <f t="shared" si="4"/>
        <v>0</v>
      </c>
      <c r="Q140" s="138">
        <v>0</v>
      </c>
      <c r="R140" s="138">
        <f t="shared" si="5"/>
        <v>0</v>
      </c>
      <c r="S140" s="138">
        <v>0</v>
      </c>
      <c r="T140" s="139">
        <f t="shared" si="6"/>
        <v>0</v>
      </c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40" t="s">
        <v>144</v>
      </c>
      <c r="AS140" s="18"/>
      <c r="AT140" s="140" t="s">
        <v>130</v>
      </c>
      <c r="AU140" s="140" t="s">
        <v>84</v>
      </c>
      <c r="AV140" s="18"/>
      <c r="AW140" s="18"/>
      <c r="AX140" s="18"/>
      <c r="AY140" s="3" t="s">
        <v>127</v>
      </c>
      <c r="AZ140" s="18"/>
      <c r="BA140" s="18"/>
      <c r="BB140" s="18"/>
      <c r="BC140" s="18"/>
      <c r="BD140" s="18"/>
      <c r="BE140" s="141">
        <f t="shared" si="7"/>
        <v>0</v>
      </c>
      <c r="BF140" s="141">
        <f t="shared" si="8"/>
        <v>0</v>
      </c>
      <c r="BG140" s="141">
        <f t="shared" si="9"/>
        <v>0</v>
      </c>
      <c r="BH140" s="141">
        <f t="shared" si="10"/>
        <v>0</v>
      </c>
      <c r="BI140" s="141">
        <f t="shared" si="11"/>
        <v>0</v>
      </c>
      <c r="BJ140" s="3" t="s">
        <v>84</v>
      </c>
      <c r="BK140" s="141">
        <f t="shared" si="12"/>
        <v>0</v>
      </c>
      <c r="BL140" s="3" t="s">
        <v>144</v>
      </c>
      <c r="BM140" s="140" t="s">
        <v>386</v>
      </c>
    </row>
    <row r="141" spans="1:65" ht="21.75" customHeight="1">
      <c r="A141" s="18"/>
      <c r="B141" s="19"/>
      <c r="C141" s="129" t="s">
        <v>298</v>
      </c>
      <c r="D141" s="129" t="s">
        <v>130</v>
      </c>
      <c r="E141" s="130" t="s">
        <v>1319</v>
      </c>
      <c r="F141" s="131" t="s">
        <v>1320</v>
      </c>
      <c r="G141" s="132" t="s">
        <v>700</v>
      </c>
      <c r="H141" s="133">
        <v>12</v>
      </c>
      <c r="I141" s="134"/>
      <c r="J141" s="135">
        <f t="shared" si="3"/>
        <v>0</v>
      </c>
      <c r="K141" s="131" t="s">
        <v>1</v>
      </c>
      <c r="L141" s="19"/>
      <c r="M141" s="136" t="s">
        <v>1</v>
      </c>
      <c r="N141" s="137" t="s">
        <v>41</v>
      </c>
      <c r="O141" s="18"/>
      <c r="P141" s="138">
        <f t="shared" si="4"/>
        <v>0</v>
      </c>
      <c r="Q141" s="138">
        <v>0</v>
      </c>
      <c r="R141" s="138">
        <f t="shared" si="5"/>
        <v>0</v>
      </c>
      <c r="S141" s="138">
        <v>0</v>
      </c>
      <c r="T141" s="139">
        <f t="shared" si="6"/>
        <v>0</v>
      </c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40" t="s">
        <v>144</v>
      </c>
      <c r="AS141" s="18"/>
      <c r="AT141" s="140" t="s">
        <v>130</v>
      </c>
      <c r="AU141" s="140" t="s">
        <v>84</v>
      </c>
      <c r="AV141" s="18"/>
      <c r="AW141" s="18"/>
      <c r="AX141" s="18"/>
      <c r="AY141" s="3" t="s">
        <v>127</v>
      </c>
      <c r="AZ141" s="18"/>
      <c r="BA141" s="18"/>
      <c r="BB141" s="18"/>
      <c r="BC141" s="18"/>
      <c r="BD141" s="18"/>
      <c r="BE141" s="141">
        <f t="shared" si="7"/>
        <v>0</v>
      </c>
      <c r="BF141" s="141">
        <f t="shared" si="8"/>
        <v>0</v>
      </c>
      <c r="BG141" s="141">
        <f t="shared" si="9"/>
        <v>0</v>
      </c>
      <c r="BH141" s="141">
        <f t="shared" si="10"/>
        <v>0</v>
      </c>
      <c r="BI141" s="141">
        <f t="shared" si="11"/>
        <v>0</v>
      </c>
      <c r="BJ141" s="3" t="s">
        <v>84</v>
      </c>
      <c r="BK141" s="141">
        <f t="shared" si="12"/>
        <v>0</v>
      </c>
      <c r="BL141" s="3" t="s">
        <v>144</v>
      </c>
      <c r="BM141" s="140" t="s">
        <v>421</v>
      </c>
    </row>
    <row r="142" spans="1:65" ht="15.75" customHeight="1">
      <c r="A142" s="18"/>
      <c r="B142" s="19"/>
      <c r="C142" s="18"/>
      <c r="D142" s="150" t="s">
        <v>325</v>
      </c>
      <c r="E142" s="18"/>
      <c r="F142" s="179" t="s">
        <v>1321</v>
      </c>
      <c r="G142" s="18"/>
      <c r="H142" s="18"/>
      <c r="I142" s="18"/>
      <c r="J142" s="18"/>
      <c r="K142" s="18"/>
      <c r="L142" s="19"/>
      <c r="M142" s="180"/>
      <c r="N142" s="18"/>
      <c r="O142" s="18"/>
      <c r="P142" s="18"/>
      <c r="Q142" s="18"/>
      <c r="R142" s="18"/>
      <c r="S142" s="18"/>
      <c r="T142" s="45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3" t="s">
        <v>325</v>
      </c>
      <c r="AU142" s="3" t="s">
        <v>84</v>
      </c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</row>
    <row r="143" spans="1:65" ht="21.75" customHeight="1">
      <c r="A143" s="18"/>
      <c r="B143" s="19"/>
      <c r="C143" s="129" t="s">
        <v>7</v>
      </c>
      <c r="D143" s="129" t="s">
        <v>130</v>
      </c>
      <c r="E143" s="130" t="s">
        <v>1322</v>
      </c>
      <c r="F143" s="131" t="s">
        <v>1323</v>
      </c>
      <c r="G143" s="132" t="s">
        <v>700</v>
      </c>
      <c r="H143" s="133">
        <v>11</v>
      </c>
      <c r="I143" s="134"/>
      <c r="J143" s="135">
        <f>ROUND(I143*H143,2)</f>
        <v>0</v>
      </c>
      <c r="K143" s="131" t="s">
        <v>1</v>
      </c>
      <c r="L143" s="19"/>
      <c r="M143" s="136" t="s">
        <v>1</v>
      </c>
      <c r="N143" s="137" t="s">
        <v>41</v>
      </c>
      <c r="O143" s="18"/>
      <c r="P143" s="138">
        <f>O143*H143</f>
        <v>0</v>
      </c>
      <c r="Q143" s="138">
        <v>0</v>
      </c>
      <c r="R143" s="138">
        <f>Q143*H143</f>
        <v>0</v>
      </c>
      <c r="S143" s="138">
        <v>0</v>
      </c>
      <c r="T143" s="139">
        <f>S143*H143</f>
        <v>0</v>
      </c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40" t="s">
        <v>144</v>
      </c>
      <c r="AS143" s="18"/>
      <c r="AT143" s="140" t="s">
        <v>130</v>
      </c>
      <c r="AU143" s="140" t="s">
        <v>84</v>
      </c>
      <c r="AV143" s="18"/>
      <c r="AW143" s="18"/>
      <c r="AX143" s="18"/>
      <c r="AY143" s="3" t="s">
        <v>127</v>
      </c>
      <c r="AZ143" s="18"/>
      <c r="BA143" s="18"/>
      <c r="BB143" s="18"/>
      <c r="BC143" s="18"/>
      <c r="BD143" s="18"/>
      <c r="BE143" s="141">
        <f>IF(N143="základní",J143,0)</f>
        <v>0</v>
      </c>
      <c r="BF143" s="141">
        <f>IF(N143="snížená",J143,0)</f>
        <v>0</v>
      </c>
      <c r="BG143" s="141">
        <f>IF(N143="zákl. přenesená",J143,0)</f>
        <v>0</v>
      </c>
      <c r="BH143" s="141">
        <f>IF(N143="sníž. přenesená",J143,0)</f>
        <v>0</v>
      </c>
      <c r="BI143" s="141">
        <f>IF(N143="nulová",J143,0)</f>
        <v>0</v>
      </c>
      <c r="BJ143" s="3" t="s">
        <v>84</v>
      </c>
      <c r="BK143" s="141">
        <f>ROUND(I143*H143,2)</f>
        <v>0</v>
      </c>
      <c r="BL143" s="3" t="s">
        <v>144</v>
      </c>
      <c r="BM143" s="140" t="s">
        <v>433</v>
      </c>
    </row>
    <row r="144" spans="1:65" ht="15.75" customHeight="1">
      <c r="A144" s="18"/>
      <c r="B144" s="19"/>
      <c r="C144" s="18"/>
      <c r="D144" s="150" t="s">
        <v>325</v>
      </c>
      <c r="E144" s="18"/>
      <c r="F144" s="179" t="s">
        <v>1321</v>
      </c>
      <c r="G144" s="18"/>
      <c r="H144" s="18"/>
      <c r="I144" s="18"/>
      <c r="J144" s="18"/>
      <c r="K144" s="18"/>
      <c r="L144" s="19"/>
      <c r="M144" s="180"/>
      <c r="N144" s="18"/>
      <c r="O144" s="18"/>
      <c r="P144" s="18"/>
      <c r="Q144" s="18"/>
      <c r="R144" s="18"/>
      <c r="S144" s="18"/>
      <c r="T144" s="45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3" t="s">
        <v>325</v>
      </c>
      <c r="AU144" s="3" t="s">
        <v>84</v>
      </c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</row>
    <row r="145" spans="1:65" ht="24" customHeight="1">
      <c r="A145" s="18"/>
      <c r="B145" s="19"/>
      <c r="C145" s="129" t="s">
        <v>306</v>
      </c>
      <c r="D145" s="129" t="s">
        <v>130</v>
      </c>
      <c r="E145" s="130" t="s">
        <v>1324</v>
      </c>
      <c r="F145" s="131" t="s">
        <v>1325</v>
      </c>
      <c r="G145" s="132" t="s">
        <v>700</v>
      </c>
      <c r="H145" s="133">
        <v>2</v>
      </c>
      <c r="I145" s="134"/>
      <c r="J145" s="135">
        <f>ROUND(I145*H145,2)</f>
        <v>0</v>
      </c>
      <c r="K145" s="131" t="s">
        <v>1</v>
      </c>
      <c r="L145" s="19"/>
      <c r="M145" s="136" t="s">
        <v>1</v>
      </c>
      <c r="N145" s="137" t="s">
        <v>41</v>
      </c>
      <c r="O145" s="18"/>
      <c r="P145" s="138">
        <f>O145*H145</f>
        <v>0</v>
      </c>
      <c r="Q145" s="138">
        <v>0</v>
      </c>
      <c r="R145" s="138">
        <f>Q145*H145</f>
        <v>0</v>
      </c>
      <c r="S145" s="138">
        <v>0</v>
      </c>
      <c r="T145" s="139">
        <f>S145*H145</f>
        <v>0</v>
      </c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40" t="s">
        <v>144</v>
      </c>
      <c r="AS145" s="18"/>
      <c r="AT145" s="140" t="s">
        <v>130</v>
      </c>
      <c r="AU145" s="140" t="s">
        <v>84</v>
      </c>
      <c r="AV145" s="18"/>
      <c r="AW145" s="18"/>
      <c r="AX145" s="18"/>
      <c r="AY145" s="3" t="s">
        <v>127</v>
      </c>
      <c r="AZ145" s="18"/>
      <c r="BA145" s="18"/>
      <c r="BB145" s="18"/>
      <c r="BC145" s="18"/>
      <c r="BD145" s="18"/>
      <c r="BE145" s="141">
        <f>IF(N145="základní",J145,0)</f>
        <v>0</v>
      </c>
      <c r="BF145" s="141">
        <f>IF(N145="snížená",J145,0)</f>
        <v>0</v>
      </c>
      <c r="BG145" s="141">
        <f>IF(N145="zákl. přenesená",J145,0)</f>
        <v>0</v>
      </c>
      <c r="BH145" s="141">
        <f>IF(N145="sníž. přenesená",J145,0)</f>
        <v>0</v>
      </c>
      <c r="BI145" s="141">
        <f>IF(N145="nulová",J145,0)</f>
        <v>0</v>
      </c>
      <c r="BJ145" s="3" t="s">
        <v>84</v>
      </c>
      <c r="BK145" s="141">
        <f>ROUND(I145*H145,2)</f>
        <v>0</v>
      </c>
      <c r="BL145" s="3" t="s">
        <v>144</v>
      </c>
      <c r="BM145" s="140" t="s">
        <v>443</v>
      </c>
    </row>
    <row r="146" spans="1:65" ht="15.75" customHeight="1">
      <c r="A146" s="18"/>
      <c r="B146" s="19"/>
      <c r="C146" s="18"/>
      <c r="D146" s="150" t="s">
        <v>325</v>
      </c>
      <c r="E146" s="18"/>
      <c r="F146" s="179" t="s">
        <v>1321</v>
      </c>
      <c r="G146" s="18"/>
      <c r="H146" s="18"/>
      <c r="I146" s="18"/>
      <c r="J146" s="18"/>
      <c r="K146" s="18"/>
      <c r="L146" s="19"/>
      <c r="M146" s="180"/>
      <c r="N146" s="18"/>
      <c r="O146" s="18"/>
      <c r="P146" s="18"/>
      <c r="Q146" s="18"/>
      <c r="R146" s="18"/>
      <c r="S146" s="18"/>
      <c r="T146" s="45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3" t="s">
        <v>325</v>
      </c>
      <c r="AU146" s="3" t="s">
        <v>84</v>
      </c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</row>
    <row r="147" spans="1:65" ht="16.5" customHeight="1">
      <c r="A147" s="18"/>
      <c r="B147" s="19"/>
      <c r="C147" s="129" t="s">
        <v>311</v>
      </c>
      <c r="D147" s="129" t="s">
        <v>130</v>
      </c>
      <c r="E147" s="130" t="s">
        <v>1326</v>
      </c>
      <c r="F147" s="131" t="s">
        <v>1327</v>
      </c>
      <c r="G147" s="132" t="s">
        <v>700</v>
      </c>
      <c r="H147" s="133">
        <v>1</v>
      </c>
      <c r="I147" s="134"/>
      <c r="J147" s="135">
        <f t="shared" ref="J147:J155" si="13">ROUND(I147*H147,2)</f>
        <v>0</v>
      </c>
      <c r="K147" s="131" t="s">
        <v>1</v>
      </c>
      <c r="L147" s="19"/>
      <c r="M147" s="136" t="s">
        <v>1</v>
      </c>
      <c r="N147" s="137" t="s">
        <v>41</v>
      </c>
      <c r="O147" s="18"/>
      <c r="P147" s="138">
        <f t="shared" ref="P147:P155" si="14">O147*H147</f>
        <v>0</v>
      </c>
      <c r="Q147" s="138">
        <v>0</v>
      </c>
      <c r="R147" s="138">
        <f t="shared" ref="R147:R155" si="15">Q147*H147</f>
        <v>0</v>
      </c>
      <c r="S147" s="138">
        <v>0</v>
      </c>
      <c r="T147" s="139">
        <f t="shared" ref="T147:T155" si="16">S147*H147</f>
        <v>0</v>
      </c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40" t="s">
        <v>144</v>
      </c>
      <c r="AS147" s="18"/>
      <c r="AT147" s="140" t="s">
        <v>130</v>
      </c>
      <c r="AU147" s="140" t="s">
        <v>84</v>
      </c>
      <c r="AV147" s="18"/>
      <c r="AW147" s="18"/>
      <c r="AX147" s="18"/>
      <c r="AY147" s="3" t="s">
        <v>127</v>
      </c>
      <c r="AZ147" s="18"/>
      <c r="BA147" s="18"/>
      <c r="BB147" s="18"/>
      <c r="BC147" s="18"/>
      <c r="BD147" s="18"/>
      <c r="BE147" s="141">
        <f t="shared" ref="BE147:BE155" si="17">IF(N147="základní",J147,0)</f>
        <v>0</v>
      </c>
      <c r="BF147" s="141">
        <f t="shared" ref="BF147:BF155" si="18">IF(N147="snížená",J147,0)</f>
        <v>0</v>
      </c>
      <c r="BG147" s="141">
        <f t="shared" ref="BG147:BG155" si="19">IF(N147="zákl. přenesená",J147,0)</f>
        <v>0</v>
      </c>
      <c r="BH147" s="141">
        <f t="shared" ref="BH147:BH155" si="20">IF(N147="sníž. přenesená",J147,0)</f>
        <v>0</v>
      </c>
      <c r="BI147" s="141">
        <f t="shared" ref="BI147:BI155" si="21">IF(N147="nulová",J147,0)</f>
        <v>0</v>
      </c>
      <c r="BJ147" s="3" t="s">
        <v>84</v>
      </c>
      <c r="BK147" s="141">
        <f t="shared" ref="BK147:BK155" si="22">ROUND(I147*H147,2)</f>
        <v>0</v>
      </c>
      <c r="BL147" s="3" t="s">
        <v>144</v>
      </c>
      <c r="BM147" s="140" t="s">
        <v>453</v>
      </c>
    </row>
    <row r="148" spans="1:65" ht="24" customHeight="1">
      <c r="A148" s="18"/>
      <c r="B148" s="19"/>
      <c r="C148" s="129" t="s">
        <v>316</v>
      </c>
      <c r="D148" s="129" t="s">
        <v>130</v>
      </c>
      <c r="E148" s="130" t="s">
        <v>1328</v>
      </c>
      <c r="F148" s="131" t="s">
        <v>1329</v>
      </c>
      <c r="G148" s="132" t="s">
        <v>700</v>
      </c>
      <c r="H148" s="133">
        <v>1</v>
      </c>
      <c r="I148" s="134"/>
      <c r="J148" s="135">
        <f t="shared" si="13"/>
        <v>0</v>
      </c>
      <c r="K148" s="131" t="s">
        <v>1</v>
      </c>
      <c r="L148" s="19"/>
      <c r="M148" s="136" t="s">
        <v>1</v>
      </c>
      <c r="N148" s="137" t="s">
        <v>41</v>
      </c>
      <c r="O148" s="18"/>
      <c r="P148" s="138">
        <f t="shared" si="14"/>
        <v>0</v>
      </c>
      <c r="Q148" s="138">
        <v>0</v>
      </c>
      <c r="R148" s="138">
        <f t="shared" si="15"/>
        <v>0</v>
      </c>
      <c r="S148" s="138">
        <v>0</v>
      </c>
      <c r="T148" s="139">
        <f t="shared" si="16"/>
        <v>0</v>
      </c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40" t="s">
        <v>144</v>
      </c>
      <c r="AS148" s="18"/>
      <c r="AT148" s="140" t="s">
        <v>130</v>
      </c>
      <c r="AU148" s="140" t="s">
        <v>84</v>
      </c>
      <c r="AV148" s="18"/>
      <c r="AW148" s="18"/>
      <c r="AX148" s="18"/>
      <c r="AY148" s="3" t="s">
        <v>127</v>
      </c>
      <c r="AZ148" s="18"/>
      <c r="BA148" s="18"/>
      <c r="BB148" s="18"/>
      <c r="BC148" s="18"/>
      <c r="BD148" s="18"/>
      <c r="BE148" s="141">
        <f t="shared" si="17"/>
        <v>0</v>
      </c>
      <c r="BF148" s="141">
        <f t="shared" si="18"/>
        <v>0</v>
      </c>
      <c r="BG148" s="141">
        <f t="shared" si="19"/>
        <v>0</v>
      </c>
      <c r="BH148" s="141">
        <f t="shared" si="20"/>
        <v>0</v>
      </c>
      <c r="BI148" s="141">
        <f t="shared" si="21"/>
        <v>0</v>
      </c>
      <c r="BJ148" s="3" t="s">
        <v>84</v>
      </c>
      <c r="BK148" s="141">
        <f t="shared" si="22"/>
        <v>0</v>
      </c>
      <c r="BL148" s="3" t="s">
        <v>144</v>
      </c>
      <c r="BM148" s="140" t="s">
        <v>461</v>
      </c>
    </row>
    <row r="149" spans="1:65" ht="16.5" customHeight="1">
      <c r="A149" s="18"/>
      <c r="B149" s="19"/>
      <c r="C149" s="129" t="s">
        <v>321</v>
      </c>
      <c r="D149" s="129" t="s">
        <v>130</v>
      </c>
      <c r="E149" s="130" t="s">
        <v>1330</v>
      </c>
      <c r="F149" s="131" t="s">
        <v>1331</v>
      </c>
      <c r="G149" s="132" t="s">
        <v>700</v>
      </c>
      <c r="H149" s="133">
        <v>2</v>
      </c>
      <c r="I149" s="134"/>
      <c r="J149" s="135">
        <f t="shared" si="13"/>
        <v>0</v>
      </c>
      <c r="K149" s="131" t="s">
        <v>1</v>
      </c>
      <c r="L149" s="19"/>
      <c r="M149" s="136" t="s">
        <v>1</v>
      </c>
      <c r="N149" s="137" t="s">
        <v>41</v>
      </c>
      <c r="O149" s="18"/>
      <c r="P149" s="138">
        <f t="shared" si="14"/>
        <v>0</v>
      </c>
      <c r="Q149" s="138">
        <v>0</v>
      </c>
      <c r="R149" s="138">
        <f t="shared" si="15"/>
        <v>0</v>
      </c>
      <c r="S149" s="138">
        <v>0</v>
      </c>
      <c r="T149" s="139">
        <f t="shared" si="16"/>
        <v>0</v>
      </c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40" t="s">
        <v>144</v>
      </c>
      <c r="AS149" s="18"/>
      <c r="AT149" s="140" t="s">
        <v>130</v>
      </c>
      <c r="AU149" s="140" t="s">
        <v>84</v>
      </c>
      <c r="AV149" s="18"/>
      <c r="AW149" s="18"/>
      <c r="AX149" s="18"/>
      <c r="AY149" s="3" t="s">
        <v>127</v>
      </c>
      <c r="AZ149" s="18"/>
      <c r="BA149" s="18"/>
      <c r="BB149" s="18"/>
      <c r="BC149" s="18"/>
      <c r="BD149" s="18"/>
      <c r="BE149" s="141">
        <f t="shared" si="17"/>
        <v>0</v>
      </c>
      <c r="BF149" s="141">
        <f t="shared" si="18"/>
        <v>0</v>
      </c>
      <c r="BG149" s="141">
        <f t="shared" si="19"/>
        <v>0</v>
      </c>
      <c r="BH149" s="141">
        <f t="shared" si="20"/>
        <v>0</v>
      </c>
      <c r="BI149" s="141">
        <f t="shared" si="21"/>
        <v>0</v>
      </c>
      <c r="BJ149" s="3" t="s">
        <v>84</v>
      </c>
      <c r="BK149" s="141">
        <f t="shared" si="22"/>
        <v>0</v>
      </c>
      <c r="BL149" s="3" t="s">
        <v>144</v>
      </c>
      <c r="BM149" s="140" t="s">
        <v>469</v>
      </c>
    </row>
    <row r="150" spans="1:65" ht="16.5" customHeight="1">
      <c r="A150" s="18"/>
      <c r="B150" s="19"/>
      <c r="C150" s="129" t="s">
        <v>327</v>
      </c>
      <c r="D150" s="129" t="s">
        <v>130</v>
      </c>
      <c r="E150" s="130" t="s">
        <v>1332</v>
      </c>
      <c r="F150" s="131" t="s">
        <v>1333</v>
      </c>
      <c r="G150" s="132" t="s">
        <v>700</v>
      </c>
      <c r="H150" s="133">
        <v>2</v>
      </c>
      <c r="I150" s="134"/>
      <c r="J150" s="135">
        <f t="shared" si="13"/>
        <v>0</v>
      </c>
      <c r="K150" s="131" t="s">
        <v>1</v>
      </c>
      <c r="L150" s="19"/>
      <c r="M150" s="136" t="s">
        <v>1</v>
      </c>
      <c r="N150" s="137" t="s">
        <v>41</v>
      </c>
      <c r="O150" s="18"/>
      <c r="P150" s="138">
        <f t="shared" si="14"/>
        <v>0</v>
      </c>
      <c r="Q150" s="138">
        <v>0</v>
      </c>
      <c r="R150" s="138">
        <f t="shared" si="15"/>
        <v>0</v>
      </c>
      <c r="S150" s="138">
        <v>0</v>
      </c>
      <c r="T150" s="139">
        <f t="shared" si="16"/>
        <v>0</v>
      </c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40" t="s">
        <v>144</v>
      </c>
      <c r="AS150" s="18"/>
      <c r="AT150" s="140" t="s">
        <v>130</v>
      </c>
      <c r="AU150" s="140" t="s">
        <v>84</v>
      </c>
      <c r="AV150" s="18"/>
      <c r="AW150" s="18"/>
      <c r="AX150" s="18"/>
      <c r="AY150" s="3" t="s">
        <v>127</v>
      </c>
      <c r="AZ150" s="18"/>
      <c r="BA150" s="18"/>
      <c r="BB150" s="18"/>
      <c r="BC150" s="18"/>
      <c r="BD150" s="18"/>
      <c r="BE150" s="141">
        <f t="shared" si="17"/>
        <v>0</v>
      </c>
      <c r="BF150" s="141">
        <f t="shared" si="18"/>
        <v>0</v>
      </c>
      <c r="BG150" s="141">
        <f t="shared" si="19"/>
        <v>0</v>
      </c>
      <c r="BH150" s="141">
        <f t="shared" si="20"/>
        <v>0</v>
      </c>
      <c r="BI150" s="141">
        <f t="shared" si="21"/>
        <v>0</v>
      </c>
      <c r="BJ150" s="3" t="s">
        <v>84</v>
      </c>
      <c r="BK150" s="141">
        <f t="shared" si="22"/>
        <v>0</v>
      </c>
      <c r="BL150" s="3" t="s">
        <v>144</v>
      </c>
      <c r="BM150" s="140" t="s">
        <v>478</v>
      </c>
    </row>
    <row r="151" spans="1:65" ht="16.5" customHeight="1">
      <c r="A151" s="18"/>
      <c r="B151" s="19"/>
      <c r="C151" s="129" t="s">
        <v>332</v>
      </c>
      <c r="D151" s="129" t="s">
        <v>130</v>
      </c>
      <c r="E151" s="130" t="s">
        <v>1334</v>
      </c>
      <c r="F151" s="131" t="s">
        <v>1335</v>
      </c>
      <c r="G151" s="132" t="s">
        <v>700</v>
      </c>
      <c r="H151" s="133">
        <v>6</v>
      </c>
      <c r="I151" s="134"/>
      <c r="J151" s="135">
        <f t="shared" si="13"/>
        <v>0</v>
      </c>
      <c r="K151" s="131" t="s">
        <v>1</v>
      </c>
      <c r="L151" s="19"/>
      <c r="M151" s="136" t="s">
        <v>1</v>
      </c>
      <c r="N151" s="137" t="s">
        <v>41</v>
      </c>
      <c r="O151" s="18"/>
      <c r="P151" s="138">
        <f t="shared" si="14"/>
        <v>0</v>
      </c>
      <c r="Q151" s="138">
        <v>0</v>
      </c>
      <c r="R151" s="138">
        <f t="shared" si="15"/>
        <v>0</v>
      </c>
      <c r="S151" s="138">
        <v>0</v>
      </c>
      <c r="T151" s="139">
        <f t="shared" si="16"/>
        <v>0</v>
      </c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40" t="s">
        <v>144</v>
      </c>
      <c r="AS151" s="18"/>
      <c r="AT151" s="140" t="s">
        <v>130</v>
      </c>
      <c r="AU151" s="140" t="s">
        <v>84</v>
      </c>
      <c r="AV151" s="18"/>
      <c r="AW151" s="18"/>
      <c r="AX151" s="18"/>
      <c r="AY151" s="3" t="s">
        <v>127</v>
      </c>
      <c r="AZ151" s="18"/>
      <c r="BA151" s="18"/>
      <c r="BB151" s="18"/>
      <c r="BC151" s="18"/>
      <c r="BD151" s="18"/>
      <c r="BE151" s="141">
        <f t="shared" si="17"/>
        <v>0</v>
      </c>
      <c r="BF151" s="141">
        <f t="shared" si="18"/>
        <v>0</v>
      </c>
      <c r="BG151" s="141">
        <f t="shared" si="19"/>
        <v>0</v>
      </c>
      <c r="BH151" s="141">
        <f t="shared" si="20"/>
        <v>0</v>
      </c>
      <c r="BI151" s="141">
        <f t="shared" si="21"/>
        <v>0</v>
      </c>
      <c r="BJ151" s="3" t="s">
        <v>84</v>
      </c>
      <c r="BK151" s="141">
        <f t="shared" si="22"/>
        <v>0</v>
      </c>
      <c r="BL151" s="3" t="s">
        <v>144</v>
      </c>
      <c r="BM151" s="140" t="s">
        <v>488</v>
      </c>
    </row>
    <row r="152" spans="1:65" ht="16.5" customHeight="1">
      <c r="A152" s="18"/>
      <c r="B152" s="19"/>
      <c r="C152" s="129" t="s">
        <v>212</v>
      </c>
      <c r="D152" s="129" t="s">
        <v>130</v>
      </c>
      <c r="E152" s="130" t="s">
        <v>1336</v>
      </c>
      <c r="F152" s="131" t="s">
        <v>1337</v>
      </c>
      <c r="G152" s="132" t="s">
        <v>209</v>
      </c>
      <c r="H152" s="133">
        <v>40</v>
      </c>
      <c r="I152" s="134"/>
      <c r="J152" s="135">
        <f t="shared" si="13"/>
        <v>0</v>
      </c>
      <c r="K152" s="131" t="s">
        <v>1</v>
      </c>
      <c r="L152" s="19"/>
      <c r="M152" s="136" t="s">
        <v>1</v>
      </c>
      <c r="N152" s="137" t="s">
        <v>41</v>
      </c>
      <c r="O152" s="18"/>
      <c r="P152" s="138">
        <f t="shared" si="14"/>
        <v>0</v>
      </c>
      <c r="Q152" s="138">
        <v>0</v>
      </c>
      <c r="R152" s="138">
        <f t="shared" si="15"/>
        <v>0</v>
      </c>
      <c r="S152" s="138">
        <v>0</v>
      </c>
      <c r="T152" s="139">
        <f t="shared" si="16"/>
        <v>0</v>
      </c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40" t="s">
        <v>144</v>
      </c>
      <c r="AS152" s="18"/>
      <c r="AT152" s="140" t="s">
        <v>130</v>
      </c>
      <c r="AU152" s="140" t="s">
        <v>84</v>
      </c>
      <c r="AV152" s="18"/>
      <c r="AW152" s="18"/>
      <c r="AX152" s="18"/>
      <c r="AY152" s="3" t="s">
        <v>127</v>
      </c>
      <c r="AZ152" s="18"/>
      <c r="BA152" s="18"/>
      <c r="BB152" s="18"/>
      <c r="BC152" s="18"/>
      <c r="BD152" s="18"/>
      <c r="BE152" s="141">
        <f t="shared" si="17"/>
        <v>0</v>
      </c>
      <c r="BF152" s="141">
        <f t="shared" si="18"/>
        <v>0</v>
      </c>
      <c r="BG152" s="141">
        <f t="shared" si="19"/>
        <v>0</v>
      </c>
      <c r="BH152" s="141">
        <f t="shared" si="20"/>
        <v>0</v>
      </c>
      <c r="BI152" s="141">
        <f t="shared" si="21"/>
        <v>0</v>
      </c>
      <c r="BJ152" s="3" t="s">
        <v>84</v>
      </c>
      <c r="BK152" s="141">
        <f t="shared" si="22"/>
        <v>0</v>
      </c>
      <c r="BL152" s="3" t="s">
        <v>144</v>
      </c>
      <c r="BM152" s="140" t="s">
        <v>504</v>
      </c>
    </row>
    <row r="153" spans="1:65" ht="16.5" customHeight="1">
      <c r="A153" s="18"/>
      <c r="B153" s="19"/>
      <c r="C153" s="129" t="s">
        <v>340</v>
      </c>
      <c r="D153" s="129" t="s">
        <v>130</v>
      </c>
      <c r="E153" s="130" t="s">
        <v>1338</v>
      </c>
      <c r="F153" s="131" t="s">
        <v>1339</v>
      </c>
      <c r="G153" s="132" t="s">
        <v>209</v>
      </c>
      <c r="H153" s="133">
        <v>22</v>
      </c>
      <c r="I153" s="134"/>
      <c r="J153" s="135">
        <f t="shared" si="13"/>
        <v>0</v>
      </c>
      <c r="K153" s="131" t="s">
        <v>1</v>
      </c>
      <c r="L153" s="19"/>
      <c r="M153" s="136" t="s">
        <v>1</v>
      </c>
      <c r="N153" s="137" t="s">
        <v>41</v>
      </c>
      <c r="O153" s="18"/>
      <c r="P153" s="138">
        <f t="shared" si="14"/>
        <v>0</v>
      </c>
      <c r="Q153" s="138">
        <v>0</v>
      </c>
      <c r="R153" s="138">
        <f t="shared" si="15"/>
        <v>0</v>
      </c>
      <c r="S153" s="138">
        <v>0</v>
      </c>
      <c r="T153" s="139">
        <f t="shared" si="16"/>
        <v>0</v>
      </c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40" t="s">
        <v>144</v>
      </c>
      <c r="AS153" s="18"/>
      <c r="AT153" s="140" t="s">
        <v>130</v>
      </c>
      <c r="AU153" s="140" t="s">
        <v>84</v>
      </c>
      <c r="AV153" s="18"/>
      <c r="AW153" s="18"/>
      <c r="AX153" s="18"/>
      <c r="AY153" s="3" t="s">
        <v>127</v>
      </c>
      <c r="AZ153" s="18"/>
      <c r="BA153" s="18"/>
      <c r="BB153" s="18"/>
      <c r="BC153" s="18"/>
      <c r="BD153" s="18"/>
      <c r="BE153" s="141">
        <f t="shared" si="17"/>
        <v>0</v>
      </c>
      <c r="BF153" s="141">
        <f t="shared" si="18"/>
        <v>0</v>
      </c>
      <c r="BG153" s="141">
        <f t="shared" si="19"/>
        <v>0</v>
      </c>
      <c r="BH153" s="141">
        <f t="shared" si="20"/>
        <v>0</v>
      </c>
      <c r="BI153" s="141">
        <f t="shared" si="21"/>
        <v>0</v>
      </c>
      <c r="BJ153" s="3" t="s">
        <v>84</v>
      </c>
      <c r="BK153" s="141">
        <f t="shared" si="22"/>
        <v>0</v>
      </c>
      <c r="BL153" s="3" t="s">
        <v>144</v>
      </c>
      <c r="BM153" s="140" t="s">
        <v>516</v>
      </c>
    </row>
    <row r="154" spans="1:65" ht="16.5" customHeight="1">
      <c r="A154" s="18"/>
      <c r="B154" s="19"/>
      <c r="C154" s="129" t="s">
        <v>344</v>
      </c>
      <c r="D154" s="129" t="s">
        <v>130</v>
      </c>
      <c r="E154" s="130" t="s">
        <v>1340</v>
      </c>
      <c r="F154" s="131" t="s">
        <v>1341</v>
      </c>
      <c r="G154" s="132" t="s">
        <v>700</v>
      </c>
      <c r="H154" s="133">
        <v>1</v>
      </c>
      <c r="I154" s="134"/>
      <c r="J154" s="135">
        <f t="shared" si="13"/>
        <v>0</v>
      </c>
      <c r="K154" s="131" t="s">
        <v>1</v>
      </c>
      <c r="L154" s="19"/>
      <c r="M154" s="136" t="s">
        <v>1</v>
      </c>
      <c r="N154" s="137" t="s">
        <v>41</v>
      </c>
      <c r="O154" s="18"/>
      <c r="P154" s="138">
        <f t="shared" si="14"/>
        <v>0</v>
      </c>
      <c r="Q154" s="138">
        <v>0</v>
      </c>
      <c r="R154" s="138">
        <f t="shared" si="15"/>
        <v>0</v>
      </c>
      <c r="S154" s="138">
        <v>0</v>
      </c>
      <c r="T154" s="139">
        <f t="shared" si="16"/>
        <v>0</v>
      </c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40" t="s">
        <v>144</v>
      </c>
      <c r="AS154" s="18"/>
      <c r="AT154" s="140" t="s">
        <v>130</v>
      </c>
      <c r="AU154" s="140" t="s">
        <v>84</v>
      </c>
      <c r="AV154" s="18"/>
      <c r="AW154" s="18"/>
      <c r="AX154" s="18"/>
      <c r="AY154" s="3" t="s">
        <v>127</v>
      </c>
      <c r="AZ154" s="18"/>
      <c r="BA154" s="18"/>
      <c r="BB154" s="18"/>
      <c r="BC154" s="18"/>
      <c r="BD154" s="18"/>
      <c r="BE154" s="141">
        <f t="shared" si="17"/>
        <v>0</v>
      </c>
      <c r="BF154" s="141">
        <f t="shared" si="18"/>
        <v>0</v>
      </c>
      <c r="BG154" s="141">
        <f t="shared" si="19"/>
        <v>0</v>
      </c>
      <c r="BH154" s="141">
        <f t="shared" si="20"/>
        <v>0</v>
      </c>
      <c r="BI154" s="141">
        <f t="shared" si="21"/>
        <v>0</v>
      </c>
      <c r="BJ154" s="3" t="s">
        <v>84</v>
      </c>
      <c r="BK154" s="141">
        <f t="shared" si="22"/>
        <v>0</v>
      </c>
      <c r="BL154" s="3" t="s">
        <v>144</v>
      </c>
      <c r="BM154" s="140" t="s">
        <v>524</v>
      </c>
    </row>
    <row r="155" spans="1:65" ht="16.5" customHeight="1">
      <c r="A155" s="18"/>
      <c r="B155" s="19"/>
      <c r="C155" s="129" t="s">
        <v>349</v>
      </c>
      <c r="D155" s="129" t="s">
        <v>130</v>
      </c>
      <c r="E155" s="130" t="s">
        <v>1342</v>
      </c>
      <c r="F155" s="131" t="s">
        <v>1343</v>
      </c>
      <c r="G155" s="132" t="s">
        <v>209</v>
      </c>
      <c r="H155" s="133">
        <v>45</v>
      </c>
      <c r="I155" s="134"/>
      <c r="J155" s="135">
        <f t="shared" si="13"/>
        <v>0</v>
      </c>
      <c r="K155" s="131" t="s">
        <v>1</v>
      </c>
      <c r="L155" s="19"/>
      <c r="M155" s="136" t="s">
        <v>1</v>
      </c>
      <c r="N155" s="137" t="s">
        <v>41</v>
      </c>
      <c r="O155" s="18"/>
      <c r="P155" s="138">
        <f t="shared" si="14"/>
        <v>0</v>
      </c>
      <c r="Q155" s="138">
        <v>0</v>
      </c>
      <c r="R155" s="138">
        <f t="shared" si="15"/>
        <v>0</v>
      </c>
      <c r="S155" s="138">
        <v>0</v>
      </c>
      <c r="T155" s="139">
        <f t="shared" si="16"/>
        <v>0</v>
      </c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40" t="s">
        <v>144</v>
      </c>
      <c r="AS155" s="18"/>
      <c r="AT155" s="140" t="s">
        <v>130</v>
      </c>
      <c r="AU155" s="140" t="s">
        <v>84</v>
      </c>
      <c r="AV155" s="18"/>
      <c r="AW155" s="18"/>
      <c r="AX155" s="18"/>
      <c r="AY155" s="3" t="s">
        <v>127</v>
      </c>
      <c r="AZ155" s="18"/>
      <c r="BA155" s="18"/>
      <c r="BB155" s="18"/>
      <c r="BC155" s="18"/>
      <c r="BD155" s="18"/>
      <c r="BE155" s="141">
        <f t="shared" si="17"/>
        <v>0</v>
      </c>
      <c r="BF155" s="141">
        <f t="shared" si="18"/>
        <v>0</v>
      </c>
      <c r="BG155" s="141">
        <f t="shared" si="19"/>
        <v>0</v>
      </c>
      <c r="BH155" s="141">
        <f t="shared" si="20"/>
        <v>0</v>
      </c>
      <c r="BI155" s="141">
        <f t="shared" si="21"/>
        <v>0</v>
      </c>
      <c r="BJ155" s="3" t="s">
        <v>84</v>
      </c>
      <c r="BK155" s="141">
        <f t="shared" si="22"/>
        <v>0</v>
      </c>
      <c r="BL155" s="3" t="s">
        <v>144</v>
      </c>
      <c r="BM155" s="140" t="s">
        <v>536</v>
      </c>
    </row>
    <row r="156" spans="1:65" ht="15.75" customHeight="1">
      <c r="A156" s="18"/>
      <c r="B156" s="19"/>
      <c r="C156" s="18"/>
      <c r="D156" s="150" t="s">
        <v>325</v>
      </c>
      <c r="E156" s="18"/>
      <c r="F156" s="179" t="s">
        <v>1344</v>
      </c>
      <c r="G156" s="18"/>
      <c r="H156" s="18"/>
      <c r="I156" s="18"/>
      <c r="J156" s="18"/>
      <c r="K156" s="18"/>
      <c r="L156" s="19"/>
      <c r="M156" s="180"/>
      <c r="N156" s="18"/>
      <c r="O156" s="18"/>
      <c r="P156" s="18"/>
      <c r="Q156" s="18"/>
      <c r="R156" s="18"/>
      <c r="S156" s="18"/>
      <c r="T156" s="45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3" t="s">
        <v>325</v>
      </c>
      <c r="AU156" s="3" t="s">
        <v>84</v>
      </c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</row>
    <row r="157" spans="1:65" ht="16.5" customHeight="1">
      <c r="A157" s="18"/>
      <c r="B157" s="19"/>
      <c r="C157" s="129" t="s">
        <v>354</v>
      </c>
      <c r="D157" s="129" t="s">
        <v>130</v>
      </c>
      <c r="E157" s="130" t="s">
        <v>1345</v>
      </c>
      <c r="F157" s="131" t="s">
        <v>1346</v>
      </c>
      <c r="G157" s="132" t="s">
        <v>133</v>
      </c>
      <c r="H157" s="133">
        <v>1</v>
      </c>
      <c r="I157" s="134"/>
      <c r="J157" s="135">
        <f>ROUND(I157*H157,2)</f>
        <v>0</v>
      </c>
      <c r="K157" s="131" t="s">
        <v>1</v>
      </c>
      <c r="L157" s="19"/>
      <c r="M157" s="136" t="s">
        <v>1</v>
      </c>
      <c r="N157" s="137" t="s">
        <v>41</v>
      </c>
      <c r="O157" s="18"/>
      <c r="P157" s="138">
        <f>O157*H157</f>
        <v>0</v>
      </c>
      <c r="Q157" s="138">
        <v>0</v>
      </c>
      <c r="R157" s="138">
        <f>Q157*H157</f>
        <v>0</v>
      </c>
      <c r="S157" s="138">
        <v>0</v>
      </c>
      <c r="T157" s="139">
        <f>S157*H157</f>
        <v>0</v>
      </c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40" t="s">
        <v>144</v>
      </c>
      <c r="AS157" s="18"/>
      <c r="AT157" s="140" t="s">
        <v>130</v>
      </c>
      <c r="AU157" s="140" t="s">
        <v>84</v>
      </c>
      <c r="AV157" s="18"/>
      <c r="AW157" s="18"/>
      <c r="AX157" s="18"/>
      <c r="AY157" s="3" t="s">
        <v>127</v>
      </c>
      <c r="AZ157" s="18"/>
      <c r="BA157" s="18"/>
      <c r="BB157" s="18"/>
      <c r="BC157" s="18"/>
      <c r="BD157" s="18"/>
      <c r="BE157" s="141">
        <f>IF(N157="základní",J157,0)</f>
        <v>0</v>
      </c>
      <c r="BF157" s="141">
        <f>IF(N157="snížená",J157,0)</f>
        <v>0</v>
      </c>
      <c r="BG157" s="141">
        <f>IF(N157="zákl. přenesená",J157,0)</f>
        <v>0</v>
      </c>
      <c r="BH157" s="141">
        <f>IF(N157="sníž. přenesená",J157,0)</f>
        <v>0</v>
      </c>
      <c r="BI157" s="141">
        <f>IF(N157="nulová",J157,0)</f>
        <v>0</v>
      </c>
      <c r="BJ157" s="3" t="s">
        <v>84</v>
      </c>
      <c r="BK157" s="141">
        <f>ROUND(I157*H157,2)</f>
        <v>0</v>
      </c>
      <c r="BL157" s="3" t="s">
        <v>144</v>
      </c>
      <c r="BM157" s="140" t="s">
        <v>546</v>
      </c>
    </row>
    <row r="158" spans="1:65" ht="25.5" customHeight="1">
      <c r="A158" s="117"/>
      <c r="B158" s="118"/>
      <c r="C158" s="117"/>
      <c r="D158" s="119" t="s">
        <v>75</v>
      </c>
      <c r="E158" s="120" t="s">
        <v>1217</v>
      </c>
      <c r="F158" s="120" t="s">
        <v>583</v>
      </c>
      <c r="G158" s="117"/>
      <c r="H158" s="117"/>
      <c r="I158" s="117"/>
      <c r="J158" s="121">
        <f>BK158</f>
        <v>0</v>
      </c>
      <c r="K158" s="117"/>
      <c r="L158" s="118"/>
      <c r="M158" s="122"/>
      <c r="N158" s="117"/>
      <c r="O158" s="117"/>
      <c r="P158" s="123">
        <f>SUM(P159:P161)</f>
        <v>0</v>
      </c>
      <c r="Q158" s="117"/>
      <c r="R158" s="123">
        <f>SUM(R159:R161)</f>
        <v>0</v>
      </c>
      <c r="S158" s="117"/>
      <c r="T158" s="124">
        <f>SUM(T159:T161)</f>
        <v>0</v>
      </c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9" t="s">
        <v>84</v>
      </c>
      <c r="AS158" s="117"/>
      <c r="AT158" s="125" t="s">
        <v>75</v>
      </c>
      <c r="AU158" s="125" t="s">
        <v>76</v>
      </c>
      <c r="AV158" s="117"/>
      <c r="AW158" s="117"/>
      <c r="AX158" s="117"/>
      <c r="AY158" s="119" t="s">
        <v>127</v>
      </c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26">
        <f>SUM(BK159:BK161)</f>
        <v>0</v>
      </c>
      <c r="BL158" s="117"/>
      <c r="BM158" s="117"/>
    </row>
    <row r="159" spans="1:65" ht="16.5" customHeight="1">
      <c r="A159" s="18"/>
      <c r="B159" s="19"/>
      <c r="C159" s="129" t="s">
        <v>358</v>
      </c>
      <c r="D159" s="129" t="s">
        <v>130</v>
      </c>
      <c r="E159" s="130" t="s">
        <v>1347</v>
      </c>
      <c r="F159" s="131" t="s">
        <v>1348</v>
      </c>
      <c r="G159" s="132" t="s">
        <v>1349</v>
      </c>
      <c r="H159" s="133">
        <v>18</v>
      </c>
      <c r="I159" s="134"/>
      <c r="J159" s="135">
        <f t="shared" ref="J159:J161" si="23">ROUND(I159*H159,2)</f>
        <v>0</v>
      </c>
      <c r="K159" s="131" t="s">
        <v>1</v>
      </c>
      <c r="L159" s="19"/>
      <c r="M159" s="136" t="s">
        <v>1</v>
      </c>
      <c r="N159" s="137" t="s">
        <v>41</v>
      </c>
      <c r="O159" s="18"/>
      <c r="P159" s="138">
        <f t="shared" ref="P159:P161" si="24">O159*H159</f>
        <v>0</v>
      </c>
      <c r="Q159" s="138">
        <v>0</v>
      </c>
      <c r="R159" s="138">
        <f t="shared" ref="R159:R161" si="25">Q159*H159</f>
        <v>0</v>
      </c>
      <c r="S159" s="138">
        <v>0</v>
      </c>
      <c r="T159" s="139">
        <f t="shared" ref="T159:T161" si="26">S159*H159</f>
        <v>0</v>
      </c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40" t="s">
        <v>144</v>
      </c>
      <c r="AS159" s="18"/>
      <c r="AT159" s="140" t="s">
        <v>130</v>
      </c>
      <c r="AU159" s="140" t="s">
        <v>84</v>
      </c>
      <c r="AV159" s="18"/>
      <c r="AW159" s="18"/>
      <c r="AX159" s="18"/>
      <c r="AY159" s="3" t="s">
        <v>127</v>
      </c>
      <c r="AZ159" s="18"/>
      <c r="BA159" s="18"/>
      <c r="BB159" s="18"/>
      <c r="BC159" s="18"/>
      <c r="BD159" s="18"/>
      <c r="BE159" s="141">
        <f t="shared" ref="BE159:BE161" si="27">IF(N159="základní",J159,0)</f>
        <v>0</v>
      </c>
      <c r="BF159" s="141">
        <f t="shared" ref="BF159:BF161" si="28">IF(N159="snížená",J159,0)</f>
        <v>0</v>
      </c>
      <c r="BG159" s="141">
        <f t="shared" ref="BG159:BG161" si="29">IF(N159="zákl. přenesená",J159,0)</f>
        <v>0</v>
      </c>
      <c r="BH159" s="141">
        <f t="shared" ref="BH159:BH161" si="30">IF(N159="sníž. přenesená",J159,0)</f>
        <v>0</v>
      </c>
      <c r="BI159" s="141">
        <f t="shared" ref="BI159:BI161" si="31">IF(N159="nulová",J159,0)</f>
        <v>0</v>
      </c>
      <c r="BJ159" s="3" t="s">
        <v>84</v>
      </c>
      <c r="BK159" s="141">
        <f t="shared" ref="BK159:BK161" si="32">ROUND(I159*H159,2)</f>
        <v>0</v>
      </c>
      <c r="BL159" s="3" t="s">
        <v>144</v>
      </c>
      <c r="BM159" s="140" t="s">
        <v>554</v>
      </c>
    </row>
    <row r="160" spans="1:65" ht="16.5" customHeight="1">
      <c r="A160" s="18"/>
      <c r="B160" s="19"/>
      <c r="C160" s="129" t="s">
        <v>365</v>
      </c>
      <c r="D160" s="129" t="s">
        <v>130</v>
      </c>
      <c r="E160" s="130" t="s">
        <v>1350</v>
      </c>
      <c r="F160" s="131" t="s">
        <v>1351</v>
      </c>
      <c r="G160" s="132" t="s">
        <v>1349</v>
      </c>
      <c r="H160" s="133">
        <v>8</v>
      </c>
      <c r="I160" s="134"/>
      <c r="J160" s="135">
        <f t="shared" si="23"/>
        <v>0</v>
      </c>
      <c r="K160" s="131" t="s">
        <v>1</v>
      </c>
      <c r="L160" s="19"/>
      <c r="M160" s="136" t="s">
        <v>1</v>
      </c>
      <c r="N160" s="137" t="s">
        <v>41</v>
      </c>
      <c r="O160" s="18"/>
      <c r="P160" s="138">
        <f t="shared" si="24"/>
        <v>0</v>
      </c>
      <c r="Q160" s="138">
        <v>0</v>
      </c>
      <c r="R160" s="138">
        <f t="shared" si="25"/>
        <v>0</v>
      </c>
      <c r="S160" s="138">
        <v>0</v>
      </c>
      <c r="T160" s="139">
        <f t="shared" si="26"/>
        <v>0</v>
      </c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40" t="s">
        <v>144</v>
      </c>
      <c r="AS160" s="18"/>
      <c r="AT160" s="140" t="s">
        <v>130</v>
      </c>
      <c r="AU160" s="140" t="s">
        <v>84</v>
      </c>
      <c r="AV160" s="18"/>
      <c r="AW160" s="18"/>
      <c r="AX160" s="18"/>
      <c r="AY160" s="3" t="s">
        <v>127</v>
      </c>
      <c r="AZ160" s="18"/>
      <c r="BA160" s="18"/>
      <c r="BB160" s="18"/>
      <c r="BC160" s="18"/>
      <c r="BD160" s="18"/>
      <c r="BE160" s="141">
        <f t="shared" si="27"/>
        <v>0</v>
      </c>
      <c r="BF160" s="141">
        <f t="shared" si="28"/>
        <v>0</v>
      </c>
      <c r="BG160" s="141">
        <f t="shared" si="29"/>
        <v>0</v>
      </c>
      <c r="BH160" s="141">
        <f t="shared" si="30"/>
        <v>0</v>
      </c>
      <c r="BI160" s="141">
        <f t="shared" si="31"/>
        <v>0</v>
      </c>
      <c r="BJ160" s="3" t="s">
        <v>84</v>
      </c>
      <c r="BK160" s="141">
        <f t="shared" si="32"/>
        <v>0</v>
      </c>
      <c r="BL160" s="3" t="s">
        <v>144</v>
      </c>
      <c r="BM160" s="140" t="s">
        <v>576</v>
      </c>
    </row>
    <row r="161" spans="1:65" ht="16.5" customHeight="1">
      <c r="A161" s="18"/>
      <c r="B161" s="19"/>
      <c r="C161" s="129" t="s">
        <v>373</v>
      </c>
      <c r="D161" s="129" t="s">
        <v>130</v>
      </c>
      <c r="E161" s="130" t="s">
        <v>1352</v>
      </c>
      <c r="F161" s="131" t="s">
        <v>1353</v>
      </c>
      <c r="G161" s="132" t="s">
        <v>1349</v>
      </c>
      <c r="H161" s="133">
        <v>16</v>
      </c>
      <c r="I161" s="134"/>
      <c r="J161" s="135">
        <f t="shared" si="23"/>
        <v>0</v>
      </c>
      <c r="K161" s="131" t="s">
        <v>1</v>
      </c>
      <c r="L161" s="19"/>
      <c r="M161" s="136" t="s">
        <v>1</v>
      </c>
      <c r="N161" s="137" t="s">
        <v>41</v>
      </c>
      <c r="O161" s="18"/>
      <c r="P161" s="138">
        <f t="shared" si="24"/>
        <v>0</v>
      </c>
      <c r="Q161" s="138">
        <v>0</v>
      </c>
      <c r="R161" s="138">
        <f t="shared" si="25"/>
        <v>0</v>
      </c>
      <c r="S161" s="138">
        <v>0</v>
      </c>
      <c r="T161" s="139">
        <f t="shared" si="26"/>
        <v>0</v>
      </c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40" t="s">
        <v>144</v>
      </c>
      <c r="AS161" s="18"/>
      <c r="AT161" s="140" t="s">
        <v>130</v>
      </c>
      <c r="AU161" s="140" t="s">
        <v>84</v>
      </c>
      <c r="AV161" s="18"/>
      <c r="AW161" s="18"/>
      <c r="AX161" s="18"/>
      <c r="AY161" s="3" t="s">
        <v>127</v>
      </c>
      <c r="AZ161" s="18"/>
      <c r="BA161" s="18"/>
      <c r="BB161" s="18"/>
      <c r="BC161" s="18"/>
      <c r="BD161" s="18"/>
      <c r="BE161" s="141">
        <f t="shared" si="27"/>
        <v>0</v>
      </c>
      <c r="BF161" s="141">
        <f t="shared" si="28"/>
        <v>0</v>
      </c>
      <c r="BG161" s="141">
        <f t="shared" si="29"/>
        <v>0</v>
      </c>
      <c r="BH161" s="141">
        <f t="shared" si="30"/>
        <v>0</v>
      </c>
      <c r="BI161" s="141">
        <f t="shared" si="31"/>
        <v>0</v>
      </c>
      <c r="BJ161" s="3" t="s">
        <v>84</v>
      </c>
      <c r="BK161" s="141">
        <f t="shared" si="32"/>
        <v>0</v>
      </c>
      <c r="BL161" s="3" t="s">
        <v>144</v>
      </c>
      <c r="BM161" s="140" t="s">
        <v>588</v>
      </c>
    </row>
    <row r="162" spans="1:65" ht="25.5" customHeight="1">
      <c r="A162" s="117"/>
      <c r="B162" s="118"/>
      <c r="C162" s="117"/>
      <c r="D162" s="119" t="s">
        <v>75</v>
      </c>
      <c r="E162" s="120" t="s">
        <v>1227</v>
      </c>
      <c r="F162" s="120" t="s">
        <v>1354</v>
      </c>
      <c r="G162" s="117"/>
      <c r="H162" s="117"/>
      <c r="I162" s="117"/>
      <c r="J162" s="121">
        <f>BK162</f>
        <v>0</v>
      </c>
      <c r="K162" s="117"/>
      <c r="L162" s="118"/>
      <c r="M162" s="122"/>
      <c r="N162" s="117"/>
      <c r="O162" s="117"/>
      <c r="P162" s="123">
        <f>SUM(P163:P164)</f>
        <v>0</v>
      </c>
      <c r="Q162" s="117"/>
      <c r="R162" s="123">
        <f>SUM(R163:R164)</f>
        <v>0</v>
      </c>
      <c r="S162" s="117"/>
      <c r="T162" s="124">
        <f>SUM(T163:T164)</f>
        <v>0</v>
      </c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9" t="s">
        <v>84</v>
      </c>
      <c r="AS162" s="117"/>
      <c r="AT162" s="125" t="s">
        <v>75</v>
      </c>
      <c r="AU162" s="125" t="s">
        <v>76</v>
      </c>
      <c r="AV162" s="117"/>
      <c r="AW162" s="117"/>
      <c r="AX162" s="117"/>
      <c r="AY162" s="119" t="s">
        <v>127</v>
      </c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26">
        <f>SUM(BK163:BK164)</f>
        <v>0</v>
      </c>
      <c r="BL162" s="117"/>
      <c r="BM162" s="117"/>
    </row>
    <row r="163" spans="1:65" ht="24" customHeight="1">
      <c r="A163" s="18"/>
      <c r="B163" s="19"/>
      <c r="C163" s="129" t="s">
        <v>378</v>
      </c>
      <c r="D163" s="129" t="s">
        <v>130</v>
      </c>
      <c r="E163" s="130" t="s">
        <v>1355</v>
      </c>
      <c r="F163" s="131" t="s">
        <v>1356</v>
      </c>
      <c r="G163" s="132" t="s">
        <v>1</v>
      </c>
      <c r="H163" s="133">
        <v>1</v>
      </c>
      <c r="I163" s="134"/>
      <c r="J163" s="135">
        <f t="shared" ref="J163:J164" si="33">ROUND(I163*H163,2)</f>
        <v>0</v>
      </c>
      <c r="K163" s="131" t="s">
        <v>1</v>
      </c>
      <c r="L163" s="19"/>
      <c r="M163" s="136" t="s">
        <v>1</v>
      </c>
      <c r="N163" s="137" t="s">
        <v>41</v>
      </c>
      <c r="O163" s="18"/>
      <c r="P163" s="138">
        <f t="shared" ref="P163:P164" si="34">O163*H163</f>
        <v>0</v>
      </c>
      <c r="Q163" s="138">
        <v>0</v>
      </c>
      <c r="R163" s="138">
        <f t="shared" ref="R163:R164" si="35">Q163*H163</f>
        <v>0</v>
      </c>
      <c r="S163" s="138">
        <v>0</v>
      </c>
      <c r="T163" s="139">
        <f t="shared" ref="T163:T164" si="36">S163*H163</f>
        <v>0</v>
      </c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40" t="s">
        <v>144</v>
      </c>
      <c r="AS163" s="18"/>
      <c r="AT163" s="140" t="s">
        <v>130</v>
      </c>
      <c r="AU163" s="140" t="s">
        <v>84</v>
      </c>
      <c r="AV163" s="18"/>
      <c r="AW163" s="18"/>
      <c r="AX163" s="18"/>
      <c r="AY163" s="3" t="s">
        <v>127</v>
      </c>
      <c r="AZ163" s="18"/>
      <c r="BA163" s="18"/>
      <c r="BB163" s="18"/>
      <c r="BC163" s="18"/>
      <c r="BD163" s="18"/>
      <c r="BE163" s="141">
        <f t="shared" ref="BE163:BE164" si="37">IF(N163="základní",J163,0)</f>
        <v>0</v>
      </c>
      <c r="BF163" s="141">
        <f t="shared" ref="BF163:BF164" si="38">IF(N163="snížená",J163,0)</f>
        <v>0</v>
      </c>
      <c r="BG163" s="141">
        <f t="shared" ref="BG163:BG164" si="39">IF(N163="zákl. přenesená",J163,0)</f>
        <v>0</v>
      </c>
      <c r="BH163" s="141">
        <f t="shared" ref="BH163:BH164" si="40">IF(N163="sníž. přenesená",J163,0)</f>
        <v>0</v>
      </c>
      <c r="BI163" s="141">
        <f t="shared" ref="BI163:BI164" si="41">IF(N163="nulová",J163,0)</f>
        <v>0</v>
      </c>
      <c r="BJ163" s="3" t="s">
        <v>84</v>
      </c>
      <c r="BK163" s="141">
        <f t="shared" ref="BK163:BK164" si="42">ROUND(I163*H163,2)</f>
        <v>0</v>
      </c>
      <c r="BL163" s="3" t="s">
        <v>144</v>
      </c>
      <c r="BM163" s="140" t="s">
        <v>596</v>
      </c>
    </row>
    <row r="164" spans="1:65" ht="16.5" customHeight="1">
      <c r="A164" s="18"/>
      <c r="B164" s="19"/>
      <c r="C164" s="129" t="s">
        <v>382</v>
      </c>
      <c r="D164" s="129" t="s">
        <v>130</v>
      </c>
      <c r="E164" s="130" t="s">
        <v>1357</v>
      </c>
      <c r="F164" s="131" t="s">
        <v>1358</v>
      </c>
      <c r="G164" s="132" t="s">
        <v>1</v>
      </c>
      <c r="H164" s="133">
        <v>1</v>
      </c>
      <c r="I164" s="134"/>
      <c r="J164" s="135">
        <f t="shared" si="33"/>
        <v>0</v>
      </c>
      <c r="K164" s="131" t="s">
        <v>1</v>
      </c>
      <c r="L164" s="19"/>
      <c r="M164" s="136" t="s">
        <v>1</v>
      </c>
      <c r="N164" s="137" t="s">
        <v>41</v>
      </c>
      <c r="O164" s="18"/>
      <c r="P164" s="138">
        <f t="shared" si="34"/>
        <v>0</v>
      </c>
      <c r="Q164" s="138">
        <v>0</v>
      </c>
      <c r="R164" s="138">
        <f t="shared" si="35"/>
        <v>0</v>
      </c>
      <c r="S164" s="138">
        <v>0</v>
      </c>
      <c r="T164" s="139">
        <f t="shared" si="36"/>
        <v>0</v>
      </c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40" t="s">
        <v>144</v>
      </c>
      <c r="AS164" s="18"/>
      <c r="AT164" s="140" t="s">
        <v>130</v>
      </c>
      <c r="AU164" s="140" t="s">
        <v>84</v>
      </c>
      <c r="AV164" s="18"/>
      <c r="AW164" s="18"/>
      <c r="AX164" s="18"/>
      <c r="AY164" s="3" t="s">
        <v>127</v>
      </c>
      <c r="AZ164" s="18"/>
      <c r="BA164" s="18"/>
      <c r="BB164" s="18"/>
      <c r="BC164" s="18"/>
      <c r="BD164" s="18"/>
      <c r="BE164" s="141">
        <f t="shared" si="37"/>
        <v>0</v>
      </c>
      <c r="BF164" s="141">
        <f t="shared" si="38"/>
        <v>0</v>
      </c>
      <c r="BG164" s="141">
        <f t="shared" si="39"/>
        <v>0</v>
      </c>
      <c r="BH164" s="141">
        <f t="shared" si="40"/>
        <v>0</v>
      </c>
      <c r="BI164" s="141">
        <f t="shared" si="41"/>
        <v>0</v>
      </c>
      <c r="BJ164" s="3" t="s">
        <v>84</v>
      </c>
      <c r="BK164" s="141">
        <f t="shared" si="42"/>
        <v>0</v>
      </c>
      <c r="BL164" s="3" t="s">
        <v>144</v>
      </c>
      <c r="BM164" s="140" t="s">
        <v>607</v>
      </c>
    </row>
    <row r="165" spans="1:65" ht="25.5" customHeight="1">
      <c r="A165" s="117"/>
      <c r="B165" s="118"/>
      <c r="C165" s="117"/>
      <c r="D165" s="119" t="s">
        <v>75</v>
      </c>
      <c r="E165" s="120" t="s">
        <v>976</v>
      </c>
      <c r="F165" s="120" t="s">
        <v>977</v>
      </c>
      <c r="G165" s="117"/>
      <c r="H165" s="117"/>
      <c r="I165" s="117"/>
      <c r="J165" s="121">
        <f>BK165</f>
        <v>0</v>
      </c>
      <c r="K165" s="117"/>
      <c r="L165" s="118"/>
      <c r="M165" s="122"/>
      <c r="N165" s="117"/>
      <c r="O165" s="117"/>
      <c r="P165" s="123">
        <f>P166</f>
        <v>0</v>
      </c>
      <c r="Q165" s="117"/>
      <c r="R165" s="123">
        <f>R166</f>
        <v>0</v>
      </c>
      <c r="S165" s="117"/>
      <c r="T165" s="124">
        <f>T166</f>
        <v>0</v>
      </c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9" t="s">
        <v>144</v>
      </c>
      <c r="AS165" s="117"/>
      <c r="AT165" s="125" t="s">
        <v>75</v>
      </c>
      <c r="AU165" s="125" t="s">
        <v>76</v>
      </c>
      <c r="AV165" s="117"/>
      <c r="AW165" s="117"/>
      <c r="AX165" s="117"/>
      <c r="AY165" s="119" t="s">
        <v>127</v>
      </c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26">
        <f>BK166</f>
        <v>0</v>
      </c>
      <c r="BL165" s="117"/>
      <c r="BM165" s="117"/>
    </row>
    <row r="166" spans="1:65" ht="16.5" customHeight="1">
      <c r="A166" s="18"/>
      <c r="B166" s="19"/>
      <c r="C166" s="129" t="s">
        <v>386</v>
      </c>
      <c r="D166" s="129" t="s">
        <v>130</v>
      </c>
      <c r="E166" s="130" t="s">
        <v>87</v>
      </c>
      <c r="F166" s="131" t="s">
        <v>1359</v>
      </c>
      <c r="G166" s="132" t="s">
        <v>791</v>
      </c>
      <c r="H166" s="133">
        <v>1</v>
      </c>
      <c r="I166" s="134"/>
      <c r="J166" s="135">
        <f>ROUND(I166*H166,2)</f>
        <v>0</v>
      </c>
      <c r="K166" s="131" t="s">
        <v>1</v>
      </c>
      <c r="L166" s="19"/>
      <c r="M166" s="142" t="s">
        <v>1</v>
      </c>
      <c r="N166" s="143" t="s">
        <v>41</v>
      </c>
      <c r="O166" s="144"/>
      <c r="P166" s="145">
        <f>O166*H166</f>
        <v>0</v>
      </c>
      <c r="Q166" s="145">
        <v>0</v>
      </c>
      <c r="R166" s="145">
        <f>Q166*H166</f>
        <v>0</v>
      </c>
      <c r="S166" s="145">
        <v>0</v>
      </c>
      <c r="T166" s="146">
        <f>S166*H166</f>
        <v>0</v>
      </c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40" t="s">
        <v>980</v>
      </c>
      <c r="AS166" s="18"/>
      <c r="AT166" s="140" t="s">
        <v>130</v>
      </c>
      <c r="AU166" s="140" t="s">
        <v>84</v>
      </c>
      <c r="AV166" s="18"/>
      <c r="AW166" s="18"/>
      <c r="AX166" s="18"/>
      <c r="AY166" s="3" t="s">
        <v>127</v>
      </c>
      <c r="AZ166" s="18"/>
      <c r="BA166" s="18"/>
      <c r="BB166" s="18"/>
      <c r="BC166" s="18"/>
      <c r="BD166" s="18"/>
      <c r="BE166" s="141">
        <f>IF(N166="základní",J166,0)</f>
        <v>0</v>
      </c>
      <c r="BF166" s="141">
        <f>IF(N166="snížená",J166,0)</f>
        <v>0</v>
      </c>
      <c r="BG166" s="141">
        <f>IF(N166="zákl. přenesená",J166,0)</f>
        <v>0</v>
      </c>
      <c r="BH166" s="141">
        <f>IF(N166="sníž. přenesená",J166,0)</f>
        <v>0</v>
      </c>
      <c r="BI166" s="141">
        <f>IF(N166="nulová",J166,0)</f>
        <v>0</v>
      </c>
      <c r="BJ166" s="3" t="s">
        <v>84</v>
      </c>
      <c r="BK166" s="141">
        <f>ROUND(I166*H166,2)</f>
        <v>0</v>
      </c>
      <c r="BL166" s="3" t="s">
        <v>980</v>
      </c>
      <c r="BM166" s="140" t="s">
        <v>1360</v>
      </c>
    </row>
    <row r="167" spans="1:65" ht="6.75" customHeight="1">
      <c r="A167" s="18"/>
      <c r="B167" s="32"/>
      <c r="C167" s="33"/>
      <c r="D167" s="33"/>
      <c r="E167" s="33"/>
      <c r="F167" s="33"/>
      <c r="G167" s="33"/>
      <c r="H167" s="33"/>
      <c r="I167" s="33"/>
      <c r="J167" s="33"/>
      <c r="K167" s="33"/>
      <c r="L167" s="19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</row>
    <row r="168" spans="1:65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</row>
    <row r="169" spans="1:65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</row>
    <row r="170" spans="1:65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</row>
    <row r="171" spans="1:65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</row>
    <row r="172" spans="1:65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</row>
    <row r="173" spans="1:65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</row>
    <row r="174" spans="1:65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</row>
    <row r="175" spans="1:6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</row>
    <row r="176" spans="1:65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</row>
    <row r="177" spans="1:65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</row>
    <row r="178" spans="1:65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</row>
    <row r="179" spans="1:65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</row>
    <row r="180" spans="1:65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</row>
    <row r="181" spans="1:65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</row>
    <row r="182" spans="1:65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</row>
    <row r="183" spans="1:65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</row>
    <row r="184" spans="1:65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</row>
    <row r="185" spans="1:6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</row>
    <row r="186" spans="1:65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</row>
    <row r="187" spans="1:65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</row>
    <row r="188" spans="1:65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</row>
    <row r="189" spans="1:65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</row>
    <row r="190" spans="1:65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</row>
    <row r="191" spans="1:65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</row>
    <row r="192" spans="1:65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</row>
    <row r="193" spans="1:65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</row>
    <row r="194" spans="1:65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</row>
    <row r="195" spans="1:6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</row>
    <row r="196" spans="1:65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</row>
    <row r="197" spans="1:65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</row>
    <row r="198" spans="1:65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</row>
    <row r="199" spans="1:65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</row>
    <row r="200" spans="1:65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</row>
    <row r="201" spans="1:65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</row>
    <row r="202" spans="1:65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</row>
    <row r="203" spans="1:65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</row>
    <row r="204" spans="1:65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</row>
    <row r="205" spans="1:6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1:65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</row>
    <row r="207" spans="1:65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</row>
    <row r="208" spans="1:65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</row>
    <row r="209" spans="1:65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</row>
    <row r="210" spans="1:65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</row>
    <row r="211" spans="1:65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</row>
    <row r="212" spans="1:65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</row>
    <row r="213" spans="1:65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</row>
    <row r="214" spans="1:65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</row>
    <row r="215" spans="1:6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</row>
    <row r="216" spans="1:65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</row>
    <row r="217" spans="1:65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</row>
    <row r="218" spans="1:65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spans="1:6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spans="1:6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spans="1:6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spans="1:6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spans="1:6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spans="1:6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spans="1:6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spans="1:6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spans="1:6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spans="1:6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spans="1:6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spans="1:6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spans="1:6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spans="1:6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spans="1:6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spans="1:6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spans="1:6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spans="1:6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spans="1:6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spans="1:6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spans="1:6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spans="1:6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spans="1:6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spans="1:6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spans="1:6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spans="1:6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spans="1:6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spans="1:6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spans="1:6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spans="1:6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spans="1:6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spans="1:6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spans="1:6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spans="1:6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spans="1:6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spans="1:6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spans="1:6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spans="1:6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spans="1:6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spans="1:6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spans="1:6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spans="1:6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spans="1:6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spans="1:6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spans="1:6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spans="1:6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spans="1:6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spans="1:6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spans="1:6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spans="1:6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spans="1:6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spans="1:6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spans="1:6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spans="1:6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spans="1:6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spans="1:6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spans="1:6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spans="1:6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spans="1:6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spans="1:6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spans="1:6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spans="1:6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spans="1:6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spans="1:6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spans="1:6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spans="1:6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spans="1:6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spans="1:6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spans="1:6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spans="1:6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spans="1:6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spans="1:6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spans="1:6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spans="1:6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spans="1:6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spans="1: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spans="1:6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spans="1:6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spans="1:6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spans="1:6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spans="1:6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spans="1:6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spans="1:6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spans="1:6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spans="1:6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spans="1:6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spans="1:6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spans="1:6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spans="1:6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spans="1:6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spans="1:6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spans="1:6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spans="1:6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spans="1:6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spans="1:6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spans="1:6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spans="1:6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spans="1:6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spans="1:6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spans="1:6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spans="1:6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spans="1:6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spans="1:6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spans="1:6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spans="1:6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spans="1:6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spans="1:6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spans="1:6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spans="1:6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spans="1:6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spans="1:6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spans="1:6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spans="1:6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spans="1:6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spans="1:6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spans="1:6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spans="1:6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spans="1:6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spans="1:6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spans="1:6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spans="1:6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spans="1:6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spans="1:6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spans="1:6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spans="1:6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spans="1:6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spans="1:6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spans="1:6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spans="1:6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spans="1:6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spans="1:6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spans="1:6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spans="1:6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spans="1:6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spans="1:6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spans="1:6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spans="1:6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spans="1:6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spans="1:6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spans="1:6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spans="1:6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spans="1:6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spans="1:6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spans="1:6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spans="1:6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spans="1:6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spans="1:6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spans="1:6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spans="1:6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spans="1:6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spans="1:6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spans="1:6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spans="1:6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spans="1:6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spans="1:6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spans="1:6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spans="1:6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spans="1:6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spans="1:6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spans="1:6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spans="1:6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spans="1:6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spans="1:6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spans="1:6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spans="1:6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spans="1:6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spans="1:6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spans="1:6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spans="1:6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spans="1:6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spans="1:6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spans="1:6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spans="1:6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spans="1:6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spans="1:6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spans="1: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spans="1:6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spans="1:6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spans="1:6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spans="1:6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spans="1:6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spans="1:6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spans="1:6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spans="1:6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spans="1:6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spans="1:6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spans="1:6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spans="1:6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spans="1:6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spans="1:6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spans="1:6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spans="1:6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spans="1:6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spans="1:6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spans="1:6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spans="1:6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spans="1:6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spans="1:6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spans="1:6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spans="1:6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spans="1:6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spans="1:6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spans="1:6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spans="1:6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spans="1:6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spans="1:6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spans="1:6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spans="1:6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spans="1:6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spans="1:6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spans="1:6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spans="1:6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spans="1:6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spans="1:6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spans="1:6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spans="1:6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spans="1:6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spans="1:6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spans="1:6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spans="1:6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spans="1:6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spans="1:6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spans="1:6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spans="1:6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spans="1:6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spans="1:6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spans="1:6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spans="1:6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spans="1:6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spans="1:6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spans="1:6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spans="1:6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spans="1:6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spans="1:6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spans="1:6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spans="1:6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spans="1:6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spans="1:6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spans="1:6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spans="1:6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spans="1:6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spans="1:6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spans="1:6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spans="1:6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spans="1:6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spans="1:6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spans="1:6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spans="1:6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spans="1:6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spans="1:6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spans="1:6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spans="1:6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spans="1:6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spans="1:6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spans="1:6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spans="1:6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spans="1:6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spans="1:6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spans="1:6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spans="1:6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spans="1:6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spans="1:6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spans="1:6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spans="1:6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spans="1:6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spans="1:6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spans="1:6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spans="1:6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spans="1:6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spans="1:6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spans="1:6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spans="1:6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spans="1:6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spans="1:6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spans="1:6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spans="1: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spans="1:6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spans="1:6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spans="1:6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spans="1:6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spans="1:6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spans="1:6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spans="1:6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spans="1:6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spans="1:6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spans="1:6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spans="1:6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spans="1:6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spans="1:6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spans="1:6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spans="1:6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spans="1:6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spans="1:6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spans="1:6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spans="1:6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spans="1:6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spans="1:6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spans="1:6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spans="1:6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spans="1:6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spans="1:6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spans="1:6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spans="1:6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spans="1:6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spans="1:6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spans="1:6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spans="1:6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spans="1:6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spans="1:6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spans="1:6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spans="1:6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spans="1:6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spans="1:6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spans="1:6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spans="1:6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spans="1:6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spans="1:6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spans="1:6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spans="1:6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spans="1:6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spans="1:6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spans="1:6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spans="1:6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spans="1:6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spans="1:6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spans="1:6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spans="1:6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spans="1:6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spans="1:6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spans="1:6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spans="1:6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spans="1:6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spans="1:6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spans="1:6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spans="1:6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spans="1:6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spans="1:6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spans="1:6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spans="1:6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spans="1:6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spans="1:6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spans="1:6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spans="1:6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spans="1:6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spans="1:6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spans="1:6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spans="1:6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spans="1:6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spans="1:6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spans="1:6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spans="1:6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spans="1:6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spans="1:6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spans="1:6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spans="1:6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spans="1:6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spans="1:6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spans="1:6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spans="1:6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spans="1:6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spans="1:6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spans="1:6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spans="1:6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spans="1:6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spans="1:6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spans="1:6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spans="1:6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spans="1:6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spans="1:6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spans="1:6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spans="1:6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spans="1:6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spans="1:6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spans="1:6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spans="1:6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spans="1: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spans="1:6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spans="1:6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spans="1:6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spans="1:6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spans="1:6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spans="1:6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spans="1:6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spans="1:6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spans="1:6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spans="1:6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spans="1:6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spans="1:6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spans="1:6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spans="1:6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spans="1:6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spans="1:6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spans="1:6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spans="1:6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spans="1:6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spans="1:6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spans="1:6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spans="1:6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spans="1:6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spans="1:6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spans="1:6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spans="1:6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spans="1:6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spans="1:6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spans="1:6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spans="1:6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spans="1:6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spans="1:6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spans="1:6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spans="1:6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spans="1:6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spans="1:6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spans="1:6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spans="1:6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spans="1:6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spans="1:6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spans="1:6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spans="1:6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spans="1:6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spans="1:6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spans="1:6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spans="1:6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spans="1:6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spans="1:6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spans="1:6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spans="1:6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spans="1:6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spans="1:6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spans="1:6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spans="1:6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spans="1:6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spans="1:6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spans="1:6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spans="1:6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spans="1:6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spans="1:6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spans="1:6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spans="1:6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spans="1:6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spans="1:6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spans="1:6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spans="1:6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spans="1:6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spans="1:6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spans="1:6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spans="1:6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spans="1:6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spans="1:6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spans="1:6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spans="1:6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spans="1:6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spans="1:6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spans="1:6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spans="1:6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spans="1:6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spans="1:6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spans="1:6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spans="1:6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spans="1:6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spans="1:6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spans="1:6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spans="1: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spans="1:6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spans="1:6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spans="1:6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spans="1:6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spans="1:6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spans="1:6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spans="1:6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spans="1:6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spans="1:6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spans="1:6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spans="1:6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spans="1:6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spans="1:6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spans="1:6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spans="1:6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spans="1:6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spans="1:6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spans="1:6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spans="1:6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spans="1:6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spans="1:6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spans="1:6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spans="1:6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spans="1:6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spans="1:6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spans="1:6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spans="1:6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spans="1:6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spans="1:6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spans="1:6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spans="1:6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spans="1:6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spans="1:6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spans="1:6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spans="1:6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C119:K166" xr:uid="{00000000-0009-0000-0000-000005000000}"/>
  <mergeCells count="9">
    <mergeCell ref="E110:H110"/>
    <mergeCell ref="E112:H112"/>
    <mergeCell ref="L2:V2"/>
    <mergeCell ref="E7:H7"/>
    <mergeCell ref="E9:H9"/>
    <mergeCell ref="E18:H18"/>
    <mergeCell ref="E27:H27"/>
    <mergeCell ref="E85:H85"/>
    <mergeCell ref="E87:H87"/>
  </mergeCells>
  <pageMargins left="0.39370078740157483" right="0.39370078740157483" top="0.39370078740157483" bottom="0.39370078740157483" header="0" footer="0"/>
  <pageSetup paperSize="9" scale="65" orientation="portrait" r:id="rId1"/>
  <headerFooter>
    <oddFooter>&amp;CStrana &amp;P z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0"/>
  <sheetViews>
    <sheetView showGridLines="0" workbookViewId="0"/>
  </sheetViews>
  <sheetFormatPr defaultColWidth="16.83203125" defaultRowHeight="15" customHeight="1"/>
  <cols>
    <col min="1" max="1" width="8.33203125" customWidth="1"/>
    <col min="2" max="2" width="1.6640625" customWidth="1"/>
    <col min="3" max="3" width="25" customWidth="1"/>
    <col min="4" max="4" width="75.83203125" customWidth="1"/>
    <col min="5" max="5" width="13.33203125" customWidth="1"/>
    <col min="6" max="6" width="20" customWidth="1"/>
    <col min="7" max="7" width="1.6640625" customWidth="1"/>
    <col min="8" max="8" width="8.33203125" customWidth="1"/>
  </cols>
  <sheetData>
    <row r="1" spans="1:26" ht="11.2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6.75" customHeight="1">
      <c r="A3" s="2"/>
      <c r="B3" s="4"/>
      <c r="C3" s="5"/>
      <c r="D3" s="5"/>
      <c r="E3" s="5"/>
      <c r="F3" s="5"/>
      <c r="G3" s="5"/>
      <c r="H3" s="6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4.75" customHeight="1">
      <c r="A4" s="2"/>
      <c r="B4" s="6"/>
      <c r="C4" s="7" t="s">
        <v>1361</v>
      </c>
      <c r="D4" s="2"/>
      <c r="E4" s="2"/>
      <c r="F4" s="2"/>
      <c r="G4" s="2"/>
      <c r="H4" s="6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" customHeight="1">
      <c r="A5" s="2"/>
      <c r="B5" s="6"/>
      <c r="C5" s="10" t="s">
        <v>13</v>
      </c>
      <c r="D5" s="225" t="s">
        <v>14</v>
      </c>
      <c r="E5" s="200"/>
      <c r="F5" s="200"/>
      <c r="G5" s="2"/>
      <c r="H5" s="6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6.75" customHeight="1">
      <c r="A6" s="2"/>
      <c r="B6" s="6"/>
      <c r="C6" s="12" t="s">
        <v>16</v>
      </c>
      <c r="D6" s="223" t="s">
        <v>17</v>
      </c>
      <c r="E6" s="200"/>
      <c r="F6" s="200"/>
      <c r="G6" s="2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>
      <c r="A7" s="2"/>
      <c r="B7" s="6"/>
      <c r="C7" s="13" t="s">
        <v>22</v>
      </c>
      <c r="D7" s="42" t="str">
        <f>'Rekapitulace stavby'!AN8</f>
        <v>1. 4. 2026</v>
      </c>
      <c r="E7" s="2"/>
      <c r="F7" s="2"/>
      <c r="G7" s="2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0.5" customHeight="1">
      <c r="A8" s="18"/>
      <c r="B8" s="19"/>
      <c r="C8" s="18"/>
      <c r="D8" s="18"/>
      <c r="E8" s="18"/>
      <c r="F8" s="18"/>
      <c r="G8" s="18"/>
      <c r="H8" s="19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9.25" customHeight="1">
      <c r="A9" s="108"/>
      <c r="B9" s="109"/>
      <c r="C9" s="110" t="s">
        <v>57</v>
      </c>
      <c r="D9" s="111" t="s">
        <v>58</v>
      </c>
      <c r="E9" s="111" t="s">
        <v>113</v>
      </c>
      <c r="F9" s="112" t="s">
        <v>1362</v>
      </c>
      <c r="G9" s="108"/>
      <c r="H9" s="109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</row>
    <row r="10" spans="1:26" ht="26.25" customHeight="1">
      <c r="A10" s="18"/>
      <c r="B10" s="19"/>
      <c r="C10" s="191" t="s">
        <v>87</v>
      </c>
      <c r="D10" s="191" t="s">
        <v>88</v>
      </c>
      <c r="E10" s="18"/>
      <c r="F10" s="18"/>
      <c r="G10" s="18"/>
      <c r="H10" s="19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6.5" customHeight="1">
      <c r="A11" s="18"/>
      <c r="B11" s="19"/>
      <c r="C11" s="192" t="s">
        <v>152</v>
      </c>
      <c r="D11" s="193" t="s">
        <v>1</v>
      </c>
      <c r="E11" s="194" t="s">
        <v>1</v>
      </c>
      <c r="F11" s="195">
        <v>401.38099999999997</v>
      </c>
      <c r="G11" s="18"/>
      <c r="H11" s="19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6.5" customHeight="1">
      <c r="A12" s="18"/>
      <c r="B12" s="19"/>
      <c r="C12" s="196" t="s">
        <v>1</v>
      </c>
      <c r="D12" s="196" t="s">
        <v>925</v>
      </c>
      <c r="E12" s="3" t="s">
        <v>1</v>
      </c>
      <c r="F12" s="197">
        <v>253.13900000000001</v>
      </c>
      <c r="G12" s="18"/>
      <c r="H12" s="19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6.5" customHeight="1">
      <c r="A13" s="18"/>
      <c r="B13" s="19"/>
      <c r="C13" s="196" t="s">
        <v>1</v>
      </c>
      <c r="D13" s="196" t="s">
        <v>926</v>
      </c>
      <c r="E13" s="3" t="s">
        <v>1</v>
      </c>
      <c r="F13" s="197">
        <v>0</v>
      </c>
      <c r="G13" s="18"/>
      <c r="H13" s="19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6.5" customHeight="1">
      <c r="A14" s="18"/>
      <c r="B14" s="19"/>
      <c r="C14" s="196" t="s">
        <v>1</v>
      </c>
      <c r="D14" s="196" t="s">
        <v>396</v>
      </c>
      <c r="E14" s="3" t="s">
        <v>1</v>
      </c>
      <c r="F14" s="197">
        <v>0</v>
      </c>
      <c r="G14" s="18"/>
      <c r="H14" s="19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6.5" customHeight="1">
      <c r="A15" s="18"/>
      <c r="B15" s="19"/>
      <c r="C15" s="196" t="s">
        <v>1</v>
      </c>
      <c r="D15" s="196" t="s">
        <v>927</v>
      </c>
      <c r="E15" s="3" t="s">
        <v>1</v>
      </c>
      <c r="F15" s="197">
        <v>6.7450000000000001</v>
      </c>
      <c r="G15" s="18"/>
      <c r="H15" s="19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6.5" customHeight="1">
      <c r="A16" s="18"/>
      <c r="B16" s="19"/>
      <c r="C16" s="196" t="s">
        <v>1</v>
      </c>
      <c r="D16" s="196" t="s">
        <v>928</v>
      </c>
      <c r="E16" s="3" t="s">
        <v>1</v>
      </c>
      <c r="F16" s="197">
        <v>10.65</v>
      </c>
      <c r="G16" s="18"/>
      <c r="H16" s="19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6.5" customHeight="1">
      <c r="A17" s="18"/>
      <c r="B17" s="19"/>
      <c r="C17" s="196" t="s">
        <v>1</v>
      </c>
      <c r="D17" s="196" t="s">
        <v>929</v>
      </c>
      <c r="E17" s="3" t="s">
        <v>1</v>
      </c>
      <c r="F17" s="197">
        <v>3.42</v>
      </c>
      <c r="G17" s="18"/>
      <c r="H17" s="1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6.5" customHeight="1">
      <c r="A18" s="18"/>
      <c r="B18" s="19"/>
      <c r="C18" s="196" t="s">
        <v>1</v>
      </c>
      <c r="D18" s="196" t="s">
        <v>930</v>
      </c>
      <c r="E18" s="3" t="s">
        <v>1</v>
      </c>
      <c r="F18" s="197">
        <v>8.6999999999999993</v>
      </c>
      <c r="G18" s="18"/>
      <c r="H18" s="19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6.5" customHeight="1">
      <c r="A19" s="18"/>
      <c r="B19" s="19"/>
      <c r="C19" s="196" t="s">
        <v>1</v>
      </c>
      <c r="D19" s="196" t="s">
        <v>931</v>
      </c>
      <c r="E19" s="3" t="s">
        <v>1</v>
      </c>
      <c r="F19" s="197">
        <v>11.31</v>
      </c>
      <c r="G19" s="18"/>
      <c r="H19" s="19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6.5" customHeight="1">
      <c r="A20" s="18"/>
      <c r="B20" s="19"/>
      <c r="C20" s="196" t="s">
        <v>1</v>
      </c>
      <c r="D20" s="196" t="s">
        <v>932</v>
      </c>
      <c r="E20" s="3" t="s">
        <v>1</v>
      </c>
      <c r="F20" s="197">
        <v>12.18</v>
      </c>
      <c r="G20" s="18"/>
      <c r="H20" s="19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6.5" customHeight="1">
      <c r="A21" s="18"/>
      <c r="B21" s="19"/>
      <c r="C21" s="196" t="s">
        <v>1</v>
      </c>
      <c r="D21" s="196" t="s">
        <v>933</v>
      </c>
      <c r="E21" s="3" t="s">
        <v>1</v>
      </c>
      <c r="F21" s="197">
        <v>13.92</v>
      </c>
      <c r="G21" s="18"/>
      <c r="H21" s="19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6.5" customHeight="1">
      <c r="A22" s="18"/>
      <c r="B22" s="19"/>
      <c r="C22" s="196" t="s">
        <v>1</v>
      </c>
      <c r="D22" s="196" t="s">
        <v>934</v>
      </c>
      <c r="E22" s="3" t="s">
        <v>1</v>
      </c>
      <c r="F22" s="197">
        <v>3.78</v>
      </c>
      <c r="G22" s="18"/>
      <c r="H22" s="19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6.5" customHeight="1">
      <c r="A23" s="18"/>
      <c r="B23" s="19"/>
      <c r="C23" s="196" t="s">
        <v>1</v>
      </c>
      <c r="D23" s="196" t="s">
        <v>935</v>
      </c>
      <c r="E23" s="3" t="s">
        <v>1</v>
      </c>
      <c r="F23" s="197">
        <v>9.2750000000000004</v>
      </c>
      <c r="G23" s="18"/>
      <c r="H23" s="19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6.5" customHeight="1">
      <c r="A24" s="18"/>
      <c r="B24" s="19"/>
      <c r="C24" s="196" t="s">
        <v>1</v>
      </c>
      <c r="D24" s="196" t="s">
        <v>936</v>
      </c>
      <c r="E24" s="3" t="s">
        <v>1</v>
      </c>
      <c r="F24" s="197">
        <v>3.6120000000000001</v>
      </c>
      <c r="G24" s="18"/>
      <c r="H24" s="19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6.5" customHeight="1">
      <c r="A25" s="18"/>
      <c r="B25" s="19"/>
      <c r="C25" s="196" t="s">
        <v>1</v>
      </c>
      <c r="D25" s="196" t="s">
        <v>369</v>
      </c>
      <c r="E25" s="3" t="s">
        <v>1</v>
      </c>
      <c r="F25" s="197">
        <v>0</v>
      </c>
      <c r="G25" s="18"/>
      <c r="H25" s="19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6.5" customHeight="1">
      <c r="A26" s="18"/>
      <c r="B26" s="19"/>
      <c r="C26" s="196" t="s">
        <v>1</v>
      </c>
      <c r="D26" s="196" t="s">
        <v>417</v>
      </c>
      <c r="E26" s="3" t="s">
        <v>1</v>
      </c>
      <c r="F26" s="197">
        <v>6.1050000000000004</v>
      </c>
      <c r="G26" s="18"/>
      <c r="H26" s="19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6.5" customHeight="1">
      <c r="A27" s="18"/>
      <c r="B27" s="19"/>
      <c r="C27" s="196" t="s">
        <v>1</v>
      </c>
      <c r="D27" s="196" t="s">
        <v>937</v>
      </c>
      <c r="E27" s="3" t="s">
        <v>1</v>
      </c>
      <c r="F27" s="197">
        <v>2.8</v>
      </c>
      <c r="G27" s="18"/>
      <c r="H27" s="19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6.5" customHeight="1">
      <c r="A28" s="18"/>
      <c r="B28" s="19"/>
      <c r="C28" s="196" t="s">
        <v>1</v>
      </c>
      <c r="D28" s="196" t="s">
        <v>938</v>
      </c>
      <c r="E28" s="3" t="s">
        <v>1</v>
      </c>
      <c r="F28" s="197">
        <v>5.36</v>
      </c>
      <c r="G28" s="18"/>
      <c r="H28" s="19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6.5" customHeight="1">
      <c r="A29" s="18"/>
      <c r="B29" s="19"/>
      <c r="C29" s="196" t="s">
        <v>1</v>
      </c>
      <c r="D29" s="196" t="s">
        <v>420</v>
      </c>
      <c r="E29" s="3" t="s">
        <v>1</v>
      </c>
      <c r="F29" s="197">
        <v>10.385</v>
      </c>
      <c r="G29" s="18"/>
      <c r="H29" s="19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6.5" customHeight="1">
      <c r="A30" s="18"/>
      <c r="B30" s="19"/>
      <c r="C30" s="196" t="s">
        <v>1</v>
      </c>
      <c r="D30" s="196" t="s">
        <v>939</v>
      </c>
      <c r="E30" s="3" t="s">
        <v>1</v>
      </c>
      <c r="F30" s="197">
        <v>40</v>
      </c>
      <c r="G30" s="18"/>
      <c r="H30" s="19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6.5" customHeight="1">
      <c r="A31" s="18"/>
      <c r="B31" s="19"/>
      <c r="C31" s="196" t="s">
        <v>152</v>
      </c>
      <c r="D31" s="196" t="s">
        <v>218</v>
      </c>
      <c r="E31" s="3" t="s">
        <v>1</v>
      </c>
      <c r="F31" s="197">
        <v>401.38099999999997</v>
      </c>
      <c r="G31" s="18"/>
      <c r="H31" s="19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6.5" customHeight="1">
      <c r="A32" s="18"/>
      <c r="B32" s="19"/>
      <c r="C32" s="198" t="s">
        <v>1363</v>
      </c>
      <c r="D32" s="18"/>
      <c r="E32" s="18"/>
      <c r="F32" s="18"/>
      <c r="G32" s="18"/>
      <c r="H32" s="19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6.5" customHeight="1">
      <c r="A33" s="18"/>
      <c r="B33" s="19"/>
      <c r="C33" s="196" t="s">
        <v>922</v>
      </c>
      <c r="D33" s="196" t="s">
        <v>923</v>
      </c>
      <c r="E33" s="3" t="s">
        <v>197</v>
      </c>
      <c r="F33" s="197">
        <v>401.38099999999997</v>
      </c>
      <c r="G33" s="18"/>
      <c r="H33" s="19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6.5" customHeight="1">
      <c r="A34" s="18"/>
      <c r="B34" s="19"/>
      <c r="C34" s="196" t="s">
        <v>918</v>
      </c>
      <c r="D34" s="196" t="s">
        <v>919</v>
      </c>
      <c r="E34" s="3" t="s">
        <v>197</v>
      </c>
      <c r="F34" s="197">
        <v>401.38099999999997</v>
      </c>
      <c r="G34" s="18"/>
      <c r="H34" s="19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6.5" customHeight="1">
      <c r="A35" s="18"/>
      <c r="B35" s="19"/>
      <c r="C35" s="192" t="s">
        <v>154</v>
      </c>
      <c r="D35" s="193" t="s">
        <v>1</v>
      </c>
      <c r="E35" s="194" t="s">
        <v>1</v>
      </c>
      <c r="F35" s="195">
        <v>79.290000000000006</v>
      </c>
      <c r="G35" s="18"/>
      <c r="H35" s="19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6.5" customHeight="1">
      <c r="A36" s="18"/>
      <c r="B36" s="19"/>
      <c r="C36" s="196" t="s">
        <v>1</v>
      </c>
      <c r="D36" s="196" t="s">
        <v>396</v>
      </c>
      <c r="E36" s="3" t="s">
        <v>1</v>
      </c>
      <c r="F36" s="197">
        <v>0</v>
      </c>
      <c r="G36" s="18"/>
      <c r="H36" s="19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6.5" customHeight="1">
      <c r="A37" s="18"/>
      <c r="B37" s="19"/>
      <c r="C37" s="196" t="s">
        <v>1</v>
      </c>
      <c r="D37" s="196" t="s">
        <v>887</v>
      </c>
      <c r="E37" s="3" t="s">
        <v>1</v>
      </c>
      <c r="F37" s="197">
        <v>13.32</v>
      </c>
      <c r="G37" s="18"/>
      <c r="H37" s="19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6.5" customHeight="1">
      <c r="A38" s="18"/>
      <c r="B38" s="19"/>
      <c r="C38" s="196" t="s">
        <v>1</v>
      </c>
      <c r="D38" s="196" t="s">
        <v>560</v>
      </c>
      <c r="E38" s="3" t="s">
        <v>1</v>
      </c>
      <c r="F38" s="197">
        <v>2.16</v>
      </c>
      <c r="G38" s="18"/>
      <c r="H38" s="19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6.5" customHeight="1">
      <c r="A39" s="18"/>
      <c r="B39" s="19"/>
      <c r="C39" s="196" t="s">
        <v>1</v>
      </c>
      <c r="D39" s="196" t="s">
        <v>888</v>
      </c>
      <c r="E39" s="3" t="s">
        <v>1</v>
      </c>
      <c r="F39" s="197">
        <v>2.88</v>
      </c>
      <c r="G39" s="18"/>
      <c r="H39" s="19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6.5" customHeight="1">
      <c r="A40" s="18"/>
      <c r="B40" s="19"/>
      <c r="C40" s="196" t="s">
        <v>1</v>
      </c>
      <c r="D40" s="196" t="s">
        <v>889</v>
      </c>
      <c r="E40" s="3" t="s">
        <v>1</v>
      </c>
      <c r="F40" s="197">
        <v>11.4</v>
      </c>
      <c r="G40" s="18"/>
      <c r="H40" s="19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6.5" customHeight="1">
      <c r="A41" s="18"/>
      <c r="B41" s="19"/>
      <c r="C41" s="196" t="s">
        <v>1</v>
      </c>
      <c r="D41" s="196" t="s">
        <v>890</v>
      </c>
      <c r="E41" s="3" t="s">
        <v>1</v>
      </c>
      <c r="F41" s="197">
        <v>9</v>
      </c>
      <c r="G41" s="18"/>
      <c r="H41" s="19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6.5" customHeight="1">
      <c r="A42" s="18"/>
      <c r="B42" s="19"/>
      <c r="C42" s="196" t="s">
        <v>1</v>
      </c>
      <c r="D42" s="196" t="s">
        <v>891</v>
      </c>
      <c r="E42" s="3" t="s">
        <v>1</v>
      </c>
      <c r="F42" s="197">
        <v>9.9</v>
      </c>
      <c r="G42" s="18"/>
      <c r="H42" s="19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6.5" customHeight="1">
      <c r="A43" s="18"/>
      <c r="B43" s="19"/>
      <c r="C43" s="196" t="s">
        <v>1</v>
      </c>
      <c r="D43" s="196" t="s">
        <v>565</v>
      </c>
      <c r="E43" s="3" t="s">
        <v>1</v>
      </c>
      <c r="F43" s="197">
        <v>15.3</v>
      </c>
      <c r="G43" s="18"/>
      <c r="H43" s="19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6.5" customHeight="1">
      <c r="A44" s="18"/>
      <c r="B44" s="19"/>
      <c r="C44" s="196" t="s">
        <v>1</v>
      </c>
      <c r="D44" s="196" t="s">
        <v>369</v>
      </c>
      <c r="E44" s="3" t="s">
        <v>1</v>
      </c>
      <c r="F44" s="197">
        <v>0</v>
      </c>
      <c r="G44" s="18"/>
      <c r="H44" s="19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6.5" customHeight="1">
      <c r="A45" s="18"/>
      <c r="B45" s="19"/>
      <c r="C45" s="196" t="s">
        <v>1</v>
      </c>
      <c r="D45" s="196" t="s">
        <v>892</v>
      </c>
      <c r="E45" s="3" t="s">
        <v>1</v>
      </c>
      <c r="F45" s="197">
        <v>8.85</v>
      </c>
      <c r="G45" s="18"/>
      <c r="H45" s="19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6.5" customHeight="1">
      <c r="A46" s="18"/>
      <c r="B46" s="19"/>
      <c r="C46" s="196" t="s">
        <v>1</v>
      </c>
      <c r="D46" s="196" t="s">
        <v>893</v>
      </c>
      <c r="E46" s="3" t="s">
        <v>1</v>
      </c>
      <c r="F46" s="197">
        <v>6.48</v>
      </c>
      <c r="G46" s="18"/>
      <c r="H46" s="19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6.5" customHeight="1">
      <c r="A47" s="18"/>
      <c r="B47" s="19"/>
      <c r="C47" s="196" t="s">
        <v>154</v>
      </c>
      <c r="D47" s="196" t="s">
        <v>218</v>
      </c>
      <c r="E47" s="3" t="s">
        <v>1</v>
      </c>
      <c r="F47" s="197">
        <v>79.290000000000006</v>
      </c>
      <c r="G47" s="18"/>
      <c r="H47" s="19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6.5" customHeight="1">
      <c r="A48" s="18"/>
      <c r="B48" s="19"/>
      <c r="C48" s="198" t="s">
        <v>1363</v>
      </c>
      <c r="D48" s="18"/>
      <c r="E48" s="18"/>
      <c r="F48" s="18"/>
      <c r="G48" s="18"/>
      <c r="H48" s="19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customHeight="1">
      <c r="A49" s="18"/>
      <c r="B49" s="19"/>
      <c r="C49" s="196" t="s">
        <v>884</v>
      </c>
      <c r="D49" s="196" t="s">
        <v>885</v>
      </c>
      <c r="E49" s="3" t="s">
        <v>197</v>
      </c>
      <c r="F49" s="197">
        <v>79.290000000000006</v>
      </c>
      <c r="G49" s="18"/>
      <c r="H49" s="19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6.5" customHeight="1">
      <c r="A50" s="18"/>
      <c r="B50" s="19"/>
      <c r="C50" s="196" t="s">
        <v>867</v>
      </c>
      <c r="D50" s="196" t="s">
        <v>868</v>
      </c>
      <c r="E50" s="3" t="s">
        <v>197</v>
      </c>
      <c r="F50" s="197">
        <v>79.290000000000006</v>
      </c>
      <c r="G50" s="18"/>
      <c r="H50" s="19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6.5" customHeight="1">
      <c r="A51" s="18"/>
      <c r="B51" s="19"/>
      <c r="C51" s="196" t="s">
        <v>895</v>
      </c>
      <c r="D51" s="196" t="s">
        <v>896</v>
      </c>
      <c r="E51" s="3" t="s">
        <v>197</v>
      </c>
      <c r="F51" s="197">
        <v>91.183999999999997</v>
      </c>
      <c r="G51" s="18"/>
      <c r="H51" s="19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6.5" customHeight="1">
      <c r="A52" s="18"/>
      <c r="B52" s="19"/>
      <c r="C52" s="192" t="s">
        <v>171</v>
      </c>
      <c r="D52" s="193" t="s">
        <v>1</v>
      </c>
      <c r="E52" s="194" t="s">
        <v>1</v>
      </c>
      <c r="F52" s="195">
        <v>52.183</v>
      </c>
      <c r="G52" s="18"/>
      <c r="H52" s="19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6.5" customHeight="1">
      <c r="A53" s="18"/>
      <c r="B53" s="19"/>
      <c r="C53" s="196" t="s">
        <v>1</v>
      </c>
      <c r="D53" s="196" t="s">
        <v>217</v>
      </c>
      <c r="E53" s="3" t="s">
        <v>1</v>
      </c>
      <c r="F53" s="197">
        <v>52.183</v>
      </c>
      <c r="G53" s="18"/>
      <c r="H53" s="19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6.5" customHeight="1">
      <c r="A54" s="18"/>
      <c r="B54" s="19"/>
      <c r="C54" s="196" t="s">
        <v>171</v>
      </c>
      <c r="D54" s="196" t="s">
        <v>218</v>
      </c>
      <c r="E54" s="3" t="s">
        <v>1</v>
      </c>
      <c r="F54" s="197">
        <v>52.183</v>
      </c>
      <c r="G54" s="18"/>
      <c r="H54" s="19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6.5" customHeight="1">
      <c r="A55" s="18"/>
      <c r="B55" s="19"/>
      <c r="C55" s="198" t="s">
        <v>1363</v>
      </c>
      <c r="D55" s="18"/>
      <c r="E55" s="18"/>
      <c r="F55" s="18"/>
      <c r="G55" s="18"/>
      <c r="H55" s="19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customHeight="1">
      <c r="A56" s="18"/>
      <c r="B56" s="19"/>
      <c r="C56" s="196" t="s">
        <v>213</v>
      </c>
      <c r="D56" s="196" t="s">
        <v>214</v>
      </c>
      <c r="E56" s="3" t="s">
        <v>215</v>
      </c>
      <c r="F56" s="197">
        <v>52.183</v>
      </c>
      <c r="G56" s="18"/>
      <c r="H56" s="19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customHeight="1">
      <c r="A57" s="18"/>
      <c r="B57" s="19"/>
      <c r="C57" s="196" t="s">
        <v>238</v>
      </c>
      <c r="D57" s="196" t="s">
        <v>239</v>
      </c>
      <c r="E57" s="3" t="s">
        <v>215</v>
      </c>
      <c r="F57" s="197">
        <v>57.103000000000002</v>
      </c>
      <c r="G57" s="18"/>
      <c r="H57" s="19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6.5" customHeight="1">
      <c r="A58" s="18"/>
      <c r="B58" s="19"/>
      <c r="C58" s="192" t="s">
        <v>156</v>
      </c>
      <c r="D58" s="193" t="s">
        <v>1</v>
      </c>
      <c r="E58" s="194" t="s">
        <v>1</v>
      </c>
      <c r="F58" s="195">
        <v>57.103000000000002</v>
      </c>
      <c r="G58" s="18"/>
      <c r="H58" s="19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6.5" customHeight="1">
      <c r="A59" s="18"/>
      <c r="B59" s="19"/>
      <c r="C59" s="196" t="s">
        <v>1</v>
      </c>
      <c r="D59" s="196" t="s">
        <v>241</v>
      </c>
      <c r="E59" s="3" t="s">
        <v>1</v>
      </c>
      <c r="F59" s="197">
        <v>57.103000000000002</v>
      </c>
      <c r="G59" s="18"/>
      <c r="H59" s="19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6.5" customHeight="1">
      <c r="A60" s="18"/>
      <c r="B60" s="19"/>
      <c r="C60" s="196" t="s">
        <v>156</v>
      </c>
      <c r="D60" s="196" t="s">
        <v>218</v>
      </c>
      <c r="E60" s="3" t="s">
        <v>1</v>
      </c>
      <c r="F60" s="197">
        <v>57.103000000000002</v>
      </c>
      <c r="G60" s="18"/>
      <c r="H60" s="19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6.5" customHeight="1">
      <c r="A61" s="18"/>
      <c r="B61" s="19"/>
      <c r="C61" s="198" t="s">
        <v>1363</v>
      </c>
      <c r="D61" s="18"/>
      <c r="E61" s="18"/>
      <c r="F61" s="18"/>
      <c r="G61" s="18"/>
      <c r="H61" s="19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customHeight="1">
      <c r="A62" s="18"/>
      <c r="B62" s="19"/>
      <c r="C62" s="196" t="s">
        <v>238</v>
      </c>
      <c r="D62" s="196" t="s">
        <v>239</v>
      </c>
      <c r="E62" s="3" t="s">
        <v>215</v>
      </c>
      <c r="F62" s="197">
        <v>57.103000000000002</v>
      </c>
      <c r="G62" s="18"/>
      <c r="H62" s="19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customHeight="1">
      <c r="A63" s="18"/>
      <c r="B63" s="19"/>
      <c r="C63" s="196" t="s">
        <v>243</v>
      </c>
      <c r="D63" s="196" t="s">
        <v>244</v>
      </c>
      <c r="E63" s="3" t="s">
        <v>245</v>
      </c>
      <c r="F63" s="197">
        <v>102.785</v>
      </c>
      <c r="G63" s="18"/>
      <c r="H63" s="19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6.5" customHeight="1">
      <c r="A64" s="18"/>
      <c r="B64" s="19"/>
      <c r="C64" s="196" t="s">
        <v>249</v>
      </c>
      <c r="D64" s="196" t="s">
        <v>250</v>
      </c>
      <c r="E64" s="3" t="s">
        <v>215</v>
      </c>
      <c r="F64" s="197">
        <v>57.103000000000002</v>
      </c>
      <c r="G64" s="18"/>
      <c r="H64" s="19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6.5" customHeight="1">
      <c r="A65" s="18"/>
      <c r="B65" s="19"/>
      <c r="C65" s="192" t="s">
        <v>169</v>
      </c>
      <c r="D65" s="193" t="s">
        <v>1</v>
      </c>
      <c r="E65" s="194" t="s">
        <v>1</v>
      </c>
      <c r="F65" s="195">
        <v>158.13</v>
      </c>
      <c r="G65" s="18"/>
      <c r="H65" s="19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6.5" customHeight="1">
      <c r="A66" s="18"/>
      <c r="B66" s="19"/>
      <c r="C66" s="196" t="s">
        <v>1</v>
      </c>
      <c r="D66" s="196" t="s">
        <v>362</v>
      </c>
      <c r="E66" s="3" t="s">
        <v>1</v>
      </c>
      <c r="F66" s="197">
        <v>0</v>
      </c>
      <c r="G66" s="18"/>
      <c r="H66" s="19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6.5" customHeight="1">
      <c r="A67" s="18"/>
      <c r="B67" s="19"/>
      <c r="C67" s="196" t="s">
        <v>1</v>
      </c>
      <c r="D67" s="196" t="s">
        <v>363</v>
      </c>
      <c r="E67" s="3" t="s">
        <v>1</v>
      </c>
      <c r="F67" s="197">
        <v>158.13</v>
      </c>
      <c r="G67" s="18"/>
      <c r="H67" s="19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6.5" customHeight="1">
      <c r="A68" s="18"/>
      <c r="B68" s="19"/>
      <c r="C68" s="196" t="s">
        <v>169</v>
      </c>
      <c r="D68" s="196" t="s">
        <v>218</v>
      </c>
      <c r="E68" s="3" t="s">
        <v>1</v>
      </c>
      <c r="F68" s="197">
        <v>158.13</v>
      </c>
      <c r="G68" s="18"/>
      <c r="H68" s="19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6.5" customHeight="1">
      <c r="A69" s="18"/>
      <c r="B69" s="19"/>
      <c r="C69" s="198" t="s">
        <v>1363</v>
      </c>
      <c r="D69" s="18"/>
      <c r="E69" s="18"/>
      <c r="F69" s="18"/>
      <c r="G69" s="18"/>
      <c r="H69" s="19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6.5" customHeight="1">
      <c r="A70" s="18"/>
      <c r="B70" s="19"/>
      <c r="C70" s="196" t="s">
        <v>359</v>
      </c>
      <c r="D70" s="196" t="s">
        <v>360</v>
      </c>
      <c r="E70" s="3" t="s">
        <v>197</v>
      </c>
      <c r="F70" s="197">
        <v>158.13</v>
      </c>
      <c r="G70" s="18"/>
      <c r="H70" s="19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customHeight="1">
      <c r="A71" s="18"/>
      <c r="B71" s="19"/>
      <c r="C71" s="196" t="s">
        <v>213</v>
      </c>
      <c r="D71" s="196" t="s">
        <v>214</v>
      </c>
      <c r="E71" s="3" t="s">
        <v>215</v>
      </c>
      <c r="F71" s="197">
        <v>52.183</v>
      </c>
      <c r="G71" s="18"/>
      <c r="H71" s="19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6.5" customHeight="1">
      <c r="A72" s="18"/>
      <c r="B72" s="19"/>
      <c r="C72" s="196" t="s">
        <v>253</v>
      </c>
      <c r="D72" s="196" t="s">
        <v>254</v>
      </c>
      <c r="E72" s="3" t="s">
        <v>197</v>
      </c>
      <c r="F72" s="197">
        <v>158.13</v>
      </c>
      <c r="G72" s="18"/>
      <c r="H72" s="19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6.5" customHeight="1">
      <c r="A73" s="18"/>
      <c r="B73" s="19"/>
      <c r="C73" s="196" t="s">
        <v>355</v>
      </c>
      <c r="D73" s="196" t="s">
        <v>356</v>
      </c>
      <c r="E73" s="3" t="s">
        <v>197</v>
      </c>
      <c r="F73" s="197">
        <v>158.13</v>
      </c>
      <c r="G73" s="18"/>
      <c r="H73" s="19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6.5" customHeight="1">
      <c r="A74" s="18"/>
      <c r="B74" s="19"/>
      <c r="C74" s="196" t="s">
        <v>454</v>
      </c>
      <c r="D74" s="196" t="s">
        <v>455</v>
      </c>
      <c r="E74" s="3" t="s">
        <v>197</v>
      </c>
      <c r="F74" s="197">
        <v>158.13</v>
      </c>
      <c r="G74" s="18"/>
      <c r="H74" s="19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6.5" customHeight="1">
      <c r="A75" s="18"/>
      <c r="B75" s="19"/>
      <c r="C75" s="192" t="s">
        <v>158</v>
      </c>
      <c r="D75" s="193" t="s">
        <v>1</v>
      </c>
      <c r="E75" s="194" t="s">
        <v>1</v>
      </c>
      <c r="F75" s="195">
        <v>88.6</v>
      </c>
      <c r="G75" s="18"/>
      <c r="H75" s="19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6.5" customHeight="1">
      <c r="A76" s="18"/>
      <c r="B76" s="19"/>
      <c r="C76" s="196" t="s">
        <v>1</v>
      </c>
      <c r="D76" s="196" t="s">
        <v>662</v>
      </c>
      <c r="E76" s="3" t="s">
        <v>1</v>
      </c>
      <c r="F76" s="197">
        <v>9.1</v>
      </c>
      <c r="G76" s="18"/>
      <c r="H76" s="19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6.5" customHeight="1">
      <c r="A77" s="18"/>
      <c r="B77" s="19"/>
      <c r="C77" s="196" t="s">
        <v>1</v>
      </c>
      <c r="D77" s="196" t="s">
        <v>663</v>
      </c>
      <c r="E77" s="3" t="s">
        <v>1</v>
      </c>
      <c r="F77" s="197">
        <v>3.8</v>
      </c>
      <c r="G77" s="18"/>
      <c r="H77" s="19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6.5" customHeight="1">
      <c r="A78" s="18"/>
      <c r="B78" s="19"/>
      <c r="C78" s="196" t="s">
        <v>1</v>
      </c>
      <c r="D78" s="196" t="s">
        <v>664</v>
      </c>
      <c r="E78" s="3" t="s">
        <v>1</v>
      </c>
      <c r="F78" s="197">
        <v>11.3</v>
      </c>
      <c r="G78" s="18"/>
      <c r="H78" s="19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6.5" customHeight="1">
      <c r="A79" s="18"/>
      <c r="B79" s="19"/>
      <c r="C79" s="196" t="s">
        <v>1</v>
      </c>
      <c r="D79" s="196" t="s">
        <v>665</v>
      </c>
      <c r="E79" s="3" t="s">
        <v>1</v>
      </c>
      <c r="F79" s="197">
        <v>17.399999999999999</v>
      </c>
      <c r="G79" s="18"/>
      <c r="H79" s="19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6.5" customHeight="1">
      <c r="A80" s="18"/>
      <c r="B80" s="19"/>
      <c r="C80" s="196" t="s">
        <v>1</v>
      </c>
      <c r="D80" s="196" t="s">
        <v>666</v>
      </c>
      <c r="E80" s="3" t="s">
        <v>1</v>
      </c>
      <c r="F80" s="197">
        <v>16.3</v>
      </c>
      <c r="G80" s="18"/>
      <c r="H80" s="19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6.5" customHeight="1">
      <c r="A81" s="18"/>
      <c r="B81" s="19"/>
      <c r="C81" s="196" t="s">
        <v>1</v>
      </c>
      <c r="D81" s="196" t="s">
        <v>667</v>
      </c>
      <c r="E81" s="3" t="s">
        <v>1</v>
      </c>
      <c r="F81" s="197">
        <v>9.9</v>
      </c>
      <c r="G81" s="18"/>
      <c r="H81" s="19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6.5" customHeight="1">
      <c r="A82" s="18"/>
      <c r="B82" s="19"/>
      <c r="C82" s="196" t="s">
        <v>1</v>
      </c>
      <c r="D82" s="196" t="s">
        <v>668</v>
      </c>
      <c r="E82" s="3" t="s">
        <v>1</v>
      </c>
      <c r="F82" s="197">
        <v>3.1</v>
      </c>
      <c r="G82" s="18"/>
      <c r="H82" s="19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6.5" customHeight="1">
      <c r="A83" s="18"/>
      <c r="B83" s="19"/>
      <c r="C83" s="196" t="s">
        <v>1</v>
      </c>
      <c r="D83" s="196" t="s">
        <v>669</v>
      </c>
      <c r="E83" s="3" t="s">
        <v>1</v>
      </c>
      <c r="F83" s="197">
        <v>2.7</v>
      </c>
      <c r="G83" s="18"/>
      <c r="H83" s="19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6.5" customHeight="1">
      <c r="A84" s="18"/>
      <c r="B84" s="19"/>
      <c r="C84" s="196" t="s">
        <v>1</v>
      </c>
      <c r="D84" s="196" t="s">
        <v>670</v>
      </c>
      <c r="E84" s="3" t="s">
        <v>1</v>
      </c>
      <c r="F84" s="197">
        <v>2.2000000000000002</v>
      </c>
      <c r="G84" s="18"/>
      <c r="H84" s="19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6.5" customHeight="1">
      <c r="A85" s="18"/>
      <c r="B85" s="19"/>
      <c r="C85" s="196" t="s">
        <v>1</v>
      </c>
      <c r="D85" s="196" t="s">
        <v>671</v>
      </c>
      <c r="E85" s="3" t="s">
        <v>1</v>
      </c>
      <c r="F85" s="197">
        <v>1.9</v>
      </c>
      <c r="G85" s="18"/>
      <c r="H85" s="19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6.5" customHeight="1">
      <c r="A86" s="18"/>
      <c r="B86" s="19"/>
      <c r="C86" s="196" t="s">
        <v>1</v>
      </c>
      <c r="D86" s="196" t="s">
        <v>672</v>
      </c>
      <c r="E86" s="3" t="s">
        <v>1</v>
      </c>
      <c r="F86" s="197">
        <v>4.4000000000000004</v>
      </c>
      <c r="G86" s="18"/>
      <c r="H86" s="19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6.5" customHeight="1">
      <c r="A87" s="18"/>
      <c r="B87" s="19"/>
      <c r="C87" s="196" t="s">
        <v>1</v>
      </c>
      <c r="D87" s="196" t="s">
        <v>369</v>
      </c>
      <c r="E87" s="3" t="s">
        <v>1</v>
      </c>
      <c r="F87" s="197">
        <v>0</v>
      </c>
      <c r="G87" s="18"/>
      <c r="H87" s="19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6.5" customHeight="1">
      <c r="A88" s="18"/>
      <c r="B88" s="19"/>
      <c r="C88" s="196" t="s">
        <v>1</v>
      </c>
      <c r="D88" s="196" t="s">
        <v>370</v>
      </c>
      <c r="E88" s="3" t="s">
        <v>1</v>
      </c>
      <c r="F88" s="197">
        <v>1.9</v>
      </c>
      <c r="G88" s="18"/>
      <c r="H88" s="19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6.5" customHeight="1">
      <c r="A89" s="18"/>
      <c r="B89" s="19"/>
      <c r="C89" s="196" t="s">
        <v>1</v>
      </c>
      <c r="D89" s="196" t="s">
        <v>371</v>
      </c>
      <c r="E89" s="3" t="s">
        <v>1</v>
      </c>
      <c r="F89" s="197">
        <v>2.4</v>
      </c>
      <c r="G89" s="18"/>
      <c r="H89" s="19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6.5" customHeight="1">
      <c r="A90" s="18"/>
      <c r="B90" s="19"/>
      <c r="C90" s="196" t="s">
        <v>1</v>
      </c>
      <c r="D90" s="196" t="s">
        <v>372</v>
      </c>
      <c r="E90" s="3" t="s">
        <v>1</v>
      </c>
      <c r="F90" s="197">
        <v>2.2000000000000002</v>
      </c>
      <c r="G90" s="18"/>
      <c r="H90" s="19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6.5" customHeight="1">
      <c r="A91" s="18"/>
      <c r="B91" s="19"/>
      <c r="C91" s="196" t="s">
        <v>158</v>
      </c>
      <c r="D91" s="196" t="s">
        <v>218</v>
      </c>
      <c r="E91" s="3" t="s">
        <v>1</v>
      </c>
      <c r="F91" s="197">
        <v>88.6</v>
      </c>
      <c r="G91" s="18"/>
      <c r="H91" s="19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6.5" customHeight="1">
      <c r="A92" s="18"/>
      <c r="B92" s="19"/>
      <c r="C92" s="198" t="s">
        <v>1363</v>
      </c>
      <c r="D92" s="18"/>
      <c r="E92" s="18"/>
      <c r="F92" s="18"/>
      <c r="G92" s="18"/>
      <c r="H92" s="19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customHeight="1">
      <c r="A93" s="18"/>
      <c r="B93" s="19"/>
      <c r="C93" s="196" t="s">
        <v>828</v>
      </c>
      <c r="D93" s="196" t="s">
        <v>829</v>
      </c>
      <c r="E93" s="3" t="s">
        <v>197</v>
      </c>
      <c r="F93" s="197">
        <v>88.6</v>
      </c>
      <c r="G93" s="18"/>
      <c r="H93" s="19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6.5" customHeight="1">
      <c r="A94" s="18"/>
      <c r="B94" s="19"/>
      <c r="C94" s="196" t="s">
        <v>801</v>
      </c>
      <c r="D94" s="196" t="s">
        <v>802</v>
      </c>
      <c r="E94" s="3" t="s">
        <v>197</v>
      </c>
      <c r="F94" s="197">
        <v>88.6</v>
      </c>
      <c r="G94" s="18"/>
      <c r="H94" s="19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6.5" customHeight="1">
      <c r="A95" s="18"/>
      <c r="B95" s="19"/>
      <c r="C95" s="196" t="s">
        <v>805</v>
      </c>
      <c r="D95" s="196" t="s">
        <v>806</v>
      </c>
      <c r="E95" s="3" t="s">
        <v>197</v>
      </c>
      <c r="F95" s="197">
        <v>88.6</v>
      </c>
      <c r="G95" s="18"/>
      <c r="H95" s="19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6.5" customHeight="1">
      <c r="A96" s="18"/>
      <c r="B96" s="19"/>
      <c r="C96" s="196" t="s">
        <v>809</v>
      </c>
      <c r="D96" s="196" t="s">
        <v>810</v>
      </c>
      <c r="E96" s="3" t="s">
        <v>197</v>
      </c>
      <c r="F96" s="197">
        <v>88.6</v>
      </c>
      <c r="G96" s="18"/>
      <c r="H96" s="19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6.5" customHeight="1">
      <c r="A97" s="18"/>
      <c r="B97" s="19"/>
      <c r="C97" s="196" t="s">
        <v>813</v>
      </c>
      <c r="D97" s="196" t="s">
        <v>814</v>
      </c>
      <c r="E97" s="3" t="s">
        <v>197</v>
      </c>
      <c r="F97" s="197">
        <v>88.6</v>
      </c>
      <c r="G97" s="18"/>
      <c r="H97" s="19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6.5" customHeight="1">
      <c r="A98" s="18"/>
      <c r="B98" s="19"/>
      <c r="C98" s="196" t="s">
        <v>462</v>
      </c>
      <c r="D98" s="196" t="s">
        <v>463</v>
      </c>
      <c r="E98" s="3" t="s">
        <v>197</v>
      </c>
      <c r="F98" s="197">
        <v>88.6</v>
      </c>
      <c r="G98" s="18"/>
      <c r="H98" s="19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6.5" customHeight="1">
      <c r="A99" s="18"/>
      <c r="B99" s="19"/>
      <c r="C99" s="196" t="s">
        <v>832</v>
      </c>
      <c r="D99" s="196" t="s">
        <v>833</v>
      </c>
      <c r="E99" s="3" t="s">
        <v>197</v>
      </c>
      <c r="F99" s="197">
        <v>112.066</v>
      </c>
      <c r="G99" s="18"/>
      <c r="H99" s="19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6.5" customHeight="1">
      <c r="A100" s="18"/>
      <c r="B100" s="19"/>
      <c r="C100" s="192" t="s">
        <v>160</v>
      </c>
      <c r="D100" s="193" t="s">
        <v>1</v>
      </c>
      <c r="E100" s="194" t="s">
        <v>1</v>
      </c>
      <c r="F100" s="195">
        <v>4.32</v>
      </c>
      <c r="G100" s="18"/>
      <c r="H100" s="19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6.5" customHeight="1">
      <c r="A101" s="18"/>
      <c r="B101" s="19"/>
      <c r="C101" s="196" t="s">
        <v>1</v>
      </c>
      <c r="D101" s="196" t="s">
        <v>200</v>
      </c>
      <c r="E101" s="3" t="s">
        <v>1</v>
      </c>
      <c r="F101" s="197">
        <v>0</v>
      </c>
      <c r="G101" s="18"/>
      <c r="H101" s="19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6.5" customHeight="1">
      <c r="A102" s="18"/>
      <c r="B102" s="19"/>
      <c r="C102" s="196" t="s">
        <v>1</v>
      </c>
      <c r="D102" s="196" t="s">
        <v>228</v>
      </c>
      <c r="E102" s="3" t="s">
        <v>1</v>
      </c>
      <c r="F102" s="197">
        <v>2.88</v>
      </c>
      <c r="G102" s="18"/>
      <c r="H102" s="19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6.5" customHeight="1">
      <c r="A103" s="18"/>
      <c r="B103" s="19"/>
      <c r="C103" s="196" t="s">
        <v>1</v>
      </c>
      <c r="D103" s="196" t="s">
        <v>229</v>
      </c>
      <c r="E103" s="3" t="s">
        <v>1</v>
      </c>
      <c r="F103" s="197">
        <v>0.72</v>
      </c>
      <c r="G103" s="18"/>
      <c r="H103" s="19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6.5" customHeight="1">
      <c r="A104" s="18"/>
      <c r="B104" s="19"/>
      <c r="C104" s="196" t="s">
        <v>1</v>
      </c>
      <c r="D104" s="196" t="s">
        <v>230</v>
      </c>
      <c r="E104" s="3" t="s">
        <v>1</v>
      </c>
      <c r="F104" s="197">
        <v>0.48</v>
      </c>
      <c r="G104" s="18"/>
      <c r="H104" s="19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6.5" customHeight="1">
      <c r="A105" s="18"/>
      <c r="B105" s="19"/>
      <c r="C105" s="196" t="s">
        <v>1</v>
      </c>
      <c r="D105" s="196" t="s">
        <v>231</v>
      </c>
      <c r="E105" s="3" t="s">
        <v>1</v>
      </c>
      <c r="F105" s="197">
        <v>0.24</v>
      </c>
      <c r="G105" s="18"/>
      <c r="H105" s="19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6.5" customHeight="1">
      <c r="A106" s="18"/>
      <c r="B106" s="19"/>
      <c r="C106" s="196" t="s">
        <v>160</v>
      </c>
      <c r="D106" s="196" t="s">
        <v>218</v>
      </c>
      <c r="E106" s="3" t="s">
        <v>1</v>
      </c>
      <c r="F106" s="197">
        <v>4.32</v>
      </c>
      <c r="G106" s="18"/>
      <c r="H106" s="19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6.5" customHeight="1">
      <c r="A107" s="18"/>
      <c r="B107" s="19"/>
      <c r="C107" s="198" t="s">
        <v>1363</v>
      </c>
      <c r="D107" s="18"/>
      <c r="E107" s="18"/>
      <c r="F107" s="18"/>
      <c r="G107" s="18"/>
      <c r="H107" s="19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customHeight="1">
      <c r="A108" s="18"/>
      <c r="B108" s="19"/>
      <c r="C108" s="196" t="s">
        <v>225</v>
      </c>
      <c r="D108" s="196" t="s">
        <v>226</v>
      </c>
      <c r="E108" s="3" t="s">
        <v>215</v>
      </c>
      <c r="F108" s="197">
        <v>4.32</v>
      </c>
      <c r="G108" s="18"/>
      <c r="H108" s="19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customHeight="1">
      <c r="A109" s="18"/>
      <c r="B109" s="19"/>
      <c r="C109" s="196" t="s">
        <v>238</v>
      </c>
      <c r="D109" s="196" t="s">
        <v>239</v>
      </c>
      <c r="E109" s="3" t="s">
        <v>215</v>
      </c>
      <c r="F109" s="197">
        <v>57.103000000000002</v>
      </c>
      <c r="G109" s="18"/>
      <c r="H109" s="19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6.5" customHeight="1">
      <c r="A110" s="18"/>
      <c r="B110" s="19"/>
      <c r="C110" s="192" t="s">
        <v>162</v>
      </c>
      <c r="D110" s="193" t="s">
        <v>1</v>
      </c>
      <c r="E110" s="194" t="s">
        <v>1</v>
      </c>
      <c r="F110" s="195">
        <v>246.63900000000001</v>
      </c>
      <c r="G110" s="18"/>
      <c r="H110" s="19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6.5" customHeight="1">
      <c r="A111" s="18"/>
      <c r="B111" s="19"/>
      <c r="C111" s="196" t="s">
        <v>1</v>
      </c>
      <c r="D111" s="196" t="s">
        <v>396</v>
      </c>
      <c r="E111" s="3" t="s">
        <v>1</v>
      </c>
      <c r="F111" s="197">
        <v>0</v>
      </c>
      <c r="G111" s="18"/>
      <c r="H111" s="19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6.5" customHeight="1">
      <c r="A112" s="18"/>
      <c r="B112" s="19"/>
      <c r="C112" s="196" t="s">
        <v>1</v>
      </c>
      <c r="D112" s="196" t="s">
        <v>397</v>
      </c>
      <c r="E112" s="3" t="s">
        <v>1</v>
      </c>
      <c r="F112" s="197">
        <v>41.76</v>
      </c>
      <c r="G112" s="18"/>
      <c r="H112" s="19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6.5" customHeight="1">
      <c r="A113" s="18"/>
      <c r="B113" s="19"/>
      <c r="C113" s="196" t="s">
        <v>1</v>
      </c>
      <c r="D113" s="196" t="s">
        <v>398</v>
      </c>
      <c r="E113" s="3" t="s">
        <v>1</v>
      </c>
      <c r="F113" s="197">
        <v>-2.9550000000000001</v>
      </c>
      <c r="G113" s="18"/>
      <c r="H113" s="19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6.5" customHeight="1">
      <c r="A114" s="18"/>
      <c r="B114" s="19"/>
      <c r="C114" s="196" t="s">
        <v>1</v>
      </c>
      <c r="D114" s="196" t="s">
        <v>399</v>
      </c>
      <c r="E114" s="3" t="s">
        <v>1</v>
      </c>
      <c r="F114" s="197">
        <v>3.69</v>
      </c>
      <c r="G114" s="18"/>
      <c r="H114" s="19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6.5" customHeight="1">
      <c r="A115" s="18"/>
      <c r="B115" s="19"/>
      <c r="C115" s="196" t="s">
        <v>1</v>
      </c>
      <c r="D115" s="196" t="s">
        <v>400</v>
      </c>
      <c r="E115" s="3" t="s">
        <v>1</v>
      </c>
      <c r="F115" s="197">
        <v>31.9</v>
      </c>
      <c r="G115" s="18"/>
      <c r="H115" s="19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6.5" customHeight="1">
      <c r="A116" s="18"/>
      <c r="B116" s="19"/>
      <c r="C116" s="196" t="s">
        <v>1</v>
      </c>
      <c r="D116" s="196" t="s">
        <v>401</v>
      </c>
      <c r="E116" s="3" t="s">
        <v>1</v>
      </c>
      <c r="F116" s="197">
        <v>-7.56</v>
      </c>
      <c r="G116" s="18"/>
      <c r="H116" s="19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6.5" customHeight="1">
      <c r="A117" s="18"/>
      <c r="B117" s="19"/>
      <c r="C117" s="196" t="s">
        <v>1</v>
      </c>
      <c r="D117" s="196" t="s">
        <v>402</v>
      </c>
      <c r="E117" s="3" t="s">
        <v>1</v>
      </c>
      <c r="F117" s="197">
        <v>1.2629999999999999</v>
      </c>
      <c r="G117" s="18"/>
      <c r="H117" s="19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6.5" customHeight="1">
      <c r="A118" s="18"/>
      <c r="B118" s="19"/>
      <c r="C118" s="196" t="s">
        <v>1</v>
      </c>
      <c r="D118" s="196" t="s">
        <v>403</v>
      </c>
      <c r="E118" s="3" t="s">
        <v>1</v>
      </c>
      <c r="F118" s="197">
        <v>1.3879999999999999</v>
      </c>
      <c r="G118" s="18"/>
      <c r="H118" s="19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6.5" customHeight="1">
      <c r="A119" s="18"/>
      <c r="B119" s="19"/>
      <c r="C119" s="196" t="s">
        <v>1</v>
      </c>
      <c r="D119" s="196" t="s">
        <v>404</v>
      </c>
      <c r="E119" s="3" t="s">
        <v>1</v>
      </c>
      <c r="F119" s="197">
        <v>58.08</v>
      </c>
      <c r="G119" s="18"/>
      <c r="H119" s="19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6.5" customHeight="1">
      <c r="A120" s="18"/>
      <c r="B120" s="19"/>
      <c r="C120" s="196" t="s">
        <v>1</v>
      </c>
      <c r="D120" s="196" t="s">
        <v>405</v>
      </c>
      <c r="E120" s="3" t="s">
        <v>1</v>
      </c>
      <c r="F120" s="197">
        <v>-5.0999999999999996</v>
      </c>
      <c r="G120" s="18"/>
      <c r="H120" s="19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6.5" customHeight="1">
      <c r="A121" s="18"/>
      <c r="B121" s="19"/>
      <c r="C121" s="196" t="s">
        <v>1</v>
      </c>
      <c r="D121" s="196" t="s">
        <v>406</v>
      </c>
      <c r="E121" s="3" t="s">
        <v>1</v>
      </c>
      <c r="F121" s="197">
        <v>1.02</v>
      </c>
      <c r="G121" s="18"/>
      <c r="H121" s="19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6.5" customHeight="1">
      <c r="A122" s="18"/>
      <c r="B122" s="19"/>
      <c r="C122" s="196" t="s">
        <v>1</v>
      </c>
      <c r="D122" s="196" t="s">
        <v>407</v>
      </c>
      <c r="E122" s="3" t="s">
        <v>1</v>
      </c>
      <c r="F122" s="197">
        <v>1.25</v>
      </c>
      <c r="G122" s="18"/>
      <c r="H122" s="19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6.5" customHeight="1">
      <c r="A123" s="18"/>
      <c r="B123" s="19"/>
      <c r="C123" s="196" t="s">
        <v>1</v>
      </c>
      <c r="D123" s="196" t="s">
        <v>408</v>
      </c>
      <c r="E123" s="3" t="s">
        <v>1</v>
      </c>
      <c r="F123" s="197">
        <v>35.67</v>
      </c>
      <c r="G123" s="18"/>
      <c r="H123" s="19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6.5" customHeight="1">
      <c r="A124" s="18"/>
      <c r="B124" s="19"/>
      <c r="C124" s="196" t="s">
        <v>1</v>
      </c>
      <c r="D124" s="196" t="s">
        <v>409</v>
      </c>
      <c r="E124" s="3" t="s">
        <v>1</v>
      </c>
      <c r="F124" s="197">
        <v>-5.8659999999999997</v>
      </c>
      <c r="G124" s="18"/>
      <c r="H124" s="19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6.5" customHeight="1">
      <c r="A125" s="18"/>
      <c r="B125" s="19"/>
      <c r="C125" s="196" t="s">
        <v>1</v>
      </c>
      <c r="D125" s="196" t="s">
        <v>407</v>
      </c>
      <c r="E125" s="3" t="s">
        <v>1</v>
      </c>
      <c r="F125" s="197">
        <v>1.25</v>
      </c>
      <c r="G125" s="18"/>
      <c r="H125" s="19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6.5" customHeight="1">
      <c r="A126" s="18"/>
      <c r="B126" s="19"/>
      <c r="C126" s="196" t="s">
        <v>1</v>
      </c>
      <c r="D126" s="196" t="s">
        <v>410</v>
      </c>
      <c r="E126" s="3" t="s">
        <v>1</v>
      </c>
      <c r="F126" s="197">
        <v>28.42</v>
      </c>
      <c r="G126" s="18"/>
      <c r="H126" s="19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6.5" customHeight="1">
      <c r="A127" s="18"/>
      <c r="B127" s="19"/>
      <c r="C127" s="196" t="s">
        <v>1</v>
      </c>
      <c r="D127" s="196" t="s">
        <v>411</v>
      </c>
      <c r="E127" s="3" t="s">
        <v>1</v>
      </c>
      <c r="F127" s="197">
        <v>-1.379</v>
      </c>
      <c r="G127" s="18"/>
      <c r="H127" s="19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6.5" customHeight="1">
      <c r="A128" s="18"/>
      <c r="B128" s="19"/>
      <c r="C128" s="196" t="s">
        <v>1</v>
      </c>
      <c r="D128" s="196" t="s">
        <v>412</v>
      </c>
      <c r="E128" s="3" t="s">
        <v>1</v>
      </c>
      <c r="F128" s="197">
        <v>11.02</v>
      </c>
      <c r="G128" s="18"/>
      <c r="H128" s="19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6.5" customHeight="1">
      <c r="A129" s="18"/>
      <c r="B129" s="19"/>
      <c r="C129" s="196" t="s">
        <v>1</v>
      </c>
      <c r="D129" s="196" t="s">
        <v>411</v>
      </c>
      <c r="E129" s="3" t="s">
        <v>1</v>
      </c>
      <c r="F129" s="197">
        <v>-1.379</v>
      </c>
      <c r="G129" s="18"/>
      <c r="H129" s="19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6.5" customHeight="1">
      <c r="A130" s="18"/>
      <c r="B130" s="19"/>
      <c r="C130" s="196" t="s">
        <v>1</v>
      </c>
      <c r="D130" s="196" t="s">
        <v>413</v>
      </c>
      <c r="E130" s="3" t="s">
        <v>1</v>
      </c>
      <c r="F130" s="197">
        <v>2.25</v>
      </c>
      <c r="G130" s="18"/>
      <c r="H130" s="19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6.5" customHeight="1">
      <c r="A131" s="18"/>
      <c r="B131" s="19"/>
      <c r="C131" s="196" t="s">
        <v>1</v>
      </c>
      <c r="D131" s="196" t="s">
        <v>414</v>
      </c>
      <c r="E131" s="3" t="s">
        <v>1</v>
      </c>
      <c r="F131" s="197">
        <v>1.8919999999999999</v>
      </c>
      <c r="G131" s="18"/>
      <c r="H131" s="19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6.5" customHeight="1">
      <c r="A132" s="18"/>
      <c r="B132" s="19"/>
      <c r="C132" s="196" t="s">
        <v>1</v>
      </c>
      <c r="D132" s="196" t="s">
        <v>415</v>
      </c>
      <c r="E132" s="3" t="s">
        <v>1</v>
      </c>
      <c r="F132" s="197">
        <v>6.8250000000000002</v>
      </c>
      <c r="G132" s="18"/>
      <c r="H132" s="19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6.5" customHeight="1">
      <c r="A133" s="18"/>
      <c r="B133" s="19"/>
      <c r="C133" s="196" t="s">
        <v>1</v>
      </c>
      <c r="D133" s="196" t="s">
        <v>416</v>
      </c>
      <c r="E133" s="3" t="s">
        <v>1</v>
      </c>
      <c r="F133" s="197">
        <v>15.84</v>
      </c>
      <c r="G133" s="18"/>
      <c r="H133" s="19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6.5" customHeight="1">
      <c r="A134" s="18"/>
      <c r="B134" s="19"/>
      <c r="C134" s="196" t="s">
        <v>1</v>
      </c>
      <c r="D134" s="196" t="s">
        <v>369</v>
      </c>
      <c r="E134" s="3" t="s">
        <v>1</v>
      </c>
      <c r="F134" s="197">
        <v>0</v>
      </c>
      <c r="G134" s="18"/>
      <c r="H134" s="19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6.5" customHeight="1">
      <c r="A135" s="18"/>
      <c r="B135" s="19"/>
      <c r="C135" s="196" t="s">
        <v>1</v>
      </c>
      <c r="D135" s="196" t="s">
        <v>417</v>
      </c>
      <c r="E135" s="3" t="s">
        <v>1</v>
      </c>
      <c r="F135" s="197">
        <v>6.1050000000000004</v>
      </c>
      <c r="G135" s="18"/>
      <c r="H135" s="19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6.5" customHeight="1">
      <c r="A136" s="18"/>
      <c r="B136" s="19"/>
      <c r="C136" s="196" t="s">
        <v>1</v>
      </c>
      <c r="D136" s="196" t="s">
        <v>418</v>
      </c>
      <c r="E136" s="3" t="s">
        <v>1</v>
      </c>
      <c r="F136" s="197">
        <v>3.5</v>
      </c>
      <c r="G136" s="18"/>
      <c r="H136" s="19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6.5" customHeight="1">
      <c r="A137" s="18"/>
      <c r="B137" s="19"/>
      <c r="C137" s="196" t="s">
        <v>1</v>
      </c>
      <c r="D137" s="196" t="s">
        <v>419</v>
      </c>
      <c r="E137" s="3" t="s">
        <v>1</v>
      </c>
      <c r="F137" s="197">
        <v>7.37</v>
      </c>
      <c r="G137" s="18"/>
      <c r="H137" s="19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6.5" customHeight="1">
      <c r="A138" s="18"/>
      <c r="B138" s="19"/>
      <c r="C138" s="196" t="s">
        <v>1</v>
      </c>
      <c r="D138" s="196" t="s">
        <v>420</v>
      </c>
      <c r="E138" s="3" t="s">
        <v>1</v>
      </c>
      <c r="F138" s="197">
        <v>10.385</v>
      </c>
      <c r="G138" s="18"/>
      <c r="H138" s="19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6.5" customHeight="1">
      <c r="A139" s="18"/>
      <c r="B139" s="19"/>
      <c r="C139" s="196" t="s">
        <v>162</v>
      </c>
      <c r="D139" s="196" t="s">
        <v>218</v>
      </c>
      <c r="E139" s="3" t="s">
        <v>1</v>
      </c>
      <c r="F139" s="197">
        <v>246.63900000000001</v>
      </c>
      <c r="G139" s="18"/>
      <c r="H139" s="19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6.5" customHeight="1">
      <c r="A140" s="18"/>
      <c r="B140" s="19"/>
      <c r="C140" s="198" t="s">
        <v>1363</v>
      </c>
      <c r="D140" s="18"/>
      <c r="E140" s="18"/>
      <c r="F140" s="18"/>
      <c r="G140" s="18"/>
      <c r="H140" s="19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customHeight="1">
      <c r="A141" s="18"/>
      <c r="B141" s="19"/>
      <c r="C141" s="196" t="s">
        <v>393</v>
      </c>
      <c r="D141" s="196" t="s">
        <v>394</v>
      </c>
      <c r="E141" s="3" t="s">
        <v>197</v>
      </c>
      <c r="F141" s="197">
        <v>246.63900000000001</v>
      </c>
      <c r="G141" s="18"/>
      <c r="H141" s="19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6.5" customHeight="1">
      <c r="A142" s="18"/>
      <c r="B142" s="19"/>
      <c r="C142" s="196" t="s">
        <v>922</v>
      </c>
      <c r="D142" s="196" t="s">
        <v>923</v>
      </c>
      <c r="E142" s="3" t="s">
        <v>197</v>
      </c>
      <c r="F142" s="197">
        <v>401.38099999999997</v>
      </c>
      <c r="G142" s="18"/>
      <c r="H142" s="19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customHeight="1">
      <c r="A143" s="18"/>
      <c r="B143" s="19"/>
      <c r="C143" s="196" t="s">
        <v>551</v>
      </c>
      <c r="D143" s="196" t="s">
        <v>552</v>
      </c>
      <c r="E143" s="3" t="s">
        <v>197</v>
      </c>
      <c r="F143" s="197">
        <v>246.63900000000001</v>
      </c>
      <c r="G143" s="18"/>
      <c r="H143" s="19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6.5" customHeight="1">
      <c r="A144" s="18"/>
      <c r="B144" s="19"/>
      <c r="C144" s="192" t="s">
        <v>164</v>
      </c>
      <c r="D144" s="193" t="s">
        <v>1</v>
      </c>
      <c r="E144" s="194" t="s">
        <v>1</v>
      </c>
      <c r="F144" s="195">
        <v>6.5</v>
      </c>
      <c r="G144" s="18"/>
      <c r="H144" s="19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6.5" customHeight="1">
      <c r="A145" s="18"/>
      <c r="B145" s="19"/>
      <c r="C145" s="196" t="s">
        <v>1</v>
      </c>
      <c r="D145" s="196" t="s">
        <v>369</v>
      </c>
      <c r="E145" s="3" t="s">
        <v>1</v>
      </c>
      <c r="F145" s="197">
        <v>0</v>
      </c>
      <c r="G145" s="18"/>
      <c r="H145" s="19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6.5" customHeight="1">
      <c r="A146" s="18"/>
      <c r="B146" s="19"/>
      <c r="C146" s="196" t="s">
        <v>1</v>
      </c>
      <c r="D146" s="196" t="s">
        <v>370</v>
      </c>
      <c r="E146" s="3" t="s">
        <v>1</v>
      </c>
      <c r="F146" s="197">
        <v>1.9</v>
      </c>
      <c r="G146" s="18"/>
      <c r="H146" s="19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6.5" customHeight="1">
      <c r="A147" s="18"/>
      <c r="B147" s="19"/>
      <c r="C147" s="196" t="s">
        <v>1</v>
      </c>
      <c r="D147" s="196" t="s">
        <v>371</v>
      </c>
      <c r="E147" s="3" t="s">
        <v>1</v>
      </c>
      <c r="F147" s="197">
        <v>2.4</v>
      </c>
      <c r="G147" s="18"/>
      <c r="H147" s="19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6.5" customHeight="1">
      <c r="A148" s="18"/>
      <c r="B148" s="19"/>
      <c r="C148" s="196" t="s">
        <v>1</v>
      </c>
      <c r="D148" s="196" t="s">
        <v>372</v>
      </c>
      <c r="E148" s="3" t="s">
        <v>1</v>
      </c>
      <c r="F148" s="197">
        <v>2.2000000000000002</v>
      </c>
      <c r="G148" s="18"/>
      <c r="H148" s="19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6.5" customHeight="1">
      <c r="A149" s="18"/>
      <c r="B149" s="19"/>
      <c r="C149" s="196" t="s">
        <v>164</v>
      </c>
      <c r="D149" s="196" t="s">
        <v>218</v>
      </c>
      <c r="E149" s="3" t="s">
        <v>1</v>
      </c>
      <c r="F149" s="197">
        <v>6.5</v>
      </c>
      <c r="G149" s="18"/>
      <c r="H149" s="19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6.5" customHeight="1">
      <c r="A150" s="18"/>
      <c r="B150" s="19"/>
      <c r="C150" s="198" t="s">
        <v>1363</v>
      </c>
      <c r="D150" s="18"/>
      <c r="E150" s="18"/>
      <c r="F150" s="18"/>
      <c r="G150" s="18"/>
      <c r="H150" s="19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customHeight="1">
      <c r="A151" s="18"/>
      <c r="B151" s="19"/>
      <c r="C151" s="196" t="s">
        <v>366</v>
      </c>
      <c r="D151" s="196" t="s">
        <v>367</v>
      </c>
      <c r="E151" s="3" t="s">
        <v>197</v>
      </c>
      <c r="F151" s="197">
        <v>6.5</v>
      </c>
      <c r="G151" s="18"/>
      <c r="H151" s="19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6.5" customHeight="1">
      <c r="A152" s="18"/>
      <c r="B152" s="19"/>
      <c r="C152" s="196" t="s">
        <v>922</v>
      </c>
      <c r="D152" s="196" t="s">
        <v>923</v>
      </c>
      <c r="E152" s="3" t="s">
        <v>197</v>
      </c>
      <c r="F152" s="197">
        <v>401.38099999999997</v>
      </c>
      <c r="G152" s="18"/>
      <c r="H152" s="19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customHeight="1">
      <c r="A153" s="18"/>
      <c r="B153" s="19"/>
      <c r="C153" s="196" t="s">
        <v>547</v>
      </c>
      <c r="D153" s="196" t="s">
        <v>548</v>
      </c>
      <c r="E153" s="3" t="s">
        <v>197</v>
      </c>
      <c r="F153" s="197">
        <v>6.5</v>
      </c>
      <c r="G153" s="18"/>
      <c r="H153" s="19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6.5" customHeight="1">
      <c r="A154" s="18"/>
      <c r="B154" s="19"/>
      <c r="C154" s="192" t="s">
        <v>167</v>
      </c>
      <c r="D154" s="193" t="s">
        <v>1</v>
      </c>
      <c r="E154" s="194" t="s">
        <v>1</v>
      </c>
      <c r="F154" s="195">
        <v>0.6</v>
      </c>
      <c r="G154" s="18"/>
      <c r="H154" s="19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6.5" customHeight="1">
      <c r="A155" s="18"/>
      <c r="B155" s="19"/>
      <c r="C155" s="196" t="s">
        <v>1</v>
      </c>
      <c r="D155" s="196" t="s">
        <v>222</v>
      </c>
      <c r="E155" s="3" t="s">
        <v>1</v>
      </c>
      <c r="F155" s="197">
        <v>0</v>
      </c>
      <c r="G155" s="18"/>
      <c r="H155" s="19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6.5" customHeight="1">
      <c r="A156" s="18"/>
      <c r="B156" s="19"/>
      <c r="C156" s="196" t="s">
        <v>1</v>
      </c>
      <c r="D156" s="196" t="s">
        <v>236</v>
      </c>
      <c r="E156" s="3" t="s">
        <v>1</v>
      </c>
      <c r="F156" s="197">
        <v>0.6</v>
      </c>
      <c r="G156" s="18"/>
      <c r="H156" s="19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6.5" customHeight="1">
      <c r="A157" s="18"/>
      <c r="B157" s="19"/>
      <c r="C157" s="196" t="s">
        <v>167</v>
      </c>
      <c r="D157" s="196" t="s">
        <v>218</v>
      </c>
      <c r="E157" s="3" t="s">
        <v>1</v>
      </c>
      <c r="F157" s="197">
        <v>0.6</v>
      </c>
      <c r="G157" s="18"/>
      <c r="H157" s="19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6.5" customHeight="1">
      <c r="A158" s="18"/>
      <c r="B158" s="19"/>
      <c r="C158" s="198" t="s">
        <v>1363</v>
      </c>
      <c r="D158" s="18"/>
      <c r="E158" s="18"/>
      <c r="F158" s="18"/>
      <c r="G158" s="18"/>
      <c r="H158" s="19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6.5" customHeight="1">
      <c r="A159" s="18"/>
      <c r="B159" s="19"/>
      <c r="C159" s="196" t="s">
        <v>233</v>
      </c>
      <c r="D159" s="196" t="s">
        <v>234</v>
      </c>
      <c r="E159" s="3" t="s">
        <v>215</v>
      </c>
      <c r="F159" s="197">
        <v>0.6</v>
      </c>
      <c r="G159" s="18"/>
      <c r="H159" s="19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customHeight="1">
      <c r="A160" s="18"/>
      <c r="B160" s="19"/>
      <c r="C160" s="196" t="s">
        <v>238</v>
      </c>
      <c r="D160" s="196" t="s">
        <v>239</v>
      </c>
      <c r="E160" s="3" t="s">
        <v>215</v>
      </c>
      <c r="F160" s="197">
        <v>57.103000000000002</v>
      </c>
      <c r="G160" s="18"/>
      <c r="H160" s="19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6.75" customHeight="1">
      <c r="A161" s="18"/>
      <c r="B161" s="32"/>
      <c r="C161" s="33"/>
      <c r="D161" s="33"/>
      <c r="E161" s="33"/>
      <c r="F161" s="33"/>
      <c r="G161" s="33"/>
      <c r="H161" s="19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</row>
    <row r="177" spans="1:8" ht="15.75" customHeight="1">
      <c r="A177" s="2"/>
      <c r="B177" s="2"/>
      <c r="C177" s="2"/>
      <c r="D177" s="2"/>
      <c r="E177" s="2"/>
      <c r="F177" s="2"/>
      <c r="G177" s="2"/>
      <c r="H177" s="2"/>
    </row>
    <row r="178" spans="1:8" ht="15.75" customHeight="1">
      <c r="A178" s="2"/>
      <c r="B178" s="2"/>
      <c r="C178" s="2"/>
      <c r="D178" s="2"/>
      <c r="E178" s="2"/>
      <c r="F178" s="2"/>
      <c r="G178" s="2"/>
      <c r="H178" s="2"/>
    </row>
    <row r="179" spans="1:8" ht="15.75" customHeight="1">
      <c r="A179" s="2"/>
      <c r="B179" s="2"/>
      <c r="C179" s="2"/>
      <c r="D179" s="2"/>
      <c r="E179" s="2"/>
      <c r="F179" s="2"/>
      <c r="G179" s="2"/>
      <c r="H179" s="2"/>
    </row>
    <row r="180" spans="1:8" ht="15.75" customHeight="1">
      <c r="A180" s="2"/>
      <c r="B180" s="2"/>
      <c r="C180" s="2"/>
      <c r="D180" s="2"/>
      <c r="E180" s="2"/>
      <c r="F180" s="2"/>
      <c r="G180" s="2"/>
      <c r="H180" s="2"/>
    </row>
    <row r="181" spans="1:8" ht="15.75" customHeight="1">
      <c r="A181" s="2"/>
      <c r="B181" s="2"/>
      <c r="C181" s="2"/>
      <c r="D181" s="2"/>
      <c r="E181" s="2"/>
      <c r="F181" s="2"/>
      <c r="G181" s="2"/>
      <c r="H181" s="2"/>
    </row>
    <row r="182" spans="1:8" ht="15.75" customHeight="1">
      <c r="A182" s="2"/>
      <c r="B182" s="2"/>
      <c r="C182" s="2"/>
      <c r="D182" s="2"/>
      <c r="E182" s="2"/>
      <c r="F182" s="2"/>
      <c r="G182" s="2"/>
      <c r="H182" s="2"/>
    </row>
    <row r="183" spans="1:8" ht="15.75" customHeight="1">
      <c r="A183" s="2"/>
      <c r="B183" s="2"/>
      <c r="C183" s="2"/>
      <c r="D183" s="2"/>
      <c r="E183" s="2"/>
      <c r="F183" s="2"/>
      <c r="G183" s="2"/>
      <c r="H183" s="2"/>
    </row>
    <row r="184" spans="1:8" ht="15.75" customHeight="1">
      <c r="A184" s="2"/>
      <c r="B184" s="2"/>
      <c r="C184" s="2"/>
      <c r="D184" s="2"/>
      <c r="E184" s="2"/>
      <c r="F184" s="2"/>
      <c r="G184" s="2"/>
      <c r="H184" s="2"/>
    </row>
    <row r="185" spans="1:8" ht="15.75" customHeight="1">
      <c r="A185" s="2"/>
      <c r="B185" s="2"/>
      <c r="C185" s="2"/>
      <c r="D185" s="2"/>
      <c r="E185" s="2"/>
      <c r="F185" s="2"/>
      <c r="G185" s="2"/>
      <c r="H185" s="2"/>
    </row>
    <row r="186" spans="1:8" ht="15.75" customHeight="1">
      <c r="A186" s="2"/>
      <c r="B186" s="2"/>
      <c r="C186" s="2"/>
      <c r="D186" s="2"/>
      <c r="E186" s="2"/>
      <c r="F186" s="2"/>
      <c r="G186" s="2"/>
      <c r="H186" s="2"/>
    </row>
    <row r="187" spans="1:8" ht="15.75" customHeight="1">
      <c r="A187" s="2"/>
      <c r="B187" s="2"/>
      <c r="C187" s="2"/>
      <c r="D187" s="2"/>
      <c r="E187" s="2"/>
      <c r="F187" s="2"/>
      <c r="G187" s="2"/>
      <c r="H187" s="2"/>
    </row>
    <row r="188" spans="1:8" ht="15.75" customHeight="1">
      <c r="A188" s="2"/>
      <c r="B188" s="2"/>
      <c r="C188" s="2"/>
      <c r="D188" s="2"/>
      <c r="E188" s="2"/>
      <c r="F188" s="2"/>
      <c r="G188" s="2"/>
      <c r="H188" s="2"/>
    </row>
    <row r="189" spans="1:8" ht="15.75" customHeight="1">
      <c r="A189" s="2"/>
      <c r="B189" s="2"/>
      <c r="C189" s="2"/>
      <c r="D189" s="2"/>
      <c r="E189" s="2"/>
      <c r="F189" s="2"/>
      <c r="G189" s="2"/>
      <c r="H189" s="2"/>
    </row>
    <row r="190" spans="1:8" ht="15.75" customHeight="1">
      <c r="A190" s="2"/>
      <c r="B190" s="2"/>
      <c r="C190" s="2"/>
      <c r="D190" s="2"/>
      <c r="E190" s="2"/>
      <c r="F190" s="2"/>
      <c r="G190" s="2"/>
      <c r="H190" s="2"/>
    </row>
    <row r="191" spans="1:8" ht="15.75" customHeight="1">
      <c r="A191" s="2"/>
      <c r="B191" s="2"/>
      <c r="C191" s="2"/>
      <c r="D191" s="2"/>
      <c r="E191" s="2"/>
      <c r="F191" s="2"/>
      <c r="G191" s="2"/>
      <c r="H191" s="2"/>
    </row>
    <row r="192" spans="1:8" ht="15.75" customHeight="1">
      <c r="A192" s="2"/>
      <c r="B192" s="2"/>
      <c r="C192" s="2"/>
      <c r="D192" s="2"/>
      <c r="E192" s="2"/>
      <c r="F192" s="2"/>
      <c r="G192" s="2"/>
      <c r="H192" s="2"/>
    </row>
    <row r="193" spans="1:8" ht="15.75" customHeight="1">
      <c r="A193" s="2"/>
      <c r="B193" s="2"/>
      <c r="C193" s="2"/>
      <c r="D193" s="2"/>
      <c r="E193" s="2"/>
      <c r="F193" s="2"/>
      <c r="G193" s="2"/>
      <c r="H193" s="2"/>
    </row>
    <row r="194" spans="1:8" ht="15.75" customHeight="1">
      <c r="A194" s="2"/>
      <c r="B194" s="2"/>
      <c r="C194" s="2"/>
      <c r="D194" s="2"/>
      <c r="E194" s="2"/>
      <c r="F194" s="2"/>
      <c r="G194" s="2"/>
      <c r="H194" s="2"/>
    </row>
    <row r="195" spans="1:8" ht="15.75" customHeight="1">
      <c r="A195" s="2"/>
      <c r="B195" s="2"/>
      <c r="C195" s="2"/>
      <c r="D195" s="2"/>
      <c r="E195" s="2"/>
      <c r="F195" s="2"/>
      <c r="G195" s="2"/>
      <c r="H195" s="2"/>
    </row>
    <row r="196" spans="1:8" ht="15.75" customHeight="1">
      <c r="A196" s="2"/>
      <c r="B196" s="2"/>
      <c r="C196" s="2"/>
      <c r="D196" s="2"/>
      <c r="E196" s="2"/>
      <c r="F196" s="2"/>
      <c r="G196" s="2"/>
      <c r="H196" s="2"/>
    </row>
    <row r="197" spans="1:8" ht="15.75" customHeight="1">
      <c r="A197" s="2"/>
      <c r="B197" s="2"/>
      <c r="C197" s="2"/>
      <c r="D197" s="2"/>
      <c r="E197" s="2"/>
      <c r="F197" s="2"/>
      <c r="G197" s="2"/>
      <c r="H197" s="2"/>
    </row>
    <row r="198" spans="1:8" ht="15.75" customHeight="1">
      <c r="A198" s="2"/>
      <c r="B198" s="2"/>
      <c r="C198" s="2"/>
      <c r="D198" s="2"/>
      <c r="E198" s="2"/>
      <c r="F198" s="2"/>
      <c r="G198" s="2"/>
      <c r="H198" s="2"/>
    </row>
    <row r="199" spans="1:8" ht="15.75" customHeight="1">
      <c r="A199" s="2"/>
      <c r="B199" s="2"/>
      <c r="C199" s="2"/>
      <c r="D199" s="2"/>
      <c r="E199" s="2"/>
      <c r="F199" s="2"/>
      <c r="G199" s="2"/>
      <c r="H199" s="2"/>
    </row>
    <row r="200" spans="1:8" ht="15.75" customHeight="1">
      <c r="A200" s="2"/>
      <c r="B200" s="2"/>
      <c r="C200" s="2"/>
      <c r="D200" s="2"/>
      <c r="E200" s="2"/>
      <c r="F200" s="2"/>
      <c r="G200" s="2"/>
      <c r="H200" s="2"/>
    </row>
    <row r="201" spans="1:8" ht="15.75" customHeight="1">
      <c r="A201" s="2"/>
      <c r="B201" s="2"/>
      <c r="C201" s="2"/>
      <c r="D201" s="2"/>
      <c r="E201" s="2"/>
      <c r="F201" s="2"/>
      <c r="G201" s="2"/>
      <c r="H201" s="2"/>
    </row>
    <row r="202" spans="1:8" ht="15.75" customHeight="1">
      <c r="A202" s="2"/>
      <c r="B202" s="2"/>
      <c r="C202" s="2"/>
      <c r="D202" s="2"/>
      <c r="E202" s="2"/>
      <c r="F202" s="2"/>
      <c r="G202" s="2"/>
      <c r="H202" s="2"/>
    </row>
    <row r="203" spans="1:8" ht="15.75" customHeight="1">
      <c r="A203" s="2"/>
      <c r="B203" s="2"/>
      <c r="C203" s="2"/>
      <c r="D203" s="2"/>
      <c r="E203" s="2"/>
      <c r="F203" s="2"/>
      <c r="G203" s="2"/>
      <c r="H203" s="2"/>
    </row>
    <row r="204" spans="1:8" ht="15.75" customHeight="1">
      <c r="A204" s="2"/>
      <c r="B204" s="2"/>
      <c r="C204" s="2"/>
      <c r="D204" s="2"/>
      <c r="E204" s="2"/>
      <c r="F204" s="2"/>
      <c r="G204" s="2"/>
      <c r="H204" s="2"/>
    </row>
    <row r="205" spans="1:8" ht="15.75" customHeight="1">
      <c r="A205" s="2"/>
      <c r="B205" s="2"/>
      <c r="C205" s="2"/>
      <c r="D205" s="2"/>
      <c r="E205" s="2"/>
      <c r="F205" s="2"/>
      <c r="G205" s="2"/>
      <c r="H205" s="2"/>
    </row>
    <row r="206" spans="1:8" ht="15.75" customHeight="1">
      <c r="A206" s="2"/>
      <c r="B206" s="2"/>
      <c r="C206" s="2"/>
      <c r="D206" s="2"/>
      <c r="E206" s="2"/>
      <c r="F206" s="2"/>
      <c r="G206" s="2"/>
      <c r="H206" s="2"/>
    </row>
    <row r="207" spans="1:8" ht="15.75" customHeight="1">
      <c r="A207" s="2"/>
      <c r="B207" s="2"/>
      <c r="C207" s="2"/>
      <c r="D207" s="2"/>
      <c r="E207" s="2"/>
      <c r="F207" s="2"/>
      <c r="G207" s="2"/>
      <c r="H207" s="2"/>
    </row>
    <row r="208" spans="1:8" ht="15.75" customHeight="1">
      <c r="A208" s="2"/>
      <c r="B208" s="2"/>
      <c r="C208" s="2"/>
      <c r="D208" s="2"/>
      <c r="E208" s="2"/>
      <c r="F208" s="2"/>
      <c r="G208" s="2"/>
      <c r="H208" s="2"/>
    </row>
    <row r="209" spans="1:8" ht="15.75" customHeight="1">
      <c r="A209" s="2"/>
      <c r="B209" s="2"/>
      <c r="C209" s="2"/>
      <c r="D209" s="2"/>
      <c r="E209" s="2"/>
      <c r="F209" s="2"/>
      <c r="G209" s="2"/>
      <c r="H209" s="2"/>
    </row>
    <row r="210" spans="1:8" ht="15.75" customHeight="1">
      <c r="A210" s="2"/>
      <c r="B210" s="2"/>
      <c r="C210" s="2"/>
      <c r="D210" s="2"/>
      <c r="E210" s="2"/>
      <c r="F210" s="2"/>
      <c r="G210" s="2"/>
      <c r="H210" s="2"/>
    </row>
    <row r="211" spans="1:8" ht="15.75" customHeight="1">
      <c r="A211" s="2"/>
      <c r="B211" s="2"/>
      <c r="C211" s="2"/>
      <c r="D211" s="2"/>
      <c r="E211" s="2"/>
      <c r="F211" s="2"/>
      <c r="G211" s="2"/>
      <c r="H211" s="2"/>
    </row>
    <row r="212" spans="1:8" ht="15.75" customHeight="1">
      <c r="A212" s="2"/>
      <c r="B212" s="2"/>
      <c r="C212" s="2"/>
      <c r="D212" s="2"/>
      <c r="E212" s="2"/>
      <c r="F212" s="2"/>
      <c r="G212" s="2"/>
      <c r="H212" s="2"/>
    </row>
    <row r="213" spans="1:8" ht="15.75" customHeight="1">
      <c r="A213" s="2"/>
      <c r="B213" s="2"/>
      <c r="C213" s="2"/>
      <c r="D213" s="2"/>
      <c r="E213" s="2"/>
      <c r="F213" s="2"/>
      <c r="G213" s="2"/>
      <c r="H213" s="2"/>
    </row>
    <row r="214" spans="1:8" ht="15.75" customHeight="1">
      <c r="A214" s="2"/>
      <c r="B214" s="2"/>
      <c r="C214" s="2"/>
      <c r="D214" s="2"/>
      <c r="E214" s="2"/>
      <c r="F214" s="2"/>
      <c r="G214" s="2"/>
      <c r="H214" s="2"/>
    </row>
    <row r="215" spans="1:8" ht="15.75" customHeight="1">
      <c r="A215" s="2"/>
      <c r="B215" s="2"/>
      <c r="C215" s="2"/>
      <c r="D215" s="2"/>
      <c r="E215" s="2"/>
      <c r="F215" s="2"/>
      <c r="G215" s="2"/>
      <c r="H215" s="2"/>
    </row>
    <row r="216" spans="1:8" ht="15.75" customHeight="1">
      <c r="A216" s="2"/>
      <c r="B216" s="2"/>
      <c r="C216" s="2"/>
      <c r="D216" s="2"/>
      <c r="E216" s="2"/>
      <c r="F216" s="2"/>
      <c r="G216" s="2"/>
      <c r="H216" s="2"/>
    </row>
    <row r="217" spans="1:8" ht="15.75" customHeight="1">
      <c r="A217" s="2"/>
      <c r="B217" s="2"/>
      <c r="C217" s="2"/>
      <c r="D217" s="2"/>
      <c r="E217" s="2"/>
      <c r="F217" s="2"/>
      <c r="G217" s="2"/>
      <c r="H217" s="2"/>
    </row>
    <row r="218" spans="1:8" ht="15.75" customHeight="1">
      <c r="A218" s="2"/>
      <c r="B218" s="2"/>
      <c r="C218" s="2"/>
      <c r="D218" s="2"/>
      <c r="E218" s="2"/>
      <c r="F218" s="2"/>
      <c r="G218" s="2"/>
      <c r="H218" s="2"/>
    </row>
    <row r="219" spans="1:8" ht="15.75" customHeight="1">
      <c r="A219" s="2"/>
      <c r="B219" s="2"/>
      <c r="C219" s="2"/>
      <c r="D219" s="2"/>
      <c r="E219" s="2"/>
      <c r="F219" s="2"/>
      <c r="G219" s="2"/>
      <c r="H219" s="2"/>
    </row>
    <row r="220" spans="1:8" ht="15.75" customHeight="1">
      <c r="A220" s="2"/>
      <c r="B220" s="2"/>
      <c r="C220" s="2"/>
      <c r="D220" s="2"/>
      <c r="E220" s="2"/>
      <c r="F220" s="2"/>
      <c r="G220" s="2"/>
      <c r="H220" s="2"/>
    </row>
    <row r="221" spans="1:8" ht="15.75" customHeight="1">
      <c r="A221" s="2"/>
      <c r="B221" s="2"/>
      <c r="C221" s="2"/>
      <c r="D221" s="2"/>
      <c r="E221" s="2"/>
      <c r="F221" s="2"/>
      <c r="G221" s="2"/>
      <c r="H221" s="2"/>
    </row>
    <row r="222" spans="1:8" ht="15.75" customHeight="1">
      <c r="A222" s="2"/>
      <c r="B222" s="2"/>
      <c r="C222" s="2"/>
      <c r="D222" s="2"/>
      <c r="E222" s="2"/>
      <c r="F222" s="2"/>
      <c r="G222" s="2"/>
      <c r="H222" s="2"/>
    </row>
    <row r="223" spans="1:8" ht="15.75" customHeight="1">
      <c r="A223" s="2"/>
      <c r="B223" s="2"/>
      <c r="C223" s="2"/>
      <c r="D223" s="2"/>
      <c r="E223" s="2"/>
      <c r="F223" s="2"/>
      <c r="G223" s="2"/>
      <c r="H223" s="2"/>
    </row>
    <row r="224" spans="1:8" ht="15.75" customHeight="1">
      <c r="A224" s="2"/>
      <c r="B224" s="2"/>
      <c r="C224" s="2"/>
      <c r="D224" s="2"/>
      <c r="E224" s="2"/>
      <c r="F224" s="2"/>
      <c r="G224" s="2"/>
      <c r="H224" s="2"/>
    </row>
    <row r="225" spans="1:8" ht="15.75" customHeight="1">
      <c r="A225" s="2"/>
      <c r="B225" s="2"/>
      <c r="C225" s="2"/>
      <c r="D225" s="2"/>
      <c r="E225" s="2"/>
      <c r="F225" s="2"/>
      <c r="G225" s="2"/>
      <c r="H225" s="2"/>
    </row>
    <row r="226" spans="1:8" ht="15.75" customHeight="1">
      <c r="A226" s="2"/>
      <c r="B226" s="2"/>
      <c r="C226" s="2"/>
      <c r="D226" s="2"/>
      <c r="E226" s="2"/>
      <c r="F226" s="2"/>
      <c r="G226" s="2"/>
      <c r="H226" s="2"/>
    </row>
    <row r="227" spans="1:8" ht="15.75" customHeight="1">
      <c r="A227" s="2"/>
      <c r="B227" s="2"/>
      <c r="C227" s="2"/>
      <c r="D227" s="2"/>
      <c r="E227" s="2"/>
      <c r="F227" s="2"/>
      <c r="G227" s="2"/>
      <c r="H227" s="2"/>
    </row>
    <row r="228" spans="1:8" ht="15.75" customHeight="1">
      <c r="A228" s="2"/>
      <c r="B228" s="2"/>
      <c r="C228" s="2"/>
      <c r="D228" s="2"/>
      <c r="E228" s="2"/>
      <c r="F228" s="2"/>
      <c r="G228" s="2"/>
      <c r="H228" s="2"/>
    </row>
    <row r="229" spans="1:8" ht="15.75" customHeight="1">
      <c r="A229" s="2"/>
      <c r="B229" s="2"/>
      <c r="C229" s="2"/>
      <c r="D229" s="2"/>
      <c r="E229" s="2"/>
      <c r="F229" s="2"/>
      <c r="G229" s="2"/>
      <c r="H229" s="2"/>
    </row>
    <row r="230" spans="1:8" ht="15.75" customHeight="1">
      <c r="A230" s="2"/>
      <c r="B230" s="2"/>
      <c r="C230" s="2"/>
      <c r="D230" s="2"/>
      <c r="E230" s="2"/>
      <c r="F230" s="2"/>
      <c r="G230" s="2"/>
      <c r="H230" s="2"/>
    </row>
    <row r="231" spans="1:8" ht="15.75" customHeight="1">
      <c r="A231" s="2"/>
      <c r="B231" s="2"/>
      <c r="C231" s="2"/>
      <c r="D231" s="2"/>
      <c r="E231" s="2"/>
      <c r="F231" s="2"/>
      <c r="G231" s="2"/>
      <c r="H231" s="2"/>
    </row>
    <row r="232" spans="1:8" ht="15.75" customHeight="1">
      <c r="A232" s="2"/>
      <c r="B232" s="2"/>
      <c r="C232" s="2"/>
      <c r="D232" s="2"/>
      <c r="E232" s="2"/>
      <c r="F232" s="2"/>
      <c r="G232" s="2"/>
      <c r="H232" s="2"/>
    </row>
    <row r="233" spans="1:8" ht="15.75" customHeight="1">
      <c r="A233" s="2"/>
      <c r="B233" s="2"/>
      <c r="C233" s="2"/>
      <c r="D233" s="2"/>
      <c r="E233" s="2"/>
      <c r="F233" s="2"/>
      <c r="G233" s="2"/>
      <c r="H233" s="2"/>
    </row>
    <row r="234" spans="1:8" ht="15.75" customHeight="1">
      <c r="A234" s="2"/>
      <c r="B234" s="2"/>
      <c r="C234" s="2"/>
      <c r="D234" s="2"/>
      <c r="E234" s="2"/>
      <c r="F234" s="2"/>
      <c r="G234" s="2"/>
      <c r="H234" s="2"/>
    </row>
    <row r="235" spans="1:8" ht="15.75" customHeight="1">
      <c r="A235" s="2"/>
      <c r="B235" s="2"/>
      <c r="C235" s="2"/>
      <c r="D235" s="2"/>
      <c r="E235" s="2"/>
      <c r="F235" s="2"/>
      <c r="G235" s="2"/>
      <c r="H235" s="2"/>
    </row>
    <row r="236" spans="1:8" ht="15.75" customHeight="1">
      <c r="A236" s="2"/>
      <c r="B236" s="2"/>
      <c r="C236" s="2"/>
      <c r="D236" s="2"/>
      <c r="E236" s="2"/>
      <c r="F236" s="2"/>
      <c r="G236" s="2"/>
      <c r="H236" s="2"/>
    </row>
    <row r="237" spans="1:8" ht="15.75" customHeight="1">
      <c r="A237" s="2"/>
      <c r="B237" s="2"/>
      <c r="C237" s="2"/>
      <c r="D237" s="2"/>
      <c r="E237" s="2"/>
      <c r="F237" s="2"/>
      <c r="G237" s="2"/>
      <c r="H237" s="2"/>
    </row>
    <row r="238" spans="1:8" ht="15.75" customHeight="1">
      <c r="A238" s="2"/>
      <c r="B238" s="2"/>
      <c r="C238" s="2"/>
      <c r="D238" s="2"/>
      <c r="E238" s="2"/>
      <c r="F238" s="2"/>
      <c r="G238" s="2"/>
      <c r="H238" s="2"/>
    </row>
    <row r="239" spans="1:8" ht="15.75" customHeight="1">
      <c r="A239" s="2"/>
      <c r="B239" s="2"/>
      <c r="C239" s="2"/>
      <c r="D239" s="2"/>
      <c r="E239" s="2"/>
      <c r="F239" s="2"/>
      <c r="G239" s="2"/>
      <c r="H239" s="2"/>
    </row>
    <row r="240" spans="1:8" ht="15.75" customHeight="1">
      <c r="A240" s="2"/>
      <c r="B240" s="2"/>
      <c r="C240" s="2"/>
      <c r="D240" s="2"/>
      <c r="E240" s="2"/>
      <c r="F240" s="2"/>
      <c r="G240" s="2"/>
      <c r="H240" s="2"/>
    </row>
    <row r="241" spans="1:8" ht="15.75" customHeight="1">
      <c r="A241" s="2"/>
      <c r="B241" s="2"/>
      <c r="C241" s="2"/>
      <c r="D241" s="2"/>
      <c r="E241" s="2"/>
      <c r="F241" s="2"/>
      <c r="G241" s="2"/>
      <c r="H241" s="2"/>
    </row>
    <row r="242" spans="1:8" ht="15.75" customHeight="1">
      <c r="A242" s="2"/>
      <c r="B242" s="2"/>
      <c r="C242" s="2"/>
      <c r="D242" s="2"/>
      <c r="E242" s="2"/>
      <c r="F242" s="2"/>
      <c r="G242" s="2"/>
      <c r="H242" s="2"/>
    </row>
    <row r="243" spans="1:8" ht="15.75" customHeight="1">
      <c r="A243" s="2"/>
      <c r="B243" s="2"/>
      <c r="C243" s="2"/>
      <c r="D243" s="2"/>
      <c r="E243" s="2"/>
      <c r="F243" s="2"/>
      <c r="G243" s="2"/>
      <c r="H243" s="2"/>
    </row>
    <row r="244" spans="1:8" ht="15.75" customHeight="1">
      <c r="A244" s="2"/>
      <c r="B244" s="2"/>
      <c r="C244" s="2"/>
      <c r="D244" s="2"/>
      <c r="E244" s="2"/>
      <c r="F244" s="2"/>
      <c r="G244" s="2"/>
      <c r="H244" s="2"/>
    </row>
    <row r="245" spans="1:8" ht="15.75" customHeight="1">
      <c r="A245" s="2"/>
      <c r="B245" s="2"/>
      <c r="C245" s="2"/>
      <c r="D245" s="2"/>
      <c r="E245" s="2"/>
      <c r="F245" s="2"/>
      <c r="G245" s="2"/>
      <c r="H245" s="2"/>
    </row>
    <row r="246" spans="1:8" ht="15.75" customHeight="1">
      <c r="A246" s="2"/>
      <c r="B246" s="2"/>
      <c r="C246" s="2"/>
      <c r="D246" s="2"/>
      <c r="E246" s="2"/>
      <c r="F246" s="2"/>
      <c r="G246" s="2"/>
      <c r="H246" s="2"/>
    </row>
    <row r="247" spans="1:8" ht="15.75" customHeight="1">
      <c r="A247" s="2"/>
      <c r="B247" s="2"/>
      <c r="C247" s="2"/>
      <c r="D247" s="2"/>
      <c r="E247" s="2"/>
      <c r="F247" s="2"/>
      <c r="G247" s="2"/>
      <c r="H247" s="2"/>
    </row>
    <row r="248" spans="1:8" ht="15.75" customHeight="1">
      <c r="A248" s="2"/>
      <c r="B248" s="2"/>
      <c r="C248" s="2"/>
      <c r="D248" s="2"/>
      <c r="E248" s="2"/>
      <c r="F248" s="2"/>
      <c r="G248" s="2"/>
      <c r="H248" s="2"/>
    </row>
    <row r="249" spans="1:8" ht="15.75" customHeight="1">
      <c r="A249" s="2"/>
      <c r="B249" s="2"/>
      <c r="C249" s="2"/>
      <c r="D249" s="2"/>
      <c r="E249" s="2"/>
      <c r="F249" s="2"/>
      <c r="G249" s="2"/>
      <c r="H249" s="2"/>
    </row>
    <row r="250" spans="1:8" ht="15.75" customHeight="1">
      <c r="A250" s="2"/>
      <c r="B250" s="2"/>
      <c r="C250" s="2"/>
      <c r="D250" s="2"/>
      <c r="E250" s="2"/>
      <c r="F250" s="2"/>
      <c r="G250" s="2"/>
      <c r="H250" s="2"/>
    </row>
    <row r="251" spans="1:8" ht="15.75" customHeight="1">
      <c r="A251" s="2"/>
      <c r="B251" s="2"/>
      <c r="C251" s="2"/>
      <c r="D251" s="2"/>
      <c r="E251" s="2"/>
      <c r="F251" s="2"/>
      <c r="G251" s="2"/>
      <c r="H251" s="2"/>
    </row>
    <row r="252" spans="1:8" ht="15.75" customHeight="1">
      <c r="A252" s="2"/>
      <c r="B252" s="2"/>
      <c r="C252" s="2"/>
      <c r="D252" s="2"/>
      <c r="E252" s="2"/>
      <c r="F252" s="2"/>
      <c r="G252" s="2"/>
      <c r="H252" s="2"/>
    </row>
    <row r="253" spans="1:8" ht="15.75" customHeight="1">
      <c r="A253" s="2"/>
      <c r="B253" s="2"/>
      <c r="C253" s="2"/>
      <c r="D253" s="2"/>
      <c r="E253" s="2"/>
      <c r="F253" s="2"/>
      <c r="G253" s="2"/>
      <c r="H253" s="2"/>
    </row>
    <row r="254" spans="1:8" ht="15.75" customHeight="1">
      <c r="A254" s="2"/>
      <c r="B254" s="2"/>
      <c r="C254" s="2"/>
      <c r="D254" s="2"/>
      <c r="E254" s="2"/>
      <c r="F254" s="2"/>
      <c r="G254" s="2"/>
      <c r="H254" s="2"/>
    </row>
    <row r="255" spans="1:8" ht="15.75" customHeight="1">
      <c r="A255" s="2"/>
      <c r="B255" s="2"/>
      <c r="C255" s="2"/>
      <c r="D255" s="2"/>
      <c r="E255" s="2"/>
      <c r="F255" s="2"/>
      <c r="G255" s="2"/>
      <c r="H255" s="2"/>
    </row>
    <row r="256" spans="1:8" ht="15.75" customHeight="1">
      <c r="A256" s="2"/>
      <c r="B256" s="2"/>
      <c r="C256" s="2"/>
      <c r="D256" s="2"/>
      <c r="E256" s="2"/>
      <c r="F256" s="2"/>
      <c r="G256" s="2"/>
      <c r="H256" s="2"/>
    </row>
    <row r="257" spans="1:8" ht="15.75" customHeight="1">
      <c r="A257" s="2"/>
      <c r="B257" s="2"/>
      <c r="C257" s="2"/>
      <c r="D257" s="2"/>
      <c r="E257" s="2"/>
      <c r="F257" s="2"/>
      <c r="G257" s="2"/>
      <c r="H257" s="2"/>
    </row>
    <row r="258" spans="1:8" ht="15.75" customHeight="1">
      <c r="A258" s="2"/>
      <c r="B258" s="2"/>
      <c r="C258" s="2"/>
      <c r="D258" s="2"/>
      <c r="E258" s="2"/>
      <c r="F258" s="2"/>
      <c r="G258" s="2"/>
      <c r="H258" s="2"/>
    </row>
    <row r="259" spans="1:8" ht="15.75" customHeight="1">
      <c r="A259" s="2"/>
      <c r="B259" s="2"/>
      <c r="C259" s="2"/>
      <c r="D259" s="2"/>
      <c r="E259" s="2"/>
      <c r="F259" s="2"/>
      <c r="G259" s="2"/>
      <c r="H259" s="2"/>
    </row>
    <row r="260" spans="1:8" ht="15.75" customHeight="1">
      <c r="A260" s="2"/>
      <c r="B260" s="2"/>
      <c r="C260" s="2"/>
      <c r="D260" s="2"/>
      <c r="E260" s="2"/>
      <c r="F260" s="2"/>
      <c r="G260" s="2"/>
      <c r="H260" s="2"/>
    </row>
    <row r="261" spans="1:8" ht="15.75" customHeight="1">
      <c r="A261" s="2"/>
      <c r="B261" s="2"/>
      <c r="C261" s="2"/>
      <c r="D261" s="2"/>
      <c r="E261" s="2"/>
      <c r="F261" s="2"/>
      <c r="G261" s="2"/>
      <c r="H261" s="2"/>
    </row>
    <row r="262" spans="1:8" ht="15.75" customHeight="1">
      <c r="A262" s="2"/>
      <c r="B262" s="2"/>
      <c r="C262" s="2"/>
      <c r="D262" s="2"/>
      <c r="E262" s="2"/>
      <c r="F262" s="2"/>
      <c r="G262" s="2"/>
      <c r="H262" s="2"/>
    </row>
    <row r="263" spans="1:8" ht="15.75" customHeight="1">
      <c r="A263" s="2"/>
      <c r="B263" s="2"/>
      <c r="C263" s="2"/>
      <c r="D263" s="2"/>
      <c r="E263" s="2"/>
      <c r="F263" s="2"/>
      <c r="G263" s="2"/>
      <c r="H263" s="2"/>
    </row>
    <row r="264" spans="1:8" ht="15.75" customHeight="1">
      <c r="A264" s="2"/>
      <c r="B264" s="2"/>
      <c r="C264" s="2"/>
      <c r="D264" s="2"/>
      <c r="E264" s="2"/>
      <c r="F264" s="2"/>
      <c r="G264" s="2"/>
      <c r="H264" s="2"/>
    </row>
    <row r="265" spans="1:8" ht="15.75" customHeight="1">
      <c r="A265" s="2"/>
      <c r="B265" s="2"/>
      <c r="C265" s="2"/>
      <c r="D265" s="2"/>
      <c r="E265" s="2"/>
      <c r="F265" s="2"/>
      <c r="G265" s="2"/>
      <c r="H265" s="2"/>
    </row>
    <row r="266" spans="1:8" ht="15.75" customHeight="1">
      <c r="A266" s="2"/>
      <c r="B266" s="2"/>
      <c r="C266" s="2"/>
      <c r="D266" s="2"/>
      <c r="E266" s="2"/>
      <c r="F266" s="2"/>
      <c r="G266" s="2"/>
      <c r="H266" s="2"/>
    </row>
    <row r="267" spans="1:8" ht="15.75" customHeight="1">
      <c r="A267" s="2"/>
      <c r="B267" s="2"/>
      <c r="C267" s="2"/>
      <c r="D267" s="2"/>
      <c r="E267" s="2"/>
      <c r="F267" s="2"/>
      <c r="G267" s="2"/>
      <c r="H267" s="2"/>
    </row>
    <row r="268" spans="1:8" ht="15.75" customHeight="1">
      <c r="A268" s="2"/>
      <c r="B268" s="2"/>
      <c r="C268" s="2"/>
      <c r="D268" s="2"/>
      <c r="E268" s="2"/>
      <c r="F268" s="2"/>
      <c r="G268" s="2"/>
      <c r="H268" s="2"/>
    </row>
    <row r="269" spans="1:8" ht="15.75" customHeight="1">
      <c r="A269" s="2"/>
      <c r="B269" s="2"/>
      <c r="C269" s="2"/>
      <c r="D269" s="2"/>
      <c r="E269" s="2"/>
      <c r="F269" s="2"/>
      <c r="G269" s="2"/>
      <c r="H269" s="2"/>
    </row>
    <row r="270" spans="1:8" ht="15.75" customHeight="1">
      <c r="A270" s="2"/>
      <c r="B270" s="2"/>
      <c r="C270" s="2"/>
      <c r="D270" s="2"/>
      <c r="E270" s="2"/>
      <c r="F270" s="2"/>
      <c r="G270" s="2"/>
      <c r="H270" s="2"/>
    </row>
    <row r="271" spans="1:8" ht="15.75" customHeight="1">
      <c r="A271" s="2"/>
      <c r="B271" s="2"/>
      <c r="C271" s="2"/>
      <c r="D271" s="2"/>
      <c r="E271" s="2"/>
      <c r="F271" s="2"/>
      <c r="G271" s="2"/>
      <c r="H271" s="2"/>
    </row>
    <row r="272" spans="1:8" ht="15.75" customHeight="1">
      <c r="A272" s="2"/>
      <c r="B272" s="2"/>
      <c r="C272" s="2"/>
      <c r="D272" s="2"/>
      <c r="E272" s="2"/>
      <c r="F272" s="2"/>
      <c r="G272" s="2"/>
      <c r="H272" s="2"/>
    </row>
    <row r="273" spans="1:8" ht="15.75" customHeight="1">
      <c r="A273" s="2"/>
      <c r="B273" s="2"/>
      <c r="C273" s="2"/>
      <c r="D273" s="2"/>
      <c r="E273" s="2"/>
      <c r="F273" s="2"/>
      <c r="G273" s="2"/>
      <c r="H273" s="2"/>
    </row>
    <row r="274" spans="1:8" ht="15.75" customHeight="1">
      <c r="A274" s="2"/>
      <c r="B274" s="2"/>
      <c r="C274" s="2"/>
      <c r="D274" s="2"/>
      <c r="E274" s="2"/>
      <c r="F274" s="2"/>
      <c r="G274" s="2"/>
      <c r="H274" s="2"/>
    </row>
    <row r="275" spans="1:8" ht="15.75" customHeight="1">
      <c r="A275" s="2"/>
      <c r="B275" s="2"/>
      <c r="C275" s="2"/>
      <c r="D275" s="2"/>
      <c r="E275" s="2"/>
      <c r="F275" s="2"/>
      <c r="G275" s="2"/>
      <c r="H275" s="2"/>
    </row>
    <row r="276" spans="1:8" ht="15.75" customHeight="1">
      <c r="A276" s="2"/>
      <c r="B276" s="2"/>
      <c r="C276" s="2"/>
      <c r="D276" s="2"/>
      <c r="E276" s="2"/>
      <c r="F276" s="2"/>
      <c r="G276" s="2"/>
      <c r="H276" s="2"/>
    </row>
    <row r="277" spans="1:8" ht="15.75" customHeight="1">
      <c r="A277" s="2"/>
      <c r="B277" s="2"/>
      <c r="C277" s="2"/>
      <c r="D277" s="2"/>
      <c r="E277" s="2"/>
      <c r="F277" s="2"/>
      <c r="G277" s="2"/>
      <c r="H277" s="2"/>
    </row>
    <row r="278" spans="1:8" ht="15.75" customHeight="1">
      <c r="A278" s="2"/>
      <c r="B278" s="2"/>
      <c r="C278" s="2"/>
      <c r="D278" s="2"/>
      <c r="E278" s="2"/>
      <c r="F278" s="2"/>
      <c r="G278" s="2"/>
      <c r="H278" s="2"/>
    </row>
    <row r="279" spans="1:8" ht="15.75" customHeight="1">
      <c r="A279" s="2"/>
      <c r="B279" s="2"/>
      <c r="C279" s="2"/>
      <c r="D279" s="2"/>
      <c r="E279" s="2"/>
      <c r="F279" s="2"/>
      <c r="G279" s="2"/>
      <c r="H279" s="2"/>
    </row>
    <row r="280" spans="1:8" ht="15.75" customHeight="1">
      <c r="A280" s="2"/>
      <c r="B280" s="2"/>
      <c r="C280" s="2"/>
      <c r="D280" s="2"/>
      <c r="E280" s="2"/>
      <c r="F280" s="2"/>
      <c r="G280" s="2"/>
      <c r="H280" s="2"/>
    </row>
    <row r="281" spans="1:8" ht="15.75" customHeight="1">
      <c r="A281" s="2"/>
      <c r="B281" s="2"/>
      <c r="C281" s="2"/>
      <c r="D281" s="2"/>
      <c r="E281" s="2"/>
      <c r="F281" s="2"/>
      <c r="G281" s="2"/>
      <c r="H281" s="2"/>
    </row>
    <row r="282" spans="1:8" ht="15.75" customHeight="1">
      <c r="A282" s="2"/>
      <c r="B282" s="2"/>
      <c r="C282" s="2"/>
      <c r="D282" s="2"/>
      <c r="E282" s="2"/>
      <c r="F282" s="2"/>
      <c r="G282" s="2"/>
      <c r="H282" s="2"/>
    </row>
    <row r="283" spans="1:8" ht="15.75" customHeight="1">
      <c r="A283" s="2"/>
      <c r="B283" s="2"/>
      <c r="C283" s="2"/>
      <c r="D283" s="2"/>
      <c r="E283" s="2"/>
      <c r="F283" s="2"/>
      <c r="G283" s="2"/>
      <c r="H283" s="2"/>
    </row>
    <row r="284" spans="1:8" ht="15.75" customHeight="1">
      <c r="A284" s="2"/>
      <c r="B284" s="2"/>
      <c r="C284" s="2"/>
      <c r="D284" s="2"/>
      <c r="E284" s="2"/>
      <c r="F284" s="2"/>
      <c r="G284" s="2"/>
      <c r="H284" s="2"/>
    </row>
    <row r="285" spans="1:8" ht="15.75" customHeight="1">
      <c r="A285" s="2"/>
      <c r="B285" s="2"/>
      <c r="C285" s="2"/>
      <c r="D285" s="2"/>
      <c r="E285" s="2"/>
      <c r="F285" s="2"/>
      <c r="G285" s="2"/>
      <c r="H285" s="2"/>
    </row>
    <row r="286" spans="1:8" ht="15.75" customHeight="1">
      <c r="A286" s="2"/>
      <c r="B286" s="2"/>
      <c r="C286" s="2"/>
      <c r="D286" s="2"/>
      <c r="E286" s="2"/>
      <c r="F286" s="2"/>
      <c r="G286" s="2"/>
      <c r="H286" s="2"/>
    </row>
    <row r="287" spans="1:8" ht="15.75" customHeight="1">
      <c r="A287" s="2"/>
      <c r="B287" s="2"/>
      <c r="C287" s="2"/>
      <c r="D287" s="2"/>
      <c r="E287" s="2"/>
      <c r="F287" s="2"/>
      <c r="G287" s="2"/>
      <c r="H287" s="2"/>
    </row>
    <row r="288" spans="1:8" ht="15.75" customHeight="1">
      <c r="A288" s="2"/>
      <c r="B288" s="2"/>
      <c r="C288" s="2"/>
      <c r="D288" s="2"/>
      <c r="E288" s="2"/>
      <c r="F288" s="2"/>
      <c r="G288" s="2"/>
      <c r="H288" s="2"/>
    </row>
    <row r="289" spans="1:8" ht="15.75" customHeight="1">
      <c r="A289" s="2"/>
      <c r="B289" s="2"/>
      <c r="C289" s="2"/>
      <c r="D289" s="2"/>
      <c r="E289" s="2"/>
      <c r="F289" s="2"/>
      <c r="G289" s="2"/>
      <c r="H289" s="2"/>
    </row>
    <row r="290" spans="1:8" ht="15.75" customHeight="1">
      <c r="A290" s="2"/>
      <c r="B290" s="2"/>
      <c r="C290" s="2"/>
      <c r="D290" s="2"/>
      <c r="E290" s="2"/>
      <c r="F290" s="2"/>
      <c r="G290" s="2"/>
      <c r="H290" s="2"/>
    </row>
    <row r="291" spans="1:8" ht="15.75" customHeight="1">
      <c r="A291" s="2"/>
      <c r="B291" s="2"/>
      <c r="C291" s="2"/>
      <c r="D291" s="2"/>
      <c r="E291" s="2"/>
      <c r="F291" s="2"/>
      <c r="G291" s="2"/>
      <c r="H291" s="2"/>
    </row>
    <row r="292" spans="1:8" ht="15.75" customHeight="1">
      <c r="A292" s="2"/>
      <c r="B292" s="2"/>
      <c r="C292" s="2"/>
      <c r="D292" s="2"/>
      <c r="E292" s="2"/>
      <c r="F292" s="2"/>
      <c r="G292" s="2"/>
      <c r="H292" s="2"/>
    </row>
    <row r="293" spans="1:8" ht="15.75" customHeight="1">
      <c r="A293" s="2"/>
      <c r="B293" s="2"/>
      <c r="C293" s="2"/>
      <c r="D293" s="2"/>
      <c r="E293" s="2"/>
      <c r="F293" s="2"/>
      <c r="G293" s="2"/>
      <c r="H293" s="2"/>
    </row>
    <row r="294" spans="1:8" ht="15.75" customHeight="1">
      <c r="A294" s="2"/>
      <c r="B294" s="2"/>
      <c r="C294" s="2"/>
      <c r="D294" s="2"/>
      <c r="E294" s="2"/>
      <c r="F294" s="2"/>
      <c r="G294" s="2"/>
      <c r="H294" s="2"/>
    </row>
    <row r="295" spans="1:8" ht="15.75" customHeight="1">
      <c r="A295" s="2"/>
      <c r="B295" s="2"/>
      <c r="C295" s="2"/>
      <c r="D295" s="2"/>
      <c r="E295" s="2"/>
      <c r="F295" s="2"/>
      <c r="G295" s="2"/>
      <c r="H295" s="2"/>
    </row>
    <row r="296" spans="1:8" ht="15.75" customHeight="1">
      <c r="A296" s="2"/>
      <c r="B296" s="2"/>
      <c r="C296" s="2"/>
      <c r="D296" s="2"/>
      <c r="E296" s="2"/>
      <c r="F296" s="2"/>
      <c r="G296" s="2"/>
      <c r="H296" s="2"/>
    </row>
    <row r="297" spans="1:8" ht="15.75" customHeight="1">
      <c r="A297" s="2"/>
      <c r="B297" s="2"/>
      <c r="C297" s="2"/>
      <c r="D297" s="2"/>
      <c r="E297" s="2"/>
      <c r="F297" s="2"/>
      <c r="G297" s="2"/>
      <c r="H297" s="2"/>
    </row>
    <row r="298" spans="1:8" ht="15.75" customHeight="1">
      <c r="A298" s="2"/>
      <c r="B298" s="2"/>
      <c r="C298" s="2"/>
      <c r="D298" s="2"/>
      <c r="E298" s="2"/>
      <c r="F298" s="2"/>
      <c r="G298" s="2"/>
      <c r="H298" s="2"/>
    </row>
    <row r="299" spans="1:8" ht="15.75" customHeight="1">
      <c r="A299" s="2"/>
      <c r="B299" s="2"/>
      <c r="C299" s="2"/>
      <c r="D299" s="2"/>
      <c r="E299" s="2"/>
      <c r="F299" s="2"/>
      <c r="G299" s="2"/>
      <c r="H299" s="2"/>
    </row>
    <row r="300" spans="1:8" ht="15.75" customHeight="1">
      <c r="A300" s="2"/>
      <c r="B300" s="2"/>
      <c r="C300" s="2"/>
      <c r="D300" s="2"/>
      <c r="E300" s="2"/>
      <c r="F300" s="2"/>
      <c r="G300" s="2"/>
      <c r="H300" s="2"/>
    </row>
    <row r="301" spans="1:8" ht="15.75" customHeight="1">
      <c r="A301" s="2"/>
      <c r="B301" s="2"/>
      <c r="C301" s="2"/>
      <c r="D301" s="2"/>
      <c r="E301" s="2"/>
      <c r="F301" s="2"/>
      <c r="G301" s="2"/>
      <c r="H301" s="2"/>
    </row>
    <row r="302" spans="1:8" ht="15.75" customHeight="1">
      <c r="A302" s="2"/>
      <c r="B302" s="2"/>
      <c r="C302" s="2"/>
      <c r="D302" s="2"/>
      <c r="E302" s="2"/>
      <c r="F302" s="2"/>
      <c r="G302" s="2"/>
      <c r="H302" s="2"/>
    </row>
    <row r="303" spans="1:8" ht="15.75" customHeight="1">
      <c r="A303" s="2"/>
      <c r="B303" s="2"/>
      <c r="C303" s="2"/>
      <c r="D303" s="2"/>
      <c r="E303" s="2"/>
      <c r="F303" s="2"/>
      <c r="G303" s="2"/>
      <c r="H303" s="2"/>
    </row>
    <row r="304" spans="1:8" ht="15.75" customHeight="1">
      <c r="A304" s="2"/>
      <c r="B304" s="2"/>
      <c r="C304" s="2"/>
      <c r="D304" s="2"/>
      <c r="E304" s="2"/>
      <c r="F304" s="2"/>
      <c r="G304" s="2"/>
      <c r="H304" s="2"/>
    </row>
    <row r="305" spans="1:8" ht="15.75" customHeight="1">
      <c r="A305" s="2"/>
      <c r="B305" s="2"/>
      <c r="C305" s="2"/>
      <c r="D305" s="2"/>
      <c r="E305" s="2"/>
      <c r="F305" s="2"/>
      <c r="G305" s="2"/>
      <c r="H305" s="2"/>
    </row>
    <row r="306" spans="1:8" ht="15.75" customHeight="1">
      <c r="A306" s="2"/>
      <c r="B306" s="2"/>
      <c r="C306" s="2"/>
      <c r="D306" s="2"/>
      <c r="E306" s="2"/>
      <c r="F306" s="2"/>
      <c r="G306" s="2"/>
      <c r="H306" s="2"/>
    </row>
    <row r="307" spans="1:8" ht="15.75" customHeight="1">
      <c r="A307" s="2"/>
      <c r="B307" s="2"/>
      <c r="C307" s="2"/>
      <c r="D307" s="2"/>
      <c r="E307" s="2"/>
      <c r="F307" s="2"/>
      <c r="G307" s="2"/>
      <c r="H307" s="2"/>
    </row>
    <row r="308" spans="1:8" ht="15.75" customHeight="1">
      <c r="A308" s="2"/>
      <c r="B308" s="2"/>
      <c r="C308" s="2"/>
      <c r="D308" s="2"/>
      <c r="E308" s="2"/>
      <c r="F308" s="2"/>
      <c r="G308" s="2"/>
      <c r="H308" s="2"/>
    </row>
    <row r="309" spans="1:8" ht="15.75" customHeight="1">
      <c r="A309" s="2"/>
      <c r="B309" s="2"/>
      <c r="C309" s="2"/>
      <c r="D309" s="2"/>
      <c r="E309" s="2"/>
      <c r="F309" s="2"/>
      <c r="G309" s="2"/>
      <c r="H309" s="2"/>
    </row>
    <row r="310" spans="1:8" ht="15.75" customHeight="1">
      <c r="A310" s="2"/>
      <c r="B310" s="2"/>
      <c r="C310" s="2"/>
      <c r="D310" s="2"/>
      <c r="E310" s="2"/>
      <c r="F310" s="2"/>
      <c r="G310" s="2"/>
      <c r="H310" s="2"/>
    </row>
    <row r="311" spans="1:8" ht="15.75" customHeight="1">
      <c r="A311" s="2"/>
      <c r="B311" s="2"/>
      <c r="C311" s="2"/>
      <c r="D311" s="2"/>
      <c r="E311" s="2"/>
      <c r="F311" s="2"/>
      <c r="G311" s="2"/>
      <c r="H311" s="2"/>
    </row>
    <row r="312" spans="1:8" ht="15.75" customHeight="1">
      <c r="A312" s="2"/>
      <c r="B312" s="2"/>
      <c r="C312" s="2"/>
      <c r="D312" s="2"/>
      <c r="E312" s="2"/>
      <c r="F312" s="2"/>
      <c r="G312" s="2"/>
      <c r="H312" s="2"/>
    </row>
    <row r="313" spans="1:8" ht="15.75" customHeight="1">
      <c r="A313" s="2"/>
      <c r="B313" s="2"/>
      <c r="C313" s="2"/>
      <c r="D313" s="2"/>
      <c r="E313" s="2"/>
      <c r="F313" s="2"/>
      <c r="G313" s="2"/>
      <c r="H313" s="2"/>
    </row>
    <row r="314" spans="1:8" ht="15.75" customHeight="1">
      <c r="A314" s="2"/>
      <c r="B314" s="2"/>
      <c r="C314" s="2"/>
      <c r="D314" s="2"/>
      <c r="E314" s="2"/>
      <c r="F314" s="2"/>
      <c r="G314" s="2"/>
      <c r="H314" s="2"/>
    </row>
    <row r="315" spans="1:8" ht="15.75" customHeight="1">
      <c r="A315" s="2"/>
      <c r="B315" s="2"/>
      <c r="C315" s="2"/>
      <c r="D315" s="2"/>
      <c r="E315" s="2"/>
      <c r="F315" s="2"/>
      <c r="G315" s="2"/>
      <c r="H315" s="2"/>
    </row>
    <row r="316" spans="1:8" ht="15.75" customHeight="1">
      <c r="A316" s="2"/>
      <c r="B316" s="2"/>
      <c r="C316" s="2"/>
      <c r="D316" s="2"/>
      <c r="E316" s="2"/>
      <c r="F316" s="2"/>
      <c r="G316" s="2"/>
      <c r="H316" s="2"/>
    </row>
    <row r="317" spans="1:8" ht="15.75" customHeight="1">
      <c r="A317" s="2"/>
      <c r="B317" s="2"/>
      <c r="C317" s="2"/>
      <c r="D317" s="2"/>
      <c r="E317" s="2"/>
      <c r="F317" s="2"/>
      <c r="G317" s="2"/>
      <c r="H317" s="2"/>
    </row>
    <row r="318" spans="1:8" ht="15.75" customHeight="1">
      <c r="A318" s="2"/>
      <c r="B318" s="2"/>
      <c r="C318" s="2"/>
      <c r="D318" s="2"/>
      <c r="E318" s="2"/>
      <c r="F318" s="2"/>
      <c r="G318" s="2"/>
      <c r="H318" s="2"/>
    </row>
    <row r="319" spans="1:8" ht="15.75" customHeight="1">
      <c r="A319" s="2"/>
      <c r="B319" s="2"/>
      <c r="C319" s="2"/>
      <c r="D319" s="2"/>
      <c r="E319" s="2"/>
      <c r="F319" s="2"/>
      <c r="G319" s="2"/>
      <c r="H319" s="2"/>
    </row>
    <row r="320" spans="1:8" ht="15.75" customHeight="1">
      <c r="A320" s="2"/>
      <c r="B320" s="2"/>
      <c r="C320" s="2"/>
      <c r="D320" s="2"/>
      <c r="E320" s="2"/>
      <c r="F320" s="2"/>
      <c r="G320" s="2"/>
      <c r="H320" s="2"/>
    </row>
    <row r="321" spans="1:8" ht="15.75" customHeight="1">
      <c r="A321" s="2"/>
      <c r="B321" s="2"/>
      <c r="C321" s="2"/>
      <c r="D321" s="2"/>
      <c r="E321" s="2"/>
      <c r="F321" s="2"/>
      <c r="G321" s="2"/>
      <c r="H321" s="2"/>
    </row>
    <row r="322" spans="1:8" ht="15.75" customHeight="1">
      <c r="A322" s="2"/>
      <c r="B322" s="2"/>
      <c r="C322" s="2"/>
      <c r="D322" s="2"/>
      <c r="E322" s="2"/>
      <c r="F322" s="2"/>
      <c r="G322" s="2"/>
      <c r="H322" s="2"/>
    </row>
    <row r="323" spans="1:8" ht="15.75" customHeight="1">
      <c r="A323" s="2"/>
      <c r="B323" s="2"/>
      <c r="C323" s="2"/>
      <c r="D323" s="2"/>
      <c r="E323" s="2"/>
      <c r="F323" s="2"/>
      <c r="G323" s="2"/>
      <c r="H323" s="2"/>
    </row>
    <row r="324" spans="1:8" ht="15.75" customHeight="1">
      <c r="A324" s="2"/>
      <c r="B324" s="2"/>
      <c r="C324" s="2"/>
      <c r="D324" s="2"/>
      <c r="E324" s="2"/>
      <c r="F324" s="2"/>
      <c r="G324" s="2"/>
      <c r="H324" s="2"/>
    </row>
    <row r="325" spans="1:8" ht="15.75" customHeight="1">
      <c r="A325" s="2"/>
      <c r="B325" s="2"/>
      <c r="C325" s="2"/>
      <c r="D325" s="2"/>
      <c r="E325" s="2"/>
      <c r="F325" s="2"/>
      <c r="G325" s="2"/>
      <c r="H325" s="2"/>
    </row>
    <row r="326" spans="1:8" ht="15.75" customHeight="1">
      <c r="A326" s="2"/>
      <c r="B326" s="2"/>
      <c r="C326" s="2"/>
      <c r="D326" s="2"/>
      <c r="E326" s="2"/>
      <c r="F326" s="2"/>
      <c r="G326" s="2"/>
      <c r="H326" s="2"/>
    </row>
    <row r="327" spans="1:8" ht="15.75" customHeight="1">
      <c r="A327" s="2"/>
      <c r="B327" s="2"/>
      <c r="C327" s="2"/>
      <c r="D327" s="2"/>
      <c r="E327" s="2"/>
      <c r="F327" s="2"/>
      <c r="G327" s="2"/>
      <c r="H327" s="2"/>
    </row>
    <row r="328" spans="1:8" ht="15.75" customHeight="1">
      <c r="A328" s="2"/>
      <c r="B328" s="2"/>
      <c r="C328" s="2"/>
      <c r="D328" s="2"/>
      <c r="E328" s="2"/>
      <c r="F328" s="2"/>
      <c r="G328" s="2"/>
      <c r="H328" s="2"/>
    </row>
    <row r="329" spans="1:8" ht="15.75" customHeight="1">
      <c r="A329" s="2"/>
      <c r="B329" s="2"/>
      <c r="C329" s="2"/>
      <c r="D329" s="2"/>
      <c r="E329" s="2"/>
      <c r="F329" s="2"/>
      <c r="G329" s="2"/>
      <c r="H329" s="2"/>
    </row>
    <row r="330" spans="1:8" ht="15.75" customHeight="1">
      <c r="A330" s="2"/>
      <c r="B330" s="2"/>
      <c r="C330" s="2"/>
      <c r="D330" s="2"/>
      <c r="E330" s="2"/>
      <c r="F330" s="2"/>
      <c r="G330" s="2"/>
      <c r="H330" s="2"/>
    </row>
    <row r="331" spans="1:8" ht="15.75" customHeight="1">
      <c r="A331" s="2"/>
      <c r="B331" s="2"/>
      <c r="C331" s="2"/>
      <c r="D331" s="2"/>
      <c r="E331" s="2"/>
      <c r="F331" s="2"/>
      <c r="G331" s="2"/>
      <c r="H331" s="2"/>
    </row>
    <row r="332" spans="1:8" ht="15.75" customHeight="1">
      <c r="A332" s="2"/>
      <c r="B332" s="2"/>
      <c r="C332" s="2"/>
      <c r="D332" s="2"/>
      <c r="E332" s="2"/>
      <c r="F332" s="2"/>
      <c r="G332" s="2"/>
      <c r="H332" s="2"/>
    </row>
    <row r="333" spans="1:8" ht="15.75" customHeight="1">
      <c r="A333" s="2"/>
      <c r="B333" s="2"/>
      <c r="C333" s="2"/>
      <c r="D333" s="2"/>
      <c r="E333" s="2"/>
      <c r="F333" s="2"/>
      <c r="G333" s="2"/>
      <c r="H333" s="2"/>
    </row>
    <row r="334" spans="1:8" ht="15.75" customHeight="1">
      <c r="A334" s="2"/>
      <c r="B334" s="2"/>
      <c r="C334" s="2"/>
      <c r="D334" s="2"/>
      <c r="E334" s="2"/>
      <c r="F334" s="2"/>
      <c r="G334" s="2"/>
      <c r="H334" s="2"/>
    </row>
    <row r="335" spans="1:8" ht="15.75" customHeight="1">
      <c r="A335" s="2"/>
      <c r="B335" s="2"/>
      <c r="C335" s="2"/>
      <c r="D335" s="2"/>
      <c r="E335" s="2"/>
      <c r="F335" s="2"/>
      <c r="G335" s="2"/>
      <c r="H335" s="2"/>
    </row>
    <row r="336" spans="1:8" ht="15.75" customHeight="1">
      <c r="A336" s="2"/>
      <c r="B336" s="2"/>
      <c r="C336" s="2"/>
      <c r="D336" s="2"/>
      <c r="E336" s="2"/>
      <c r="F336" s="2"/>
      <c r="G336" s="2"/>
      <c r="H336" s="2"/>
    </row>
    <row r="337" spans="1:8" ht="15.75" customHeight="1">
      <c r="A337" s="2"/>
      <c r="B337" s="2"/>
      <c r="C337" s="2"/>
      <c r="D337" s="2"/>
      <c r="E337" s="2"/>
      <c r="F337" s="2"/>
      <c r="G337" s="2"/>
      <c r="H337" s="2"/>
    </row>
    <row r="338" spans="1:8" ht="15.75" customHeight="1">
      <c r="A338" s="2"/>
      <c r="B338" s="2"/>
      <c r="C338" s="2"/>
      <c r="D338" s="2"/>
      <c r="E338" s="2"/>
      <c r="F338" s="2"/>
      <c r="G338" s="2"/>
      <c r="H338" s="2"/>
    </row>
    <row r="339" spans="1:8" ht="15.75" customHeight="1">
      <c r="A339" s="2"/>
      <c r="B339" s="2"/>
      <c r="C339" s="2"/>
      <c r="D339" s="2"/>
      <c r="E339" s="2"/>
      <c r="F339" s="2"/>
      <c r="G339" s="2"/>
      <c r="H339" s="2"/>
    </row>
    <row r="340" spans="1:8" ht="15.75" customHeight="1">
      <c r="A340" s="2"/>
      <c r="B340" s="2"/>
      <c r="C340" s="2"/>
      <c r="D340" s="2"/>
      <c r="E340" s="2"/>
      <c r="F340" s="2"/>
      <c r="G340" s="2"/>
      <c r="H340" s="2"/>
    </row>
    <row r="341" spans="1:8" ht="15.75" customHeight="1">
      <c r="A341" s="2"/>
      <c r="B341" s="2"/>
      <c r="C341" s="2"/>
      <c r="D341" s="2"/>
      <c r="E341" s="2"/>
      <c r="F341" s="2"/>
      <c r="G341" s="2"/>
      <c r="H341" s="2"/>
    </row>
    <row r="342" spans="1:8" ht="15.75" customHeight="1">
      <c r="A342" s="2"/>
      <c r="B342" s="2"/>
      <c r="C342" s="2"/>
      <c r="D342" s="2"/>
      <c r="E342" s="2"/>
      <c r="F342" s="2"/>
      <c r="G342" s="2"/>
      <c r="H342" s="2"/>
    </row>
    <row r="343" spans="1:8" ht="15.75" customHeight="1">
      <c r="A343" s="2"/>
      <c r="B343" s="2"/>
      <c r="C343" s="2"/>
      <c r="D343" s="2"/>
      <c r="E343" s="2"/>
      <c r="F343" s="2"/>
      <c r="G343" s="2"/>
      <c r="H343" s="2"/>
    </row>
    <row r="344" spans="1:8" ht="15.75" customHeight="1">
      <c r="A344" s="2"/>
      <c r="B344" s="2"/>
      <c r="C344" s="2"/>
      <c r="D344" s="2"/>
      <c r="E344" s="2"/>
      <c r="F344" s="2"/>
      <c r="G344" s="2"/>
      <c r="H344" s="2"/>
    </row>
    <row r="345" spans="1:8" ht="15.75" customHeight="1">
      <c r="A345" s="2"/>
      <c r="B345" s="2"/>
      <c r="C345" s="2"/>
      <c r="D345" s="2"/>
      <c r="E345" s="2"/>
      <c r="F345" s="2"/>
      <c r="G345" s="2"/>
      <c r="H345" s="2"/>
    </row>
    <row r="346" spans="1:8" ht="15.75" customHeight="1">
      <c r="A346" s="2"/>
      <c r="B346" s="2"/>
      <c r="C346" s="2"/>
      <c r="D346" s="2"/>
      <c r="E346" s="2"/>
      <c r="F346" s="2"/>
      <c r="G346" s="2"/>
      <c r="H346" s="2"/>
    </row>
    <row r="347" spans="1:8" ht="15.75" customHeight="1">
      <c r="A347" s="2"/>
      <c r="B347" s="2"/>
      <c r="C347" s="2"/>
      <c r="D347" s="2"/>
      <c r="E347" s="2"/>
      <c r="F347" s="2"/>
      <c r="G347" s="2"/>
      <c r="H347" s="2"/>
    </row>
    <row r="348" spans="1:8" ht="15.75" customHeight="1">
      <c r="A348" s="2"/>
      <c r="B348" s="2"/>
      <c r="C348" s="2"/>
      <c r="D348" s="2"/>
      <c r="E348" s="2"/>
      <c r="F348" s="2"/>
      <c r="G348" s="2"/>
      <c r="H348" s="2"/>
    </row>
    <row r="349" spans="1:8" ht="15.75" customHeight="1">
      <c r="A349" s="2"/>
      <c r="B349" s="2"/>
      <c r="C349" s="2"/>
      <c r="D349" s="2"/>
      <c r="E349" s="2"/>
      <c r="F349" s="2"/>
      <c r="G349" s="2"/>
      <c r="H349" s="2"/>
    </row>
    <row r="350" spans="1:8" ht="15.75" customHeight="1">
      <c r="A350" s="2"/>
      <c r="B350" s="2"/>
      <c r="C350" s="2"/>
      <c r="D350" s="2"/>
      <c r="E350" s="2"/>
      <c r="F350" s="2"/>
      <c r="G350" s="2"/>
      <c r="H350" s="2"/>
    </row>
    <row r="351" spans="1:8" ht="15.75" customHeight="1">
      <c r="A351" s="2"/>
      <c r="B351" s="2"/>
      <c r="C351" s="2"/>
      <c r="D351" s="2"/>
      <c r="E351" s="2"/>
      <c r="F351" s="2"/>
      <c r="G351" s="2"/>
      <c r="H351" s="2"/>
    </row>
    <row r="352" spans="1:8" ht="15.75" customHeight="1">
      <c r="A352" s="2"/>
      <c r="B352" s="2"/>
      <c r="C352" s="2"/>
      <c r="D352" s="2"/>
      <c r="E352" s="2"/>
      <c r="F352" s="2"/>
      <c r="G352" s="2"/>
      <c r="H352" s="2"/>
    </row>
    <row r="353" spans="1:8" ht="15.75" customHeight="1">
      <c r="A353" s="2"/>
      <c r="B353" s="2"/>
      <c r="C353" s="2"/>
      <c r="D353" s="2"/>
      <c r="E353" s="2"/>
      <c r="F353" s="2"/>
      <c r="G353" s="2"/>
      <c r="H353" s="2"/>
    </row>
    <row r="354" spans="1:8" ht="15.75" customHeight="1">
      <c r="A354" s="2"/>
      <c r="B354" s="2"/>
      <c r="C354" s="2"/>
      <c r="D354" s="2"/>
      <c r="E354" s="2"/>
      <c r="F354" s="2"/>
      <c r="G354" s="2"/>
      <c r="H354" s="2"/>
    </row>
    <row r="355" spans="1:8" ht="15.75" customHeight="1">
      <c r="A355" s="2"/>
      <c r="B355" s="2"/>
      <c r="C355" s="2"/>
      <c r="D355" s="2"/>
      <c r="E355" s="2"/>
      <c r="F355" s="2"/>
      <c r="G355" s="2"/>
      <c r="H355" s="2"/>
    </row>
    <row r="356" spans="1:8" ht="15.75" customHeight="1">
      <c r="A356" s="2"/>
      <c r="B356" s="2"/>
      <c r="C356" s="2"/>
      <c r="D356" s="2"/>
      <c r="E356" s="2"/>
      <c r="F356" s="2"/>
      <c r="G356" s="2"/>
      <c r="H356" s="2"/>
    </row>
    <row r="357" spans="1:8" ht="15.75" customHeight="1">
      <c r="A357" s="2"/>
      <c r="B357" s="2"/>
      <c r="C357" s="2"/>
      <c r="D357" s="2"/>
      <c r="E357" s="2"/>
      <c r="F357" s="2"/>
      <c r="G357" s="2"/>
      <c r="H357" s="2"/>
    </row>
    <row r="358" spans="1:8" ht="15.75" customHeight="1">
      <c r="A358" s="2"/>
      <c r="B358" s="2"/>
      <c r="C358" s="2"/>
      <c r="D358" s="2"/>
      <c r="E358" s="2"/>
      <c r="F358" s="2"/>
      <c r="G358" s="2"/>
      <c r="H358" s="2"/>
    </row>
    <row r="359" spans="1:8" ht="15.75" customHeight="1">
      <c r="A359" s="2"/>
      <c r="B359" s="2"/>
      <c r="C359" s="2"/>
      <c r="D359" s="2"/>
      <c r="E359" s="2"/>
      <c r="F359" s="2"/>
      <c r="G359" s="2"/>
      <c r="H359" s="2"/>
    </row>
    <row r="360" spans="1:8" ht="15.75" customHeight="1">
      <c r="A360" s="2"/>
      <c r="B360" s="2"/>
      <c r="C360" s="2"/>
      <c r="D360" s="2"/>
      <c r="E360" s="2"/>
      <c r="F360" s="2"/>
      <c r="G360" s="2"/>
      <c r="H360" s="2"/>
    </row>
    <row r="361" spans="1:8" ht="15.75" customHeight="1">
      <c r="A361" s="2"/>
      <c r="B361" s="2"/>
      <c r="C361" s="2"/>
      <c r="D361" s="2"/>
      <c r="E361" s="2"/>
      <c r="F361" s="2"/>
      <c r="G361" s="2"/>
      <c r="H361" s="2"/>
    </row>
    <row r="362" spans="1:8" ht="15.75" customHeight="1">
      <c r="A362" s="2"/>
      <c r="B362" s="2"/>
      <c r="C362" s="2"/>
      <c r="D362" s="2"/>
      <c r="E362" s="2"/>
      <c r="F362" s="2"/>
      <c r="G362" s="2"/>
      <c r="H362" s="2"/>
    </row>
    <row r="363" spans="1:8" ht="15.75" customHeight="1">
      <c r="A363" s="2"/>
      <c r="B363" s="2"/>
      <c r="C363" s="2"/>
      <c r="D363" s="2"/>
      <c r="E363" s="2"/>
      <c r="F363" s="2"/>
      <c r="G363" s="2"/>
      <c r="H363" s="2"/>
    </row>
    <row r="364" spans="1:8" ht="15.75" customHeight="1">
      <c r="A364" s="2"/>
      <c r="B364" s="2"/>
      <c r="C364" s="2"/>
      <c r="D364" s="2"/>
      <c r="E364" s="2"/>
      <c r="F364" s="2"/>
      <c r="G364" s="2"/>
      <c r="H364" s="2"/>
    </row>
    <row r="365" spans="1:8" ht="15.75" customHeight="1">
      <c r="A365" s="2"/>
      <c r="B365" s="2"/>
      <c r="C365" s="2"/>
      <c r="D365" s="2"/>
      <c r="E365" s="2"/>
      <c r="F365" s="2"/>
      <c r="G365" s="2"/>
      <c r="H365" s="2"/>
    </row>
    <row r="366" spans="1:8" ht="15.75" customHeight="1">
      <c r="A366" s="2"/>
      <c r="B366" s="2"/>
      <c r="C366" s="2"/>
      <c r="D366" s="2"/>
      <c r="E366" s="2"/>
      <c r="F366" s="2"/>
      <c r="G366" s="2"/>
      <c r="H366" s="2"/>
    </row>
    <row r="367" spans="1:8" ht="15.75" customHeight="1">
      <c r="A367" s="2"/>
      <c r="B367" s="2"/>
      <c r="C367" s="2"/>
      <c r="D367" s="2"/>
      <c r="E367" s="2"/>
      <c r="F367" s="2"/>
      <c r="G367" s="2"/>
      <c r="H367" s="2"/>
    </row>
    <row r="368" spans="1:8" ht="15.75" customHeight="1">
      <c r="A368" s="2"/>
      <c r="B368" s="2"/>
      <c r="C368" s="2"/>
      <c r="D368" s="2"/>
      <c r="E368" s="2"/>
      <c r="F368" s="2"/>
      <c r="G368" s="2"/>
      <c r="H368" s="2"/>
    </row>
    <row r="369" spans="1:8" ht="15.75" customHeight="1">
      <c r="A369" s="2"/>
      <c r="B369" s="2"/>
      <c r="C369" s="2"/>
      <c r="D369" s="2"/>
      <c r="E369" s="2"/>
      <c r="F369" s="2"/>
      <c r="G369" s="2"/>
      <c r="H369" s="2"/>
    </row>
    <row r="370" spans="1:8" ht="15.75" customHeight="1">
      <c r="A370" s="2"/>
      <c r="B370" s="2"/>
      <c r="C370" s="2"/>
      <c r="D370" s="2"/>
      <c r="E370" s="2"/>
      <c r="F370" s="2"/>
      <c r="G370" s="2"/>
      <c r="H370" s="2"/>
    </row>
    <row r="371" spans="1:8" ht="15.75" customHeight="1">
      <c r="A371" s="2"/>
      <c r="B371" s="2"/>
      <c r="C371" s="2"/>
      <c r="D371" s="2"/>
      <c r="E371" s="2"/>
      <c r="F371" s="2"/>
      <c r="G371" s="2"/>
      <c r="H371" s="2"/>
    </row>
    <row r="372" spans="1:8" ht="15.75" customHeight="1">
      <c r="A372" s="2"/>
      <c r="B372" s="2"/>
      <c r="C372" s="2"/>
      <c r="D372" s="2"/>
      <c r="E372" s="2"/>
      <c r="F372" s="2"/>
      <c r="G372" s="2"/>
      <c r="H372" s="2"/>
    </row>
    <row r="373" spans="1:8" ht="15.75" customHeight="1">
      <c r="A373" s="2"/>
      <c r="B373" s="2"/>
      <c r="C373" s="2"/>
      <c r="D373" s="2"/>
      <c r="E373" s="2"/>
      <c r="F373" s="2"/>
      <c r="G373" s="2"/>
      <c r="H373" s="2"/>
    </row>
    <row r="374" spans="1:8" ht="15.75" customHeight="1">
      <c r="A374" s="2"/>
      <c r="B374" s="2"/>
      <c r="C374" s="2"/>
      <c r="D374" s="2"/>
      <c r="E374" s="2"/>
      <c r="F374" s="2"/>
      <c r="G374" s="2"/>
      <c r="H374" s="2"/>
    </row>
    <row r="375" spans="1:8" ht="15.75" customHeight="1">
      <c r="A375" s="2"/>
      <c r="B375" s="2"/>
      <c r="C375" s="2"/>
      <c r="D375" s="2"/>
      <c r="E375" s="2"/>
      <c r="F375" s="2"/>
      <c r="G375" s="2"/>
      <c r="H375" s="2"/>
    </row>
    <row r="376" spans="1:8" ht="15.75" customHeight="1">
      <c r="A376" s="2"/>
      <c r="B376" s="2"/>
      <c r="C376" s="2"/>
      <c r="D376" s="2"/>
      <c r="E376" s="2"/>
      <c r="F376" s="2"/>
      <c r="G376" s="2"/>
      <c r="H376" s="2"/>
    </row>
    <row r="377" spans="1:8" ht="15.75" customHeight="1">
      <c r="A377" s="2"/>
      <c r="B377" s="2"/>
      <c r="C377" s="2"/>
      <c r="D377" s="2"/>
      <c r="E377" s="2"/>
      <c r="F377" s="2"/>
      <c r="G377" s="2"/>
      <c r="H377" s="2"/>
    </row>
    <row r="378" spans="1:8" ht="15.75" customHeight="1">
      <c r="A378" s="2"/>
      <c r="B378" s="2"/>
      <c r="C378" s="2"/>
      <c r="D378" s="2"/>
      <c r="E378" s="2"/>
      <c r="F378" s="2"/>
      <c r="G378" s="2"/>
      <c r="H378" s="2"/>
    </row>
    <row r="379" spans="1:8" ht="15.75" customHeight="1">
      <c r="A379" s="2"/>
      <c r="B379" s="2"/>
      <c r="C379" s="2"/>
      <c r="D379" s="2"/>
      <c r="E379" s="2"/>
      <c r="F379" s="2"/>
      <c r="G379" s="2"/>
      <c r="H379" s="2"/>
    </row>
    <row r="380" spans="1:8" ht="15.75" customHeight="1">
      <c r="A380" s="2"/>
      <c r="B380" s="2"/>
      <c r="C380" s="2"/>
      <c r="D380" s="2"/>
      <c r="E380" s="2"/>
      <c r="F380" s="2"/>
      <c r="G380" s="2"/>
      <c r="H380" s="2"/>
    </row>
    <row r="381" spans="1:8" ht="15.75" customHeight="1">
      <c r="A381" s="2"/>
      <c r="B381" s="2"/>
      <c r="C381" s="2"/>
      <c r="D381" s="2"/>
      <c r="E381" s="2"/>
      <c r="F381" s="2"/>
      <c r="G381" s="2"/>
      <c r="H381" s="2"/>
    </row>
    <row r="382" spans="1:8" ht="15.75" customHeight="1">
      <c r="A382" s="2"/>
      <c r="B382" s="2"/>
      <c r="C382" s="2"/>
      <c r="D382" s="2"/>
      <c r="E382" s="2"/>
      <c r="F382" s="2"/>
      <c r="G382" s="2"/>
      <c r="H382" s="2"/>
    </row>
    <row r="383" spans="1:8" ht="15.75" customHeight="1">
      <c r="A383" s="2"/>
      <c r="B383" s="2"/>
      <c r="C383" s="2"/>
      <c r="D383" s="2"/>
      <c r="E383" s="2"/>
      <c r="F383" s="2"/>
      <c r="G383" s="2"/>
      <c r="H383" s="2"/>
    </row>
    <row r="384" spans="1:8" ht="15.75" customHeight="1">
      <c r="A384" s="2"/>
      <c r="B384" s="2"/>
      <c r="C384" s="2"/>
      <c r="D384" s="2"/>
      <c r="E384" s="2"/>
      <c r="F384" s="2"/>
      <c r="G384" s="2"/>
      <c r="H384" s="2"/>
    </row>
    <row r="385" spans="1:8" ht="15.75" customHeight="1">
      <c r="A385" s="2"/>
      <c r="B385" s="2"/>
      <c r="C385" s="2"/>
      <c r="D385" s="2"/>
      <c r="E385" s="2"/>
      <c r="F385" s="2"/>
      <c r="G385" s="2"/>
      <c r="H385" s="2"/>
    </row>
    <row r="386" spans="1:8" ht="15.75" customHeight="1">
      <c r="A386" s="2"/>
      <c r="B386" s="2"/>
      <c r="C386" s="2"/>
      <c r="D386" s="2"/>
      <c r="E386" s="2"/>
      <c r="F386" s="2"/>
      <c r="G386" s="2"/>
      <c r="H386" s="2"/>
    </row>
    <row r="387" spans="1:8" ht="15.75" customHeight="1">
      <c r="A387" s="2"/>
      <c r="B387" s="2"/>
      <c r="C387" s="2"/>
      <c r="D387" s="2"/>
      <c r="E387" s="2"/>
      <c r="F387" s="2"/>
      <c r="G387" s="2"/>
      <c r="H387" s="2"/>
    </row>
    <row r="388" spans="1:8" ht="15.75" customHeight="1">
      <c r="A388" s="2"/>
      <c r="B388" s="2"/>
      <c r="C388" s="2"/>
      <c r="D388" s="2"/>
      <c r="E388" s="2"/>
      <c r="F388" s="2"/>
      <c r="G388" s="2"/>
      <c r="H388" s="2"/>
    </row>
    <row r="389" spans="1:8" ht="15.75" customHeight="1">
      <c r="A389" s="2"/>
      <c r="B389" s="2"/>
      <c r="C389" s="2"/>
      <c r="D389" s="2"/>
      <c r="E389" s="2"/>
      <c r="F389" s="2"/>
      <c r="G389" s="2"/>
      <c r="H389" s="2"/>
    </row>
    <row r="390" spans="1:8" ht="15.75" customHeight="1">
      <c r="A390" s="2"/>
      <c r="B390" s="2"/>
      <c r="C390" s="2"/>
      <c r="D390" s="2"/>
      <c r="E390" s="2"/>
      <c r="F390" s="2"/>
      <c r="G390" s="2"/>
      <c r="H390" s="2"/>
    </row>
    <row r="391" spans="1:8" ht="15.75" customHeight="1">
      <c r="A391" s="2"/>
      <c r="B391" s="2"/>
      <c r="C391" s="2"/>
      <c r="D391" s="2"/>
      <c r="E391" s="2"/>
      <c r="F391" s="2"/>
      <c r="G391" s="2"/>
      <c r="H391" s="2"/>
    </row>
    <row r="392" spans="1:8" ht="15.75" customHeight="1">
      <c r="A392" s="2"/>
      <c r="B392" s="2"/>
      <c r="C392" s="2"/>
      <c r="D392" s="2"/>
      <c r="E392" s="2"/>
      <c r="F392" s="2"/>
      <c r="G392" s="2"/>
      <c r="H392" s="2"/>
    </row>
    <row r="393" spans="1:8" ht="15.75" customHeight="1">
      <c r="A393" s="2"/>
      <c r="B393" s="2"/>
      <c r="C393" s="2"/>
      <c r="D393" s="2"/>
      <c r="E393" s="2"/>
      <c r="F393" s="2"/>
      <c r="G393" s="2"/>
      <c r="H393" s="2"/>
    </row>
    <row r="394" spans="1:8" ht="15.75" customHeight="1">
      <c r="A394" s="2"/>
      <c r="B394" s="2"/>
      <c r="C394" s="2"/>
      <c r="D394" s="2"/>
      <c r="E394" s="2"/>
      <c r="F394" s="2"/>
      <c r="G394" s="2"/>
      <c r="H394" s="2"/>
    </row>
    <row r="395" spans="1:8" ht="15.75" customHeight="1">
      <c r="A395" s="2"/>
      <c r="B395" s="2"/>
      <c r="C395" s="2"/>
      <c r="D395" s="2"/>
      <c r="E395" s="2"/>
      <c r="F395" s="2"/>
      <c r="G395" s="2"/>
      <c r="H395" s="2"/>
    </row>
    <row r="396" spans="1:8" ht="15.75" customHeight="1">
      <c r="A396" s="2"/>
      <c r="B396" s="2"/>
      <c r="C396" s="2"/>
      <c r="D396" s="2"/>
      <c r="E396" s="2"/>
      <c r="F396" s="2"/>
      <c r="G396" s="2"/>
      <c r="H396" s="2"/>
    </row>
    <row r="397" spans="1:8" ht="15.75" customHeight="1">
      <c r="A397" s="2"/>
      <c r="B397" s="2"/>
      <c r="C397" s="2"/>
      <c r="D397" s="2"/>
      <c r="E397" s="2"/>
      <c r="F397" s="2"/>
      <c r="G397" s="2"/>
      <c r="H397" s="2"/>
    </row>
    <row r="398" spans="1:8" ht="15.75" customHeight="1">
      <c r="A398" s="2"/>
      <c r="B398" s="2"/>
      <c r="C398" s="2"/>
      <c r="D398" s="2"/>
      <c r="E398" s="2"/>
      <c r="F398" s="2"/>
      <c r="G398" s="2"/>
      <c r="H398" s="2"/>
    </row>
    <row r="399" spans="1:8" ht="15.75" customHeight="1">
      <c r="A399" s="2"/>
      <c r="B399" s="2"/>
      <c r="C399" s="2"/>
      <c r="D399" s="2"/>
      <c r="E399" s="2"/>
      <c r="F399" s="2"/>
      <c r="G399" s="2"/>
      <c r="H399" s="2"/>
    </row>
    <row r="400" spans="1:8" ht="15.75" customHeight="1">
      <c r="A400" s="2"/>
      <c r="B400" s="2"/>
      <c r="C400" s="2"/>
      <c r="D400" s="2"/>
      <c r="E400" s="2"/>
      <c r="F400" s="2"/>
      <c r="G400" s="2"/>
      <c r="H400" s="2"/>
    </row>
    <row r="401" spans="1:8" ht="15.75" customHeight="1">
      <c r="A401" s="2"/>
      <c r="B401" s="2"/>
      <c r="C401" s="2"/>
      <c r="D401" s="2"/>
      <c r="E401" s="2"/>
      <c r="F401" s="2"/>
      <c r="G401" s="2"/>
      <c r="H401" s="2"/>
    </row>
    <row r="402" spans="1:8" ht="15.75" customHeight="1">
      <c r="A402" s="2"/>
      <c r="B402" s="2"/>
      <c r="C402" s="2"/>
      <c r="D402" s="2"/>
      <c r="E402" s="2"/>
      <c r="F402" s="2"/>
      <c r="G402" s="2"/>
      <c r="H402" s="2"/>
    </row>
    <row r="403" spans="1:8" ht="15.75" customHeight="1">
      <c r="A403" s="2"/>
      <c r="B403" s="2"/>
      <c r="C403" s="2"/>
      <c r="D403" s="2"/>
      <c r="E403" s="2"/>
      <c r="F403" s="2"/>
      <c r="G403" s="2"/>
      <c r="H403" s="2"/>
    </row>
    <row r="404" spans="1:8" ht="15.75" customHeight="1">
      <c r="A404" s="2"/>
      <c r="B404" s="2"/>
      <c r="C404" s="2"/>
      <c r="D404" s="2"/>
      <c r="E404" s="2"/>
      <c r="F404" s="2"/>
      <c r="G404" s="2"/>
      <c r="H404" s="2"/>
    </row>
    <row r="405" spans="1:8" ht="15.75" customHeight="1">
      <c r="A405" s="2"/>
      <c r="B405" s="2"/>
      <c r="C405" s="2"/>
      <c r="D405" s="2"/>
      <c r="E405" s="2"/>
      <c r="F405" s="2"/>
      <c r="G405" s="2"/>
      <c r="H405" s="2"/>
    </row>
    <row r="406" spans="1:8" ht="15.75" customHeight="1">
      <c r="A406" s="2"/>
      <c r="B406" s="2"/>
      <c r="C406" s="2"/>
      <c r="D406" s="2"/>
      <c r="E406" s="2"/>
      <c r="F406" s="2"/>
      <c r="G406" s="2"/>
      <c r="H406" s="2"/>
    </row>
    <row r="407" spans="1:8" ht="15.75" customHeight="1">
      <c r="A407" s="2"/>
      <c r="B407" s="2"/>
      <c r="C407" s="2"/>
      <c r="D407" s="2"/>
      <c r="E407" s="2"/>
      <c r="F407" s="2"/>
      <c r="G407" s="2"/>
      <c r="H407" s="2"/>
    </row>
    <row r="408" spans="1:8" ht="15.75" customHeight="1">
      <c r="A408" s="2"/>
      <c r="B408" s="2"/>
      <c r="C408" s="2"/>
      <c r="D408" s="2"/>
      <c r="E408" s="2"/>
      <c r="F408" s="2"/>
      <c r="G408" s="2"/>
      <c r="H408" s="2"/>
    </row>
    <row r="409" spans="1:8" ht="15.75" customHeight="1">
      <c r="A409" s="2"/>
      <c r="B409" s="2"/>
      <c r="C409" s="2"/>
      <c r="D409" s="2"/>
      <c r="E409" s="2"/>
      <c r="F409" s="2"/>
      <c r="G409" s="2"/>
      <c r="H409" s="2"/>
    </row>
    <row r="410" spans="1:8" ht="15.75" customHeight="1">
      <c r="A410" s="2"/>
      <c r="B410" s="2"/>
      <c r="C410" s="2"/>
      <c r="D410" s="2"/>
      <c r="E410" s="2"/>
      <c r="F410" s="2"/>
      <c r="G410" s="2"/>
      <c r="H410" s="2"/>
    </row>
    <row r="411" spans="1:8" ht="15.75" customHeight="1">
      <c r="A411" s="2"/>
      <c r="B411" s="2"/>
      <c r="C411" s="2"/>
      <c r="D411" s="2"/>
      <c r="E411" s="2"/>
      <c r="F411" s="2"/>
      <c r="G411" s="2"/>
      <c r="H411" s="2"/>
    </row>
    <row r="412" spans="1:8" ht="15.75" customHeight="1">
      <c r="A412" s="2"/>
      <c r="B412" s="2"/>
      <c r="C412" s="2"/>
      <c r="D412" s="2"/>
      <c r="E412" s="2"/>
      <c r="F412" s="2"/>
      <c r="G412" s="2"/>
      <c r="H412" s="2"/>
    </row>
    <row r="413" spans="1:8" ht="15.75" customHeight="1">
      <c r="A413" s="2"/>
      <c r="B413" s="2"/>
      <c r="C413" s="2"/>
      <c r="D413" s="2"/>
      <c r="E413" s="2"/>
      <c r="F413" s="2"/>
      <c r="G413" s="2"/>
      <c r="H413" s="2"/>
    </row>
    <row r="414" spans="1:8" ht="15.75" customHeight="1">
      <c r="A414" s="2"/>
      <c r="B414" s="2"/>
      <c r="C414" s="2"/>
      <c r="D414" s="2"/>
      <c r="E414" s="2"/>
      <c r="F414" s="2"/>
      <c r="G414" s="2"/>
      <c r="H414" s="2"/>
    </row>
    <row r="415" spans="1:8" ht="15.75" customHeight="1">
      <c r="A415" s="2"/>
      <c r="B415" s="2"/>
      <c r="C415" s="2"/>
      <c r="D415" s="2"/>
      <c r="E415" s="2"/>
      <c r="F415" s="2"/>
      <c r="G415" s="2"/>
      <c r="H415" s="2"/>
    </row>
    <row r="416" spans="1:8" ht="15.75" customHeight="1">
      <c r="A416" s="2"/>
      <c r="B416" s="2"/>
      <c r="C416" s="2"/>
      <c r="D416" s="2"/>
      <c r="E416" s="2"/>
      <c r="F416" s="2"/>
      <c r="G416" s="2"/>
      <c r="H416" s="2"/>
    </row>
    <row r="417" spans="1:8" ht="15.75" customHeight="1">
      <c r="A417" s="2"/>
      <c r="B417" s="2"/>
      <c r="C417" s="2"/>
      <c r="D417" s="2"/>
      <c r="E417" s="2"/>
      <c r="F417" s="2"/>
      <c r="G417" s="2"/>
      <c r="H417" s="2"/>
    </row>
    <row r="418" spans="1:8" ht="15.75" customHeight="1">
      <c r="A418" s="2"/>
      <c r="B418" s="2"/>
      <c r="C418" s="2"/>
      <c r="D418" s="2"/>
      <c r="E418" s="2"/>
      <c r="F418" s="2"/>
      <c r="G418" s="2"/>
      <c r="H418" s="2"/>
    </row>
    <row r="419" spans="1:8" ht="15.75" customHeight="1">
      <c r="A419" s="2"/>
      <c r="B419" s="2"/>
      <c r="C419" s="2"/>
      <c r="D419" s="2"/>
      <c r="E419" s="2"/>
      <c r="F419" s="2"/>
      <c r="G419" s="2"/>
      <c r="H419" s="2"/>
    </row>
    <row r="420" spans="1:8" ht="15.75" customHeight="1">
      <c r="A420" s="2"/>
      <c r="B420" s="2"/>
      <c r="C420" s="2"/>
      <c r="D420" s="2"/>
      <c r="E420" s="2"/>
      <c r="F420" s="2"/>
      <c r="G420" s="2"/>
      <c r="H420" s="2"/>
    </row>
    <row r="421" spans="1:8" ht="15.75" customHeight="1">
      <c r="A421" s="2"/>
      <c r="B421" s="2"/>
      <c r="C421" s="2"/>
      <c r="D421" s="2"/>
      <c r="E421" s="2"/>
      <c r="F421" s="2"/>
      <c r="G421" s="2"/>
      <c r="H421" s="2"/>
    </row>
    <row r="422" spans="1:8" ht="15.75" customHeight="1">
      <c r="A422" s="2"/>
      <c r="B422" s="2"/>
      <c r="C422" s="2"/>
      <c r="D422" s="2"/>
      <c r="E422" s="2"/>
      <c r="F422" s="2"/>
      <c r="G422" s="2"/>
      <c r="H422" s="2"/>
    </row>
    <row r="423" spans="1:8" ht="15.75" customHeight="1">
      <c r="A423" s="2"/>
      <c r="B423" s="2"/>
      <c r="C423" s="2"/>
      <c r="D423" s="2"/>
      <c r="E423" s="2"/>
      <c r="F423" s="2"/>
      <c r="G423" s="2"/>
      <c r="H423" s="2"/>
    </row>
    <row r="424" spans="1:8" ht="15.75" customHeight="1">
      <c r="A424" s="2"/>
      <c r="B424" s="2"/>
      <c r="C424" s="2"/>
      <c r="D424" s="2"/>
      <c r="E424" s="2"/>
      <c r="F424" s="2"/>
      <c r="G424" s="2"/>
      <c r="H424" s="2"/>
    </row>
    <row r="425" spans="1:8" ht="15.75" customHeight="1">
      <c r="A425" s="2"/>
      <c r="B425" s="2"/>
      <c r="C425" s="2"/>
      <c r="D425" s="2"/>
      <c r="E425" s="2"/>
      <c r="F425" s="2"/>
      <c r="G425" s="2"/>
      <c r="H425" s="2"/>
    </row>
    <row r="426" spans="1:8" ht="15.75" customHeight="1">
      <c r="A426" s="2"/>
      <c r="B426" s="2"/>
      <c r="C426" s="2"/>
      <c r="D426" s="2"/>
      <c r="E426" s="2"/>
      <c r="F426" s="2"/>
      <c r="G426" s="2"/>
      <c r="H426" s="2"/>
    </row>
    <row r="427" spans="1:8" ht="15.75" customHeight="1">
      <c r="A427" s="2"/>
      <c r="B427" s="2"/>
      <c r="C427" s="2"/>
      <c r="D427" s="2"/>
      <c r="E427" s="2"/>
      <c r="F427" s="2"/>
      <c r="G427" s="2"/>
      <c r="H427" s="2"/>
    </row>
    <row r="428" spans="1:8" ht="15.75" customHeight="1">
      <c r="A428" s="2"/>
      <c r="B428" s="2"/>
      <c r="C428" s="2"/>
      <c r="D428" s="2"/>
      <c r="E428" s="2"/>
      <c r="F428" s="2"/>
      <c r="G428" s="2"/>
      <c r="H428" s="2"/>
    </row>
    <row r="429" spans="1:8" ht="15.75" customHeight="1">
      <c r="A429" s="2"/>
      <c r="B429" s="2"/>
      <c r="C429" s="2"/>
      <c r="D429" s="2"/>
      <c r="E429" s="2"/>
      <c r="F429" s="2"/>
      <c r="G429" s="2"/>
      <c r="H429" s="2"/>
    </row>
    <row r="430" spans="1:8" ht="15.75" customHeight="1">
      <c r="A430" s="2"/>
      <c r="B430" s="2"/>
      <c r="C430" s="2"/>
      <c r="D430" s="2"/>
      <c r="E430" s="2"/>
      <c r="F430" s="2"/>
      <c r="G430" s="2"/>
      <c r="H430" s="2"/>
    </row>
    <row r="431" spans="1:8" ht="15.75" customHeight="1">
      <c r="A431" s="2"/>
      <c r="B431" s="2"/>
      <c r="C431" s="2"/>
      <c r="D431" s="2"/>
      <c r="E431" s="2"/>
      <c r="F431" s="2"/>
      <c r="G431" s="2"/>
      <c r="H431" s="2"/>
    </row>
    <row r="432" spans="1:8" ht="15.75" customHeight="1">
      <c r="A432" s="2"/>
      <c r="B432" s="2"/>
      <c r="C432" s="2"/>
      <c r="D432" s="2"/>
      <c r="E432" s="2"/>
      <c r="F432" s="2"/>
      <c r="G432" s="2"/>
      <c r="H432" s="2"/>
    </row>
    <row r="433" spans="1:8" ht="15.75" customHeight="1">
      <c r="A433" s="2"/>
      <c r="B433" s="2"/>
      <c r="C433" s="2"/>
      <c r="D433" s="2"/>
      <c r="E433" s="2"/>
      <c r="F433" s="2"/>
      <c r="G433" s="2"/>
      <c r="H433" s="2"/>
    </row>
    <row r="434" spans="1:8" ht="15.75" customHeight="1">
      <c r="A434" s="2"/>
      <c r="B434" s="2"/>
      <c r="C434" s="2"/>
      <c r="D434" s="2"/>
      <c r="E434" s="2"/>
      <c r="F434" s="2"/>
      <c r="G434" s="2"/>
      <c r="H434" s="2"/>
    </row>
    <row r="435" spans="1:8" ht="15.75" customHeight="1">
      <c r="A435" s="2"/>
      <c r="B435" s="2"/>
      <c r="C435" s="2"/>
      <c r="D435" s="2"/>
      <c r="E435" s="2"/>
      <c r="F435" s="2"/>
      <c r="G435" s="2"/>
      <c r="H435" s="2"/>
    </row>
    <row r="436" spans="1:8" ht="15.75" customHeight="1">
      <c r="A436" s="2"/>
      <c r="B436" s="2"/>
      <c r="C436" s="2"/>
      <c r="D436" s="2"/>
      <c r="E436" s="2"/>
      <c r="F436" s="2"/>
      <c r="G436" s="2"/>
      <c r="H436" s="2"/>
    </row>
    <row r="437" spans="1:8" ht="15.75" customHeight="1">
      <c r="A437" s="2"/>
      <c r="B437" s="2"/>
      <c r="C437" s="2"/>
      <c r="D437" s="2"/>
      <c r="E437" s="2"/>
      <c r="F437" s="2"/>
      <c r="G437" s="2"/>
      <c r="H437" s="2"/>
    </row>
    <row r="438" spans="1:8" ht="15.75" customHeight="1">
      <c r="A438" s="2"/>
      <c r="B438" s="2"/>
      <c r="C438" s="2"/>
      <c r="D438" s="2"/>
      <c r="E438" s="2"/>
      <c r="F438" s="2"/>
      <c r="G438" s="2"/>
      <c r="H438" s="2"/>
    </row>
    <row r="439" spans="1:8" ht="15.75" customHeight="1">
      <c r="A439" s="2"/>
      <c r="B439" s="2"/>
      <c r="C439" s="2"/>
      <c r="D439" s="2"/>
      <c r="E439" s="2"/>
      <c r="F439" s="2"/>
      <c r="G439" s="2"/>
      <c r="H439" s="2"/>
    </row>
    <row r="440" spans="1:8" ht="15.75" customHeight="1">
      <c r="A440" s="2"/>
      <c r="B440" s="2"/>
      <c r="C440" s="2"/>
      <c r="D440" s="2"/>
      <c r="E440" s="2"/>
      <c r="F440" s="2"/>
      <c r="G440" s="2"/>
      <c r="H440" s="2"/>
    </row>
    <row r="441" spans="1:8" ht="15.75" customHeight="1">
      <c r="A441" s="2"/>
      <c r="B441" s="2"/>
      <c r="C441" s="2"/>
      <c r="D441" s="2"/>
      <c r="E441" s="2"/>
      <c r="F441" s="2"/>
      <c r="G441" s="2"/>
      <c r="H441" s="2"/>
    </row>
    <row r="442" spans="1:8" ht="15.75" customHeight="1">
      <c r="A442" s="2"/>
      <c r="B442" s="2"/>
      <c r="C442" s="2"/>
      <c r="D442" s="2"/>
      <c r="E442" s="2"/>
      <c r="F442" s="2"/>
      <c r="G442" s="2"/>
      <c r="H442" s="2"/>
    </row>
    <row r="443" spans="1:8" ht="15.75" customHeight="1">
      <c r="A443" s="2"/>
      <c r="B443" s="2"/>
      <c r="C443" s="2"/>
      <c r="D443" s="2"/>
      <c r="E443" s="2"/>
      <c r="F443" s="2"/>
      <c r="G443" s="2"/>
      <c r="H443" s="2"/>
    </row>
    <row r="444" spans="1:8" ht="15.75" customHeight="1">
      <c r="A444" s="2"/>
      <c r="B444" s="2"/>
      <c r="C444" s="2"/>
      <c r="D444" s="2"/>
      <c r="E444" s="2"/>
      <c r="F444" s="2"/>
      <c r="G444" s="2"/>
      <c r="H444" s="2"/>
    </row>
    <row r="445" spans="1:8" ht="15.75" customHeight="1">
      <c r="A445" s="2"/>
      <c r="B445" s="2"/>
      <c r="C445" s="2"/>
      <c r="D445" s="2"/>
      <c r="E445" s="2"/>
      <c r="F445" s="2"/>
      <c r="G445" s="2"/>
      <c r="H445" s="2"/>
    </row>
    <row r="446" spans="1:8" ht="15.75" customHeight="1">
      <c r="A446" s="2"/>
      <c r="B446" s="2"/>
      <c r="C446" s="2"/>
      <c r="D446" s="2"/>
      <c r="E446" s="2"/>
      <c r="F446" s="2"/>
      <c r="G446" s="2"/>
      <c r="H446" s="2"/>
    </row>
    <row r="447" spans="1:8" ht="15.75" customHeight="1">
      <c r="A447" s="2"/>
      <c r="B447" s="2"/>
      <c r="C447" s="2"/>
      <c r="D447" s="2"/>
      <c r="E447" s="2"/>
      <c r="F447" s="2"/>
      <c r="G447" s="2"/>
      <c r="H447" s="2"/>
    </row>
    <row r="448" spans="1:8" ht="15.75" customHeight="1">
      <c r="A448" s="2"/>
      <c r="B448" s="2"/>
      <c r="C448" s="2"/>
      <c r="D448" s="2"/>
      <c r="E448" s="2"/>
      <c r="F448" s="2"/>
      <c r="G448" s="2"/>
      <c r="H448" s="2"/>
    </row>
    <row r="449" spans="1:8" ht="15.75" customHeight="1">
      <c r="A449" s="2"/>
      <c r="B449" s="2"/>
      <c r="C449" s="2"/>
      <c r="D449" s="2"/>
      <c r="E449" s="2"/>
      <c r="F449" s="2"/>
      <c r="G449" s="2"/>
      <c r="H449" s="2"/>
    </row>
    <row r="450" spans="1:8" ht="15.75" customHeight="1">
      <c r="A450" s="2"/>
      <c r="B450" s="2"/>
      <c r="C450" s="2"/>
      <c r="D450" s="2"/>
      <c r="E450" s="2"/>
      <c r="F450" s="2"/>
      <c r="G450" s="2"/>
      <c r="H450" s="2"/>
    </row>
    <row r="451" spans="1:8" ht="15.75" customHeight="1">
      <c r="A451" s="2"/>
      <c r="B451" s="2"/>
      <c r="C451" s="2"/>
      <c r="D451" s="2"/>
      <c r="E451" s="2"/>
      <c r="F451" s="2"/>
      <c r="G451" s="2"/>
      <c r="H451" s="2"/>
    </row>
    <row r="452" spans="1:8" ht="15.75" customHeight="1">
      <c r="A452" s="2"/>
      <c r="B452" s="2"/>
      <c r="C452" s="2"/>
      <c r="D452" s="2"/>
      <c r="E452" s="2"/>
      <c r="F452" s="2"/>
      <c r="G452" s="2"/>
      <c r="H452" s="2"/>
    </row>
    <row r="453" spans="1:8" ht="15.75" customHeight="1">
      <c r="A453" s="2"/>
      <c r="B453" s="2"/>
      <c r="C453" s="2"/>
      <c r="D453" s="2"/>
      <c r="E453" s="2"/>
      <c r="F453" s="2"/>
      <c r="G453" s="2"/>
      <c r="H453" s="2"/>
    </row>
    <row r="454" spans="1:8" ht="15.75" customHeight="1">
      <c r="A454" s="2"/>
      <c r="B454" s="2"/>
      <c r="C454" s="2"/>
      <c r="D454" s="2"/>
      <c r="E454" s="2"/>
      <c r="F454" s="2"/>
      <c r="G454" s="2"/>
      <c r="H454" s="2"/>
    </row>
    <row r="455" spans="1:8" ht="15.75" customHeight="1">
      <c r="A455" s="2"/>
      <c r="B455" s="2"/>
      <c r="C455" s="2"/>
      <c r="D455" s="2"/>
      <c r="E455" s="2"/>
      <c r="F455" s="2"/>
      <c r="G455" s="2"/>
      <c r="H455" s="2"/>
    </row>
    <row r="456" spans="1:8" ht="15.75" customHeight="1">
      <c r="A456" s="2"/>
      <c r="B456" s="2"/>
      <c r="C456" s="2"/>
      <c r="D456" s="2"/>
      <c r="E456" s="2"/>
      <c r="F456" s="2"/>
      <c r="G456" s="2"/>
      <c r="H456" s="2"/>
    </row>
    <row r="457" spans="1:8" ht="15.75" customHeight="1">
      <c r="A457" s="2"/>
      <c r="B457" s="2"/>
      <c r="C457" s="2"/>
      <c r="D457" s="2"/>
      <c r="E457" s="2"/>
      <c r="F457" s="2"/>
      <c r="G457" s="2"/>
      <c r="H457" s="2"/>
    </row>
    <row r="458" spans="1:8" ht="15.75" customHeight="1">
      <c r="A458" s="2"/>
      <c r="B458" s="2"/>
      <c r="C458" s="2"/>
      <c r="D458" s="2"/>
      <c r="E458" s="2"/>
      <c r="F458" s="2"/>
      <c r="G458" s="2"/>
      <c r="H458" s="2"/>
    </row>
    <row r="459" spans="1:8" ht="15.75" customHeight="1">
      <c r="A459" s="2"/>
      <c r="B459" s="2"/>
      <c r="C459" s="2"/>
      <c r="D459" s="2"/>
      <c r="E459" s="2"/>
      <c r="F459" s="2"/>
      <c r="G459" s="2"/>
      <c r="H459" s="2"/>
    </row>
    <row r="460" spans="1:8" ht="15.75" customHeight="1">
      <c r="A460" s="2"/>
      <c r="B460" s="2"/>
      <c r="C460" s="2"/>
      <c r="D460" s="2"/>
      <c r="E460" s="2"/>
      <c r="F460" s="2"/>
      <c r="G460" s="2"/>
      <c r="H460" s="2"/>
    </row>
    <row r="461" spans="1:8" ht="15.75" customHeight="1">
      <c r="A461" s="2"/>
      <c r="B461" s="2"/>
      <c r="C461" s="2"/>
      <c r="D461" s="2"/>
      <c r="E461" s="2"/>
      <c r="F461" s="2"/>
      <c r="G461" s="2"/>
      <c r="H461" s="2"/>
    </row>
    <row r="462" spans="1:8" ht="15.75" customHeight="1">
      <c r="A462" s="2"/>
      <c r="B462" s="2"/>
      <c r="C462" s="2"/>
      <c r="D462" s="2"/>
      <c r="E462" s="2"/>
      <c r="F462" s="2"/>
      <c r="G462" s="2"/>
      <c r="H462" s="2"/>
    </row>
    <row r="463" spans="1:8" ht="15.75" customHeight="1">
      <c r="A463" s="2"/>
      <c r="B463" s="2"/>
      <c r="C463" s="2"/>
      <c r="D463" s="2"/>
      <c r="E463" s="2"/>
      <c r="F463" s="2"/>
      <c r="G463" s="2"/>
      <c r="H463" s="2"/>
    </row>
    <row r="464" spans="1:8" ht="15.75" customHeight="1">
      <c r="A464" s="2"/>
      <c r="B464" s="2"/>
      <c r="C464" s="2"/>
      <c r="D464" s="2"/>
      <c r="E464" s="2"/>
      <c r="F464" s="2"/>
      <c r="G464" s="2"/>
      <c r="H464" s="2"/>
    </row>
    <row r="465" spans="1:8" ht="15.75" customHeight="1">
      <c r="A465" s="2"/>
      <c r="B465" s="2"/>
      <c r="C465" s="2"/>
      <c r="D465" s="2"/>
      <c r="E465" s="2"/>
      <c r="F465" s="2"/>
      <c r="G465" s="2"/>
      <c r="H465" s="2"/>
    </row>
    <row r="466" spans="1:8" ht="15.75" customHeight="1">
      <c r="A466" s="2"/>
      <c r="B466" s="2"/>
      <c r="C466" s="2"/>
      <c r="D466" s="2"/>
      <c r="E466" s="2"/>
      <c r="F466" s="2"/>
      <c r="G466" s="2"/>
      <c r="H466" s="2"/>
    </row>
    <row r="467" spans="1:8" ht="15.75" customHeight="1">
      <c r="A467" s="2"/>
      <c r="B467" s="2"/>
      <c r="C467" s="2"/>
      <c r="D467" s="2"/>
      <c r="E467" s="2"/>
      <c r="F467" s="2"/>
      <c r="G467" s="2"/>
      <c r="H467" s="2"/>
    </row>
    <row r="468" spans="1:8" ht="15.75" customHeight="1">
      <c r="A468" s="2"/>
      <c r="B468" s="2"/>
      <c r="C468" s="2"/>
      <c r="D468" s="2"/>
      <c r="E468" s="2"/>
      <c r="F468" s="2"/>
      <c r="G468" s="2"/>
      <c r="H468" s="2"/>
    </row>
    <row r="469" spans="1:8" ht="15.75" customHeight="1">
      <c r="A469" s="2"/>
      <c r="B469" s="2"/>
      <c r="C469" s="2"/>
      <c r="D469" s="2"/>
      <c r="E469" s="2"/>
      <c r="F469" s="2"/>
      <c r="G469" s="2"/>
      <c r="H469" s="2"/>
    </row>
    <row r="470" spans="1:8" ht="15.75" customHeight="1">
      <c r="A470" s="2"/>
      <c r="B470" s="2"/>
      <c r="C470" s="2"/>
      <c r="D470" s="2"/>
      <c r="E470" s="2"/>
      <c r="F470" s="2"/>
      <c r="G470" s="2"/>
      <c r="H470" s="2"/>
    </row>
    <row r="471" spans="1:8" ht="15.75" customHeight="1">
      <c r="A471" s="2"/>
      <c r="B471" s="2"/>
      <c r="C471" s="2"/>
      <c r="D471" s="2"/>
      <c r="E471" s="2"/>
      <c r="F471" s="2"/>
      <c r="G471" s="2"/>
      <c r="H471" s="2"/>
    </row>
    <row r="472" spans="1:8" ht="15.75" customHeight="1">
      <c r="A472" s="2"/>
      <c r="B472" s="2"/>
      <c r="C472" s="2"/>
      <c r="D472" s="2"/>
      <c r="E472" s="2"/>
      <c r="F472" s="2"/>
      <c r="G472" s="2"/>
      <c r="H472" s="2"/>
    </row>
    <row r="473" spans="1:8" ht="15.75" customHeight="1">
      <c r="A473" s="2"/>
      <c r="B473" s="2"/>
      <c r="C473" s="2"/>
      <c r="D473" s="2"/>
      <c r="E473" s="2"/>
      <c r="F473" s="2"/>
      <c r="G473" s="2"/>
      <c r="H473" s="2"/>
    </row>
    <row r="474" spans="1:8" ht="15.75" customHeight="1">
      <c r="A474" s="2"/>
      <c r="B474" s="2"/>
      <c r="C474" s="2"/>
      <c r="D474" s="2"/>
      <c r="E474" s="2"/>
      <c r="F474" s="2"/>
      <c r="G474" s="2"/>
      <c r="H474" s="2"/>
    </row>
    <row r="475" spans="1:8" ht="15.75" customHeight="1">
      <c r="A475" s="2"/>
      <c r="B475" s="2"/>
      <c r="C475" s="2"/>
      <c r="D475" s="2"/>
      <c r="E475" s="2"/>
      <c r="F475" s="2"/>
      <c r="G475" s="2"/>
      <c r="H475" s="2"/>
    </row>
    <row r="476" spans="1:8" ht="15.75" customHeight="1">
      <c r="A476" s="2"/>
      <c r="B476" s="2"/>
      <c r="C476" s="2"/>
      <c r="D476" s="2"/>
      <c r="E476" s="2"/>
      <c r="F476" s="2"/>
      <c r="G476" s="2"/>
      <c r="H476" s="2"/>
    </row>
    <row r="477" spans="1:8" ht="15.75" customHeight="1">
      <c r="A477" s="2"/>
      <c r="B477" s="2"/>
      <c r="C477" s="2"/>
      <c r="D477" s="2"/>
      <c r="E477" s="2"/>
      <c r="F477" s="2"/>
      <c r="G477" s="2"/>
      <c r="H477" s="2"/>
    </row>
    <row r="478" spans="1:8" ht="15.75" customHeight="1">
      <c r="A478" s="2"/>
      <c r="B478" s="2"/>
      <c r="C478" s="2"/>
      <c r="D478" s="2"/>
      <c r="E478" s="2"/>
      <c r="F478" s="2"/>
      <c r="G478" s="2"/>
      <c r="H478" s="2"/>
    </row>
    <row r="479" spans="1:8" ht="15.75" customHeight="1">
      <c r="A479" s="2"/>
      <c r="B479" s="2"/>
      <c r="C479" s="2"/>
      <c r="D479" s="2"/>
      <c r="E479" s="2"/>
      <c r="F479" s="2"/>
      <c r="G479" s="2"/>
      <c r="H479" s="2"/>
    </row>
    <row r="480" spans="1:8" ht="15.75" customHeight="1">
      <c r="A480" s="2"/>
      <c r="B480" s="2"/>
      <c r="C480" s="2"/>
      <c r="D480" s="2"/>
      <c r="E480" s="2"/>
      <c r="F480" s="2"/>
      <c r="G480" s="2"/>
      <c r="H480" s="2"/>
    </row>
    <row r="481" spans="1:8" ht="15.75" customHeight="1">
      <c r="A481" s="2"/>
      <c r="B481" s="2"/>
      <c r="C481" s="2"/>
      <c r="D481" s="2"/>
      <c r="E481" s="2"/>
      <c r="F481" s="2"/>
      <c r="G481" s="2"/>
      <c r="H481" s="2"/>
    </row>
    <row r="482" spans="1:8" ht="15.75" customHeight="1">
      <c r="A482" s="2"/>
      <c r="B482" s="2"/>
      <c r="C482" s="2"/>
      <c r="D482" s="2"/>
      <c r="E482" s="2"/>
      <c r="F482" s="2"/>
      <c r="G482" s="2"/>
      <c r="H482" s="2"/>
    </row>
    <row r="483" spans="1:8" ht="15.75" customHeight="1">
      <c r="A483" s="2"/>
      <c r="B483" s="2"/>
      <c r="C483" s="2"/>
      <c r="D483" s="2"/>
      <c r="E483" s="2"/>
      <c r="F483" s="2"/>
      <c r="G483" s="2"/>
      <c r="H483" s="2"/>
    </row>
    <row r="484" spans="1:8" ht="15.75" customHeight="1">
      <c r="A484" s="2"/>
      <c r="B484" s="2"/>
      <c r="C484" s="2"/>
      <c r="D484" s="2"/>
      <c r="E484" s="2"/>
      <c r="F484" s="2"/>
      <c r="G484" s="2"/>
      <c r="H484" s="2"/>
    </row>
    <row r="485" spans="1:8" ht="15.75" customHeight="1">
      <c r="A485" s="2"/>
      <c r="B485" s="2"/>
      <c r="C485" s="2"/>
      <c r="D485" s="2"/>
      <c r="E485" s="2"/>
      <c r="F485" s="2"/>
      <c r="G485" s="2"/>
      <c r="H485" s="2"/>
    </row>
    <row r="486" spans="1:8" ht="15.75" customHeight="1">
      <c r="A486" s="2"/>
      <c r="B486" s="2"/>
      <c r="C486" s="2"/>
      <c r="D486" s="2"/>
      <c r="E486" s="2"/>
      <c r="F486" s="2"/>
      <c r="G486" s="2"/>
      <c r="H486" s="2"/>
    </row>
    <row r="487" spans="1:8" ht="15.75" customHeight="1">
      <c r="A487" s="2"/>
      <c r="B487" s="2"/>
      <c r="C487" s="2"/>
      <c r="D487" s="2"/>
      <c r="E487" s="2"/>
      <c r="F487" s="2"/>
      <c r="G487" s="2"/>
      <c r="H487" s="2"/>
    </row>
    <row r="488" spans="1:8" ht="15.75" customHeight="1">
      <c r="A488" s="2"/>
      <c r="B488" s="2"/>
      <c r="C488" s="2"/>
      <c r="D488" s="2"/>
      <c r="E488" s="2"/>
      <c r="F488" s="2"/>
      <c r="G488" s="2"/>
      <c r="H488" s="2"/>
    </row>
    <row r="489" spans="1:8" ht="15.75" customHeight="1">
      <c r="A489" s="2"/>
      <c r="B489" s="2"/>
      <c r="C489" s="2"/>
      <c r="D489" s="2"/>
      <c r="E489" s="2"/>
      <c r="F489" s="2"/>
      <c r="G489" s="2"/>
      <c r="H489" s="2"/>
    </row>
    <row r="490" spans="1:8" ht="15.75" customHeight="1">
      <c r="A490" s="2"/>
      <c r="B490" s="2"/>
      <c r="C490" s="2"/>
      <c r="D490" s="2"/>
      <c r="E490" s="2"/>
      <c r="F490" s="2"/>
      <c r="G490" s="2"/>
      <c r="H490" s="2"/>
    </row>
    <row r="491" spans="1:8" ht="15.75" customHeight="1">
      <c r="A491" s="2"/>
      <c r="B491" s="2"/>
      <c r="C491" s="2"/>
      <c r="D491" s="2"/>
      <c r="E491" s="2"/>
      <c r="F491" s="2"/>
      <c r="G491" s="2"/>
      <c r="H491" s="2"/>
    </row>
    <row r="492" spans="1:8" ht="15.75" customHeight="1">
      <c r="A492" s="2"/>
      <c r="B492" s="2"/>
      <c r="C492" s="2"/>
      <c r="D492" s="2"/>
      <c r="E492" s="2"/>
      <c r="F492" s="2"/>
      <c r="G492" s="2"/>
      <c r="H492" s="2"/>
    </row>
    <row r="493" spans="1:8" ht="15.75" customHeight="1">
      <c r="A493" s="2"/>
      <c r="B493" s="2"/>
      <c r="C493" s="2"/>
      <c r="D493" s="2"/>
      <c r="E493" s="2"/>
      <c r="F493" s="2"/>
      <c r="G493" s="2"/>
      <c r="H493" s="2"/>
    </row>
    <row r="494" spans="1:8" ht="15.75" customHeight="1">
      <c r="A494" s="2"/>
      <c r="B494" s="2"/>
      <c r="C494" s="2"/>
      <c r="D494" s="2"/>
      <c r="E494" s="2"/>
      <c r="F494" s="2"/>
      <c r="G494" s="2"/>
      <c r="H494" s="2"/>
    </row>
    <row r="495" spans="1:8" ht="15.75" customHeight="1">
      <c r="A495" s="2"/>
      <c r="B495" s="2"/>
      <c r="C495" s="2"/>
      <c r="D495" s="2"/>
      <c r="E495" s="2"/>
      <c r="F495" s="2"/>
      <c r="G495" s="2"/>
      <c r="H495" s="2"/>
    </row>
    <row r="496" spans="1:8" ht="15.75" customHeight="1">
      <c r="A496" s="2"/>
      <c r="B496" s="2"/>
      <c r="C496" s="2"/>
      <c r="D496" s="2"/>
      <c r="E496" s="2"/>
      <c r="F496" s="2"/>
      <c r="G496" s="2"/>
      <c r="H496" s="2"/>
    </row>
    <row r="497" spans="1:8" ht="15.75" customHeight="1">
      <c r="A497" s="2"/>
      <c r="B497" s="2"/>
      <c r="C497" s="2"/>
      <c r="D497" s="2"/>
      <c r="E497" s="2"/>
      <c r="F497" s="2"/>
      <c r="G497" s="2"/>
      <c r="H497" s="2"/>
    </row>
    <row r="498" spans="1:8" ht="15.75" customHeight="1">
      <c r="A498" s="2"/>
      <c r="B498" s="2"/>
      <c r="C498" s="2"/>
      <c r="D498" s="2"/>
      <c r="E498" s="2"/>
      <c r="F498" s="2"/>
      <c r="G498" s="2"/>
      <c r="H498" s="2"/>
    </row>
    <row r="499" spans="1:8" ht="15.75" customHeight="1">
      <c r="A499" s="2"/>
      <c r="B499" s="2"/>
      <c r="C499" s="2"/>
      <c r="D499" s="2"/>
      <c r="E499" s="2"/>
      <c r="F499" s="2"/>
      <c r="G499" s="2"/>
      <c r="H499" s="2"/>
    </row>
    <row r="500" spans="1:8" ht="15.75" customHeight="1">
      <c r="A500" s="2"/>
      <c r="B500" s="2"/>
      <c r="C500" s="2"/>
      <c r="D500" s="2"/>
      <c r="E500" s="2"/>
      <c r="F500" s="2"/>
      <c r="G500" s="2"/>
      <c r="H500" s="2"/>
    </row>
    <row r="501" spans="1:8" ht="15.75" customHeight="1">
      <c r="A501" s="2"/>
      <c r="B501" s="2"/>
      <c r="C501" s="2"/>
      <c r="D501" s="2"/>
      <c r="E501" s="2"/>
      <c r="F501" s="2"/>
      <c r="G501" s="2"/>
      <c r="H501" s="2"/>
    </row>
    <row r="502" spans="1:8" ht="15.75" customHeight="1">
      <c r="A502" s="2"/>
      <c r="B502" s="2"/>
      <c r="C502" s="2"/>
      <c r="D502" s="2"/>
      <c r="E502" s="2"/>
      <c r="F502" s="2"/>
      <c r="G502" s="2"/>
      <c r="H502" s="2"/>
    </row>
    <row r="503" spans="1:8" ht="15.75" customHeight="1">
      <c r="A503" s="2"/>
      <c r="B503" s="2"/>
      <c r="C503" s="2"/>
      <c r="D503" s="2"/>
      <c r="E503" s="2"/>
      <c r="F503" s="2"/>
      <c r="G503" s="2"/>
      <c r="H503" s="2"/>
    </row>
    <row r="504" spans="1:8" ht="15.75" customHeight="1">
      <c r="A504" s="2"/>
      <c r="B504" s="2"/>
      <c r="C504" s="2"/>
      <c r="D504" s="2"/>
      <c r="E504" s="2"/>
      <c r="F504" s="2"/>
      <c r="G504" s="2"/>
      <c r="H504" s="2"/>
    </row>
    <row r="505" spans="1:8" ht="15.75" customHeight="1">
      <c r="A505" s="2"/>
      <c r="B505" s="2"/>
      <c r="C505" s="2"/>
      <c r="D505" s="2"/>
      <c r="E505" s="2"/>
      <c r="F505" s="2"/>
      <c r="G505" s="2"/>
      <c r="H505" s="2"/>
    </row>
    <row r="506" spans="1:8" ht="15.75" customHeight="1">
      <c r="A506" s="2"/>
      <c r="B506" s="2"/>
      <c r="C506" s="2"/>
      <c r="D506" s="2"/>
      <c r="E506" s="2"/>
      <c r="F506" s="2"/>
      <c r="G506" s="2"/>
      <c r="H506" s="2"/>
    </row>
    <row r="507" spans="1:8" ht="15.75" customHeight="1">
      <c r="A507" s="2"/>
      <c r="B507" s="2"/>
      <c r="C507" s="2"/>
      <c r="D507" s="2"/>
      <c r="E507" s="2"/>
      <c r="F507" s="2"/>
      <c r="G507" s="2"/>
      <c r="H507" s="2"/>
    </row>
    <row r="508" spans="1:8" ht="15.75" customHeight="1">
      <c r="A508" s="2"/>
      <c r="B508" s="2"/>
      <c r="C508" s="2"/>
      <c r="D508" s="2"/>
      <c r="E508" s="2"/>
      <c r="F508" s="2"/>
      <c r="G508" s="2"/>
      <c r="H508" s="2"/>
    </row>
    <row r="509" spans="1:8" ht="15.75" customHeight="1">
      <c r="A509" s="2"/>
      <c r="B509" s="2"/>
      <c r="C509" s="2"/>
      <c r="D509" s="2"/>
      <c r="E509" s="2"/>
      <c r="F509" s="2"/>
      <c r="G509" s="2"/>
      <c r="H509" s="2"/>
    </row>
    <row r="510" spans="1:8" ht="15.75" customHeight="1">
      <c r="A510" s="2"/>
      <c r="B510" s="2"/>
      <c r="C510" s="2"/>
      <c r="D510" s="2"/>
      <c r="E510" s="2"/>
      <c r="F510" s="2"/>
      <c r="G510" s="2"/>
      <c r="H510" s="2"/>
    </row>
    <row r="511" spans="1:8" ht="15.75" customHeight="1">
      <c r="A511" s="2"/>
      <c r="B511" s="2"/>
      <c r="C511" s="2"/>
      <c r="D511" s="2"/>
      <c r="E511" s="2"/>
      <c r="F511" s="2"/>
      <c r="G511" s="2"/>
      <c r="H511" s="2"/>
    </row>
    <row r="512" spans="1:8" ht="15.75" customHeight="1">
      <c r="A512" s="2"/>
      <c r="B512" s="2"/>
      <c r="C512" s="2"/>
      <c r="D512" s="2"/>
      <c r="E512" s="2"/>
      <c r="F512" s="2"/>
      <c r="G512" s="2"/>
      <c r="H512" s="2"/>
    </row>
    <row r="513" spans="1:8" ht="15.75" customHeight="1">
      <c r="A513" s="2"/>
      <c r="B513" s="2"/>
      <c r="C513" s="2"/>
      <c r="D513" s="2"/>
      <c r="E513" s="2"/>
      <c r="F513" s="2"/>
      <c r="G513" s="2"/>
      <c r="H513" s="2"/>
    </row>
    <row r="514" spans="1:8" ht="15.75" customHeight="1">
      <c r="A514" s="2"/>
      <c r="B514" s="2"/>
      <c r="C514" s="2"/>
      <c r="D514" s="2"/>
      <c r="E514" s="2"/>
      <c r="F514" s="2"/>
      <c r="G514" s="2"/>
      <c r="H514" s="2"/>
    </row>
    <row r="515" spans="1:8" ht="15.75" customHeight="1">
      <c r="A515" s="2"/>
      <c r="B515" s="2"/>
      <c r="C515" s="2"/>
      <c r="D515" s="2"/>
      <c r="E515" s="2"/>
      <c r="F515" s="2"/>
      <c r="G515" s="2"/>
      <c r="H515" s="2"/>
    </row>
    <row r="516" spans="1:8" ht="15.75" customHeight="1">
      <c r="A516" s="2"/>
      <c r="B516" s="2"/>
      <c r="C516" s="2"/>
      <c r="D516" s="2"/>
      <c r="E516" s="2"/>
      <c r="F516" s="2"/>
      <c r="G516" s="2"/>
      <c r="H516" s="2"/>
    </row>
    <row r="517" spans="1:8" ht="15.75" customHeight="1">
      <c r="A517" s="2"/>
      <c r="B517" s="2"/>
      <c r="C517" s="2"/>
      <c r="D517" s="2"/>
      <c r="E517" s="2"/>
      <c r="F517" s="2"/>
      <c r="G517" s="2"/>
      <c r="H517" s="2"/>
    </row>
    <row r="518" spans="1:8" ht="15.75" customHeight="1">
      <c r="A518" s="2"/>
      <c r="B518" s="2"/>
      <c r="C518" s="2"/>
      <c r="D518" s="2"/>
      <c r="E518" s="2"/>
      <c r="F518" s="2"/>
      <c r="G518" s="2"/>
      <c r="H518" s="2"/>
    </row>
    <row r="519" spans="1:8" ht="15.75" customHeight="1">
      <c r="A519" s="2"/>
      <c r="B519" s="2"/>
      <c r="C519" s="2"/>
      <c r="D519" s="2"/>
      <c r="E519" s="2"/>
      <c r="F519" s="2"/>
      <c r="G519" s="2"/>
      <c r="H519" s="2"/>
    </row>
    <row r="520" spans="1:8" ht="15.75" customHeight="1">
      <c r="A520" s="2"/>
      <c r="B520" s="2"/>
      <c r="C520" s="2"/>
      <c r="D520" s="2"/>
      <c r="E520" s="2"/>
      <c r="F520" s="2"/>
      <c r="G520" s="2"/>
      <c r="H520" s="2"/>
    </row>
    <row r="521" spans="1:8" ht="15.75" customHeight="1">
      <c r="A521" s="2"/>
      <c r="B521" s="2"/>
      <c r="C521" s="2"/>
      <c r="D521" s="2"/>
      <c r="E521" s="2"/>
      <c r="F521" s="2"/>
      <c r="G521" s="2"/>
      <c r="H521" s="2"/>
    </row>
    <row r="522" spans="1:8" ht="15.75" customHeight="1">
      <c r="A522" s="2"/>
      <c r="B522" s="2"/>
      <c r="C522" s="2"/>
      <c r="D522" s="2"/>
      <c r="E522" s="2"/>
      <c r="F522" s="2"/>
      <c r="G522" s="2"/>
      <c r="H522" s="2"/>
    </row>
    <row r="523" spans="1:8" ht="15.75" customHeight="1">
      <c r="A523" s="2"/>
      <c r="B523" s="2"/>
      <c r="C523" s="2"/>
      <c r="D523" s="2"/>
      <c r="E523" s="2"/>
      <c r="F523" s="2"/>
      <c r="G523" s="2"/>
      <c r="H523" s="2"/>
    </row>
    <row r="524" spans="1:8" ht="15.75" customHeight="1">
      <c r="A524" s="2"/>
      <c r="B524" s="2"/>
      <c r="C524" s="2"/>
      <c r="D524" s="2"/>
      <c r="E524" s="2"/>
      <c r="F524" s="2"/>
      <c r="G524" s="2"/>
      <c r="H524" s="2"/>
    </row>
    <row r="525" spans="1:8" ht="15.75" customHeight="1">
      <c r="A525" s="2"/>
      <c r="B525" s="2"/>
      <c r="C525" s="2"/>
      <c r="D525" s="2"/>
      <c r="E525" s="2"/>
      <c r="F525" s="2"/>
      <c r="G525" s="2"/>
      <c r="H525" s="2"/>
    </row>
    <row r="526" spans="1:8" ht="15.75" customHeight="1">
      <c r="A526" s="2"/>
      <c r="B526" s="2"/>
      <c r="C526" s="2"/>
      <c r="D526" s="2"/>
      <c r="E526" s="2"/>
      <c r="F526" s="2"/>
      <c r="G526" s="2"/>
      <c r="H526" s="2"/>
    </row>
    <row r="527" spans="1:8" ht="15.75" customHeight="1">
      <c r="A527" s="2"/>
      <c r="B527" s="2"/>
      <c r="C527" s="2"/>
      <c r="D527" s="2"/>
      <c r="E527" s="2"/>
      <c r="F527" s="2"/>
      <c r="G527" s="2"/>
      <c r="H527" s="2"/>
    </row>
    <row r="528" spans="1:8" ht="15.75" customHeight="1">
      <c r="A528" s="2"/>
      <c r="B528" s="2"/>
      <c r="C528" s="2"/>
      <c r="D528" s="2"/>
      <c r="E528" s="2"/>
      <c r="F528" s="2"/>
      <c r="G528" s="2"/>
      <c r="H528" s="2"/>
    </row>
    <row r="529" spans="1:8" ht="15.75" customHeight="1">
      <c r="A529" s="2"/>
      <c r="B529" s="2"/>
      <c r="C529" s="2"/>
      <c r="D529" s="2"/>
      <c r="E529" s="2"/>
      <c r="F529" s="2"/>
      <c r="G529" s="2"/>
      <c r="H529" s="2"/>
    </row>
    <row r="530" spans="1:8" ht="15.75" customHeight="1">
      <c r="A530" s="2"/>
      <c r="B530" s="2"/>
      <c r="C530" s="2"/>
      <c r="D530" s="2"/>
      <c r="E530" s="2"/>
      <c r="F530" s="2"/>
      <c r="G530" s="2"/>
      <c r="H530" s="2"/>
    </row>
    <row r="531" spans="1:8" ht="15.75" customHeight="1">
      <c r="A531" s="2"/>
      <c r="B531" s="2"/>
      <c r="C531" s="2"/>
      <c r="D531" s="2"/>
      <c r="E531" s="2"/>
      <c r="F531" s="2"/>
      <c r="G531" s="2"/>
      <c r="H531" s="2"/>
    </row>
    <row r="532" spans="1:8" ht="15.75" customHeight="1">
      <c r="A532" s="2"/>
      <c r="B532" s="2"/>
      <c r="C532" s="2"/>
      <c r="D532" s="2"/>
      <c r="E532" s="2"/>
      <c r="F532" s="2"/>
      <c r="G532" s="2"/>
      <c r="H532" s="2"/>
    </row>
    <row r="533" spans="1:8" ht="15.75" customHeight="1">
      <c r="A533" s="2"/>
      <c r="B533" s="2"/>
      <c r="C533" s="2"/>
      <c r="D533" s="2"/>
      <c r="E533" s="2"/>
      <c r="F533" s="2"/>
      <c r="G533" s="2"/>
      <c r="H533" s="2"/>
    </row>
    <row r="534" spans="1:8" ht="15.75" customHeight="1">
      <c r="A534" s="2"/>
      <c r="B534" s="2"/>
      <c r="C534" s="2"/>
      <c r="D534" s="2"/>
      <c r="E534" s="2"/>
      <c r="F534" s="2"/>
      <c r="G534" s="2"/>
      <c r="H534" s="2"/>
    </row>
    <row r="535" spans="1:8" ht="15.75" customHeight="1">
      <c r="A535" s="2"/>
      <c r="B535" s="2"/>
      <c r="C535" s="2"/>
      <c r="D535" s="2"/>
      <c r="E535" s="2"/>
      <c r="F535" s="2"/>
      <c r="G535" s="2"/>
      <c r="H535" s="2"/>
    </row>
    <row r="536" spans="1:8" ht="15.75" customHeight="1">
      <c r="A536" s="2"/>
      <c r="B536" s="2"/>
      <c r="C536" s="2"/>
      <c r="D536" s="2"/>
      <c r="E536" s="2"/>
      <c r="F536" s="2"/>
      <c r="G536" s="2"/>
      <c r="H536" s="2"/>
    </row>
    <row r="537" spans="1:8" ht="15.75" customHeight="1">
      <c r="A537" s="2"/>
      <c r="B537" s="2"/>
      <c r="C537" s="2"/>
      <c r="D537" s="2"/>
      <c r="E537" s="2"/>
      <c r="F537" s="2"/>
      <c r="G537" s="2"/>
      <c r="H537" s="2"/>
    </row>
    <row r="538" spans="1:8" ht="15.75" customHeight="1">
      <c r="A538" s="2"/>
      <c r="B538" s="2"/>
      <c r="C538" s="2"/>
      <c r="D538" s="2"/>
      <c r="E538" s="2"/>
      <c r="F538" s="2"/>
      <c r="G538" s="2"/>
      <c r="H538" s="2"/>
    </row>
    <row r="539" spans="1:8" ht="15.75" customHeight="1">
      <c r="A539" s="2"/>
      <c r="B539" s="2"/>
      <c r="C539" s="2"/>
      <c r="D539" s="2"/>
      <c r="E539" s="2"/>
      <c r="F539" s="2"/>
      <c r="G539" s="2"/>
      <c r="H539" s="2"/>
    </row>
    <row r="540" spans="1:8" ht="15.75" customHeight="1">
      <c r="A540" s="2"/>
      <c r="B540" s="2"/>
      <c r="C540" s="2"/>
      <c r="D540" s="2"/>
      <c r="E540" s="2"/>
      <c r="F540" s="2"/>
      <c r="G540" s="2"/>
      <c r="H540" s="2"/>
    </row>
    <row r="541" spans="1:8" ht="15.75" customHeight="1">
      <c r="A541" s="2"/>
      <c r="B541" s="2"/>
      <c r="C541" s="2"/>
      <c r="D541" s="2"/>
      <c r="E541" s="2"/>
      <c r="F541" s="2"/>
      <c r="G541" s="2"/>
      <c r="H541" s="2"/>
    </row>
    <row r="542" spans="1:8" ht="15.75" customHeight="1">
      <c r="A542" s="2"/>
      <c r="B542" s="2"/>
      <c r="C542" s="2"/>
      <c r="D542" s="2"/>
      <c r="E542" s="2"/>
      <c r="F542" s="2"/>
      <c r="G542" s="2"/>
      <c r="H542" s="2"/>
    </row>
    <row r="543" spans="1:8" ht="15.75" customHeight="1">
      <c r="A543" s="2"/>
      <c r="B543" s="2"/>
      <c r="C543" s="2"/>
      <c r="D543" s="2"/>
      <c r="E543" s="2"/>
      <c r="F543" s="2"/>
      <c r="G543" s="2"/>
      <c r="H543" s="2"/>
    </row>
    <row r="544" spans="1:8" ht="15.75" customHeight="1">
      <c r="A544" s="2"/>
      <c r="B544" s="2"/>
      <c r="C544" s="2"/>
      <c r="D544" s="2"/>
      <c r="E544" s="2"/>
      <c r="F544" s="2"/>
      <c r="G544" s="2"/>
      <c r="H544" s="2"/>
    </row>
    <row r="545" spans="1:8" ht="15.75" customHeight="1">
      <c r="A545" s="2"/>
      <c r="B545" s="2"/>
      <c r="C545" s="2"/>
      <c r="D545" s="2"/>
      <c r="E545" s="2"/>
      <c r="F545" s="2"/>
      <c r="G545" s="2"/>
      <c r="H545" s="2"/>
    </row>
    <row r="546" spans="1:8" ht="15.75" customHeight="1">
      <c r="A546" s="2"/>
      <c r="B546" s="2"/>
      <c r="C546" s="2"/>
      <c r="D546" s="2"/>
      <c r="E546" s="2"/>
      <c r="F546" s="2"/>
      <c r="G546" s="2"/>
      <c r="H546" s="2"/>
    </row>
    <row r="547" spans="1:8" ht="15.75" customHeight="1">
      <c r="A547" s="2"/>
      <c r="B547" s="2"/>
      <c r="C547" s="2"/>
      <c r="D547" s="2"/>
      <c r="E547" s="2"/>
      <c r="F547" s="2"/>
      <c r="G547" s="2"/>
      <c r="H547" s="2"/>
    </row>
    <row r="548" spans="1:8" ht="15.75" customHeight="1">
      <c r="A548" s="2"/>
      <c r="B548" s="2"/>
      <c r="C548" s="2"/>
      <c r="D548" s="2"/>
      <c r="E548" s="2"/>
      <c r="F548" s="2"/>
      <c r="G548" s="2"/>
      <c r="H548" s="2"/>
    </row>
    <row r="549" spans="1:8" ht="15.75" customHeight="1">
      <c r="A549" s="2"/>
      <c r="B549" s="2"/>
      <c r="C549" s="2"/>
      <c r="D549" s="2"/>
      <c r="E549" s="2"/>
      <c r="F549" s="2"/>
      <c r="G549" s="2"/>
      <c r="H549" s="2"/>
    </row>
    <row r="550" spans="1:8" ht="15.75" customHeight="1">
      <c r="A550" s="2"/>
      <c r="B550" s="2"/>
      <c r="C550" s="2"/>
      <c r="D550" s="2"/>
      <c r="E550" s="2"/>
      <c r="F550" s="2"/>
      <c r="G550" s="2"/>
      <c r="H550" s="2"/>
    </row>
    <row r="551" spans="1:8" ht="15.75" customHeight="1">
      <c r="A551" s="2"/>
      <c r="B551" s="2"/>
      <c r="C551" s="2"/>
      <c r="D551" s="2"/>
      <c r="E551" s="2"/>
      <c r="F551" s="2"/>
      <c r="G551" s="2"/>
      <c r="H551" s="2"/>
    </row>
    <row r="552" spans="1:8" ht="15.75" customHeight="1">
      <c r="A552" s="2"/>
      <c r="B552" s="2"/>
      <c r="C552" s="2"/>
      <c r="D552" s="2"/>
      <c r="E552" s="2"/>
      <c r="F552" s="2"/>
      <c r="G552" s="2"/>
      <c r="H552" s="2"/>
    </row>
    <row r="553" spans="1:8" ht="15.75" customHeight="1">
      <c r="A553" s="2"/>
      <c r="B553" s="2"/>
      <c r="C553" s="2"/>
      <c r="D553" s="2"/>
      <c r="E553" s="2"/>
      <c r="F553" s="2"/>
      <c r="G553" s="2"/>
      <c r="H553" s="2"/>
    </row>
    <row r="554" spans="1:8" ht="15.75" customHeight="1">
      <c r="A554" s="2"/>
      <c r="B554" s="2"/>
      <c r="C554" s="2"/>
      <c r="D554" s="2"/>
      <c r="E554" s="2"/>
      <c r="F554" s="2"/>
      <c r="G554" s="2"/>
      <c r="H554" s="2"/>
    </row>
    <row r="555" spans="1:8" ht="15.75" customHeight="1">
      <c r="A555" s="2"/>
      <c r="B555" s="2"/>
      <c r="C555" s="2"/>
      <c r="D555" s="2"/>
      <c r="E555" s="2"/>
      <c r="F555" s="2"/>
      <c r="G555" s="2"/>
      <c r="H555" s="2"/>
    </row>
    <row r="556" spans="1:8" ht="15.75" customHeight="1">
      <c r="A556" s="2"/>
      <c r="B556" s="2"/>
      <c r="C556" s="2"/>
      <c r="D556" s="2"/>
      <c r="E556" s="2"/>
      <c r="F556" s="2"/>
      <c r="G556" s="2"/>
      <c r="H556" s="2"/>
    </row>
    <row r="557" spans="1:8" ht="15.75" customHeight="1">
      <c r="A557" s="2"/>
      <c r="B557" s="2"/>
      <c r="C557" s="2"/>
      <c r="D557" s="2"/>
      <c r="E557" s="2"/>
      <c r="F557" s="2"/>
      <c r="G557" s="2"/>
      <c r="H557" s="2"/>
    </row>
    <row r="558" spans="1:8" ht="15.75" customHeight="1">
      <c r="A558" s="2"/>
      <c r="B558" s="2"/>
      <c r="C558" s="2"/>
      <c r="D558" s="2"/>
      <c r="E558" s="2"/>
      <c r="F558" s="2"/>
      <c r="G558" s="2"/>
      <c r="H558" s="2"/>
    </row>
    <row r="559" spans="1:8" ht="15.75" customHeight="1">
      <c r="A559" s="2"/>
      <c r="B559" s="2"/>
      <c r="C559" s="2"/>
      <c r="D559" s="2"/>
      <c r="E559" s="2"/>
      <c r="F559" s="2"/>
      <c r="G559" s="2"/>
      <c r="H559" s="2"/>
    </row>
    <row r="560" spans="1:8" ht="15.75" customHeight="1">
      <c r="A560" s="2"/>
      <c r="B560" s="2"/>
      <c r="C560" s="2"/>
      <c r="D560" s="2"/>
      <c r="E560" s="2"/>
      <c r="F560" s="2"/>
      <c r="G560" s="2"/>
      <c r="H560" s="2"/>
    </row>
    <row r="561" spans="1:8" ht="15.75" customHeight="1">
      <c r="A561" s="2"/>
      <c r="B561" s="2"/>
      <c r="C561" s="2"/>
      <c r="D561" s="2"/>
      <c r="E561" s="2"/>
      <c r="F561" s="2"/>
      <c r="G561" s="2"/>
      <c r="H561" s="2"/>
    </row>
    <row r="562" spans="1:8" ht="15.75" customHeight="1">
      <c r="A562" s="2"/>
      <c r="B562" s="2"/>
      <c r="C562" s="2"/>
      <c r="D562" s="2"/>
      <c r="E562" s="2"/>
      <c r="F562" s="2"/>
      <c r="G562" s="2"/>
      <c r="H562" s="2"/>
    </row>
    <row r="563" spans="1:8" ht="15.75" customHeight="1">
      <c r="A563" s="2"/>
      <c r="B563" s="2"/>
      <c r="C563" s="2"/>
      <c r="D563" s="2"/>
      <c r="E563" s="2"/>
      <c r="F563" s="2"/>
      <c r="G563" s="2"/>
      <c r="H563" s="2"/>
    </row>
    <row r="564" spans="1:8" ht="15.75" customHeight="1">
      <c r="A564" s="2"/>
      <c r="B564" s="2"/>
      <c r="C564" s="2"/>
      <c r="D564" s="2"/>
      <c r="E564" s="2"/>
      <c r="F564" s="2"/>
      <c r="G564" s="2"/>
      <c r="H564" s="2"/>
    </row>
    <row r="565" spans="1:8" ht="15.75" customHeight="1">
      <c r="A565" s="2"/>
      <c r="B565" s="2"/>
      <c r="C565" s="2"/>
      <c r="D565" s="2"/>
      <c r="E565" s="2"/>
      <c r="F565" s="2"/>
      <c r="G565" s="2"/>
      <c r="H565" s="2"/>
    </row>
    <row r="566" spans="1:8" ht="15.75" customHeight="1">
      <c r="A566" s="2"/>
      <c r="B566" s="2"/>
      <c r="C566" s="2"/>
      <c r="D566" s="2"/>
      <c r="E566" s="2"/>
      <c r="F566" s="2"/>
      <c r="G566" s="2"/>
      <c r="H566" s="2"/>
    </row>
    <row r="567" spans="1:8" ht="15.75" customHeight="1">
      <c r="A567" s="2"/>
      <c r="B567" s="2"/>
      <c r="C567" s="2"/>
      <c r="D567" s="2"/>
      <c r="E567" s="2"/>
      <c r="F567" s="2"/>
      <c r="G567" s="2"/>
      <c r="H567" s="2"/>
    </row>
    <row r="568" spans="1:8" ht="15.75" customHeight="1">
      <c r="A568" s="2"/>
      <c r="B568" s="2"/>
      <c r="C568" s="2"/>
      <c r="D568" s="2"/>
      <c r="E568" s="2"/>
      <c r="F568" s="2"/>
      <c r="G568" s="2"/>
      <c r="H568" s="2"/>
    </row>
    <row r="569" spans="1:8" ht="15.75" customHeight="1">
      <c r="A569" s="2"/>
      <c r="B569" s="2"/>
      <c r="C569" s="2"/>
      <c r="D569" s="2"/>
      <c r="E569" s="2"/>
      <c r="F569" s="2"/>
      <c r="G569" s="2"/>
      <c r="H569" s="2"/>
    </row>
    <row r="570" spans="1:8" ht="15.75" customHeight="1">
      <c r="A570" s="2"/>
      <c r="B570" s="2"/>
      <c r="C570" s="2"/>
      <c r="D570" s="2"/>
      <c r="E570" s="2"/>
      <c r="F570" s="2"/>
      <c r="G570" s="2"/>
      <c r="H570" s="2"/>
    </row>
    <row r="571" spans="1:8" ht="15.75" customHeight="1">
      <c r="A571" s="2"/>
      <c r="B571" s="2"/>
      <c r="C571" s="2"/>
      <c r="D571" s="2"/>
      <c r="E571" s="2"/>
      <c r="F571" s="2"/>
      <c r="G571" s="2"/>
      <c r="H571" s="2"/>
    </row>
    <row r="572" spans="1:8" ht="15.75" customHeight="1">
      <c r="A572" s="2"/>
      <c r="B572" s="2"/>
      <c r="C572" s="2"/>
      <c r="D572" s="2"/>
      <c r="E572" s="2"/>
      <c r="F572" s="2"/>
      <c r="G572" s="2"/>
      <c r="H572" s="2"/>
    </row>
    <row r="573" spans="1:8" ht="15.75" customHeight="1">
      <c r="A573" s="2"/>
      <c r="B573" s="2"/>
      <c r="C573" s="2"/>
      <c r="D573" s="2"/>
      <c r="E573" s="2"/>
      <c r="F573" s="2"/>
      <c r="G573" s="2"/>
      <c r="H573" s="2"/>
    </row>
    <row r="574" spans="1:8" ht="15.75" customHeight="1">
      <c r="A574" s="2"/>
      <c r="B574" s="2"/>
      <c r="C574" s="2"/>
      <c r="D574" s="2"/>
      <c r="E574" s="2"/>
      <c r="F574" s="2"/>
      <c r="G574" s="2"/>
      <c r="H574" s="2"/>
    </row>
    <row r="575" spans="1:8" ht="15.75" customHeight="1">
      <c r="A575" s="2"/>
      <c r="B575" s="2"/>
      <c r="C575" s="2"/>
      <c r="D575" s="2"/>
      <c r="E575" s="2"/>
      <c r="F575" s="2"/>
      <c r="G575" s="2"/>
      <c r="H575" s="2"/>
    </row>
    <row r="576" spans="1:8" ht="15.75" customHeight="1">
      <c r="A576" s="2"/>
      <c r="B576" s="2"/>
      <c r="C576" s="2"/>
      <c r="D576" s="2"/>
      <c r="E576" s="2"/>
      <c r="F576" s="2"/>
      <c r="G576" s="2"/>
      <c r="H576" s="2"/>
    </row>
    <row r="577" spans="1:8" ht="15.75" customHeight="1">
      <c r="A577" s="2"/>
      <c r="B577" s="2"/>
      <c r="C577" s="2"/>
      <c r="D577" s="2"/>
      <c r="E577" s="2"/>
      <c r="F577" s="2"/>
      <c r="G577" s="2"/>
      <c r="H577" s="2"/>
    </row>
    <row r="578" spans="1:8" ht="15.75" customHeight="1">
      <c r="A578" s="2"/>
      <c r="B578" s="2"/>
      <c r="C578" s="2"/>
      <c r="D578" s="2"/>
      <c r="E578" s="2"/>
      <c r="F578" s="2"/>
      <c r="G578" s="2"/>
      <c r="H578" s="2"/>
    </row>
    <row r="579" spans="1:8" ht="15.75" customHeight="1">
      <c r="A579" s="2"/>
      <c r="B579" s="2"/>
      <c r="C579" s="2"/>
      <c r="D579" s="2"/>
      <c r="E579" s="2"/>
      <c r="F579" s="2"/>
      <c r="G579" s="2"/>
      <c r="H579" s="2"/>
    </row>
    <row r="580" spans="1:8" ht="15.75" customHeight="1">
      <c r="A580" s="2"/>
      <c r="B580" s="2"/>
      <c r="C580" s="2"/>
      <c r="D580" s="2"/>
      <c r="E580" s="2"/>
      <c r="F580" s="2"/>
      <c r="G580" s="2"/>
      <c r="H580" s="2"/>
    </row>
    <row r="581" spans="1:8" ht="15.75" customHeight="1">
      <c r="A581" s="2"/>
      <c r="B581" s="2"/>
      <c r="C581" s="2"/>
      <c r="D581" s="2"/>
      <c r="E581" s="2"/>
      <c r="F581" s="2"/>
      <c r="G581" s="2"/>
      <c r="H581" s="2"/>
    </row>
    <row r="582" spans="1:8" ht="15.75" customHeight="1">
      <c r="A582" s="2"/>
      <c r="B582" s="2"/>
      <c r="C582" s="2"/>
      <c r="D582" s="2"/>
      <c r="E582" s="2"/>
      <c r="F582" s="2"/>
      <c r="G582" s="2"/>
      <c r="H582" s="2"/>
    </row>
    <row r="583" spans="1:8" ht="15.75" customHeight="1">
      <c r="A583" s="2"/>
      <c r="B583" s="2"/>
      <c r="C583" s="2"/>
      <c r="D583" s="2"/>
      <c r="E583" s="2"/>
      <c r="F583" s="2"/>
      <c r="G583" s="2"/>
      <c r="H583" s="2"/>
    </row>
    <row r="584" spans="1:8" ht="15.75" customHeight="1">
      <c r="A584" s="2"/>
      <c r="B584" s="2"/>
      <c r="C584" s="2"/>
      <c r="D584" s="2"/>
      <c r="E584" s="2"/>
      <c r="F584" s="2"/>
      <c r="G584" s="2"/>
      <c r="H584" s="2"/>
    </row>
    <row r="585" spans="1:8" ht="15.75" customHeight="1">
      <c r="A585" s="2"/>
      <c r="B585" s="2"/>
      <c r="C585" s="2"/>
      <c r="D585" s="2"/>
      <c r="E585" s="2"/>
      <c r="F585" s="2"/>
      <c r="G585" s="2"/>
      <c r="H585" s="2"/>
    </row>
    <row r="586" spans="1:8" ht="15.75" customHeight="1">
      <c r="A586" s="2"/>
      <c r="B586" s="2"/>
      <c r="C586" s="2"/>
      <c r="D586" s="2"/>
      <c r="E586" s="2"/>
      <c r="F586" s="2"/>
      <c r="G586" s="2"/>
      <c r="H586" s="2"/>
    </row>
    <row r="587" spans="1:8" ht="15.75" customHeight="1">
      <c r="A587" s="2"/>
      <c r="B587" s="2"/>
      <c r="C587" s="2"/>
      <c r="D587" s="2"/>
      <c r="E587" s="2"/>
      <c r="F587" s="2"/>
      <c r="G587" s="2"/>
      <c r="H587" s="2"/>
    </row>
    <row r="588" spans="1:8" ht="15.75" customHeight="1">
      <c r="A588" s="2"/>
      <c r="B588" s="2"/>
      <c r="C588" s="2"/>
      <c r="D588" s="2"/>
      <c r="E588" s="2"/>
      <c r="F588" s="2"/>
      <c r="G588" s="2"/>
      <c r="H588" s="2"/>
    </row>
    <row r="589" spans="1:8" ht="15.75" customHeight="1">
      <c r="A589" s="2"/>
      <c r="B589" s="2"/>
      <c r="C589" s="2"/>
      <c r="D589" s="2"/>
      <c r="E589" s="2"/>
      <c r="F589" s="2"/>
      <c r="G589" s="2"/>
      <c r="H589" s="2"/>
    </row>
    <row r="590" spans="1:8" ht="15.75" customHeight="1">
      <c r="A590" s="2"/>
      <c r="B590" s="2"/>
      <c r="C590" s="2"/>
      <c r="D590" s="2"/>
      <c r="E590" s="2"/>
      <c r="F590" s="2"/>
      <c r="G590" s="2"/>
      <c r="H590" s="2"/>
    </row>
    <row r="591" spans="1:8" ht="15.75" customHeight="1">
      <c r="A591" s="2"/>
      <c r="B591" s="2"/>
      <c r="C591" s="2"/>
      <c r="D591" s="2"/>
      <c r="E591" s="2"/>
      <c r="F591" s="2"/>
      <c r="G591" s="2"/>
      <c r="H591" s="2"/>
    </row>
    <row r="592" spans="1:8" ht="15.75" customHeight="1">
      <c r="A592" s="2"/>
      <c r="B592" s="2"/>
      <c r="C592" s="2"/>
      <c r="D592" s="2"/>
      <c r="E592" s="2"/>
      <c r="F592" s="2"/>
      <c r="G592" s="2"/>
      <c r="H592" s="2"/>
    </row>
    <row r="593" spans="1:8" ht="15.75" customHeight="1">
      <c r="A593" s="2"/>
      <c r="B593" s="2"/>
      <c r="C593" s="2"/>
      <c r="D593" s="2"/>
      <c r="E593" s="2"/>
      <c r="F593" s="2"/>
      <c r="G593" s="2"/>
      <c r="H593" s="2"/>
    </row>
    <row r="594" spans="1:8" ht="15.75" customHeight="1">
      <c r="A594" s="2"/>
      <c r="B594" s="2"/>
      <c r="C594" s="2"/>
      <c r="D594" s="2"/>
      <c r="E594" s="2"/>
      <c r="F594" s="2"/>
      <c r="G594" s="2"/>
      <c r="H594" s="2"/>
    </row>
    <row r="595" spans="1:8" ht="15.75" customHeight="1">
      <c r="A595" s="2"/>
      <c r="B595" s="2"/>
      <c r="C595" s="2"/>
      <c r="D595" s="2"/>
      <c r="E595" s="2"/>
      <c r="F595" s="2"/>
      <c r="G595" s="2"/>
      <c r="H595" s="2"/>
    </row>
    <row r="596" spans="1:8" ht="15.75" customHeight="1">
      <c r="A596" s="2"/>
      <c r="B596" s="2"/>
      <c r="C596" s="2"/>
      <c r="D596" s="2"/>
      <c r="E596" s="2"/>
      <c r="F596" s="2"/>
      <c r="G596" s="2"/>
      <c r="H596" s="2"/>
    </row>
    <row r="597" spans="1:8" ht="15.75" customHeight="1">
      <c r="A597" s="2"/>
      <c r="B597" s="2"/>
      <c r="C597" s="2"/>
      <c r="D597" s="2"/>
      <c r="E597" s="2"/>
      <c r="F597" s="2"/>
      <c r="G597" s="2"/>
      <c r="H597" s="2"/>
    </row>
    <row r="598" spans="1:8" ht="15.75" customHeight="1">
      <c r="A598" s="2"/>
      <c r="B598" s="2"/>
      <c r="C598" s="2"/>
      <c r="D598" s="2"/>
      <c r="E598" s="2"/>
      <c r="F598" s="2"/>
      <c r="G598" s="2"/>
      <c r="H598" s="2"/>
    </row>
    <row r="599" spans="1:8" ht="15.75" customHeight="1">
      <c r="A599" s="2"/>
      <c r="B599" s="2"/>
      <c r="C599" s="2"/>
      <c r="D599" s="2"/>
      <c r="E599" s="2"/>
      <c r="F599" s="2"/>
      <c r="G599" s="2"/>
      <c r="H599" s="2"/>
    </row>
    <row r="600" spans="1:8" ht="15.75" customHeight="1">
      <c r="A600" s="2"/>
      <c r="B600" s="2"/>
      <c r="C600" s="2"/>
      <c r="D600" s="2"/>
      <c r="E600" s="2"/>
      <c r="F600" s="2"/>
      <c r="G600" s="2"/>
      <c r="H600" s="2"/>
    </row>
    <row r="601" spans="1:8" ht="15.75" customHeight="1">
      <c r="A601" s="2"/>
      <c r="B601" s="2"/>
      <c r="C601" s="2"/>
      <c r="D601" s="2"/>
      <c r="E601" s="2"/>
      <c r="F601" s="2"/>
      <c r="G601" s="2"/>
      <c r="H601" s="2"/>
    </row>
    <row r="602" spans="1:8" ht="15.75" customHeight="1">
      <c r="A602" s="2"/>
      <c r="B602" s="2"/>
      <c r="C602" s="2"/>
      <c r="D602" s="2"/>
      <c r="E602" s="2"/>
      <c r="F602" s="2"/>
      <c r="G602" s="2"/>
      <c r="H602" s="2"/>
    </row>
    <row r="603" spans="1:8" ht="15.75" customHeight="1">
      <c r="A603" s="2"/>
      <c r="B603" s="2"/>
      <c r="C603" s="2"/>
      <c r="D603" s="2"/>
      <c r="E603" s="2"/>
      <c r="F603" s="2"/>
      <c r="G603" s="2"/>
      <c r="H603" s="2"/>
    </row>
    <row r="604" spans="1:8" ht="15.75" customHeight="1">
      <c r="A604" s="2"/>
      <c r="B604" s="2"/>
      <c r="C604" s="2"/>
      <c r="D604" s="2"/>
      <c r="E604" s="2"/>
      <c r="F604" s="2"/>
      <c r="G604" s="2"/>
      <c r="H604" s="2"/>
    </row>
    <row r="605" spans="1:8" ht="15.75" customHeight="1">
      <c r="A605" s="2"/>
      <c r="B605" s="2"/>
      <c r="C605" s="2"/>
      <c r="D605" s="2"/>
      <c r="E605" s="2"/>
      <c r="F605" s="2"/>
      <c r="G605" s="2"/>
      <c r="H605" s="2"/>
    </row>
    <row r="606" spans="1:8" ht="15.75" customHeight="1">
      <c r="A606" s="2"/>
      <c r="B606" s="2"/>
      <c r="C606" s="2"/>
      <c r="D606" s="2"/>
      <c r="E606" s="2"/>
      <c r="F606" s="2"/>
      <c r="G606" s="2"/>
      <c r="H606" s="2"/>
    </row>
    <row r="607" spans="1:8" ht="15.75" customHeight="1">
      <c r="A607" s="2"/>
      <c r="B607" s="2"/>
      <c r="C607" s="2"/>
      <c r="D607" s="2"/>
      <c r="E607" s="2"/>
      <c r="F607" s="2"/>
      <c r="G607" s="2"/>
      <c r="H607" s="2"/>
    </row>
    <row r="608" spans="1:8" ht="15.75" customHeight="1">
      <c r="A608" s="2"/>
      <c r="B608" s="2"/>
      <c r="C608" s="2"/>
      <c r="D608" s="2"/>
      <c r="E608" s="2"/>
      <c r="F608" s="2"/>
      <c r="G608" s="2"/>
      <c r="H608" s="2"/>
    </row>
    <row r="609" spans="1:8" ht="15.75" customHeight="1">
      <c r="A609" s="2"/>
      <c r="B609" s="2"/>
      <c r="C609" s="2"/>
      <c r="D609" s="2"/>
      <c r="E609" s="2"/>
      <c r="F609" s="2"/>
      <c r="G609" s="2"/>
      <c r="H609" s="2"/>
    </row>
    <row r="610" spans="1:8" ht="15.75" customHeight="1">
      <c r="A610" s="2"/>
      <c r="B610" s="2"/>
      <c r="C610" s="2"/>
      <c r="D610" s="2"/>
      <c r="E610" s="2"/>
      <c r="F610" s="2"/>
      <c r="G610" s="2"/>
      <c r="H610" s="2"/>
    </row>
    <row r="611" spans="1:8" ht="15.75" customHeight="1">
      <c r="A611" s="2"/>
      <c r="B611" s="2"/>
      <c r="C611" s="2"/>
      <c r="D611" s="2"/>
      <c r="E611" s="2"/>
      <c r="F611" s="2"/>
      <c r="G611" s="2"/>
      <c r="H611" s="2"/>
    </row>
    <row r="612" spans="1:8" ht="15.75" customHeight="1">
      <c r="A612" s="2"/>
      <c r="B612" s="2"/>
      <c r="C612" s="2"/>
      <c r="D612" s="2"/>
      <c r="E612" s="2"/>
      <c r="F612" s="2"/>
      <c r="G612" s="2"/>
      <c r="H612" s="2"/>
    </row>
    <row r="613" spans="1:8" ht="15.75" customHeight="1">
      <c r="A613" s="2"/>
      <c r="B613" s="2"/>
      <c r="C613" s="2"/>
      <c r="D613" s="2"/>
      <c r="E613" s="2"/>
      <c r="F613" s="2"/>
      <c r="G613" s="2"/>
      <c r="H613" s="2"/>
    </row>
    <row r="614" spans="1:8" ht="15.75" customHeight="1">
      <c r="A614" s="2"/>
      <c r="B614" s="2"/>
      <c r="C614" s="2"/>
      <c r="D614" s="2"/>
      <c r="E614" s="2"/>
      <c r="F614" s="2"/>
      <c r="G614" s="2"/>
      <c r="H614" s="2"/>
    </row>
    <row r="615" spans="1:8" ht="15.75" customHeight="1">
      <c r="A615" s="2"/>
      <c r="B615" s="2"/>
      <c r="C615" s="2"/>
      <c r="D615" s="2"/>
      <c r="E615" s="2"/>
      <c r="F615" s="2"/>
      <c r="G615" s="2"/>
      <c r="H615" s="2"/>
    </row>
    <row r="616" spans="1:8" ht="15.75" customHeight="1">
      <c r="A616" s="2"/>
      <c r="B616" s="2"/>
      <c r="C616" s="2"/>
      <c r="D616" s="2"/>
      <c r="E616" s="2"/>
      <c r="F616" s="2"/>
      <c r="G616" s="2"/>
      <c r="H616" s="2"/>
    </row>
    <row r="617" spans="1:8" ht="15.75" customHeight="1">
      <c r="A617" s="2"/>
      <c r="B617" s="2"/>
      <c r="C617" s="2"/>
      <c r="D617" s="2"/>
      <c r="E617" s="2"/>
      <c r="F617" s="2"/>
      <c r="G617" s="2"/>
      <c r="H617" s="2"/>
    </row>
    <row r="618" spans="1:8" ht="15.75" customHeight="1">
      <c r="A618" s="2"/>
      <c r="B618" s="2"/>
      <c r="C618" s="2"/>
      <c r="D618" s="2"/>
      <c r="E618" s="2"/>
      <c r="F618" s="2"/>
      <c r="G618" s="2"/>
      <c r="H618" s="2"/>
    </row>
    <row r="619" spans="1:8" ht="15.75" customHeight="1">
      <c r="A619" s="2"/>
      <c r="B619" s="2"/>
      <c r="C619" s="2"/>
      <c r="D619" s="2"/>
      <c r="E619" s="2"/>
      <c r="F619" s="2"/>
      <c r="G619" s="2"/>
      <c r="H619" s="2"/>
    </row>
    <row r="620" spans="1:8" ht="15.75" customHeight="1">
      <c r="A620" s="2"/>
      <c r="B620" s="2"/>
      <c r="C620" s="2"/>
      <c r="D620" s="2"/>
      <c r="E620" s="2"/>
      <c r="F620" s="2"/>
      <c r="G620" s="2"/>
      <c r="H620" s="2"/>
    </row>
    <row r="621" spans="1:8" ht="15.75" customHeight="1">
      <c r="A621" s="2"/>
      <c r="B621" s="2"/>
      <c r="C621" s="2"/>
      <c r="D621" s="2"/>
      <c r="E621" s="2"/>
      <c r="F621" s="2"/>
      <c r="G621" s="2"/>
      <c r="H621" s="2"/>
    </row>
    <row r="622" spans="1:8" ht="15.75" customHeight="1">
      <c r="A622" s="2"/>
      <c r="B622" s="2"/>
      <c r="C622" s="2"/>
      <c r="D622" s="2"/>
      <c r="E622" s="2"/>
      <c r="F622" s="2"/>
      <c r="G622" s="2"/>
      <c r="H622" s="2"/>
    </row>
    <row r="623" spans="1:8" ht="15.75" customHeight="1">
      <c r="A623" s="2"/>
      <c r="B623" s="2"/>
      <c r="C623" s="2"/>
      <c r="D623" s="2"/>
      <c r="E623" s="2"/>
      <c r="F623" s="2"/>
      <c r="G623" s="2"/>
      <c r="H623" s="2"/>
    </row>
    <row r="624" spans="1:8" ht="15.75" customHeight="1">
      <c r="A624" s="2"/>
      <c r="B624" s="2"/>
      <c r="C624" s="2"/>
      <c r="D624" s="2"/>
      <c r="E624" s="2"/>
      <c r="F624" s="2"/>
      <c r="G624" s="2"/>
      <c r="H624" s="2"/>
    </row>
    <row r="625" spans="1:8" ht="15.75" customHeight="1">
      <c r="A625" s="2"/>
      <c r="B625" s="2"/>
      <c r="C625" s="2"/>
      <c r="D625" s="2"/>
      <c r="E625" s="2"/>
      <c r="F625" s="2"/>
      <c r="G625" s="2"/>
      <c r="H625" s="2"/>
    </row>
    <row r="626" spans="1:8" ht="15.75" customHeight="1">
      <c r="A626" s="2"/>
      <c r="B626" s="2"/>
      <c r="C626" s="2"/>
      <c r="D626" s="2"/>
      <c r="E626" s="2"/>
      <c r="F626" s="2"/>
      <c r="G626" s="2"/>
      <c r="H626" s="2"/>
    </row>
    <row r="627" spans="1:8" ht="15.75" customHeight="1">
      <c r="A627" s="2"/>
      <c r="B627" s="2"/>
      <c r="C627" s="2"/>
      <c r="D627" s="2"/>
      <c r="E627" s="2"/>
      <c r="F627" s="2"/>
      <c r="G627" s="2"/>
      <c r="H627" s="2"/>
    </row>
    <row r="628" spans="1:8" ht="15.75" customHeight="1">
      <c r="A628" s="2"/>
      <c r="B628" s="2"/>
      <c r="C628" s="2"/>
      <c r="D628" s="2"/>
      <c r="E628" s="2"/>
      <c r="F628" s="2"/>
      <c r="G628" s="2"/>
      <c r="H628" s="2"/>
    </row>
    <row r="629" spans="1:8" ht="15.75" customHeight="1">
      <c r="A629" s="2"/>
      <c r="B629" s="2"/>
      <c r="C629" s="2"/>
      <c r="D629" s="2"/>
      <c r="E629" s="2"/>
      <c r="F629" s="2"/>
      <c r="G629" s="2"/>
      <c r="H629" s="2"/>
    </row>
    <row r="630" spans="1:8" ht="15.75" customHeight="1">
      <c r="A630" s="2"/>
      <c r="B630" s="2"/>
      <c r="C630" s="2"/>
      <c r="D630" s="2"/>
      <c r="E630" s="2"/>
      <c r="F630" s="2"/>
      <c r="G630" s="2"/>
      <c r="H630" s="2"/>
    </row>
    <row r="631" spans="1:8" ht="15.75" customHeight="1">
      <c r="A631" s="2"/>
      <c r="B631" s="2"/>
      <c r="C631" s="2"/>
      <c r="D631" s="2"/>
      <c r="E631" s="2"/>
      <c r="F631" s="2"/>
      <c r="G631" s="2"/>
      <c r="H631" s="2"/>
    </row>
    <row r="632" spans="1:8" ht="15.75" customHeight="1">
      <c r="A632" s="2"/>
      <c r="B632" s="2"/>
      <c r="C632" s="2"/>
      <c r="D632" s="2"/>
      <c r="E632" s="2"/>
      <c r="F632" s="2"/>
      <c r="G632" s="2"/>
      <c r="H632" s="2"/>
    </row>
    <row r="633" spans="1:8" ht="15.75" customHeight="1">
      <c r="A633" s="2"/>
      <c r="B633" s="2"/>
      <c r="C633" s="2"/>
      <c r="D633" s="2"/>
      <c r="E633" s="2"/>
      <c r="F633" s="2"/>
      <c r="G633" s="2"/>
      <c r="H633" s="2"/>
    </row>
    <row r="634" spans="1:8" ht="15.75" customHeight="1">
      <c r="A634" s="2"/>
      <c r="B634" s="2"/>
      <c r="C634" s="2"/>
      <c r="D634" s="2"/>
      <c r="E634" s="2"/>
      <c r="F634" s="2"/>
      <c r="G634" s="2"/>
      <c r="H634" s="2"/>
    </row>
    <row r="635" spans="1:8" ht="15.75" customHeight="1">
      <c r="A635" s="2"/>
      <c r="B635" s="2"/>
      <c r="C635" s="2"/>
      <c r="D635" s="2"/>
      <c r="E635" s="2"/>
      <c r="F635" s="2"/>
      <c r="G635" s="2"/>
      <c r="H635" s="2"/>
    </row>
    <row r="636" spans="1:8" ht="15.75" customHeight="1">
      <c r="A636" s="2"/>
      <c r="B636" s="2"/>
      <c r="C636" s="2"/>
      <c r="D636" s="2"/>
      <c r="E636" s="2"/>
      <c r="F636" s="2"/>
      <c r="G636" s="2"/>
      <c r="H636" s="2"/>
    </row>
    <row r="637" spans="1:8" ht="15.75" customHeight="1">
      <c r="A637" s="2"/>
      <c r="B637" s="2"/>
      <c r="C637" s="2"/>
      <c r="D637" s="2"/>
      <c r="E637" s="2"/>
      <c r="F637" s="2"/>
      <c r="G637" s="2"/>
      <c r="H637" s="2"/>
    </row>
    <row r="638" spans="1:8" ht="15.75" customHeight="1">
      <c r="A638" s="2"/>
      <c r="B638" s="2"/>
      <c r="C638" s="2"/>
      <c r="D638" s="2"/>
      <c r="E638" s="2"/>
      <c r="F638" s="2"/>
      <c r="G638" s="2"/>
      <c r="H638" s="2"/>
    </row>
    <row r="639" spans="1:8" ht="15.75" customHeight="1">
      <c r="A639" s="2"/>
      <c r="B639" s="2"/>
      <c r="C639" s="2"/>
      <c r="D639" s="2"/>
      <c r="E639" s="2"/>
      <c r="F639" s="2"/>
      <c r="G639" s="2"/>
      <c r="H639" s="2"/>
    </row>
    <row r="640" spans="1:8" ht="15.75" customHeight="1">
      <c r="A640" s="2"/>
      <c r="B640" s="2"/>
      <c r="C640" s="2"/>
      <c r="D640" s="2"/>
      <c r="E640" s="2"/>
      <c r="F640" s="2"/>
      <c r="G640" s="2"/>
      <c r="H640" s="2"/>
    </row>
    <row r="641" spans="1:8" ht="15.75" customHeight="1">
      <c r="A641" s="2"/>
      <c r="B641" s="2"/>
      <c r="C641" s="2"/>
      <c r="D641" s="2"/>
      <c r="E641" s="2"/>
      <c r="F641" s="2"/>
      <c r="G641" s="2"/>
      <c r="H641" s="2"/>
    </row>
    <row r="642" spans="1:8" ht="15.75" customHeight="1">
      <c r="A642" s="2"/>
      <c r="B642" s="2"/>
      <c r="C642" s="2"/>
      <c r="D642" s="2"/>
      <c r="E642" s="2"/>
      <c r="F642" s="2"/>
      <c r="G642" s="2"/>
      <c r="H642" s="2"/>
    </row>
    <row r="643" spans="1:8" ht="15.75" customHeight="1">
      <c r="A643" s="2"/>
      <c r="B643" s="2"/>
      <c r="C643" s="2"/>
      <c r="D643" s="2"/>
      <c r="E643" s="2"/>
      <c r="F643" s="2"/>
      <c r="G643" s="2"/>
      <c r="H643" s="2"/>
    </row>
    <row r="644" spans="1:8" ht="15.75" customHeight="1">
      <c r="A644" s="2"/>
      <c r="B644" s="2"/>
      <c r="C644" s="2"/>
      <c r="D644" s="2"/>
      <c r="E644" s="2"/>
      <c r="F644" s="2"/>
      <c r="G644" s="2"/>
      <c r="H644" s="2"/>
    </row>
    <row r="645" spans="1:8" ht="15.75" customHeight="1">
      <c r="A645" s="2"/>
      <c r="B645" s="2"/>
      <c r="C645" s="2"/>
      <c r="D645" s="2"/>
      <c r="E645" s="2"/>
      <c r="F645" s="2"/>
      <c r="G645" s="2"/>
      <c r="H645" s="2"/>
    </row>
    <row r="646" spans="1:8" ht="15.75" customHeight="1">
      <c r="A646" s="2"/>
      <c r="B646" s="2"/>
      <c r="C646" s="2"/>
      <c r="D646" s="2"/>
      <c r="E646" s="2"/>
      <c r="F646" s="2"/>
      <c r="G646" s="2"/>
      <c r="H646" s="2"/>
    </row>
    <row r="647" spans="1:8" ht="15.75" customHeight="1">
      <c r="A647" s="2"/>
      <c r="B647" s="2"/>
      <c r="C647" s="2"/>
      <c r="D647" s="2"/>
      <c r="E647" s="2"/>
      <c r="F647" s="2"/>
      <c r="G647" s="2"/>
      <c r="H647" s="2"/>
    </row>
    <row r="648" spans="1:8" ht="15.75" customHeight="1">
      <c r="A648" s="2"/>
      <c r="B648" s="2"/>
      <c r="C648" s="2"/>
      <c r="D648" s="2"/>
      <c r="E648" s="2"/>
      <c r="F648" s="2"/>
      <c r="G648" s="2"/>
      <c r="H648" s="2"/>
    </row>
    <row r="649" spans="1:8" ht="15.75" customHeight="1">
      <c r="A649" s="2"/>
      <c r="B649" s="2"/>
      <c r="C649" s="2"/>
      <c r="D649" s="2"/>
      <c r="E649" s="2"/>
      <c r="F649" s="2"/>
      <c r="G649" s="2"/>
      <c r="H649" s="2"/>
    </row>
    <row r="650" spans="1:8" ht="15.75" customHeight="1">
      <c r="A650" s="2"/>
      <c r="B650" s="2"/>
      <c r="C650" s="2"/>
      <c r="D650" s="2"/>
      <c r="E650" s="2"/>
      <c r="F650" s="2"/>
      <c r="G650" s="2"/>
      <c r="H650" s="2"/>
    </row>
    <row r="651" spans="1:8" ht="15.75" customHeight="1">
      <c r="A651" s="2"/>
      <c r="B651" s="2"/>
      <c r="C651" s="2"/>
      <c r="D651" s="2"/>
      <c r="E651" s="2"/>
      <c r="F651" s="2"/>
      <c r="G651" s="2"/>
      <c r="H651" s="2"/>
    </row>
    <row r="652" spans="1:8" ht="15.75" customHeight="1">
      <c r="A652" s="2"/>
      <c r="B652" s="2"/>
      <c r="C652" s="2"/>
      <c r="D652" s="2"/>
      <c r="E652" s="2"/>
      <c r="F652" s="2"/>
      <c r="G652" s="2"/>
      <c r="H652" s="2"/>
    </row>
    <row r="653" spans="1:8" ht="15.75" customHeight="1">
      <c r="A653" s="2"/>
      <c r="B653" s="2"/>
      <c r="C653" s="2"/>
      <c r="D653" s="2"/>
      <c r="E653" s="2"/>
      <c r="F653" s="2"/>
      <c r="G653" s="2"/>
      <c r="H653" s="2"/>
    </row>
    <row r="654" spans="1:8" ht="15.75" customHeight="1">
      <c r="A654" s="2"/>
      <c r="B654" s="2"/>
      <c r="C654" s="2"/>
      <c r="D654" s="2"/>
      <c r="E654" s="2"/>
      <c r="F654" s="2"/>
      <c r="G654" s="2"/>
      <c r="H654" s="2"/>
    </row>
    <row r="655" spans="1:8" ht="15.75" customHeight="1">
      <c r="A655" s="2"/>
      <c r="B655" s="2"/>
      <c r="C655" s="2"/>
      <c r="D655" s="2"/>
      <c r="E655" s="2"/>
      <c r="F655" s="2"/>
      <c r="G655" s="2"/>
      <c r="H655" s="2"/>
    </row>
    <row r="656" spans="1:8" ht="15.75" customHeight="1">
      <c r="A656" s="2"/>
      <c r="B656" s="2"/>
      <c r="C656" s="2"/>
      <c r="D656" s="2"/>
      <c r="E656" s="2"/>
      <c r="F656" s="2"/>
      <c r="G656" s="2"/>
      <c r="H656" s="2"/>
    </row>
    <row r="657" spans="1:8" ht="15.75" customHeight="1">
      <c r="A657" s="2"/>
      <c r="B657" s="2"/>
      <c r="C657" s="2"/>
      <c r="D657" s="2"/>
      <c r="E657" s="2"/>
      <c r="F657" s="2"/>
      <c r="G657" s="2"/>
      <c r="H657" s="2"/>
    </row>
    <row r="658" spans="1:8" ht="15.75" customHeight="1">
      <c r="A658" s="2"/>
      <c r="B658" s="2"/>
      <c r="C658" s="2"/>
      <c r="D658" s="2"/>
      <c r="E658" s="2"/>
      <c r="F658" s="2"/>
      <c r="G658" s="2"/>
      <c r="H658" s="2"/>
    </row>
    <row r="659" spans="1:8" ht="15.75" customHeight="1">
      <c r="A659" s="2"/>
      <c r="B659" s="2"/>
      <c r="C659" s="2"/>
      <c r="D659" s="2"/>
      <c r="E659" s="2"/>
      <c r="F659" s="2"/>
      <c r="G659" s="2"/>
      <c r="H659" s="2"/>
    </row>
    <row r="660" spans="1:8" ht="15.75" customHeight="1">
      <c r="A660" s="2"/>
      <c r="B660" s="2"/>
      <c r="C660" s="2"/>
      <c r="D660" s="2"/>
      <c r="E660" s="2"/>
      <c r="F660" s="2"/>
      <c r="G660" s="2"/>
      <c r="H660" s="2"/>
    </row>
    <row r="661" spans="1:8" ht="15.75" customHeight="1">
      <c r="A661" s="2"/>
      <c r="B661" s="2"/>
      <c r="C661" s="2"/>
      <c r="D661" s="2"/>
      <c r="E661" s="2"/>
      <c r="F661" s="2"/>
      <c r="G661" s="2"/>
      <c r="H661" s="2"/>
    </row>
    <row r="662" spans="1:8" ht="15.75" customHeight="1">
      <c r="A662" s="2"/>
      <c r="B662" s="2"/>
      <c r="C662" s="2"/>
      <c r="D662" s="2"/>
      <c r="E662" s="2"/>
      <c r="F662" s="2"/>
      <c r="G662" s="2"/>
      <c r="H662" s="2"/>
    </row>
    <row r="663" spans="1:8" ht="15.75" customHeight="1">
      <c r="A663" s="2"/>
      <c r="B663" s="2"/>
      <c r="C663" s="2"/>
      <c r="D663" s="2"/>
      <c r="E663" s="2"/>
      <c r="F663" s="2"/>
      <c r="G663" s="2"/>
      <c r="H663" s="2"/>
    </row>
    <row r="664" spans="1:8" ht="15.75" customHeight="1">
      <c r="A664" s="2"/>
      <c r="B664" s="2"/>
      <c r="C664" s="2"/>
      <c r="D664" s="2"/>
      <c r="E664" s="2"/>
      <c r="F664" s="2"/>
      <c r="G664" s="2"/>
      <c r="H664" s="2"/>
    </row>
    <row r="665" spans="1:8" ht="15.75" customHeight="1">
      <c r="A665" s="2"/>
      <c r="B665" s="2"/>
      <c r="C665" s="2"/>
      <c r="D665" s="2"/>
      <c r="E665" s="2"/>
      <c r="F665" s="2"/>
      <c r="G665" s="2"/>
      <c r="H665" s="2"/>
    </row>
    <row r="666" spans="1:8" ht="15.75" customHeight="1">
      <c r="A666" s="2"/>
      <c r="B666" s="2"/>
      <c r="C666" s="2"/>
      <c r="D666" s="2"/>
      <c r="E666" s="2"/>
      <c r="F666" s="2"/>
      <c r="G666" s="2"/>
      <c r="H666" s="2"/>
    </row>
    <row r="667" spans="1:8" ht="15.75" customHeight="1">
      <c r="A667" s="2"/>
      <c r="B667" s="2"/>
      <c r="C667" s="2"/>
      <c r="D667" s="2"/>
      <c r="E667" s="2"/>
      <c r="F667" s="2"/>
      <c r="G667" s="2"/>
      <c r="H667" s="2"/>
    </row>
    <row r="668" spans="1:8" ht="15.75" customHeight="1">
      <c r="A668" s="2"/>
      <c r="B668" s="2"/>
      <c r="C668" s="2"/>
      <c r="D668" s="2"/>
      <c r="E668" s="2"/>
      <c r="F668" s="2"/>
      <c r="G668" s="2"/>
      <c r="H668" s="2"/>
    </row>
    <row r="669" spans="1:8" ht="15.75" customHeight="1">
      <c r="A669" s="2"/>
      <c r="B669" s="2"/>
      <c r="C669" s="2"/>
      <c r="D669" s="2"/>
      <c r="E669" s="2"/>
      <c r="F669" s="2"/>
      <c r="G669" s="2"/>
      <c r="H669" s="2"/>
    </row>
    <row r="670" spans="1:8" ht="15.75" customHeight="1">
      <c r="A670" s="2"/>
      <c r="B670" s="2"/>
      <c r="C670" s="2"/>
      <c r="D670" s="2"/>
      <c r="E670" s="2"/>
      <c r="F670" s="2"/>
      <c r="G670" s="2"/>
      <c r="H670" s="2"/>
    </row>
    <row r="671" spans="1:8" ht="15.75" customHeight="1">
      <c r="A671" s="2"/>
      <c r="B671" s="2"/>
      <c r="C671" s="2"/>
      <c r="D671" s="2"/>
      <c r="E671" s="2"/>
      <c r="F671" s="2"/>
      <c r="G671" s="2"/>
      <c r="H671" s="2"/>
    </row>
    <row r="672" spans="1:8" ht="15.75" customHeight="1">
      <c r="A672" s="2"/>
      <c r="B672" s="2"/>
      <c r="C672" s="2"/>
      <c r="D672" s="2"/>
      <c r="E672" s="2"/>
      <c r="F672" s="2"/>
      <c r="G672" s="2"/>
      <c r="H672" s="2"/>
    </row>
    <row r="673" spans="1:8" ht="15.75" customHeight="1">
      <c r="A673" s="2"/>
      <c r="B673" s="2"/>
      <c r="C673" s="2"/>
      <c r="D673" s="2"/>
      <c r="E673" s="2"/>
      <c r="F673" s="2"/>
      <c r="G673" s="2"/>
      <c r="H673" s="2"/>
    </row>
    <row r="674" spans="1:8" ht="15.75" customHeight="1">
      <c r="A674" s="2"/>
      <c r="B674" s="2"/>
      <c r="C674" s="2"/>
      <c r="D674" s="2"/>
      <c r="E674" s="2"/>
      <c r="F674" s="2"/>
      <c r="G674" s="2"/>
      <c r="H674" s="2"/>
    </row>
    <row r="675" spans="1:8" ht="15.75" customHeight="1">
      <c r="A675" s="2"/>
      <c r="B675" s="2"/>
      <c r="C675" s="2"/>
      <c r="D675" s="2"/>
      <c r="E675" s="2"/>
      <c r="F675" s="2"/>
      <c r="G675" s="2"/>
      <c r="H675" s="2"/>
    </row>
    <row r="676" spans="1:8" ht="15.75" customHeight="1">
      <c r="A676" s="2"/>
      <c r="B676" s="2"/>
      <c r="C676" s="2"/>
      <c r="D676" s="2"/>
      <c r="E676" s="2"/>
      <c r="F676" s="2"/>
      <c r="G676" s="2"/>
      <c r="H676" s="2"/>
    </row>
    <row r="677" spans="1:8" ht="15.75" customHeight="1">
      <c r="A677" s="2"/>
      <c r="B677" s="2"/>
      <c r="C677" s="2"/>
      <c r="D677" s="2"/>
      <c r="E677" s="2"/>
      <c r="F677" s="2"/>
      <c r="G677" s="2"/>
      <c r="H677" s="2"/>
    </row>
    <row r="678" spans="1:8" ht="15.75" customHeight="1">
      <c r="A678" s="2"/>
      <c r="B678" s="2"/>
      <c r="C678" s="2"/>
      <c r="D678" s="2"/>
      <c r="E678" s="2"/>
      <c r="F678" s="2"/>
      <c r="G678" s="2"/>
      <c r="H678" s="2"/>
    </row>
    <row r="679" spans="1:8" ht="15.75" customHeight="1">
      <c r="A679" s="2"/>
      <c r="B679" s="2"/>
      <c r="C679" s="2"/>
      <c r="D679" s="2"/>
      <c r="E679" s="2"/>
      <c r="F679" s="2"/>
      <c r="G679" s="2"/>
      <c r="H679" s="2"/>
    </row>
    <row r="680" spans="1:8" ht="15.75" customHeight="1">
      <c r="A680" s="2"/>
      <c r="B680" s="2"/>
      <c r="C680" s="2"/>
      <c r="D680" s="2"/>
      <c r="E680" s="2"/>
      <c r="F680" s="2"/>
      <c r="G680" s="2"/>
      <c r="H680" s="2"/>
    </row>
    <row r="681" spans="1:8" ht="15.75" customHeight="1">
      <c r="A681" s="2"/>
      <c r="B681" s="2"/>
      <c r="C681" s="2"/>
      <c r="D681" s="2"/>
      <c r="E681" s="2"/>
      <c r="F681" s="2"/>
      <c r="G681" s="2"/>
      <c r="H681" s="2"/>
    </row>
    <row r="682" spans="1:8" ht="15.75" customHeight="1">
      <c r="A682" s="2"/>
      <c r="B682" s="2"/>
      <c r="C682" s="2"/>
      <c r="D682" s="2"/>
      <c r="E682" s="2"/>
      <c r="F682" s="2"/>
      <c r="G682" s="2"/>
      <c r="H682" s="2"/>
    </row>
    <row r="683" spans="1:8" ht="15.75" customHeight="1">
      <c r="A683" s="2"/>
      <c r="B683" s="2"/>
      <c r="C683" s="2"/>
      <c r="D683" s="2"/>
      <c r="E683" s="2"/>
      <c r="F683" s="2"/>
      <c r="G683" s="2"/>
      <c r="H683" s="2"/>
    </row>
    <row r="684" spans="1:8" ht="15.75" customHeight="1">
      <c r="A684" s="2"/>
      <c r="B684" s="2"/>
      <c r="C684" s="2"/>
      <c r="D684" s="2"/>
      <c r="E684" s="2"/>
      <c r="F684" s="2"/>
      <c r="G684" s="2"/>
      <c r="H684" s="2"/>
    </row>
    <row r="685" spans="1:8" ht="15.75" customHeight="1">
      <c r="A685" s="2"/>
      <c r="B685" s="2"/>
      <c r="C685" s="2"/>
      <c r="D685" s="2"/>
      <c r="E685" s="2"/>
      <c r="F685" s="2"/>
      <c r="G685" s="2"/>
      <c r="H685" s="2"/>
    </row>
    <row r="686" spans="1:8" ht="15.75" customHeight="1">
      <c r="A686" s="2"/>
      <c r="B686" s="2"/>
      <c r="C686" s="2"/>
      <c r="D686" s="2"/>
      <c r="E686" s="2"/>
      <c r="F686" s="2"/>
      <c r="G686" s="2"/>
      <c r="H686" s="2"/>
    </row>
    <row r="687" spans="1:8" ht="15.75" customHeight="1">
      <c r="A687" s="2"/>
      <c r="B687" s="2"/>
      <c r="C687" s="2"/>
      <c r="D687" s="2"/>
      <c r="E687" s="2"/>
      <c r="F687" s="2"/>
      <c r="G687" s="2"/>
      <c r="H687" s="2"/>
    </row>
    <row r="688" spans="1:8" ht="15.75" customHeight="1">
      <c r="A688" s="2"/>
      <c r="B688" s="2"/>
      <c r="C688" s="2"/>
      <c r="D688" s="2"/>
      <c r="E688" s="2"/>
      <c r="F688" s="2"/>
      <c r="G688" s="2"/>
      <c r="H688" s="2"/>
    </row>
    <row r="689" spans="1:8" ht="15.75" customHeight="1">
      <c r="A689" s="2"/>
      <c r="B689" s="2"/>
      <c r="C689" s="2"/>
      <c r="D689" s="2"/>
      <c r="E689" s="2"/>
      <c r="F689" s="2"/>
      <c r="G689" s="2"/>
      <c r="H689" s="2"/>
    </row>
    <row r="690" spans="1:8" ht="15.75" customHeight="1">
      <c r="A690" s="2"/>
      <c r="B690" s="2"/>
      <c r="C690" s="2"/>
      <c r="D690" s="2"/>
      <c r="E690" s="2"/>
      <c r="F690" s="2"/>
      <c r="G690" s="2"/>
      <c r="H690" s="2"/>
    </row>
    <row r="691" spans="1:8" ht="15.75" customHeight="1">
      <c r="A691" s="2"/>
      <c r="B691" s="2"/>
      <c r="C691" s="2"/>
      <c r="D691" s="2"/>
      <c r="E691" s="2"/>
      <c r="F691" s="2"/>
      <c r="G691" s="2"/>
      <c r="H691" s="2"/>
    </row>
    <row r="692" spans="1:8" ht="15.75" customHeight="1">
      <c r="A692" s="2"/>
      <c r="B692" s="2"/>
      <c r="C692" s="2"/>
      <c r="D692" s="2"/>
      <c r="E692" s="2"/>
      <c r="F692" s="2"/>
      <c r="G692" s="2"/>
      <c r="H692" s="2"/>
    </row>
    <row r="693" spans="1:8" ht="15.75" customHeight="1">
      <c r="A693" s="2"/>
      <c r="B693" s="2"/>
      <c r="C693" s="2"/>
      <c r="D693" s="2"/>
      <c r="E693" s="2"/>
      <c r="F693" s="2"/>
      <c r="G693" s="2"/>
      <c r="H693" s="2"/>
    </row>
    <row r="694" spans="1:8" ht="15.75" customHeight="1">
      <c r="A694" s="2"/>
      <c r="B694" s="2"/>
      <c r="C694" s="2"/>
      <c r="D694" s="2"/>
      <c r="E694" s="2"/>
      <c r="F694" s="2"/>
      <c r="G694" s="2"/>
      <c r="H694" s="2"/>
    </row>
    <row r="695" spans="1:8" ht="15.75" customHeight="1">
      <c r="A695" s="2"/>
      <c r="B695" s="2"/>
      <c r="C695" s="2"/>
      <c r="D695" s="2"/>
      <c r="E695" s="2"/>
      <c r="F695" s="2"/>
      <c r="G695" s="2"/>
      <c r="H695" s="2"/>
    </row>
    <row r="696" spans="1:8" ht="15.75" customHeight="1">
      <c r="A696" s="2"/>
      <c r="B696" s="2"/>
      <c r="C696" s="2"/>
      <c r="D696" s="2"/>
      <c r="E696" s="2"/>
      <c r="F696" s="2"/>
      <c r="G696" s="2"/>
      <c r="H696" s="2"/>
    </row>
    <row r="697" spans="1:8" ht="15.75" customHeight="1">
      <c r="A697" s="2"/>
      <c r="B697" s="2"/>
      <c r="C697" s="2"/>
      <c r="D697" s="2"/>
      <c r="E697" s="2"/>
      <c r="F697" s="2"/>
      <c r="G697" s="2"/>
      <c r="H697" s="2"/>
    </row>
    <row r="698" spans="1:8" ht="15.75" customHeight="1">
      <c r="A698" s="2"/>
      <c r="B698" s="2"/>
      <c r="C698" s="2"/>
      <c r="D698" s="2"/>
      <c r="E698" s="2"/>
      <c r="F698" s="2"/>
      <c r="G698" s="2"/>
      <c r="H698" s="2"/>
    </row>
    <row r="699" spans="1:8" ht="15.75" customHeight="1">
      <c r="A699" s="2"/>
      <c r="B699" s="2"/>
      <c r="C699" s="2"/>
      <c r="D699" s="2"/>
      <c r="E699" s="2"/>
      <c r="F699" s="2"/>
      <c r="G699" s="2"/>
      <c r="H699" s="2"/>
    </row>
    <row r="700" spans="1:8" ht="15.75" customHeight="1">
      <c r="A700" s="2"/>
      <c r="B700" s="2"/>
      <c r="C700" s="2"/>
      <c r="D700" s="2"/>
      <c r="E700" s="2"/>
      <c r="F700" s="2"/>
      <c r="G700" s="2"/>
      <c r="H700" s="2"/>
    </row>
    <row r="701" spans="1:8" ht="15.75" customHeight="1">
      <c r="A701" s="2"/>
      <c r="B701" s="2"/>
      <c r="C701" s="2"/>
      <c r="D701" s="2"/>
      <c r="E701" s="2"/>
      <c r="F701" s="2"/>
      <c r="G701" s="2"/>
      <c r="H701" s="2"/>
    </row>
    <row r="702" spans="1:8" ht="15.75" customHeight="1">
      <c r="A702" s="2"/>
      <c r="B702" s="2"/>
      <c r="C702" s="2"/>
      <c r="D702" s="2"/>
      <c r="E702" s="2"/>
      <c r="F702" s="2"/>
      <c r="G702" s="2"/>
      <c r="H702" s="2"/>
    </row>
    <row r="703" spans="1:8" ht="15.75" customHeight="1">
      <c r="A703" s="2"/>
      <c r="B703" s="2"/>
      <c r="C703" s="2"/>
      <c r="D703" s="2"/>
      <c r="E703" s="2"/>
      <c r="F703" s="2"/>
      <c r="G703" s="2"/>
      <c r="H703" s="2"/>
    </row>
    <row r="704" spans="1:8" ht="15.75" customHeight="1">
      <c r="A704" s="2"/>
      <c r="B704" s="2"/>
      <c r="C704" s="2"/>
      <c r="D704" s="2"/>
      <c r="E704" s="2"/>
      <c r="F704" s="2"/>
      <c r="G704" s="2"/>
      <c r="H704" s="2"/>
    </row>
    <row r="705" spans="1:8" ht="15.75" customHeight="1">
      <c r="A705" s="2"/>
      <c r="B705" s="2"/>
      <c r="C705" s="2"/>
      <c r="D705" s="2"/>
      <c r="E705" s="2"/>
      <c r="F705" s="2"/>
      <c r="G705" s="2"/>
      <c r="H705" s="2"/>
    </row>
    <row r="706" spans="1:8" ht="15.75" customHeight="1">
      <c r="A706" s="2"/>
      <c r="B706" s="2"/>
      <c r="C706" s="2"/>
      <c r="D706" s="2"/>
      <c r="E706" s="2"/>
      <c r="F706" s="2"/>
      <c r="G706" s="2"/>
      <c r="H706" s="2"/>
    </row>
    <row r="707" spans="1:8" ht="15.75" customHeight="1">
      <c r="A707" s="2"/>
      <c r="B707" s="2"/>
      <c r="C707" s="2"/>
      <c r="D707" s="2"/>
      <c r="E707" s="2"/>
      <c r="F707" s="2"/>
      <c r="G707" s="2"/>
      <c r="H707" s="2"/>
    </row>
    <row r="708" spans="1:8" ht="15.75" customHeight="1">
      <c r="A708" s="2"/>
      <c r="B708" s="2"/>
      <c r="C708" s="2"/>
      <c r="D708" s="2"/>
      <c r="E708" s="2"/>
      <c r="F708" s="2"/>
      <c r="G708" s="2"/>
      <c r="H708" s="2"/>
    </row>
    <row r="709" spans="1:8" ht="15.75" customHeight="1">
      <c r="A709" s="2"/>
      <c r="B709" s="2"/>
      <c r="C709" s="2"/>
      <c r="D709" s="2"/>
      <c r="E709" s="2"/>
      <c r="F709" s="2"/>
      <c r="G709" s="2"/>
      <c r="H709" s="2"/>
    </row>
    <row r="710" spans="1:8" ht="15.75" customHeight="1">
      <c r="A710" s="2"/>
      <c r="B710" s="2"/>
      <c r="C710" s="2"/>
      <c r="D710" s="2"/>
      <c r="E710" s="2"/>
      <c r="F710" s="2"/>
      <c r="G710" s="2"/>
      <c r="H710" s="2"/>
    </row>
    <row r="711" spans="1:8" ht="15.75" customHeight="1">
      <c r="A711" s="2"/>
      <c r="B711" s="2"/>
      <c r="C711" s="2"/>
      <c r="D711" s="2"/>
      <c r="E711" s="2"/>
      <c r="F711" s="2"/>
      <c r="G711" s="2"/>
      <c r="H711" s="2"/>
    </row>
    <row r="712" spans="1:8" ht="15.75" customHeight="1">
      <c r="A712" s="2"/>
      <c r="B712" s="2"/>
      <c r="C712" s="2"/>
      <c r="D712" s="2"/>
      <c r="E712" s="2"/>
      <c r="F712" s="2"/>
      <c r="G712" s="2"/>
      <c r="H712" s="2"/>
    </row>
    <row r="713" spans="1:8" ht="15.75" customHeight="1">
      <c r="A713" s="2"/>
      <c r="B713" s="2"/>
      <c r="C713" s="2"/>
      <c r="D713" s="2"/>
      <c r="E713" s="2"/>
      <c r="F713" s="2"/>
      <c r="G713" s="2"/>
      <c r="H713" s="2"/>
    </row>
    <row r="714" spans="1:8" ht="15.75" customHeight="1">
      <c r="A714" s="2"/>
      <c r="B714" s="2"/>
      <c r="C714" s="2"/>
      <c r="D714" s="2"/>
      <c r="E714" s="2"/>
      <c r="F714" s="2"/>
      <c r="G714" s="2"/>
      <c r="H714" s="2"/>
    </row>
    <row r="715" spans="1:8" ht="15.75" customHeight="1">
      <c r="A715" s="2"/>
      <c r="B715" s="2"/>
      <c r="C715" s="2"/>
      <c r="D715" s="2"/>
      <c r="E715" s="2"/>
      <c r="F715" s="2"/>
      <c r="G715" s="2"/>
      <c r="H715" s="2"/>
    </row>
    <row r="716" spans="1:8" ht="15.75" customHeight="1">
      <c r="A716" s="2"/>
      <c r="B716" s="2"/>
      <c r="C716" s="2"/>
      <c r="D716" s="2"/>
      <c r="E716" s="2"/>
      <c r="F716" s="2"/>
      <c r="G716" s="2"/>
      <c r="H716" s="2"/>
    </row>
    <row r="717" spans="1:8" ht="15.75" customHeight="1">
      <c r="A717" s="2"/>
      <c r="B717" s="2"/>
      <c r="C717" s="2"/>
      <c r="D717" s="2"/>
      <c r="E717" s="2"/>
      <c r="F717" s="2"/>
      <c r="G717" s="2"/>
      <c r="H717" s="2"/>
    </row>
    <row r="718" spans="1:8" ht="15.75" customHeight="1">
      <c r="A718" s="2"/>
      <c r="B718" s="2"/>
      <c r="C718" s="2"/>
      <c r="D718" s="2"/>
      <c r="E718" s="2"/>
      <c r="F718" s="2"/>
      <c r="G718" s="2"/>
      <c r="H718" s="2"/>
    </row>
    <row r="719" spans="1:8" ht="15.75" customHeight="1">
      <c r="A719" s="2"/>
      <c r="B719" s="2"/>
      <c r="C719" s="2"/>
      <c r="D719" s="2"/>
      <c r="E719" s="2"/>
      <c r="F719" s="2"/>
      <c r="G719" s="2"/>
      <c r="H719" s="2"/>
    </row>
    <row r="720" spans="1:8" ht="15.75" customHeight="1">
      <c r="A720" s="2"/>
      <c r="B720" s="2"/>
      <c r="C720" s="2"/>
      <c r="D720" s="2"/>
      <c r="E720" s="2"/>
      <c r="F720" s="2"/>
      <c r="G720" s="2"/>
      <c r="H720" s="2"/>
    </row>
    <row r="721" spans="1:8" ht="15.75" customHeight="1">
      <c r="A721" s="2"/>
      <c r="B721" s="2"/>
      <c r="C721" s="2"/>
      <c r="D721" s="2"/>
      <c r="E721" s="2"/>
      <c r="F721" s="2"/>
      <c r="G721" s="2"/>
      <c r="H721" s="2"/>
    </row>
    <row r="722" spans="1:8" ht="15.75" customHeight="1">
      <c r="A722" s="2"/>
      <c r="B722" s="2"/>
      <c r="C722" s="2"/>
      <c r="D722" s="2"/>
      <c r="E722" s="2"/>
      <c r="F722" s="2"/>
      <c r="G722" s="2"/>
      <c r="H722" s="2"/>
    </row>
    <row r="723" spans="1:8" ht="15.75" customHeight="1">
      <c r="A723" s="2"/>
      <c r="B723" s="2"/>
      <c r="C723" s="2"/>
      <c r="D723" s="2"/>
      <c r="E723" s="2"/>
      <c r="F723" s="2"/>
      <c r="G723" s="2"/>
      <c r="H723" s="2"/>
    </row>
    <row r="724" spans="1:8" ht="15.75" customHeight="1">
      <c r="A724" s="2"/>
      <c r="B724" s="2"/>
      <c r="C724" s="2"/>
      <c r="D724" s="2"/>
      <c r="E724" s="2"/>
      <c r="F724" s="2"/>
      <c r="G724" s="2"/>
      <c r="H724" s="2"/>
    </row>
    <row r="725" spans="1:8" ht="15.75" customHeight="1">
      <c r="A725" s="2"/>
      <c r="B725" s="2"/>
      <c r="C725" s="2"/>
      <c r="D725" s="2"/>
      <c r="E725" s="2"/>
      <c r="F725" s="2"/>
      <c r="G725" s="2"/>
      <c r="H725" s="2"/>
    </row>
    <row r="726" spans="1:8" ht="15.75" customHeight="1">
      <c r="A726" s="2"/>
      <c r="B726" s="2"/>
      <c r="C726" s="2"/>
      <c r="D726" s="2"/>
      <c r="E726" s="2"/>
      <c r="F726" s="2"/>
      <c r="G726" s="2"/>
      <c r="H726" s="2"/>
    </row>
    <row r="727" spans="1:8" ht="15.75" customHeight="1">
      <c r="A727" s="2"/>
      <c r="B727" s="2"/>
      <c r="C727" s="2"/>
      <c r="D727" s="2"/>
      <c r="E727" s="2"/>
      <c r="F727" s="2"/>
      <c r="G727" s="2"/>
      <c r="H727" s="2"/>
    </row>
    <row r="728" spans="1:8" ht="15.75" customHeight="1">
      <c r="A728" s="2"/>
      <c r="B728" s="2"/>
      <c r="C728" s="2"/>
      <c r="D728" s="2"/>
      <c r="E728" s="2"/>
      <c r="F728" s="2"/>
      <c r="G728" s="2"/>
      <c r="H728" s="2"/>
    </row>
    <row r="729" spans="1:8" ht="15.75" customHeight="1">
      <c r="A729" s="2"/>
      <c r="B729" s="2"/>
      <c r="C729" s="2"/>
      <c r="D729" s="2"/>
      <c r="E729" s="2"/>
      <c r="F729" s="2"/>
      <c r="G729" s="2"/>
      <c r="H729" s="2"/>
    </row>
    <row r="730" spans="1:8" ht="15.75" customHeight="1">
      <c r="A730" s="2"/>
      <c r="B730" s="2"/>
      <c r="C730" s="2"/>
      <c r="D730" s="2"/>
      <c r="E730" s="2"/>
      <c r="F730" s="2"/>
      <c r="G730" s="2"/>
      <c r="H730" s="2"/>
    </row>
    <row r="731" spans="1:8" ht="15.75" customHeight="1">
      <c r="A731" s="2"/>
      <c r="B731" s="2"/>
      <c r="C731" s="2"/>
      <c r="D731" s="2"/>
      <c r="E731" s="2"/>
      <c r="F731" s="2"/>
      <c r="G731" s="2"/>
      <c r="H731" s="2"/>
    </row>
    <row r="732" spans="1:8" ht="15.75" customHeight="1">
      <c r="A732" s="2"/>
      <c r="B732" s="2"/>
      <c r="C732" s="2"/>
      <c r="D732" s="2"/>
      <c r="E732" s="2"/>
      <c r="F732" s="2"/>
      <c r="G732" s="2"/>
      <c r="H732" s="2"/>
    </row>
    <row r="733" spans="1:8" ht="15.75" customHeight="1">
      <c r="A733" s="2"/>
      <c r="B733" s="2"/>
      <c r="C733" s="2"/>
      <c r="D733" s="2"/>
      <c r="E733" s="2"/>
      <c r="F733" s="2"/>
      <c r="G733" s="2"/>
      <c r="H733" s="2"/>
    </row>
    <row r="734" spans="1:8" ht="15.75" customHeight="1">
      <c r="A734" s="2"/>
      <c r="B734" s="2"/>
      <c r="C734" s="2"/>
      <c r="D734" s="2"/>
      <c r="E734" s="2"/>
      <c r="F734" s="2"/>
      <c r="G734" s="2"/>
      <c r="H734" s="2"/>
    </row>
    <row r="735" spans="1:8" ht="15.75" customHeight="1">
      <c r="A735" s="2"/>
      <c r="B735" s="2"/>
      <c r="C735" s="2"/>
      <c r="D735" s="2"/>
      <c r="E735" s="2"/>
      <c r="F735" s="2"/>
      <c r="G735" s="2"/>
      <c r="H735" s="2"/>
    </row>
    <row r="736" spans="1:8" ht="15.75" customHeight="1">
      <c r="A736" s="2"/>
      <c r="B736" s="2"/>
      <c r="C736" s="2"/>
      <c r="D736" s="2"/>
      <c r="E736" s="2"/>
      <c r="F736" s="2"/>
      <c r="G736" s="2"/>
      <c r="H736" s="2"/>
    </row>
    <row r="737" spans="1:8" ht="15.75" customHeight="1">
      <c r="A737" s="2"/>
      <c r="B737" s="2"/>
      <c r="C737" s="2"/>
      <c r="D737" s="2"/>
      <c r="E737" s="2"/>
      <c r="F737" s="2"/>
      <c r="G737" s="2"/>
      <c r="H737" s="2"/>
    </row>
    <row r="738" spans="1:8" ht="15.75" customHeight="1">
      <c r="A738" s="2"/>
      <c r="B738" s="2"/>
      <c r="C738" s="2"/>
      <c r="D738" s="2"/>
      <c r="E738" s="2"/>
      <c r="F738" s="2"/>
      <c r="G738" s="2"/>
      <c r="H738" s="2"/>
    </row>
    <row r="739" spans="1:8" ht="15.75" customHeight="1">
      <c r="A739" s="2"/>
      <c r="B739" s="2"/>
      <c r="C739" s="2"/>
      <c r="D739" s="2"/>
      <c r="E739" s="2"/>
      <c r="F739" s="2"/>
      <c r="G739" s="2"/>
      <c r="H739" s="2"/>
    </row>
    <row r="740" spans="1:8" ht="15.75" customHeight="1">
      <c r="A740" s="2"/>
      <c r="B740" s="2"/>
      <c r="C740" s="2"/>
      <c r="D740" s="2"/>
      <c r="E740" s="2"/>
      <c r="F740" s="2"/>
      <c r="G740" s="2"/>
      <c r="H740" s="2"/>
    </row>
    <row r="741" spans="1:8" ht="15.75" customHeight="1">
      <c r="A741" s="2"/>
      <c r="B741" s="2"/>
      <c r="C741" s="2"/>
      <c r="D741" s="2"/>
      <c r="E741" s="2"/>
      <c r="F741" s="2"/>
      <c r="G741" s="2"/>
      <c r="H741" s="2"/>
    </row>
    <row r="742" spans="1:8" ht="15.75" customHeight="1">
      <c r="A742" s="2"/>
      <c r="B742" s="2"/>
      <c r="C742" s="2"/>
      <c r="D742" s="2"/>
      <c r="E742" s="2"/>
      <c r="F742" s="2"/>
      <c r="G742" s="2"/>
      <c r="H742" s="2"/>
    </row>
    <row r="743" spans="1:8" ht="15.75" customHeight="1">
      <c r="A743" s="2"/>
      <c r="B743" s="2"/>
      <c r="C743" s="2"/>
      <c r="D743" s="2"/>
      <c r="E743" s="2"/>
      <c r="F743" s="2"/>
      <c r="G743" s="2"/>
      <c r="H743" s="2"/>
    </row>
    <row r="744" spans="1:8" ht="15.75" customHeight="1">
      <c r="A744" s="2"/>
      <c r="B744" s="2"/>
      <c r="C744" s="2"/>
      <c r="D744" s="2"/>
      <c r="E744" s="2"/>
      <c r="F744" s="2"/>
      <c r="G744" s="2"/>
      <c r="H744" s="2"/>
    </row>
    <row r="745" spans="1:8" ht="15.75" customHeight="1">
      <c r="A745" s="2"/>
      <c r="B745" s="2"/>
      <c r="C745" s="2"/>
      <c r="D745" s="2"/>
      <c r="E745" s="2"/>
      <c r="F745" s="2"/>
      <c r="G745" s="2"/>
      <c r="H745" s="2"/>
    </row>
    <row r="746" spans="1:8" ht="15.75" customHeight="1">
      <c r="A746" s="2"/>
      <c r="B746" s="2"/>
      <c r="C746" s="2"/>
      <c r="D746" s="2"/>
      <c r="E746" s="2"/>
      <c r="F746" s="2"/>
      <c r="G746" s="2"/>
      <c r="H746" s="2"/>
    </row>
    <row r="747" spans="1:8" ht="15.75" customHeight="1">
      <c r="A747" s="2"/>
      <c r="B747" s="2"/>
      <c r="C747" s="2"/>
      <c r="D747" s="2"/>
      <c r="E747" s="2"/>
      <c r="F747" s="2"/>
      <c r="G747" s="2"/>
      <c r="H747" s="2"/>
    </row>
    <row r="748" spans="1:8" ht="15.75" customHeight="1">
      <c r="A748" s="2"/>
      <c r="B748" s="2"/>
      <c r="C748" s="2"/>
      <c r="D748" s="2"/>
      <c r="E748" s="2"/>
      <c r="F748" s="2"/>
      <c r="G748" s="2"/>
      <c r="H748" s="2"/>
    </row>
    <row r="749" spans="1:8" ht="15.75" customHeight="1">
      <c r="A749" s="2"/>
      <c r="B749" s="2"/>
      <c r="C749" s="2"/>
      <c r="D749" s="2"/>
      <c r="E749" s="2"/>
      <c r="F749" s="2"/>
      <c r="G749" s="2"/>
      <c r="H749" s="2"/>
    </row>
    <row r="750" spans="1:8" ht="15.75" customHeight="1">
      <c r="A750" s="2"/>
      <c r="B750" s="2"/>
      <c r="C750" s="2"/>
      <c r="D750" s="2"/>
      <c r="E750" s="2"/>
      <c r="F750" s="2"/>
      <c r="G750" s="2"/>
      <c r="H750" s="2"/>
    </row>
    <row r="751" spans="1:8" ht="15.75" customHeight="1">
      <c r="A751" s="2"/>
      <c r="B751" s="2"/>
      <c r="C751" s="2"/>
      <c r="D751" s="2"/>
      <c r="E751" s="2"/>
      <c r="F751" s="2"/>
      <c r="G751" s="2"/>
      <c r="H751" s="2"/>
    </row>
    <row r="752" spans="1:8" ht="15.75" customHeight="1">
      <c r="A752" s="2"/>
      <c r="B752" s="2"/>
      <c r="C752" s="2"/>
      <c r="D752" s="2"/>
      <c r="E752" s="2"/>
      <c r="F752" s="2"/>
      <c r="G752" s="2"/>
      <c r="H752" s="2"/>
    </row>
    <row r="753" spans="1:8" ht="15.75" customHeight="1">
      <c r="A753" s="2"/>
      <c r="B753" s="2"/>
      <c r="C753" s="2"/>
      <c r="D753" s="2"/>
      <c r="E753" s="2"/>
      <c r="F753" s="2"/>
      <c r="G753" s="2"/>
      <c r="H753" s="2"/>
    </row>
    <row r="754" spans="1:8" ht="15.75" customHeight="1">
      <c r="A754" s="2"/>
      <c r="B754" s="2"/>
      <c r="C754" s="2"/>
      <c r="D754" s="2"/>
      <c r="E754" s="2"/>
      <c r="F754" s="2"/>
      <c r="G754" s="2"/>
      <c r="H754" s="2"/>
    </row>
    <row r="755" spans="1:8" ht="15.75" customHeight="1">
      <c r="A755" s="2"/>
      <c r="B755" s="2"/>
      <c r="C755" s="2"/>
      <c r="D755" s="2"/>
      <c r="E755" s="2"/>
      <c r="F755" s="2"/>
      <c r="G755" s="2"/>
      <c r="H755" s="2"/>
    </row>
    <row r="756" spans="1:8" ht="15.75" customHeight="1">
      <c r="A756" s="2"/>
      <c r="B756" s="2"/>
      <c r="C756" s="2"/>
      <c r="D756" s="2"/>
      <c r="E756" s="2"/>
      <c r="F756" s="2"/>
      <c r="G756" s="2"/>
      <c r="H756" s="2"/>
    </row>
    <row r="757" spans="1:8" ht="15.75" customHeight="1">
      <c r="A757" s="2"/>
      <c r="B757" s="2"/>
      <c r="C757" s="2"/>
      <c r="D757" s="2"/>
      <c r="E757" s="2"/>
      <c r="F757" s="2"/>
      <c r="G757" s="2"/>
      <c r="H757" s="2"/>
    </row>
    <row r="758" spans="1:8" ht="15.75" customHeight="1">
      <c r="A758" s="2"/>
      <c r="B758" s="2"/>
      <c r="C758" s="2"/>
      <c r="D758" s="2"/>
      <c r="E758" s="2"/>
      <c r="F758" s="2"/>
      <c r="G758" s="2"/>
      <c r="H758" s="2"/>
    </row>
    <row r="759" spans="1:8" ht="15.75" customHeight="1">
      <c r="A759" s="2"/>
      <c r="B759" s="2"/>
      <c r="C759" s="2"/>
      <c r="D759" s="2"/>
      <c r="E759" s="2"/>
      <c r="F759" s="2"/>
      <c r="G759" s="2"/>
      <c r="H759" s="2"/>
    </row>
    <row r="760" spans="1:8" ht="15.75" customHeight="1">
      <c r="A760" s="2"/>
      <c r="B760" s="2"/>
      <c r="C760" s="2"/>
      <c r="D760" s="2"/>
      <c r="E760" s="2"/>
      <c r="F760" s="2"/>
      <c r="G760" s="2"/>
      <c r="H760" s="2"/>
    </row>
    <row r="761" spans="1:8" ht="15.75" customHeight="1">
      <c r="A761" s="2"/>
      <c r="B761" s="2"/>
      <c r="C761" s="2"/>
      <c r="D761" s="2"/>
      <c r="E761" s="2"/>
      <c r="F761" s="2"/>
      <c r="G761" s="2"/>
      <c r="H761" s="2"/>
    </row>
    <row r="762" spans="1:8" ht="15.75" customHeight="1">
      <c r="A762" s="2"/>
      <c r="B762" s="2"/>
      <c r="C762" s="2"/>
      <c r="D762" s="2"/>
      <c r="E762" s="2"/>
      <c r="F762" s="2"/>
      <c r="G762" s="2"/>
      <c r="H762" s="2"/>
    </row>
    <row r="763" spans="1:8" ht="15.75" customHeight="1">
      <c r="A763" s="2"/>
      <c r="B763" s="2"/>
      <c r="C763" s="2"/>
      <c r="D763" s="2"/>
      <c r="E763" s="2"/>
      <c r="F763" s="2"/>
      <c r="G763" s="2"/>
      <c r="H763" s="2"/>
    </row>
    <row r="764" spans="1:8" ht="15.75" customHeight="1">
      <c r="A764" s="2"/>
      <c r="B764" s="2"/>
      <c r="C764" s="2"/>
      <c r="D764" s="2"/>
      <c r="E764" s="2"/>
      <c r="F764" s="2"/>
      <c r="G764" s="2"/>
      <c r="H764" s="2"/>
    </row>
    <row r="765" spans="1:8" ht="15.75" customHeight="1">
      <c r="A765" s="2"/>
      <c r="B765" s="2"/>
      <c r="C765" s="2"/>
      <c r="D765" s="2"/>
      <c r="E765" s="2"/>
      <c r="F765" s="2"/>
      <c r="G765" s="2"/>
      <c r="H765" s="2"/>
    </row>
    <row r="766" spans="1:8" ht="15.75" customHeight="1">
      <c r="A766" s="2"/>
      <c r="B766" s="2"/>
      <c r="C766" s="2"/>
      <c r="D766" s="2"/>
      <c r="E766" s="2"/>
      <c r="F766" s="2"/>
      <c r="G766" s="2"/>
      <c r="H766" s="2"/>
    </row>
    <row r="767" spans="1:8" ht="15.75" customHeight="1">
      <c r="A767" s="2"/>
      <c r="B767" s="2"/>
      <c r="C767" s="2"/>
      <c r="D767" s="2"/>
      <c r="E767" s="2"/>
      <c r="F767" s="2"/>
      <c r="G767" s="2"/>
      <c r="H767" s="2"/>
    </row>
    <row r="768" spans="1:8" ht="15.75" customHeight="1">
      <c r="A768" s="2"/>
      <c r="B768" s="2"/>
      <c r="C768" s="2"/>
      <c r="D768" s="2"/>
      <c r="E768" s="2"/>
      <c r="F768" s="2"/>
      <c r="G768" s="2"/>
      <c r="H768" s="2"/>
    </row>
    <row r="769" spans="1:8" ht="15.75" customHeight="1">
      <c r="A769" s="2"/>
      <c r="B769" s="2"/>
      <c r="C769" s="2"/>
      <c r="D769" s="2"/>
      <c r="E769" s="2"/>
      <c r="F769" s="2"/>
      <c r="G769" s="2"/>
      <c r="H769" s="2"/>
    </row>
    <row r="770" spans="1:8" ht="15.75" customHeight="1">
      <c r="A770" s="2"/>
      <c r="B770" s="2"/>
      <c r="C770" s="2"/>
      <c r="D770" s="2"/>
      <c r="E770" s="2"/>
      <c r="F770" s="2"/>
      <c r="G770" s="2"/>
      <c r="H770" s="2"/>
    </row>
    <row r="771" spans="1:8" ht="15.75" customHeight="1">
      <c r="A771" s="2"/>
      <c r="B771" s="2"/>
      <c r="C771" s="2"/>
      <c r="D771" s="2"/>
      <c r="E771" s="2"/>
      <c r="F771" s="2"/>
      <c r="G771" s="2"/>
      <c r="H771" s="2"/>
    </row>
    <row r="772" spans="1:8" ht="15.75" customHeight="1">
      <c r="A772" s="2"/>
      <c r="B772" s="2"/>
      <c r="C772" s="2"/>
      <c r="D772" s="2"/>
      <c r="E772" s="2"/>
      <c r="F772" s="2"/>
      <c r="G772" s="2"/>
      <c r="H772" s="2"/>
    </row>
    <row r="773" spans="1:8" ht="15.75" customHeight="1">
      <c r="A773" s="2"/>
      <c r="B773" s="2"/>
      <c r="C773" s="2"/>
      <c r="D773" s="2"/>
      <c r="E773" s="2"/>
      <c r="F773" s="2"/>
      <c r="G773" s="2"/>
      <c r="H773" s="2"/>
    </row>
    <row r="774" spans="1:8" ht="15.75" customHeight="1">
      <c r="A774" s="2"/>
      <c r="B774" s="2"/>
      <c r="C774" s="2"/>
      <c r="D774" s="2"/>
      <c r="E774" s="2"/>
      <c r="F774" s="2"/>
      <c r="G774" s="2"/>
      <c r="H774" s="2"/>
    </row>
    <row r="775" spans="1:8" ht="15.75" customHeight="1">
      <c r="A775" s="2"/>
      <c r="B775" s="2"/>
      <c r="C775" s="2"/>
      <c r="D775" s="2"/>
      <c r="E775" s="2"/>
      <c r="F775" s="2"/>
      <c r="G775" s="2"/>
      <c r="H775" s="2"/>
    </row>
    <row r="776" spans="1:8" ht="15.75" customHeight="1">
      <c r="A776" s="2"/>
      <c r="B776" s="2"/>
      <c r="C776" s="2"/>
      <c r="D776" s="2"/>
      <c r="E776" s="2"/>
      <c r="F776" s="2"/>
      <c r="G776" s="2"/>
      <c r="H776" s="2"/>
    </row>
    <row r="777" spans="1:8" ht="15.75" customHeight="1">
      <c r="A777" s="2"/>
      <c r="B777" s="2"/>
      <c r="C777" s="2"/>
      <c r="D777" s="2"/>
      <c r="E777" s="2"/>
      <c r="F777" s="2"/>
      <c r="G777" s="2"/>
      <c r="H777" s="2"/>
    </row>
    <row r="778" spans="1:8" ht="15.75" customHeight="1">
      <c r="A778" s="2"/>
      <c r="B778" s="2"/>
      <c r="C778" s="2"/>
      <c r="D778" s="2"/>
      <c r="E778" s="2"/>
      <c r="F778" s="2"/>
      <c r="G778" s="2"/>
      <c r="H778" s="2"/>
    </row>
    <row r="779" spans="1:8" ht="15.75" customHeight="1">
      <c r="A779" s="2"/>
      <c r="B779" s="2"/>
      <c r="C779" s="2"/>
      <c r="D779" s="2"/>
      <c r="E779" s="2"/>
      <c r="F779" s="2"/>
      <c r="G779" s="2"/>
      <c r="H779" s="2"/>
    </row>
    <row r="780" spans="1:8" ht="15.75" customHeight="1">
      <c r="A780" s="2"/>
      <c r="B780" s="2"/>
      <c r="C780" s="2"/>
      <c r="D780" s="2"/>
      <c r="E780" s="2"/>
      <c r="F780" s="2"/>
      <c r="G780" s="2"/>
      <c r="H780" s="2"/>
    </row>
    <row r="781" spans="1:8" ht="15.75" customHeight="1">
      <c r="A781" s="2"/>
      <c r="B781" s="2"/>
      <c r="C781" s="2"/>
      <c r="D781" s="2"/>
      <c r="E781" s="2"/>
      <c r="F781" s="2"/>
      <c r="G781" s="2"/>
      <c r="H781" s="2"/>
    </row>
    <row r="782" spans="1:8" ht="15.75" customHeight="1">
      <c r="A782" s="2"/>
      <c r="B782" s="2"/>
      <c r="C782" s="2"/>
      <c r="D782" s="2"/>
      <c r="E782" s="2"/>
      <c r="F782" s="2"/>
      <c r="G782" s="2"/>
      <c r="H782" s="2"/>
    </row>
    <row r="783" spans="1:8" ht="15.75" customHeight="1">
      <c r="A783" s="2"/>
      <c r="B783" s="2"/>
      <c r="C783" s="2"/>
      <c r="D783" s="2"/>
      <c r="E783" s="2"/>
      <c r="F783" s="2"/>
      <c r="G783" s="2"/>
      <c r="H783" s="2"/>
    </row>
    <row r="784" spans="1:8" ht="15.75" customHeight="1">
      <c r="A784" s="2"/>
      <c r="B784" s="2"/>
      <c r="C784" s="2"/>
      <c r="D784" s="2"/>
      <c r="E784" s="2"/>
      <c r="F784" s="2"/>
      <c r="G784" s="2"/>
      <c r="H784" s="2"/>
    </row>
    <row r="785" spans="1:8" ht="15.75" customHeight="1">
      <c r="A785" s="2"/>
      <c r="B785" s="2"/>
      <c r="C785" s="2"/>
      <c r="D785" s="2"/>
      <c r="E785" s="2"/>
      <c r="F785" s="2"/>
      <c r="G785" s="2"/>
      <c r="H785" s="2"/>
    </row>
    <row r="786" spans="1:8" ht="15.75" customHeight="1">
      <c r="A786" s="2"/>
      <c r="B786" s="2"/>
      <c r="C786" s="2"/>
      <c r="D786" s="2"/>
      <c r="E786" s="2"/>
      <c r="F786" s="2"/>
      <c r="G786" s="2"/>
      <c r="H786" s="2"/>
    </row>
    <row r="787" spans="1:8" ht="15.75" customHeight="1">
      <c r="A787" s="2"/>
      <c r="B787" s="2"/>
      <c r="C787" s="2"/>
      <c r="D787" s="2"/>
      <c r="E787" s="2"/>
      <c r="F787" s="2"/>
      <c r="G787" s="2"/>
      <c r="H787" s="2"/>
    </row>
    <row r="788" spans="1:8" ht="15.75" customHeight="1">
      <c r="A788" s="2"/>
      <c r="B788" s="2"/>
      <c r="C788" s="2"/>
      <c r="D788" s="2"/>
      <c r="E788" s="2"/>
      <c r="F788" s="2"/>
      <c r="G788" s="2"/>
      <c r="H788" s="2"/>
    </row>
    <row r="789" spans="1:8" ht="15.75" customHeight="1">
      <c r="A789" s="2"/>
      <c r="B789" s="2"/>
      <c r="C789" s="2"/>
      <c r="D789" s="2"/>
      <c r="E789" s="2"/>
      <c r="F789" s="2"/>
      <c r="G789" s="2"/>
      <c r="H789" s="2"/>
    </row>
    <row r="790" spans="1:8" ht="15.75" customHeight="1">
      <c r="A790" s="2"/>
      <c r="B790" s="2"/>
      <c r="C790" s="2"/>
      <c r="D790" s="2"/>
      <c r="E790" s="2"/>
      <c r="F790" s="2"/>
      <c r="G790" s="2"/>
      <c r="H790" s="2"/>
    </row>
    <row r="791" spans="1:8" ht="15.75" customHeight="1">
      <c r="A791" s="2"/>
      <c r="B791" s="2"/>
      <c r="C791" s="2"/>
      <c r="D791" s="2"/>
      <c r="E791" s="2"/>
      <c r="F791" s="2"/>
      <c r="G791" s="2"/>
      <c r="H791" s="2"/>
    </row>
    <row r="792" spans="1:8" ht="15.75" customHeight="1">
      <c r="A792" s="2"/>
      <c r="B792" s="2"/>
      <c r="C792" s="2"/>
      <c r="D792" s="2"/>
      <c r="E792" s="2"/>
      <c r="F792" s="2"/>
      <c r="G792" s="2"/>
      <c r="H792" s="2"/>
    </row>
    <row r="793" spans="1:8" ht="15.75" customHeight="1">
      <c r="A793" s="2"/>
      <c r="B793" s="2"/>
      <c r="C793" s="2"/>
      <c r="D793" s="2"/>
      <c r="E793" s="2"/>
      <c r="F793" s="2"/>
      <c r="G793" s="2"/>
      <c r="H793" s="2"/>
    </row>
    <row r="794" spans="1:8" ht="15.75" customHeight="1">
      <c r="A794" s="2"/>
      <c r="B794" s="2"/>
      <c r="C794" s="2"/>
      <c r="D794" s="2"/>
      <c r="E794" s="2"/>
      <c r="F794" s="2"/>
      <c r="G794" s="2"/>
      <c r="H794" s="2"/>
    </row>
    <row r="795" spans="1:8" ht="15.75" customHeight="1">
      <c r="A795" s="2"/>
      <c r="B795" s="2"/>
      <c r="C795" s="2"/>
      <c r="D795" s="2"/>
      <c r="E795" s="2"/>
      <c r="F795" s="2"/>
      <c r="G795" s="2"/>
      <c r="H795" s="2"/>
    </row>
    <row r="796" spans="1:8" ht="15.75" customHeight="1">
      <c r="A796" s="2"/>
      <c r="B796" s="2"/>
      <c r="C796" s="2"/>
      <c r="D796" s="2"/>
      <c r="E796" s="2"/>
      <c r="F796" s="2"/>
      <c r="G796" s="2"/>
      <c r="H796" s="2"/>
    </row>
    <row r="797" spans="1:8" ht="15.75" customHeight="1">
      <c r="A797" s="2"/>
      <c r="B797" s="2"/>
      <c r="C797" s="2"/>
      <c r="D797" s="2"/>
      <c r="E797" s="2"/>
      <c r="F797" s="2"/>
      <c r="G797" s="2"/>
      <c r="H797" s="2"/>
    </row>
    <row r="798" spans="1:8" ht="15.75" customHeight="1">
      <c r="A798" s="2"/>
      <c r="B798" s="2"/>
      <c r="C798" s="2"/>
      <c r="D798" s="2"/>
      <c r="E798" s="2"/>
      <c r="F798" s="2"/>
      <c r="G798" s="2"/>
      <c r="H798" s="2"/>
    </row>
    <row r="799" spans="1:8" ht="15.75" customHeight="1">
      <c r="A799" s="2"/>
      <c r="B799" s="2"/>
      <c r="C799" s="2"/>
      <c r="D799" s="2"/>
      <c r="E799" s="2"/>
      <c r="F799" s="2"/>
      <c r="G799" s="2"/>
      <c r="H799" s="2"/>
    </row>
    <row r="800" spans="1:8" ht="15.75" customHeight="1">
      <c r="A800" s="2"/>
      <c r="B800" s="2"/>
      <c r="C800" s="2"/>
      <c r="D800" s="2"/>
      <c r="E800" s="2"/>
      <c r="F800" s="2"/>
      <c r="G800" s="2"/>
      <c r="H800" s="2"/>
    </row>
    <row r="801" spans="1:8" ht="15.75" customHeight="1">
      <c r="A801" s="2"/>
      <c r="B801" s="2"/>
      <c r="C801" s="2"/>
      <c r="D801" s="2"/>
      <c r="E801" s="2"/>
      <c r="F801" s="2"/>
      <c r="G801" s="2"/>
      <c r="H801" s="2"/>
    </row>
    <row r="802" spans="1:8" ht="15.75" customHeight="1">
      <c r="A802" s="2"/>
      <c r="B802" s="2"/>
      <c r="C802" s="2"/>
      <c r="D802" s="2"/>
      <c r="E802" s="2"/>
      <c r="F802" s="2"/>
      <c r="G802" s="2"/>
      <c r="H802" s="2"/>
    </row>
    <row r="803" spans="1:8" ht="15.75" customHeight="1">
      <c r="A803" s="2"/>
      <c r="B803" s="2"/>
      <c r="C803" s="2"/>
      <c r="D803" s="2"/>
      <c r="E803" s="2"/>
      <c r="F803" s="2"/>
      <c r="G803" s="2"/>
      <c r="H803" s="2"/>
    </row>
    <row r="804" spans="1:8" ht="15.75" customHeight="1">
      <c r="A804" s="2"/>
      <c r="B804" s="2"/>
      <c r="C804" s="2"/>
      <c r="D804" s="2"/>
      <c r="E804" s="2"/>
      <c r="F804" s="2"/>
      <c r="G804" s="2"/>
      <c r="H804" s="2"/>
    </row>
    <row r="805" spans="1:8" ht="15.75" customHeight="1">
      <c r="A805" s="2"/>
      <c r="B805" s="2"/>
      <c r="C805" s="2"/>
      <c r="D805" s="2"/>
      <c r="E805" s="2"/>
      <c r="F805" s="2"/>
      <c r="G805" s="2"/>
      <c r="H805" s="2"/>
    </row>
    <row r="806" spans="1:8" ht="15.75" customHeight="1">
      <c r="A806" s="2"/>
      <c r="B806" s="2"/>
      <c r="C806" s="2"/>
      <c r="D806" s="2"/>
      <c r="E806" s="2"/>
      <c r="F806" s="2"/>
      <c r="G806" s="2"/>
      <c r="H806" s="2"/>
    </row>
    <row r="807" spans="1:8" ht="15.75" customHeight="1">
      <c r="A807" s="2"/>
      <c r="B807" s="2"/>
      <c r="C807" s="2"/>
      <c r="D807" s="2"/>
      <c r="E807" s="2"/>
      <c r="F807" s="2"/>
      <c r="G807" s="2"/>
      <c r="H807" s="2"/>
    </row>
    <row r="808" spans="1:8" ht="15.75" customHeight="1">
      <c r="A808" s="2"/>
      <c r="B808" s="2"/>
      <c r="C808" s="2"/>
      <c r="D808" s="2"/>
      <c r="E808" s="2"/>
      <c r="F808" s="2"/>
      <c r="G808" s="2"/>
      <c r="H808" s="2"/>
    </row>
    <row r="809" spans="1:8" ht="15.75" customHeight="1">
      <c r="A809" s="2"/>
      <c r="B809" s="2"/>
      <c r="C809" s="2"/>
      <c r="D809" s="2"/>
      <c r="E809" s="2"/>
      <c r="F809" s="2"/>
      <c r="G809" s="2"/>
      <c r="H809" s="2"/>
    </row>
    <row r="810" spans="1:8" ht="15.75" customHeight="1">
      <c r="A810" s="2"/>
      <c r="B810" s="2"/>
      <c r="C810" s="2"/>
      <c r="D810" s="2"/>
      <c r="E810" s="2"/>
      <c r="F810" s="2"/>
      <c r="G810" s="2"/>
      <c r="H810" s="2"/>
    </row>
    <row r="811" spans="1:8" ht="15.75" customHeight="1">
      <c r="A811" s="2"/>
      <c r="B811" s="2"/>
      <c r="C811" s="2"/>
      <c r="D811" s="2"/>
      <c r="E811" s="2"/>
      <c r="F811" s="2"/>
      <c r="G811" s="2"/>
      <c r="H811" s="2"/>
    </row>
    <row r="812" spans="1:8" ht="15.75" customHeight="1">
      <c r="A812" s="2"/>
      <c r="B812" s="2"/>
      <c r="C812" s="2"/>
      <c r="D812" s="2"/>
      <c r="E812" s="2"/>
      <c r="F812" s="2"/>
      <c r="G812" s="2"/>
      <c r="H812" s="2"/>
    </row>
    <row r="813" spans="1:8" ht="15.75" customHeight="1">
      <c r="A813" s="2"/>
      <c r="B813" s="2"/>
      <c r="C813" s="2"/>
      <c r="D813" s="2"/>
      <c r="E813" s="2"/>
      <c r="F813" s="2"/>
      <c r="G813" s="2"/>
      <c r="H813" s="2"/>
    </row>
    <row r="814" spans="1:8" ht="15.75" customHeight="1">
      <c r="A814" s="2"/>
      <c r="B814" s="2"/>
      <c r="C814" s="2"/>
      <c r="D814" s="2"/>
      <c r="E814" s="2"/>
      <c r="F814" s="2"/>
      <c r="G814" s="2"/>
      <c r="H814" s="2"/>
    </row>
    <row r="815" spans="1:8" ht="15.75" customHeight="1">
      <c r="A815" s="2"/>
      <c r="B815" s="2"/>
      <c r="C815" s="2"/>
      <c r="D815" s="2"/>
      <c r="E815" s="2"/>
      <c r="F815" s="2"/>
      <c r="G815" s="2"/>
      <c r="H815" s="2"/>
    </row>
    <row r="816" spans="1:8" ht="15.75" customHeight="1">
      <c r="A816" s="2"/>
      <c r="B816" s="2"/>
      <c r="C816" s="2"/>
      <c r="D816" s="2"/>
      <c r="E816" s="2"/>
      <c r="F816" s="2"/>
      <c r="G816" s="2"/>
      <c r="H816" s="2"/>
    </row>
    <row r="817" spans="1:8" ht="15.75" customHeight="1">
      <c r="A817" s="2"/>
      <c r="B817" s="2"/>
      <c r="C817" s="2"/>
      <c r="D817" s="2"/>
      <c r="E817" s="2"/>
      <c r="F817" s="2"/>
      <c r="G817" s="2"/>
      <c r="H817" s="2"/>
    </row>
    <row r="818" spans="1:8" ht="15.75" customHeight="1">
      <c r="A818" s="2"/>
      <c r="B818" s="2"/>
      <c r="C818" s="2"/>
      <c r="D818" s="2"/>
      <c r="E818" s="2"/>
      <c r="F818" s="2"/>
      <c r="G818" s="2"/>
      <c r="H818" s="2"/>
    </row>
    <row r="819" spans="1:8" ht="15.75" customHeight="1">
      <c r="A819" s="2"/>
      <c r="B819" s="2"/>
      <c r="C819" s="2"/>
      <c r="D819" s="2"/>
      <c r="E819" s="2"/>
      <c r="F819" s="2"/>
      <c r="G819" s="2"/>
      <c r="H819" s="2"/>
    </row>
    <row r="820" spans="1:8" ht="15.75" customHeight="1">
      <c r="A820" s="2"/>
      <c r="B820" s="2"/>
      <c r="C820" s="2"/>
      <c r="D820" s="2"/>
      <c r="E820" s="2"/>
      <c r="F820" s="2"/>
      <c r="G820" s="2"/>
      <c r="H820" s="2"/>
    </row>
    <row r="821" spans="1:8" ht="15.75" customHeight="1">
      <c r="A821" s="2"/>
      <c r="B821" s="2"/>
      <c r="C821" s="2"/>
      <c r="D821" s="2"/>
      <c r="E821" s="2"/>
      <c r="F821" s="2"/>
      <c r="G821" s="2"/>
      <c r="H821" s="2"/>
    </row>
    <row r="822" spans="1:8" ht="15.75" customHeight="1">
      <c r="A822" s="2"/>
      <c r="B822" s="2"/>
      <c r="C822" s="2"/>
      <c r="D822" s="2"/>
      <c r="E822" s="2"/>
      <c r="F822" s="2"/>
      <c r="G822" s="2"/>
      <c r="H822" s="2"/>
    </row>
    <row r="823" spans="1:8" ht="15.75" customHeight="1">
      <c r="A823" s="2"/>
      <c r="B823" s="2"/>
      <c r="C823" s="2"/>
      <c r="D823" s="2"/>
      <c r="E823" s="2"/>
      <c r="F823" s="2"/>
      <c r="G823" s="2"/>
      <c r="H823" s="2"/>
    </row>
    <row r="824" spans="1:8" ht="15.75" customHeight="1">
      <c r="A824" s="2"/>
      <c r="B824" s="2"/>
      <c r="C824" s="2"/>
      <c r="D824" s="2"/>
      <c r="E824" s="2"/>
      <c r="F824" s="2"/>
      <c r="G824" s="2"/>
      <c r="H824" s="2"/>
    </row>
    <row r="825" spans="1:8" ht="15.75" customHeight="1">
      <c r="A825" s="2"/>
      <c r="B825" s="2"/>
      <c r="C825" s="2"/>
      <c r="D825" s="2"/>
      <c r="E825" s="2"/>
      <c r="F825" s="2"/>
      <c r="G825" s="2"/>
      <c r="H825" s="2"/>
    </row>
    <row r="826" spans="1:8" ht="15.75" customHeight="1">
      <c r="A826" s="2"/>
      <c r="B826" s="2"/>
      <c r="C826" s="2"/>
      <c r="D826" s="2"/>
      <c r="E826" s="2"/>
      <c r="F826" s="2"/>
      <c r="G826" s="2"/>
      <c r="H826" s="2"/>
    </row>
    <row r="827" spans="1:8" ht="15.75" customHeight="1">
      <c r="A827" s="2"/>
      <c r="B827" s="2"/>
      <c r="C827" s="2"/>
      <c r="D827" s="2"/>
      <c r="E827" s="2"/>
      <c r="F827" s="2"/>
      <c r="G827" s="2"/>
      <c r="H827" s="2"/>
    </row>
    <row r="828" spans="1:8" ht="15.75" customHeight="1">
      <c r="A828" s="2"/>
      <c r="B828" s="2"/>
      <c r="C828" s="2"/>
      <c r="D828" s="2"/>
      <c r="E828" s="2"/>
      <c r="F828" s="2"/>
      <c r="G828" s="2"/>
      <c r="H828" s="2"/>
    </row>
    <row r="829" spans="1:8" ht="15.75" customHeight="1">
      <c r="A829" s="2"/>
      <c r="B829" s="2"/>
      <c r="C829" s="2"/>
      <c r="D829" s="2"/>
      <c r="E829" s="2"/>
      <c r="F829" s="2"/>
      <c r="G829" s="2"/>
      <c r="H829" s="2"/>
    </row>
    <row r="830" spans="1:8" ht="15.75" customHeight="1">
      <c r="A830" s="2"/>
      <c r="B830" s="2"/>
      <c r="C830" s="2"/>
      <c r="D830" s="2"/>
      <c r="E830" s="2"/>
      <c r="F830" s="2"/>
      <c r="G830" s="2"/>
      <c r="H830" s="2"/>
    </row>
    <row r="831" spans="1:8" ht="15.75" customHeight="1">
      <c r="A831" s="2"/>
      <c r="B831" s="2"/>
      <c r="C831" s="2"/>
      <c r="D831" s="2"/>
      <c r="E831" s="2"/>
      <c r="F831" s="2"/>
      <c r="G831" s="2"/>
      <c r="H831" s="2"/>
    </row>
    <row r="832" spans="1:8" ht="15.75" customHeight="1">
      <c r="A832" s="2"/>
      <c r="B832" s="2"/>
      <c r="C832" s="2"/>
      <c r="D832" s="2"/>
      <c r="E832" s="2"/>
      <c r="F832" s="2"/>
      <c r="G832" s="2"/>
      <c r="H832" s="2"/>
    </row>
    <row r="833" spans="1:8" ht="15.75" customHeight="1">
      <c r="A833" s="2"/>
      <c r="B833" s="2"/>
      <c r="C833" s="2"/>
      <c r="D833" s="2"/>
      <c r="E833" s="2"/>
      <c r="F833" s="2"/>
      <c r="G833" s="2"/>
      <c r="H833" s="2"/>
    </row>
    <row r="834" spans="1:8" ht="15.75" customHeight="1">
      <c r="A834" s="2"/>
      <c r="B834" s="2"/>
      <c r="C834" s="2"/>
      <c r="D834" s="2"/>
      <c r="E834" s="2"/>
      <c r="F834" s="2"/>
      <c r="G834" s="2"/>
      <c r="H834" s="2"/>
    </row>
    <row r="835" spans="1:8" ht="15.75" customHeight="1">
      <c r="A835" s="2"/>
      <c r="B835" s="2"/>
      <c r="C835" s="2"/>
      <c r="D835" s="2"/>
      <c r="E835" s="2"/>
      <c r="F835" s="2"/>
      <c r="G835" s="2"/>
      <c r="H835" s="2"/>
    </row>
    <row r="836" spans="1:8" ht="15.75" customHeight="1">
      <c r="A836" s="2"/>
      <c r="B836" s="2"/>
      <c r="C836" s="2"/>
      <c r="D836" s="2"/>
      <c r="E836" s="2"/>
      <c r="F836" s="2"/>
      <c r="G836" s="2"/>
      <c r="H836" s="2"/>
    </row>
    <row r="837" spans="1:8" ht="15.75" customHeight="1">
      <c r="A837" s="2"/>
      <c r="B837" s="2"/>
      <c r="C837" s="2"/>
      <c r="D837" s="2"/>
      <c r="E837" s="2"/>
      <c r="F837" s="2"/>
      <c r="G837" s="2"/>
      <c r="H837" s="2"/>
    </row>
    <row r="838" spans="1:8" ht="15.75" customHeight="1">
      <c r="A838" s="2"/>
      <c r="B838" s="2"/>
      <c r="C838" s="2"/>
      <c r="D838" s="2"/>
      <c r="E838" s="2"/>
      <c r="F838" s="2"/>
      <c r="G838" s="2"/>
      <c r="H838" s="2"/>
    </row>
    <row r="839" spans="1:8" ht="15.75" customHeight="1">
      <c r="A839" s="2"/>
      <c r="B839" s="2"/>
      <c r="C839" s="2"/>
      <c r="D839" s="2"/>
      <c r="E839" s="2"/>
      <c r="F839" s="2"/>
      <c r="G839" s="2"/>
      <c r="H839" s="2"/>
    </row>
    <row r="840" spans="1:8" ht="15.75" customHeight="1">
      <c r="A840" s="2"/>
      <c r="B840" s="2"/>
      <c r="C840" s="2"/>
      <c r="D840" s="2"/>
      <c r="E840" s="2"/>
      <c r="F840" s="2"/>
      <c r="G840" s="2"/>
      <c r="H840" s="2"/>
    </row>
    <row r="841" spans="1:8" ht="15.75" customHeight="1">
      <c r="A841" s="2"/>
      <c r="B841" s="2"/>
      <c r="C841" s="2"/>
      <c r="D841" s="2"/>
      <c r="E841" s="2"/>
      <c r="F841" s="2"/>
      <c r="G841" s="2"/>
      <c r="H841" s="2"/>
    </row>
    <row r="842" spans="1:8" ht="15.75" customHeight="1">
      <c r="A842" s="2"/>
      <c r="B842" s="2"/>
      <c r="C842" s="2"/>
      <c r="D842" s="2"/>
      <c r="E842" s="2"/>
      <c r="F842" s="2"/>
      <c r="G842" s="2"/>
      <c r="H842" s="2"/>
    </row>
    <row r="843" spans="1:8" ht="15.75" customHeight="1">
      <c r="A843" s="2"/>
      <c r="B843" s="2"/>
      <c r="C843" s="2"/>
      <c r="D843" s="2"/>
      <c r="E843" s="2"/>
      <c r="F843" s="2"/>
      <c r="G843" s="2"/>
      <c r="H843" s="2"/>
    </row>
    <row r="844" spans="1:8" ht="15.75" customHeight="1">
      <c r="A844" s="2"/>
      <c r="B844" s="2"/>
      <c r="C844" s="2"/>
      <c r="D844" s="2"/>
      <c r="E844" s="2"/>
      <c r="F844" s="2"/>
      <c r="G844" s="2"/>
      <c r="H844" s="2"/>
    </row>
    <row r="845" spans="1:8" ht="15.75" customHeight="1">
      <c r="A845" s="2"/>
      <c r="B845" s="2"/>
      <c r="C845" s="2"/>
      <c r="D845" s="2"/>
      <c r="E845" s="2"/>
      <c r="F845" s="2"/>
      <c r="G845" s="2"/>
      <c r="H845" s="2"/>
    </row>
    <row r="846" spans="1:8" ht="15.75" customHeight="1">
      <c r="A846" s="2"/>
      <c r="B846" s="2"/>
      <c r="C846" s="2"/>
      <c r="D846" s="2"/>
      <c r="E846" s="2"/>
      <c r="F846" s="2"/>
      <c r="G846" s="2"/>
      <c r="H846" s="2"/>
    </row>
    <row r="847" spans="1:8" ht="15.75" customHeight="1">
      <c r="A847" s="2"/>
      <c r="B847" s="2"/>
      <c r="C847" s="2"/>
      <c r="D847" s="2"/>
      <c r="E847" s="2"/>
      <c r="F847" s="2"/>
      <c r="G847" s="2"/>
      <c r="H847" s="2"/>
    </row>
    <row r="848" spans="1:8" ht="15.75" customHeight="1">
      <c r="A848" s="2"/>
      <c r="B848" s="2"/>
      <c r="C848" s="2"/>
      <c r="D848" s="2"/>
      <c r="E848" s="2"/>
      <c r="F848" s="2"/>
      <c r="G848" s="2"/>
      <c r="H848" s="2"/>
    </row>
    <row r="849" spans="1:8" ht="15.75" customHeight="1">
      <c r="A849" s="2"/>
      <c r="B849" s="2"/>
      <c r="C849" s="2"/>
      <c r="D849" s="2"/>
      <c r="E849" s="2"/>
      <c r="F849" s="2"/>
      <c r="G849" s="2"/>
      <c r="H849" s="2"/>
    </row>
    <row r="850" spans="1:8" ht="15.75" customHeight="1">
      <c r="A850" s="2"/>
      <c r="B850" s="2"/>
      <c r="C850" s="2"/>
      <c r="D850" s="2"/>
      <c r="E850" s="2"/>
      <c r="F850" s="2"/>
      <c r="G850" s="2"/>
      <c r="H850" s="2"/>
    </row>
    <row r="851" spans="1:8" ht="15.75" customHeight="1">
      <c r="A851" s="2"/>
      <c r="B851" s="2"/>
      <c r="C851" s="2"/>
      <c r="D851" s="2"/>
      <c r="E851" s="2"/>
      <c r="F851" s="2"/>
      <c r="G851" s="2"/>
      <c r="H851" s="2"/>
    </row>
    <row r="852" spans="1:8" ht="15.75" customHeight="1">
      <c r="A852" s="2"/>
      <c r="B852" s="2"/>
      <c r="C852" s="2"/>
      <c r="D852" s="2"/>
      <c r="E852" s="2"/>
      <c r="F852" s="2"/>
      <c r="G852" s="2"/>
      <c r="H852" s="2"/>
    </row>
    <row r="853" spans="1:8" ht="15.75" customHeight="1">
      <c r="A853" s="2"/>
      <c r="B853" s="2"/>
      <c r="C853" s="2"/>
      <c r="D853" s="2"/>
      <c r="E853" s="2"/>
      <c r="F853" s="2"/>
      <c r="G853" s="2"/>
      <c r="H853" s="2"/>
    </row>
    <row r="854" spans="1:8" ht="15.75" customHeight="1">
      <c r="A854" s="2"/>
      <c r="B854" s="2"/>
      <c r="C854" s="2"/>
      <c r="D854" s="2"/>
      <c r="E854" s="2"/>
      <c r="F854" s="2"/>
      <c r="G854" s="2"/>
      <c r="H854" s="2"/>
    </row>
    <row r="855" spans="1:8" ht="15.75" customHeight="1">
      <c r="A855" s="2"/>
      <c r="B855" s="2"/>
      <c r="C855" s="2"/>
      <c r="D855" s="2"/>
      <c r="E855" s="2"/>
      <c r="F855" s="2"/>
      <c r="G855" s="2"/>
      <c r="H855" s="2"/>
    </row>
    <row r="856" spans="1:8" ht="15.75" customHeight="1">
      <c r="A856" s="2"/>
      <c r="B856" s="2"/>
      <c r="C856" s="2"/>
      <c r="D856" s="2"/>
      <c r="E856" s="2"/>
      <c r="F856" s="2"/>
      <c r="G856" s="2"/>
      <c r="H856" s="2"/>
    </row>
    <row r="857" spans="1:8" ht="15.75" customHeight="1">
      <c r="A857" s="2"/>
      <c r="B857" s="2"/>
      <c r="C857" s="2"/>
      <c r="D857" s="2"/>
      <c r="E857" s="2"/>
      <c r="F857" s="2"/>
      <c r="G857" s="2"/>
      <c r="H857" s="2"/>
    </row>
    <row r="858" spans="1:8" ht="15.75" customHeight="1">
      <c r="A858" s="2"/>
      <c r="B858" s="2"/>
      <c r="C858" s="2"/>
      <c r="D858" s="2"/>
      <c r="E858" s="2"/>
      <c r="F858" s="2"/>
      <c r="G858" s="2"/>
      <c r="H858" s="2"/>
    </row>
    <row r="859" spans="1:8" ht="15.75" customHeight="1">
      <c r="A859" s="2"/>
      <c r="B859" s="2"/>
      <c r="C859" s="2"/>
      <c r="D859" s="2"/>
      <c r="E859" s="2"/>
      <c r="F859" s="2"/>
      <c r="G859" s="2"/>
      <c r="H859" s="2"/>
    </row>
    <row r="860" spans="1:8" ht="15.75" customHeight="1">
      <c r="A860" s="2"/>
      <c r="B860" s="2"/>
      <c r="C860" s="2"/>
      <c r="D860" s="2"/>
      <c r="E860" s="2"/>
      <c r="F860" s="2"/>
      <c r="G860" s="2"/>
      <c r="H860" s="2"/>
    </row>
    <row r="861" spans="1:8" ht="15.75" customHeight="1">
      <c r="A861" s="2"/>
      <c r="B861" s="2"/>
      <c r="C861" s="2"/>
      <c r="D861" s="2"/>
      <c r="E861" s="2"/>
      <c r="F861" s="2"/>
      <c r="G861" s="2"/>
      <c r="H861" s="2"/>
    </row>
    <row r="862" spans="1:8" ht="15.75" customHeight="1">
      <c r="A862" s="2"/>
      <c r="B862" s="2"/>
      <c r="C862" s="2"/>
      <c r="D862" s="2"/>
      <c r="E862" s="2"/>
      <c r="F862" s="2"/>
      <c r="G862" s="2"/>
      <c r="H862" s="2"/>
    </row>
    <row r="863" spans="1:8" ht="15.75" customHeight="1">
      <c r="A863" s="2"/>
      <c r="B863" s="2"/>
      <c r="C863" s="2"/>
      <c r="D863" s="2"/>
      <c r="E863" s="2"/>
      <c r="F863" s="2"/>
      <c r="G863" s="2"/>
      <c r="H863" s="2"/>
    </row>
    <row r="864" spans="1:8" ht="15.75" customHeight="1">
      <c r="A864" s="2"/>
      <c r="B864" s="2"/>
      <c r="C864" s="2"/>
      <c r="D864" s="2"/>
      <c r="E864" s="2"/>
      <c r="F864" s="2"/>
      <c r="G864" s="2"/>
      <c r="H864" s="2"/>
    </row>
    <row r="865" spans="1:8" ht="15.75" customHeight="1">
      <c r="A865" s="2"/>
      <c r="B865" s="2"/>
      <c r="C865" s="2"/>
      <c r="D865" s="2"/>
      <c r="E865" s="2"/>
      <c r="F865" s="2"/>
      <c r="G865" s="2"/>
      <c r="H865" s="2"/>
    </row>
    <row r="866" spans="1:8" ht="15.75" customHeight="1">
      <c r="A866" s="2"/>
      <c r="B866" s="2"/>
      <c r="C866" s="2"/>
      <c r="D866" s="2"/>
      <c r="E866" s="2"/>
      <c r="F866" s="2"/>
      <c r="G866" s="2"/>
      <c r="H866" s="2"/>
    </row>
    <row r="867" spans="1:8" ht="15.75" customHeight="1">
      <c r="A867" s="2"/>
      <c r="B867" s="2"/>
      <c r="C867" s="2"/>
      <c r="D867" s="2"/>
      <c r="E867" s="2"/>
      <c r="F867" s="2"/>
      <c r="G867" s="2"/>
      <c r="H867" s="2"/>
    </row>
    <row r="868" spans="1:8" ht="15.75" customHeight="1">
      <c r="A868" s="2"/>
      <c r="B868" s="2"/>
      <c r="C868" s="2"/>
      <c r="D868" s="2"/>
      <c r="E868" s="2"/>
      <c r="F868" s="2"/>
      <c r="G868" s="2"/>
      <c r="H868" s="2"/>
    </row>
    <row r="869" spans="1:8" ht="15.75" customHeight="1">
      <c r="A869" s="2"/>
      <c r="B869" s="2"/>
      <c r="C869" s="2"/>
      <c r="D869" s="2"/>
      <c r="E869" s="2"/>
      <c r="F869" s="2"/>
      <c r="G869" s="2"/>
      <c r="H869" s="2"/>
    </row>
    <row r="870" spans="1:8" ht="15.75" customHeight="1">
      <c r="A870" s="2"/>
      <c r="B870" s="2"/>
      <c r="C870" s="2"/>
      <c r="D870" s="2"/>
      <c r="E870" s="2"/>
      <c r="F870" s="2"/>
      <c r="G870" s="2"/>
      <c r="H870" s="2"/>
    </row>
    <row r="871" spans="1:8" ht="15.75" customHeight="1">
      <c r="A871" s="2"/>
      <c r="B871" s="2"/>
      <c r="C871" s="2"/>
      <c r="D871" s="2"/>
      <c r="E871" s="2"/>
      <c r="F871" s="2"/>
      <c r="G871" s="2"/>
      <c r="H871" s="2"/>
    </row>
    <row r="872" spans="1:8" ht="15.75" customHeight="1">
      <c r="A872" s="2"/>
      <c r="B872" s="2"/>
      <c r="C872" s="2"/>
      <c r="D872" s="2"/>
      <c r="E872" s="2"/>
      <c r="F872" s="2"/>
      <c r="G872" s="2"/>
      <c r="H872" s="2"/>
    </row>
    <row r="873" spans="1:8" ht="15.75" customHeight="1">
      <c r="A873" s="2"/>
      <c r="B873" s="2"/>
      <c r="C873" s="2"/>
      <c r="D873" s="2"/>
      <c r="E873" s="2"/>
      <c r="F873" s="2"/>
      <c r="G873" s="2"/>
      <c r="H873" s="2"/>
    </row>
    <row r="874" spans="1:8" ht="15.75" customHeight="1">
      <c r="A874" s="2"/>
      <c r="B874" s="2"/>
      <c r="C874" s="2"/>
      <c r="D874" s="2"/>
      <c r="E874" s="2"/>
      <c r="F874" s="2"/>
      <c r="G874" s="2"/>
      <c r="H874" s="2"/>
    </row>
    <row r="875" spans="1:8" ht="15.75" customHeight="1">
      <c r="A875" s="2"/>
      <c r="B875" s="2"/>
      <c r="C875" s="2"/>
      <c r="D875" s="2"/>
      <c r="E875" s="2"/>
      <c r="F875" s="2"/>
      <c r="G875" s="2"/>
      <c r="H875" s="2"/>
    </row>
    <row r="876" spans="1:8" ht="15.75" customHeight="1">
      <c r="A876" s="2"/>
      <c r="B876" s="2"/>
      <c r="C876" s="2"/>
      <c r="D876" s="2"/>
      <c r="E876" s="2"/>
      <c r="F876" s="2"/>
      <c r="G876" s="2"/>
      <c r="H876" s="2"/>
    </row>
    <row r="877" spans="1:8" ht="15.75" customHeight="1">
      <c r="A877" s="2"/>
      <c r="B877" s="2"/>
      <c r="C877" s="2"/>
      <c r="D877" s="2"/>
      <c r="E877" s="2"/>
      <c r="F877" s="2"/>
      <c r="G877" s="2"/>
      <c r="H877" s="2"/>
    </row>
    <row r="878" spans="1:8" ht="15.75" customHeight="1">
      <c r="A878" s="2"/>
      <c r="B878" s="2"/>
      <c r="C878" s="2"/>
      <c r="D878" s="2"/>
      <c r="E878" s="2"/>
      <c r="F878" s="2"/>
      <c r="G878" s="2"/>
      <c r="H878" s="2"/>
    </row>
    <row r="879" spans="1:8" ht="15.75" customHeight="1">
      <c r="A879" s="2"/>
      <c r="B879" s="2"/>
      <c r="C879" s="2"/>
      <c r="D879" s="2"/>
      <c r="E879" s="2"/>
      <c r="F879" s="2"/>
      <c r="G879" s="2"/>
      <c r="H879" s="2"/>
    </row>
    <row r="880" spans="1:8" ht="15.75" customHeight="1">
      <c r="A880" s="2"/>
      <c r="B880" s="2"/>
      <c r="C880" s="2"/>
      <c r="D880" s="2"/>
      <c r="E880" s="2"/>
      <c r="F880" s="2"/>
      <c r="G880" s="2"/>
      <c r="H880" s="2"/>
    </row>
    <row r="881" spans="1:8" ht="15.75" customHeight="1">
      <c r="A881" s="2"/>
      <c r="B881" s="2"/>
      <c r="C881" s="2"/>
      <c r="D881" s="2"/>
      <c r="E881" s="2"/>
      <c r="F881" s="2"/>
      <c r="G881" s="2"/>
      <c r="H881" s="2"/>
    </row>
    <row r="882" spans="1:8" ht="15.75" customHeight="1">
      <c r="A882" s="2"/>
      <c r="B882" s="2"/>
      <c r="C882" s="2"/>
      <c r="D882" s="2"/>
      <c r="E882" s="2"/>
      <c r="F882" s="2"/>
      <c r="G882" s="2"/>
      <c r="H882" s="2"/>
    </row>
    <row r="883" spans="1:8" ht="15.75" customHeight="1">
      <c r="A883" s="2"/>
      <c r="B883" s="2"/>
      <c r="C883" s="2"/>
      <c r="D883" s="2"/>
      <c r="E883" s="2"/>
      <c r="F883" s="2"/>
      <c r="G883" s="2"/>
      <c r="H883" s="2"/>
    </row>
    <row r="884" spans="1:8" ht="15.75" customHeight="1">
      <c r="A884" s="2"/>
      <c r="B884" s="2"/>
      <c r="C884" s="2"/>
      <c r="D884" s="2"/>
      <c r="E884" s="2"/>
      <c r="F884" s="2"/>
      <c r="G884" s="2"/>
      <c r="H884" s="2"/>
    </row>
    <row r="885" spans="1:8" ht="15.75" customHeight="1">
      <c r="A885" s="2"/>
      <c r="B885" s="2"/>
      <c r="C885" s="2"/>
      <c r="D885" s="2"/>
      <c r="E885" s="2"/>
      <c r="F885" s="2"/>
      <c r="G885" s="2"/>
      <c r="H885" s="2"/>
    </row>
    <row r="886" spans="1:8" ht="15.75" customHeight="1">
      <c r="A886" s="2"/>
      <c r="B886" s="2"/>
      <c r="C886" s="2"/>
      <c r="D886" s="2"/>
      <c r="E886" s="2"/>
      <c r="F886" s="2"/>
      <c r="G886" s="2"/>
      <c r="H886" s="2"/>
    </row>
    <row r="887" spans="1:8" ht="15.75" customHeight="1">
      <c r="A887" s="2"/>
      <c r="B887" s="2"/>
      <c r="C887" s="2"/>
      <c r="D887" s="2"/>
      <c r="E887" s="2"/>
      <c r="F887" s="2"/>
      <c r="G887" s="2"/>
      <c r="H887" s="2"/>
    </row>
    <row r="888" spans="1:8" ht="15.75" customHeight="1">
      <c r="A888" s="2"/>
      <c r="B888" s="2"/>
      <c r="C888" s="2"/>
      <c r="D888" s="2"/>
      <c r="E888" s="2"/>
      <c r="F888" s="2"/>
      <c r="G888" s="2"/>
      <c r="H888" s="2"/>
    </row>
    <row r="889" spans="1:8" ht="15.75" customHeight="1">
      <c r="A889" s="2"/>
      <c r="B889" s="2"/>
      <c r="C889" s="2"/>
      <c r="D889" s="2"/>
      <c r="E889" s="2"/>
      <c r="F889" s="2"/>
      <c r="G889" s="2"/>
      <c r="H889" s="2"/>
    </row>
    <row r="890" spans="1:8" ht="15.75" customHeight="1">
      <c r="A890" s="2"/>
      <c r="B890" s="2"/>
      <c r="C890" s="2"/>
      <c r="D890" s="2"/>
      <c r="E890" s="2"/>
      <c r="F890" s="2"/>
      <c r="G890" s="2"/>
      <c r="H890" s="2"/>
    </row>
    <row r="891" spans="1:8" ht="15.75" customHeight="1">
      <c r="A891" s="2"/>
      <c r="B891" s="2"/>
      <c r="C891" s="2"/>
      <c r="D891" s="2"/>
      <c r="E891" s="2"/>
      <c r="F891" s="2"/>
      <c r="G891" s="2"/>
      <c r="H891" s="2"/>
    </row>
    <row r="892" spans="1:8" ht="15.75" customHeight="1">
      <c r="A892" s="2"/>
      <c r="B892" s="2"/>
      <c r="C892" s="2"/>
      <c r="D892" s="2"/>
      <c r="E892" s="2"/>
      <c r="F892" s="2"/>
      <c r="G892" s="2"/>
      <c r="H892" s="2"/>
    </row>
    <row r="893" spans="1:8" ht="15.75" customHeight="1">
      <c r="A893" s="2"/>
      <c r="B893" s="2"/>
      <c r="C893" s="2"/>
      <c r="D893" s="2"/>
      <c r="E893" s="2"/>
      <c r="F893" s="2"/>
      <c r="G893" s="2"/>
      <c r="H893" s="2"/>
    </row>
    <row r="894" spans="1:8" ht="15.75" customHeight="1">
      <c r="A894" s="2"/>
      <c r="B894" s="2"/>
      <c r="C894" s="2"/>
      <c r="D894" s="2"/>
      <c r="E894" s="2"/>
      <c r="F894" s="2"/>
      <c r="G894" s="2"/>
      <c r="H894" s="2"/>
    </row>
    <row r="895" spans="1:8" ht="15.75" customHeight="1">
      <c r="A895" s="2"/>
      <c r="B895" s="2"/>
      <c r="C895" s="2"/>
      <c r="D895" s="2"/>
      <c r="E895" s="2"/>
      <c r="F895" s="2"/>
      <c r="G895" s="2"/>
      <c r="H895" s="2"/>
    </row>
    <row r="896" spans="1:8" ht="15.75" customHeight="1">
      <c r="A896" s="2"/>
      <c r="B896" s="2"/>
      <c r="C896" s="2"/>
      <c r="D896" s="2"/>
      <c r="E896" s="2"/>
      <c r="F896" s="2"/>
      <c r="G896" s="2"/>
      <c r="H896" s="2"/>
    </row>
    <row r="897" spans="1:8" ht="15.75" customHeight="1">
      <c r="A897" s="2"/>
      <c r="B897" s="2"/>
      <c r="C897" s="2"/>
      <c r="D897" s="2"/>
      <c r="E897" s="2"/>
      <c r="F897" s="2"/>
      <c r="G897" s="2"/>
      <c r="H897" s="2"/>
    </row>
    <row r="898" spans="1:8" ht="15.75" customHeight="1">
      <c r="A898" s="2"/>
      <c r="B898" s="2"/>
      <c r="C898" s="2"/>
      <c r="D898" s="2"/>
      <c r="E898" s="2"/>
      <c r="F898" s="2"/>
      <c r="G898" s="2"/>
      <c r="H898" s="2"/>
    </row>
    <row r="899" spans="1:8" ht="15.75" customHeight="1">
      <c r="A899" s="2"/>
      <c r="B899" s="2"/>
      <c r="C899" s="2"/>
      <c r="D899" s="2"/>
      <c r="E899" s="2"/>
      <c r="F899" s="2"/>
      <c r="G899" s="2"/>
      <c r="H899" s="2"/>
    </row>
    <row r="900" spans="1:8" ht="15.75" customHeight="1">
      <c r="A900" s="2"/>
      <c r="B900" s="2"/>
      <c r="C900" s="2"/>
      <c r="D900" s="2"/>
      <c r="E900" s="2"/>
      <c r="F900" s="2"/>
      <c r="G900" s="2"/>
      <c r="H900" s="2"/>
    </row>
    <row r="901" spans="1:8" ht="15.75" customHeight="1">
      <c r="A901" s="2"/>
      <c r="B901" s="2"/>
      <c r="C901" s="2"/>
      <c r="D901" s="2"/>
      <c r="E901" s="2"/>
      <c r="F901" s="2"/>
      <c r="G901" s="2"/>
      <c r="H901" s="2"/>
    </row>
    <row r="902" spans="1:8" ht="15.75" customHeight="1">
      <c r="A902" s="2"/>
      <c r="B902" s="2"/>
      <c r="C902" s="2"/>
      <c r="D902" s="2"/>
      <c r="E902" s="2"/>
      <c r="F902" s="2"/>
      <c r="G902" s="2"/>
      <c r="H902" s="2"/>
    </row>
    <row r="903" spans="1:8" ht="15.75" customHeight="1">
      <c r="A903" s="2"/>
      <c r="B903" s="2"/>
      <c r="C903" s="2"/>
      <c r="D903" s="2"/>
      <c r="E903" s="2"/>
      <c r="F903" s="2"/>
      <c r="G903" s="2"/>
      <c r="H903" s="2"/>
    </row>
    <row r="904" spans="1:8" ht="15.75" customHeight="1">
      <c r="A904" s="2"/>
      <c r="B904" s="2"/>
      <c r="C904" s="2"/>
      <c r="D904" s="2"/>
      <c r="E904" s="2"/>
      <c r="F904" s="2"/>
      <c r="G904" s="2"/>
      <c r="H904" s="2"/>
    </row>
    <row r="905" spans="1:8" ht="15.75" customHeight="1">
      <c r="A905" s="2"/>
      <c r="B905" s="2"/>
      <c r="C905" s="2"/>
      <c r="D905" s="2"/>
      <c r="E905" s="2"/>
      <c r="F905" s="2"/>
      <c r="G905" s="2"/>
      <c r="H905" s="2"/>
    </row>
    <row r="906" spans="1:8" ht="15.75" customHeight="1">
      <c r="A906" s="2"/>
      <c r="B906" s="2"/>
      <c r="C906" s="2"/>
      <c r="D906" s="2"/>
      <c r="E906" s="2"/>
      <c r="F906" s="2"/>
      <c r="G906" s="2"/>
      <c r="H906" s="2"/>
    </row>
    <row r="907" spans="1:8" ht="15.75" customHeight="1">
      <c r="A907" s="2"/>
      <c r="B907" s="2"/>
      <c r="C907" s="2"/>
      <c r="D907" s="2"/>
      <c r="E907" s="2"/>
      <c r="F907" s="2"/>
      <c r="G907" s="2"/>
      <c r="H907" s="2"/>
    </row>
    <row r="908" spans="1:8" ht="15.75" customHeight="1">
      <c r="A908" s="2"/>
      <c r="B908" s="2"/>
      <c r="C908" s="2"/>
      <c r="D908" s="2"/>
      <c r="E908" s="2"/>
      <c r="F908" s="2"/>
      <c r="G908" s="2"/>
      <c r="H908" s="2"/>
    </row>
    <row r="909" spans="1:8" ht="15.75" customHeight="1">
      <c r="A909" s="2"/>
      <c r="B909" s="2"/>
      <c r="C909" s="2"/>
      <c r="D909" s="2"/>
      <c r="E909" s="2"/>
      <c r="F909" s="2"/>
      <c r="G909" s="2"/>
      <c r="H909" s="2"/>
    </row>
    <row r="910" spans="1:8" ht="15.75" customHeight="1">
      <c r="A910" s="2"/>
      <c r="B910" s="2"/>
      <c r="C910" s="2"/>
      <c r="D910" s="2"/>
      <c r="E910" s="2"/>
      <c r="F910" s="2"/>
      <c r="G910" s="2"/>
      <c r="H910" s="2"/>
    </row>
    <row r="911" spans="1:8" ht="15.75" customHeight="1">
      <c r="A911" s="2"/>
      <c r="B911" s="2"/>
      <c r="C911" s="2"/>
      <c r="D911" s="2"/>
      <c r="E911" s="2"/>
      <c r="F911" s="2"/>
      <c r="G911" s="2"/>
      <c r="H911" s="2"/>
    </row>
    <row r="912" spans="1:8" ht="15.75" customHeight="1">
      <c r="A912" s="2"/>
      <c r="B912" s="2"/>
      <c r="C912" s="2"/>
      <c r="D912" s="2"/>
      <c r="E912" s="2"/>
      <c r="F912" s="2"/>
      <c r="G912" s="2"/>
      <c r="H912" s="2"/>
    </row>
    <row r="913" spans="1:8" ht="15.75" customHeight="1">
      <c r="A913" s="2"/>
      <c r="B913" s="2"/>
      <c r="C913" s="2"/>
      <c r="D913" s="2"/>
      <c r="E913" s="2"/>
      <c r="F913" s="2"/>
      <c r="G913" s="2"/>
      <c r="H913" s="2"/>
    </row>
    <row r="914" spans="1:8" ht="15.75" customHeight="1">
      <c r="A914" s="2"/>
      <c r="B914" s="2"/>
      <c r="C914" s="2"/>
      <c r="D914" s="2"/>
      <c r="E914" s="2"/>
      <c r="F914" s="2"/>
      <c r="G914" s="2"/>
      <c r="H914" s="2"/>
    </row>
    <row r="915" spans="1:8" ht="15.75" customHeight="1">
      <c r="A915" s="2"/>
      <c r="B915" s="2"/>
      <c r="C915" s="2"/>
      <c r="D915" s="2"/>
      <c r="E915" s="2"/>
      <c r="F915" s="2"/>
      <c r="G915" s="2"/>
      <c r="H915" s="2"/>
    </row>
    <row r="916" spans="1:8" ht="15.75" customHeight="1">
      <c r="A916" s="2"/>
      <c r="B916" s="2"/>
      <c r="C916" s="2"/>
      <c r="D916" s="2"/>
      <c r="E916" s="2"/>
      <c r="F916" s="2"/>
      <c r="G916" s="2"/>
      <c r="H916" s="2"/>
    </row>
    <row r="917" spans="1:8" ht="15.75" customHeight="1">
      <c r="A917" s="2"/>
      <c r="B917" s="2"/>
      <c r="C917" s="2"/>
      <c r="D917" s="2"/>
      <c r="E917" s="2"/>
      <c r="F917" s="2"/>
      <c r="G917" s="2"/>
      <c r="H917" s="2"/>
    </row>
    <row r="918" spans="1:8" ht="15.75" customHeight="1">
      <c r="A918" s="2"/>
      <c r="B918" s="2"/>
      <c r="C918" s="2"/>
      <c r="D918" s="2"/>
      <c r="E918" s="2"/>
      <c r="F918" s="2"/>
      <c r="G918" s="2"/>
      <c r="H918" s="2"/>
    </row>
    <row r="919" spans="1:8" ht="15.75" customHeight="1">
      <c r="A919" s="2"/>
      <c r="B919" s="2"/>
      <c r="C919" s="2"/>
      <c r="D919" s="2"/>
      <c r="E919" s="2"/>
      <c r="F919" s="2"/>
      <c r="G919" s="2"/>
      <c r="H919" s="2"/>
    </row>
    <row r="920" spans="1:8" ht="15.75" customHeight="1">
      <c r="A920" s="2"/>
      <c r="B920" s="2"/>
      <c r="C920" s="2"/>
      <c r="D920" s="2"/>
      <c r="E920" s="2"/>
      <c r="F920" s="2"/>
      <c r="G920" s="2"/>
      <c r="H920" s="2"/>
    </row>
    <row r="921" spans="1:8" ht="15.75" customHeight="1">
      <c r="A921" s="2"/>
      <c r="B921" s="2"/>
      <c r="C921" s="2"/>
      <c r="D921" s="2"/>
      <c r="E921" s="2"/>
      <c r="F921" s="2"/>
      <c r="G921" s="2"/>
      <c r="H921" s="2"/>
    </row>
    <row r="922" spans="1:8" ht="15.75" customHeight="1">
      <c r="A922" s="2"/>
      <c r="B922" s="2"/>
      <c r="C922" s="2"/>
      <c r="D922" s="2"/>
      <c r="E922" s="2"/>
      <c r="F922" s="2"/>
      <c r="G922" s="2"/>
      <c r="H922" s="2"/>
    </row>
    <row r="923" spans="1:8" ht="15.75" customHeight="1">
      <c r="A923" s="2"/>
      <c r="B923" s="2"/>
      <c r="C923" s="2"/>
      <c r="D923" s="2"/>
      <c r="E923" s="2"/>
      <c r="F923" s="2"/>
      <c r="G923" s="2"/>
      <c r="H923" s="2"/>
    </row>
    <row r="924" spans="1:8" ht="15.75" customHeight="1">
      <c r="A924" s="2"/>
      <c r="B924" s="2"/>
      <c r="C924" s="2"/>
      <c r="D924" s="2"/>
      <c r="E924" s="2"/>
      <c r="F924" s="2"/>
      <c r="G924" s="2"/>
      <c r="H924" s="2"/>
    </row>
    <row r="925" spans="1:8" ht="15.75" customHeight="1">
      <c r="A925" s="2"/>
      <c r="B925" s="2"/>
      <c r="C925" s="2"/>
      <c r="D925" s="2"/>
      <c r="E925" s="2"/>
      <c r="F925" s="2"/>
      <c r="G925" s="2"/>
      <c r="H925" s="2"/>
    </row>
    <row r="926" spans="1:8" ht="15.75" customHeight="1">
      <c r="A926" s="2"/>
      <c r="B926" s="2"/>
      <c r="C926" s="2"/>
      <c r="D926" s="2"/>
      <c r="E926" s="2"/>
      <c r="F926" s="2"/>
      <c r="G926" s="2"/>
      <c r="H926" s="2"/>
    </row>
    <row r="927" spans="1:8" ht="15.75" customHeight="1">
      <c r="A927" s="2"/>
      <c r="B927" s="2"/>
      <c r="C927" s="2"/>
      <c r="D927" s="2"/>
      <c r="E927" s="2"/>
      <c r="F927" s="2"/>
      <c r="G927" s="2"/>
      <c r="H927" s="2"/>
    </row>
    <row r="928" spans="1:8" ht="15.75" customHeight="1">
      <c r="A928" s="2"/>
      <c r="B928" s="2"/>
      <c r="C928" s="2"/>
      <c r="D928" s="2"/>
      <c r="E928" s="2"/>
      <c r="F928" s="2"/>
      <c r="G928" s="2"/>
      <c r="H928" s="2"/>
    </row>
    <row r="929" spans="1:8" ht="15.75" customHeight="1">
      <c r="A929" s="2"/>
      <c r="B929" s="2"/>
      <c r="C929" s="2"/>
      <c r="D929" s="2"/>
      <c r="E929" s="2"/>
      <c r="F929" s="2"/>
      <c r="G929" s="2"/>
      <c r="H929" s="2"/>
    </row>
    <row r="930" spans="1:8" ht="15.75" customHeight="1">
      <c r="A930" s="2"/>
      <c r="B930" s="2"/>
      <c r="C930" s="2"/>
      <c r="D930" s="2"/>
      <c r="E930" s="2"/>
      <c r="F930" s="2"/>
      <c r="G930" s="2"/>
      <c r="H930" s="2"/>
    </row>
    <row r="931" spans="1:8" ht="15.75" customHeight="1">
      <c r="A931" s="2"/>
      <c r="B931" s="2"/>
      <c r="C931" s="2"/>
      <c r="D931" s="2"/>
      <c r="E931" s="2"/>
      <c r="F931" s="2"/>
      <c r="G931" s="2"/>
      <c r="H931" s="2"/>
    </row>
    <row r="932" spans="1:8" ht="15.75" customHeight="1">
      <c r="A932" s="2"/>
      <c r="B932" s="2"/>
      <c r="C932" s="2"/>
      <c r="D932" s="2"/>
      <c r="E932" s="2"/>
      <c r="F932" s="2"/>
      <c r="G932" s="2"/>
      <c r="H932" s="2"/>
    </row>
    <row r="933" spans="1:8" ht="15.75" customHeight="1">
      <c r="A933" s="2"/>
      <c r="B933" s="2"/>
      <c r="C933" s="2"/>
      <c r="D933" s="2"/>
      <c r="E933" s="2"/>
      <c r="F933" s="2"/>
      <c r="G933" s="2"/>
      <c r="H933" s="2"/>
    </row>
    <row r="934" spans="1:8" ht="15.75" customHeight="1">
      <c r="A934" s="2"/>
      <c r="B934" s="2"/>
      <c r="C934" s="2"/>
      <c r="D934" s="2"/>
      <c r="E934" s="2"/>
      <c r="F934" s="2"/>
      <c r="G934" s="2"/>
      <c r="H934" s="2"/>
    </row>
    <row r="935" spans="1:8" ht="15.75" customHeight="1">
      <c r="A935" s="2"/>
      <c r="B935" s="2"/>
      <c r="C935" s="2"/>
      <c r="D935" s="2"/>
      <c r="E935" s="2"/>
      <c r="F935" s="2"/>
      <c r="G935" s="2"/>
      <c r="H935" s="2"/>
    </row>
    <row r="936" spans="1:8" ht="15.75" customHeight="1">
      <c r="A936" s="2"/>
      <c r="B936" s="2"/>
      <c r="C936" s="2"/>
      <c r="D936" s="2"/>
      <c r="E936" s="2"/>
      <c r="F936" s="2"/>
      <c r="G936" s="2"/>
      <c r="H936" s="2"/>
    </row>
    <row r="937" spans="1:8" ht="15.75" customHeight="1">
      <c r="A937" s="2"/>
      <c r="B937" s="2"/>
      <c r="C937" s="2"/>
      <c r="D937" s="2"/>
      <c r="E937" s="2"/>
      <c r="F937" s="2"/>
      <c r="G937" s="2"/>
      <c r="H937" s="2"/>
    </row>
    <row r="938" spans="1:8" ht="15.75" customHeight="1">
      <c r="A938" s="2"/>
      <c r="B938" s="2"/>
      <c r="C938" s="2"/>
      <c r="D938" s="2"/>
      <c r="E938" s="2"/>
      <c r="F938" s="2"/>
      <c r="G938" s="2"/>
      <c r="H938" s="2"/>
    </row>
    <row r="939" spans="1:8" ht="15.75" customHeight="1">
      <c r="A939" s="2"/>
      <c r="B939" s="2"/>
      <c r="C939" s="2"/>
      <c r="D939" s="2"/>
      <c r="E939" s="2"/>
      <c r="F939" s="2"/>
      <c r="G939" s="2"/>
      <c r="H939" s="2"/>
    </row>
    <row r="940" spans="1:8" ht="15.75" customHeight="1">
      <c r="A940" s="2"/>
      <c r="B940" s="2"/>
      <c r="C940" s="2"/>
      <c r="D940" s="2"/>
      <c r="E940" s="2"/>
      <c r="F940" s="2"/>
      <c r="G940" s="2"/>
      <c r="H940" s="2"/>
    </row>
    <row r="941" spans="1:8" ht="15.75" customHeight="1">
      <c r="A941" s="2"/>
      <c r="B941" s="2"/>
      <c r="C941" s="2"/>
      <c r="D941" s="2"/>
      <c r="E941" s="2"/>
      <c r="F941" s="2"/>
      <c r="G941" s="2"/>
      <c r="H941" s="2"/>
    </row>
    <row r="942" spans="1:8" ht="15.75" customHeight="1">
      <c r="A942" s="2"/>
      <c r="B942" s="2"/>
      <c r="C942" s="2"/>
      <c r="D942" s="2"/>
      <c r="E942" s="2"/>
      <c r="F942" s="2"/>
      <c r="G942" s="2"/>
      <c r="H942" s="2"/>
    </row>
    <row r="943" spans="1:8" ht="15.75" customHeight="1">
      <c r="A943" s="2"/>
      <c r="B943" s="2"/>
      <c r="C943" s="2"/>
      <c r="D943" s="2"/>
      <c r="E943" s="2"/>
      <c r="F943" s="2"/>
      <c r="G943" s="2"/>
      <c r="H943" s="2"/>
    </row>
    <row r="944" spans="1:8" ht="15.75" customHeight="1">
      <c r="A944" s="2"/>
      <c r="B944" s="2"/>
      <c r="C944" s="2"/>
      <c r="D944" s="2"/>
      <c r="E944" s="2"/>
      <c r="F944" s="2"/>
      <c r="G944" s="2"/>
      <c r="H944" s="2"/>
    </row>
    <row r="945" spans="1:8" ht="15.75" customHeight="1">
      <c r="A945" s="2"/>
      <c r="B945" s="2"/>
      <c r="C945" s="2"/>
      <c r="D945" s="2"/>
      <c r="E945" s="2"/>
      <c r="F945" s="2"/>
      <c r="G945" s="2"/>
      <c r="H945" s="2"/>
    </row>
    <row r="946" spans="1:8" ht="15.75" customHeight="1">
      <c r="A946" s="2"/>
      <c r="B946" s="2"/>
      <c r="C946" s="2"/>
      <c r="D946" s="2"/>
      <c r="E946" s="2"/>
      <c r="F946" s="2"/>
      <c r="G946" s="2"/>
      <c r="H946" s="2"/>
    </row>
    <row r="947" spans="1:8" ht="15.75" customHeight="1">
      <c r="A947" s="2"/>
      <c r="B947" s="2"/>
      <c r="C947" s="2"/>
      <c r="D947" s="2"/>
      <c r="E947" s="2"/>
      <c r="F947" s="2"/>
      <c r="G947" s="2"/>
      <c r="H947" s="2"/>
    </row>
    <row r="948" spans="1:8" ht="15.75" customHeight="1">
      <c r="A948" s="2"/>
      <c r="B948" s="2"/>
      <c r="C948" s="2"/>
      <c r="D948" s="2"/>
      <c r="E948" s="2"/>
      <c r="F948" s="2"/>
      <c r="G948" s="2"/>
      <c r="H948" s="2"/>
    </row>
    <row r="949" spans="1:8" ht="15.75" customHeight="1">
      <c r="A949" s="2"/>
      <c r="B949" s="2"/>
      <c r="C949" s="2"/>
      <c r="D949" s="2"/>
      <c r="E949" s="2"/>
      <c r="F949" s="2"/>
      <c r="G949" s="2"/>
      <c r="H949" s="2"/>
    </row>
    <row r="950" spans="1:8" ht="15.75" customHeight="1">
      <c r="A950" s="2"/>
      <c r="B950" s="2"/>
      <c r="C950" s="2"/>
      <c r="D950" s="2"/>
      <c r="E950" s="2"/>
      <c r="F950" s="2"/>
      <c r="G950" s="2"/>
      <c r="H950" s="2"/>
    </row>
    <row r="951" spans="1:8" ht="15.75" customHeight="1">
      <c r="A951" s="2"/>
      <c r="B951" s="2"/>
      <c r="C951" s="2"/>
      <c r="D951" s="2"/>
      <c r="E951" s="2"/>
      <c r="F951" s="2"/>
      <c r="G951" s="2"/>
      <c r="H951" s="2"/>
    </row>
    <row r="952" spans="1:8" ht="15.75" customHeight="1">
      <c r="A952" s="2"/>
      <c r="B952" s="2"/>
      <c r="C952" s="2"/>
      <c r="D952" s="2"/>
      <c r="E952" s="2"/>
      <c r="F952" s="2"/>
      <c r="G952" s="2"/>
      <c r="H952" s="2"/>
    </row>
    <row r="953" spans="1:8" ht="15.75" customHeight="1">
      <c r="A953" s="2"/>
      <c r="B953" s="2"/>
      <c r="C953" s="2"/>
      <c r="D953" s="2"/>
      <c r="E953" s="2"/>
      <c r="F953" s="2"/>
      <c r="G953" s="2"/>
      <c r="H953" s="2"/>
    </row>
    <row r="954" spans="1:8" ht="15.75" customHeight="1">
      <c r="A954" s="2"/>
      <c r="B954" s="2"/>
      <c r="C954" s="2"/>
      <c r="D954" s="2"/>
      <c r="E954" s="2"/>
      <c r="F954" s="2"/>
      <c r="G954" s="2"/>
      <c r="H954" s="2"/>
    </row>
    <row r="955" spans="1:8" ht="15.75" customHeight="1">
      <c r="A955" s="2"/>
      <c r="B955" s="2"/>
      <c r="C955" s="2"/>
      <c r="D955" s="2"/>
      <c r="E955" s="2"/>
      <c r="F955" s="2"/>
      <c r="G955" s="2"/>
      <c r="H955" s="2"/>
    </row>
    <row r="956" spans="1:8" ht="15.75" customHeight="1">
      <c r="A956" s="2"/>
      <c r="B956" s="2"/>
      <c r="C956" s="2"/>
      <c r="D956" s="2"/>
      <c r="E956" s="2"/>
      <c r="F956" s="2"/>
      <c r="G956" s="2"/>
      <c r="H956" s="2"/>
    </row>
    <row r="957" spans="1:8" ht="15.75" customHeight="1">
      <c r="A957" s="2"/>
      <c r="B957" s="2"/>
      <c r="C957" s="2"/>
      <c r="D957" s="2"/>
      <c r="E957" s="2"/>
      <c r="F957" s="2"/>
      <c r="G957" s="2"/>
      <c r="H957" s="2"/>
    </row>
    <row r="958" spans="1:8" ht="15.75" customHeight="1">
      <c r="A958" s="2"/>
      <c r="B958" s="2"/>
      <c r="C958" s="2"/>
      <c r="D958" s="2"/>
      <c r="E958" s="2"/>
      <c r="F958" s="2"/>
      <c r="G958" s="2"/>
      <c r="H958" s="2"/>
    </row>
    <row r="959" spans="1:8" ht="15.75" customHeight="1">
      <c r="A959" s="2"/>
      <c r="B959" s="2"/>
      <c r="C959" s="2"/>
      <c r="D959" s="2"/>
      <c r="E959" s="2"/>
      <c r="F959" s="2"/>
      <c r="G959" s="2"/>
      <c r="H959" s="2"/>
    </row>
    <row r="960" spans="1:8" ht="15.75" customHeight="1">
      <c r="A960" s="2"/>
      <c r="B960" s="2"/>
      <c r="C960" s="2"/>
      <c r="D960" s="2"/>
      <c r="E960" s="2"/>
      <c r="F960" s="2"/>
      <c r="G960" s="2"/>
      <c r="H960" s="2"/>
    </row>
    <row r="961" spans="1:8" ht="15.75" customHeight="1">
      <c r="A961" s="2"/>
      <c r="B961" s="2"/>
      <c r="C961" s="2"/>
      <c r="D961" s="2"/>
      <c r="E961" s="2"/>
      <c r="F961" s="2"/>
      <c r="G961" s="2"/>
      <c r="H961" s="2"/>
    </row>
    <row r="962" spans="1:8" ht="15.75" customHeight="1">
      <c r="A962" s="2"/>
      <c r="B962" s="2"/>
      <c r="C962" s="2"/>
      <c r="D962" s="2"/>
      <c r="E962" s="2"/>
      <c r="F962" s="2"/>
      <c r="G962" s="2"/>
      <c r="H962" s="2"/>
    </row>
    <row r="963" spans="1:8" ht="15.75" customHeight="1">
      <c r="A963" s="2"/>
      <c r="B963" s="2"/>
      <c r="C963" s="2"/>
      <c r="D963" s="2"/>
      <c r="E963" s="2"/>
      <c r="F963" s="2"/>
      <c r="G963" s="2"/>
      <c r="H963" s="2"/>
    </row>
    <row r="964" spans="1:8" ht="15.75" customHeight="1">
      <c r="A964" s="2"/>
      <c r="B964" s="2"/>
      <c r="C964" s="2"/>
      <c r="D964" s="2"/>
      <c r="E964" s="2"/>
      <c r="F964" s="2"/>
      <c r="G964" s="2"/>
      <c r="H964" s="2"/>
    </row>
    <row r="965" spans="1:8" ht="15.75" customHeight="1">
      <c r="A965" s="2"/>
      <c r="B965" s="2"/>
      <c r="C965" s="2"/>
      <c r="D965" s="2"/>
      <c r="E965" s="2"/>
      <c r="F965" s="2"/>
      <c r="G965" s="2"/>
      <c r="H965" s="2"/>
    </row>
    <row r="966" spans="1:8" ht="15.75" customHeight="1">
      <c r="A966" s="2"/>
      <c r="B966" s="2"/>
      <c r="C966" s="2"/>
      <c r="D966" s="2"/>
      <c r="E966" s="2"/>
      <c r="F966" s="2"/>
      <c r="G966" s="2"/>
      <c r="H966" s="2"/>
    </row>
    <row r="967" spans="1:8" ht="15.75" customHeight="1">
      <c r="A967" s="2"/>
      <c r="B967" s="2"/>
      <c r="C967" s="2"/>
      <c r="D967" s="2"/>
      <c r="E967" s="2"/>
      <c r="F967" s="2"/>
      <c r="G967" s="2"/>
      <c r="H967" s="2"/>
    </row>
    <row r="968" spans="1:8" ht="15.75" customHeight="1">
      <c r="A968" s="2"/>
      <c r="B968" s="2"/>
      <c r="C968" s="2"/>
      <c r="D968" s="2"/>
      <c r="E968" s="2"/>
      <c r="F968" s="2"/>
      <c r="G968" s="2"/>
      <c r="H968" s="2"/>
    </row>
    <row r="969" spans="1:8" ht="15.75" customHeight="1">
      <c r="A969" s="2"/>
      <c r="B969" s="2"/>
      <c r="C969" s="2"/>
      <c r="D969" s="2"/>
      <c r="E969" s="2"/>
      <c r="F969" s="2"/>
      <c r="G969" s="2"/>
      <c r="H969" s="2"/>
    </row>
    <row r="970" spans="1:8" ht="15.75" customHeight="1">
      <c r="A970" s="2"/>
      <c r="B970" s="2"/>
      <c r="C970" s="2"/>
      <c r="D970" s="2"/>
      <c r="E970" s="2"/>
      <c r="F970" s="2"/>
      <c r="G970" s="2"/>
      <c r="H970" s="2"/>
    </row>
    <row r="971" spans="1:8" ht="15.75" customHeight="1">
      <c r="A971" s="2"/>
      <c r="B971" s="2"/>
      <c r="C971" s="2"/>
      <c r="D971" s="2"/>
      <c r="E971" s="2"/>
      <c r="F971" s="2"/>
      <c r="G971" s="2"/>
      <c r="H971" s="2"/>
    </row>
    <row r="972" spans="1:8" ht="15.75" customHeight="1">
      <c r="A972" s="2"/>
      <c r="B972" s="2"/>
      <c r="C972" s="2"/>
      <c r="D972" s="2"/>
      <c r="E972" s="2"/>
      <c r="F972" s="2"/>
      <c r="G972" s="2"/>
      <c r="H972" s="2"/>
    </row>
    <row r="973" spans="1:8" ht="15.75" customHeight="1">
      <c r="A973" s="2"/>
      <c r="B973" s="2"/>
      <c r="C973" s="2"/>
      <c r="D973" s="2"/>
      <c r="E973" s="2"/>
      <c r="F973" s="2"/>
      <c r="G973" s="2"/>
      <c r="H973" s="2"/>
    </row>
    <row r="974" spans="1:8" ht="15.75" customHeight="1">
      <c r="A974" s="2"/>
      <c r="B974" s="2"/>
      <c r="C974" s="2"/>
      <c r="D974" s="2"/>
      <c r="E974" s="2"/>
      <c r="F974" s="2"/>
      <c r="G974" s="2"/>
      <c r="H974" s="2"/>
    </row>
    <row r="975" spans="1:8" ht="15.75" customHeight="1">
      <c r="A975" s="2"/>
      <c r="B975" s="2"/>
      <c r="C975" s="2"/>
      <c r="D975" s="2"/>
      <c r="E975" s="2"/>
      <c r="F975" s="2"/>
      <c r="G975" s="2"/>
      <c r="H975" s="2"/>
    </row>
    <row r="976" spans="1:8" ht="15.75" customHeight="1">
      <c r="A976" s="2"/>
      <c r="B976" s="2"/>
      <c r="C976" s="2"/>
      <c r="D976" s="2"/>
      <c r="E976" s="2"/>
      <c r="F976" s="2"/>
      <c r="G976" s="2"/>
      <c r="H976" s="2"/>
    </row>
    <row r="977" spans="1:8" ht="15.75" customHeight="1">
      <c r="A977" s="2"/>
      <c r="B977" s="2"/>
      <c r="C977" s="2"/>
      <c r="D977" s="2"/>
      <c r="E977" s="2"/>
      <c r="F977" s="2"/>
      <c r="G977" s="2"/>
      <c r="H977" s="2"/>
    </row>
    <row r="978" spans="1:8" ht="15.75" customHeight="1">
      <c r="A978" s="2"/>
      <c r="B978" s="2"/>
      <c r="C978" s="2"/>
      <c r="D978" s="2"/>
      <c r="E978" s="2"/>
      <c r="F978" s="2"/>
      <c r="G978" s="2"/>
      <c r="H978" s="2"/>
    </row>
    <row r="979" spans="1:8" ht="15.75" customHeight="1">
      <c r="A979" s="2"/>
      <c r="B979" s="2"/>
      <c r="C979" s="2"/>
      <c r="D979" s="2"/>
      <c r="E979" s="2"/>
      <c r="F979" s="2"/>
      <c r="G979" s="2"/>
      <c r="H979" s="2"/>
    </row>
    <row r="980" spans="1:8" ht="15.75" customHeight="1">
      <c r="A980" s="2"/>
      <c r="B980" s="2"/>
      <c r="C980" s="2"/>
      <c r="D980" s="2"/>
      <c r="E980" s="2"/>
      <c r="F980" s="2"/>
      <c r="G980" s="2"/>
      <c r="H980" s="2"/>
    </row>
    <row r="981" spans="1:8" ht="15.75" customHeight="1">
      <c r="A981" s="2"/>
      <c r="B981" s="2"/>
      <c r="C981" s="2"/>
      <c r="D981" s="2"/>
      <c r="E981" s="2"/>
      <c r="F981" s="2"/>
      <c r="G981" s="2"/>
      <c r="H981" s="2"/>
    </row>
    <row r="982" spans="1:8" ht="15.75" customHeight="1">
      <c r="A982" s="2"/>
      <c r="B982" s="2"/>
      <c r="C982" s="2"/>
      <c r="D982" s="2"/>
      <c r="E982" s="2"/>
      <c r="F982" s="2"/>
      <c r="G982" s="2"/>
      <c r="H982" s="2"/>
    </row>
    <row r="983" spans="1:8" ht="15.75" customHeight="1">
      <c r="A983" s="2"/>
      <c r="B983" s="2"/>
      <c r="C983" s="2"/>
      <c r="D983" s="2"/>
      <c r="E983" s="2"/>
      <c r="F983" s="2"/>
      <c r="G983" s="2"/>
      <c r="H983" s="2"/>
    </row>
    <row r="984" spans="1:8" ht="15.75" customHeight="1">
      <c r="A984" s="2"/>
      <c r="B984" s="2"/>
      <c r="C984" s="2"/>
      <c r="D984" s="2"/>
      <c r="E984" s="2"/>
      <c r="F984" s="2"/>
      <c r="G984" s="2"/>
      <c r="H984" s="2"/>
    </row>
    <row r="985" spans="1:8" ht="15.75" customHeight="1">
      <c r="A985" s="2"/>
      <c r="B985" s="2"/>
      <c r="C985" s="2"/>
      <c r="D985" s="2"/>
      <c r="E985" s="2"/>
      <c r="F985" s="2"/>
      <c r="G985" s="2"/>
      <c r="H985" s="2"/>
    </row>
    <row r="986" spans="1:8" ht="15.75" customHeight="1">
      <c r="A986" s="2"/>
      <c r="B986" s="2"/>
      <c r="C986" s="2"/>
      <c r="D986" s="2"/>
      <c r="E986" s="2"/>
      <c r="F986" s="2"/>
      <c r="G986" s="2"/>
      <c r="H986" s="2"/>
    </row>
    <row r="987" spans="1:8" ht="15.75" customHeight="1">
      <c r="A987" s="2"/>
      <c r="B987" s="2"/>
      <c r="C987" s="2"/>
      <c r="D987" s="2"/>
      <c r="E987" s="2"/>
      <c r="F987" s="2"/>
      <c r="G987" s="2"/>
      <c r="H987" s="2"/>
    </row>
    <row r="988" spans="1:8" ht="15.75" customHeight="1">
      <c r="A988" s="2"/>
      <c r="B988" s="2"/>
      <c r="C988" s="2"/>
      <c r="D988" s="2"/>
      <c r="E988" s="2"/>
      <c r="F988" s="2"/>
      <c r="G988" s="2"/>
      <c r="H988" s="2"/>
    </row>
    <row r="989" spans="1:8" ht="15.75" customHeight="1">
      <c r="A989" s="2"/>
      <c r="B989" s="2"/>
      <c r="C989" s="2"/>
      <c r="D989" s="2"/>
      <c r="E989" s="2"/>
      <c r="F989" s="2"/>
      <c r="G989" s="2"/>
      <c r="H989" s="2"/>
    </row>
    <row r="990" spans="1:8" ht="15.75" customHeight="1">
      <c r="A990" s="2"/>
      <c r="B990" s="2"/>
      <c r="C990" s="2"/>
      <c r="D990" s="2"/>
      <c r="E990" s="2"/>
      <c r="F990" s="2"/>
      <c r="G990" s="2"/>
      <c r="H990" s="2"/>
    </row>
    <row r="991" spans="1:8" ht="15.75" customHeight="1">
      <c r="A991" s="2"/>
      <c r="B991" s="2"/>
      <c r="C991" s="2"/>
      <c r="D991" s="2"/>
      <c r="E991" s="2"/>
      <c r="F991" s="2"/>
      <c r="G991" s="2"/>
      <c r="H991" s="2"/>
    </row>
    <row r="992" spans="1:8" ht="15.75" customHeight="1">
      <c r="A992" s="2"/>
      <c r="B992" s="2"/>
      <c r="C992" s="2"/>
      <c r="D992" s="2"/>
      <c r="E992" s="2"/>
      <c r="F992" s="2"/>
      <c r="G992" s="2"/>
      <c r="H992" s="2"/>
    </row>
    <row r="993" spans="1:8" ht="15.75" customHeight="1">
      <c r="A993" s="2"/>
      <c r="B993" s="2"/>
      <c r="C993" s="2"/>
      <c r="D993" s="2"/>
      <c r="E993" s="2"/>
      <c r="F993" s="2"/>
      <c r="G993" s="2"/>
      <c r="H993" s="2"/>
    </row>
    <row r="994" spans="1:8" ht="15.75" customHeight="1">
      <c r="A994" s="2"/>
      <c r="B994" s="2"/>
      <c r="C994" s="2"/>
      <c r="D994" s="2"/>
      <c r="E994" s="2"/>
      <c r="F994" s="2"/>
      <c r="G994" s="2"/>
      <c r="H994" s="2"/>
    </row>
    <row r="995" spans="1:8" ht="15.75" customHeight="1">
      <c r="A995" s="2"/>
      <c r="B995" s="2"/>
      <c r="C995" s="2"/>
      <c r="D995" s="2"/>
      <c r="E995" s="2"/>
      <c r="F995" s="2"/>
      <c r="G995" s="2"/>
      <c r="H995" s="2"/>
    </row>
    <row r="996" spans="1:8" ht="15.75" customHeight="1">
      <c r="A996" s="2"/>
      <c r="B996" s="2"/>
      <c r="C996" s="2"/>
      <c r="D996" s="2"/>
      <c r="E996" s="2"/>
      <c r="F996" s="2"/>
      <c r="G996" s="2"/>
      <c r="H996" s="2"/>
    </row>
    <row r="997" spans="1:8" ht="15.75" customHeight="1">
      <c r="A997" s="2"/>
      <c r="B997" s="2"/>
      <c r="C997" s="2"/>
      <c r="D997" s="2"/>
      <c r="E997" s="2"/>
      <c r="F997" s="2"/>
      <c r="G997" s="2"/>
      <c r="H997" s="2"/>
    </row>
    <row r="998" spans="1:8" ht="15.75" customHeight="1">
      <c r="A998" s="2"/>
      <c r="B998" s="2"/>
      <c r="C998" s="2"/>
      <c r="D998" s="2"/>
      <c r="E998" s="2"/>
      <c r="F998" s="2"/>
      <c r="G998" s="2"/>
      <c r="H998" s="2"/>
    </row>
    <row r="999" spans="1:8" ht="15.75" customHeight="1">
      <c r="A999" s="2"/>
      <c r="B999" s="2"/>
      <c r="C999" s="2"/>
      <c r="D999" s="2"/>
      <c r="E999" s="2"/>
      <c r="F999" s="2"/>
      <c r="G999" s="2"/>
      <c r="H999" s="2"/>
    </row>
    <row r="1000" spans="1:8" ht="15.75" customHeight="1">
      <c r="A1000" s="2"/>
      <c r="B1000" s="2"/>
      <c r="C1000" s="2"/>
      <c r="D1000" s="2"/>
      <c r="E1000" s="2"/>
      <c r="F1000" s="2"/>
      <c r="G1000" s="2"/>
      <c r="H1000" s="2"/>
    </row>
  </sheetData>
  <mergeCells count="2">
    <mergeCell ref="D5:F5"/>
    <mergeCell ref="D6:F6"/>
  </mergeCells>
  <pageMargins left="0.70866141732283472" right="0.70866141732283472" top="0.74803149606299213" bottom="0.74803149606299213" header="0" footer="0"/>
  <pageSetup paperSize="9" scale="71" fitToHeight="0" orientation="portrait" r:id="rId1"/>
  <headerFooter>
    <oddFooter>&amp;CStrana &amp;P z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Rekapitulace stavby</vt:lpstr>
      <vt:lpstr>000 - Vedlejší a ostatní ...</vt:lpstr>
      <vt:lpstr>001 - Stavební část</vt:lpstr>
      <vt:lpstr>002 - Zdravotní technika</vt:lpstr>
      <vt:lpstr>003 - Ústřední vytápění</vt:lpstr>
      <vt:lpstr>004 - Elektroinstalace</vt:lpstr>
      <vt:lpstr>Seznam figur</vt:lpstr>
      <vt:lpstr>'Rekapitulace stavby'!Oblast_tisku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Vídeňská Monika</cp:lastModifiedBy>
  <cp:lastPrinted>2026-04-10T08:15:40Z</cp:lastPrinted>
  <dcterms:modified xsi:type="dcterms:W3CDTF">2026-04-10T08:15:49Z</dcterms:modified>
</cp:coreProperties>
</file>