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Projektové dokumentace\Sanace svahu - atletický stadion\VV+Rozpočet\Rozdělení na NZV a ZV\"/>
    </mc:Choice>
  </mc:AlternateContent>
  <bookViews>
    <workbookView xWindow="0" yWindow="0" windowWidth="16875" windowHeight="16935" activeTab="1"/>
  </bookViews>
  <sheets>
    <sheet name="Rekapitulace stavby" sheetId="1" r:id="rId1"/>
    <sheet name="11 - I.etapa - neuznateln..." sheetId="2" r:id="rId2"/>
    <sheet name="12 - I.etapa - uznatelné ..." sheetId="3" r:id="rId3"/>
    <sheet name="21 - II.etapa - neuznatel..." sheetId="4" r:id="rId4"/>
    <sheet name="22 - II.etapa - uznatelné..." sheetId="5" r:id="rId5"/>
    <sheet name="31 - III.etapa - neuznate..." sheetId="6" r:id="rId6"/>
    <sheet name="32 - III.etapa - uznateln..." sheetId="7" r:id="rId7"/>
    <sheet name="411 - Vedlejší náklady - ..." sheetId="8" r:id="rId8"/>
    <sheet name="412 - Vedlejší náklady - ..." sheetId="9" r:id="rId9"/>
    <sheet name="421 - Vedlejší náklady - ..." sheetId="10" r:id="rId10"/>
    <sheet name="422 - Vedlejší náklady - ..." sheetId="11" r:id="rId11"/>
    <sheet name="431 - Vedlejší náklady - ..." sheetId="12" r:id="rId12"/>
    <sheet name="432 - Vedlejší náklady - ..." sheetId="13" r:id="rId13"/>
    <sheet name="Seznam figur" sheetId="14" r:id="rId14"/>
  </sheets>
  <definedNames>
    <definedName name="_xlnm._FilterDatabase" localSheetId="1" hidden="1">'11 - I.etapa - neuznateln...'!$C$120:$K$173</definedName>
    <definedName name="_xlnm._FilterDatabase" localSheetId="2" hidden="1">'12 - I.etapa - uznatelné ...'!$C$122:$K$341</definedName>
    <definedName name="_xlnm._FilterDatabase" localSheetId="3" hidden="1">'21 - II.etapa - neuznatel...'!$C$122:$K$196</definedName>
    <definedName name="_xlnm._FilterDatabase" localSheetId="4" hidden="1">'22 - II.etapa - uznatelné...'!$C$123:$K$349</definedName>
    <definedName name="_xlnm._FilterDatabase" localSheetId="5" hidden="1">'31 - III.etapa - neuznate...'!$C$120:$K$181</definedName>
    <definedName name="_xlnm._FilterDatabase" localSheetId="6" hidden="1">'32 - III.etapa - uznateln...'!$C$123:$K$329</definedName>
    <definedName name="_xlnm._FilterDatabase" localSheetId="7" hidden="1">'411 - Vedlejší náklady - ...'!$C$125:$K$145</definedName>
    <definedName name="_xlnm._FilterDatabase" localSheetId="8" hidden="1">'412 - Vedlejší náklady - ...'!$C$125:$K$145</definedName>
    <definedName name="_xlnm._FilterDatabase" localSheetId="9" hidden="1">'421 - Vedlejší náklady - ...'!$C$125:$K$145</definedName>
    <definedName name="_xlnm._FilterDatabase" localSheetId="10" hidden="1">'422 - Vedlejší náklady - ...'!$C$125:$K$145</definedName>
    <definedName name="_xlnm._FilterDatabase" localSheetId="11" hidden="1">'431 - Vedlejší náklady - ...'!$C$125:$K$145</definedName>
    <definedName name="_xlnm._FilterDatabase" localSheetId="12" hidden="1">'432 - Vedlejší náklady - ...'!$C$125:$K$145</definedName>
    <definedName name="_xlnm.Print_Titles" localSheetId="1">'11 - I.etapa - neuznateln...'!$120:$120</definedName>
    <definedName name="_xlnm.Print_Titles" localSheetId="2">'12 - I.etapa - uznatelné ...'!$122:$122</definedName>
    <definedName name="_xlnm.Print_Titles" localSheetId="3">'21 - II.etapa - neuznatel...'!$122:$122</definedName>
    <definedName name="_xlnm.Print_Titles" localSheetId="4">'22 - II.etapa - uznatelné...'!$123:$123</definedName>
    <definedName name="_xlnm.Print_Titles" localSheetId="5">'31 - III.etapa - neuznate...'!$120:$120</definedName>
    <definedName name="_xlnm.Print_Titles" localSheetId="6">'32 - III.etapa - uznateln...'!$123:$123</definedName>
    <definedName name="_xlnm.Print_Titles" localSheetId="7">'411 - Vedlejší náklady - ...'!$125:$125</definedName>
    <definedName name="_xlnm.Print_Titles" localSheetId="8">'412 - Vedlejší náklady - ...'!$125:$125</definedName>
    <definedName name="_xlnm.Print_Titles" localSheetId="9">'421 - Vedlejší náklady - ...'!$125:$125</definedName>
    <definedName name="_xlnm.Print_Titles" localSheetId="10">'422 - Vedlejší náklady - ...'!$125:$125</definedName>
    <definedName name="_xlnm.Print_Titles" localSheetId="11">'431 - Vedlejší náklady - ...'!$125:$125</definedName>
    <definedName name="_xlnm.Print_Titles" localSheetId="12">'432 - Vedlejší náklady - ...'!$125:$125</definedName>
    <definedName name="_xlnm.Print_Titles" localSheetId="0">'Rekapitulace stavby'!$92:$92</definedName>
    <definedName name="_xlnm.Print_Titles" localSheetId="13">'Seznam figur'!$9:$9</definedName>
    <definedName name="_xlnm.Print_Area" localSheetId="1">'11 - I.etapa - neuznateln...'!$C$4:$J$76,'11 - I.etapa - neuznateln...'!$C$82:$J$102,'11 - I.etapa - neuznateln...'!$C$108:$K$173</definedName>
    <definedName name="_xlnm.Print_Area" localSheetId="2">'12 - I.etapa - uznatelné ...'!$C$4:$J$76,'12 - I.etapa - uznatelné ...'!$C$82:$J$104,'12 - I.etapa - uznatelné ...'!$C$110:$K$341</definedName>
    <definedName name="_xlnm.Print_Area" localSheetId="3">'21 - II.etapa - neuznatel...'!$C$4:$J$76,'21 - II.etapa - neuznatel...'!$C$82:$J$104,'21 - II.etapa - neuznatel...'!$C$110:$K$196</definedName>
    <definedName name="_xlnm.Print_Area" localSheetId="4">'22 - II.etapa - uznatelné...'!$C$4:$J$76,'22 - II.etapa - uznatelné...'!$C$82:$J$105,'22 - II.etapa - uznatelné...'!$C$111:$K$349</definedName>
    <definedName name="_xlnm.Print_Area" localSheetId="5">'31 - III.etapa - neuznate...'!$C$4:$J$76,'31 - III.etapa - neuznate...'!$C$82:$J$102,'31 - III.etapa - neuznate...'!$C$108:$K$181</definedName>
    <definedName name="_xlnm.Print_Area" localSheetId="6">'32 - III.etapa - uznateln...'!$C$4:$J$76,'32 - III.etapa - uznateln...'!$C$82:$J$105,'32 - III.etapa - uznateln...'!$C$111:$K$329</definedName>
    <definedName name="_xlnm.Print_Area" localSheetId="7">'411 - Vedlejší náklady - ...'!$C$4:$J$76,'411 - Vedlejší náklady - ...'!$C$82:$J$107,'411 - Vedlejší náklady - ...'!$C$113:$K$145</definedName>
    <definedName name="_xlnm.Print_Area" localSheetId="8">'412 - Vedlejší náklady - ...'!$C$4:$J$76,'412 - Vedlejší náklady - ...'!$C$82:$J$107,'412 - Vedlejší náklady - ...'!$C$113:$K$145</definedName>
    <definedName name="_xlnm.Print_Area" localSheetId="9">'421 - Vedlejší náklady - ...'!$C$4:$J$76,'421 - Vedlejší náklady - ...'!$C$82:$J$107,'421 - Vedlejší náklady - ...'!$C$113:$K$145</definedName>
    <definedName name="_xlnm.Print_Area" localSheetId="10">'422 - Vedlejší náklady - ...'!$C$4:$J$76,'422 - Vedlejší náklady - ...'!$C$82:$J$107,'422 - Vedlejší náklady - ...'!$C$113:$K$145</definedName>
    <definedName name="_xlnm.Print_Area" localSheetId="11">'431 - Vedlejší náklady - ...'!$C$4:$J$76,'431 - Vedlejší náklady - ...'!$C$82:$J$107,'431 - Vedlejší náklady - ...'!$C$113:$K$145</definedName>
    <definedName name="_xlnm.Print_Area" localSheetId="12">'432 - Vedlejší náklady - ...'!$C$4:$J$76,'432 - Vedlejší náklady - ...'!$C$82:$J$107,'432 - Vedlejší náklady - ...'!$C$113:$K$145</definedName>
    <definedName name="_xlnm.Print_Area" localSheetId="0">'Rekapitulace stavby'!$D$4:$AO$76,'Rekapitulace stavby'!$C$82:$AQ$107</definedName>
    <definedName name="_xlnm.Print_Area" localSheetId="13">'Seznam figur'!$C$4:$G$238</definedName>
  </definedNames>
  <calcPr calcId="162913"/>
</workbook>
</file>

<file path=xl/calcChain.xml><?xml version="1.0" encoding="utf-8"?>
<calcChain xmlns="http://schemas.openxmlformats.org/spreadsheetml/2006/main">
  <c r="D7" i="14" l="1"/>
  <c r="J37" i="13"/>
  <c r="J36" i="13"/>
  <c r="AY106" i="1"/>
  <c r="J35" i="13"/>
  <c r="AX106" i="1" s="1"/>
  <c r="BI145" i="13"/>
  <c r="BH145" i="13"/>
  <c r="BG145" i="13"/>
  <c r="BF145" i="13"/>
  <c r="T145" i="13"/>
  <c r="T144" i="13"/>
  <c r="R145" i="13"/>
  <c r="R144" i="13" s="1"/>
  <c r="P145" i="13"/>
  <c r="P144" i="13"/>
  <c r="BI143" i="13"/>
  <c r="BH143" i="13"/>
  <c r="BG143" i="13"/>
  <c r="BF143" i="13"/>
  <c r="T143" i="13"/>
  <c r="T142" i="13" s="1"/>
  <c r="R143" i="13"/>
  <c r="R142" i="13"/>
  <c r="P143" i="13"/>
  <c r="P142" i="13" s="1"/>
  <c r="BI141" i="13"/>
  <c r="BH141" i="13"/>
  <c r="BG141" i="13"/>
  <c r="BF141" i="13"/>
  <c r="T141" i="13"/>
  <c r="T140" i="13"/>
  <c r="R141" i="13"/>
  <c r="R140" i="13" s="1"/>
  <c r="P141" i="13"/>
  <c r="P140" i="13"/>
  <c r="BI139" i="13"/>
  <c r="BH139" i="13"/>
  <c r="BG139" i="13"/>
  <c r="BF139" i="13"/>
  <c r="T139" i="13"/>
  <c r="T138" i="13" s="1"/>
  <c r="R139" i="13"/>
  <c r="R138" i="13"/>
  <c r="P139" i="13"/>
  <c r="P138" i="13" s="1"/>
  <c r="BI137" i="13"/>
  <c r="BH137" i="13"/>
  <c r="BG137" i="13"/>
  <c r="BF137" i="13"/>
  <c r="T137" i="13"/>
  <c r="T136" i="13"/>
  <c r="R137" i="13"/>
  <c r="R136" i="13" s="1"/>
  <c r="P137" i="13"/>
  <c r="P136" i="13"/>
  <c r="BI135" i="13"/>
  <c r="BH135" i="13"/>
  <c r="BG135" i="13"/>
  <c r="BF135" i="13"/>
  <c r="T135" i="13"/>
  <c r="T134" i="13" s="1"/>
  <c r="R135" i="13"/>
  <c r="R134" i="13"/>
  <c r="P135" i="13"/>
  <c r="P134" i="13" s="1"/>
  <c r="BI133" i="13"/>
  <c r="BH133" i="13"/>
  <c r="BG133" i="13"/>
  <c r="BF133" i="13"/>
  <c r="T133" i="13"/>
  <c r="T132" i="13"/>
  <c r="R133" i="13"/>
  <c r="R132" i="13" s="1"/>
  <c r="P133" i="13"/>
  <c r="P132" i="13"/>
  <c r="BI131" i="13"/>
  <c r="BH131" i="13"/>
  <c r="BG131" i="13"/>
  <c r="BF131" i="13"/>
  <c r="T131" i="13"/>
  <c r="T130" i="13" s="1"/>
  <c r="R131" i="13"/>
  <c r="R130" i="13"/>
  <c r="P131" i="13"/>
  <c r="P130" i="13" s="1"/>
  <c r="BI129" i="13"/>
  <c r="BH129" i="13"/>
  <c r="BG129" i="13"/>
  <c r="BF129" i="13"/>
  <c r="T129" i="13"/>
  <c r="T128" i="13"/>
  <c r="R129" i="13"/>
  <c r="R128" i="13"/>
  <c r="P129" i="13"/>
  <c r="P128" i="13"/>
  <c r="J123" i="13"/>
  <c r="J122" i="13"/>
  <c r="F122" i="13"/>
  <c r="F120" i="13"/>
  <c r="E118" i="13"/>
  <c r="J92" i="13"/>
  <c r="J91" i="13"/>
  <c r="F91" i="13"/>
  <c r="F89" i="13"/>
  <c r="E87" i="13"/>
  <c r="J18" i="13"/>
  <c r="E18" i="13"/>
  <c r="F123" i="13"/>
  <c r="J17" i="13"/>
  <c r="J12" i="13"/>
  <c r="J120" i="13" s="1"/>
  <c r="E7" i="13"/>
  <c r="E116" i="13" s="1"/>
  <c r="J37" i="12"/>
  <c r="J36" i="12"/>
  <c r="AY105" i="1"/>
  <c r="J35" i="12"/>
  <c r="AX105" i="1" s="1"/>
  <c r="BI145" i="12"/>
  <c r="BH145" i="12"/>
  <c r="BG145" i="12"/>
  <c r="BF145" i="12"/>
  <c r="T145" i="12"/>
  <c r="T144" i="12"/>
  <c r="R145" i="12"/>
  <c r="R144" i="12" s="1"/>
  <c r="P145" i="12"/>
  <c r="P144" i="12"/>
  <c r="BI143" i="12"/>
  <c r="BH143" i="12"/>
  <c r="BG143" i="12"/>
  <c r="BF143" i="12"/>
  <c r="T143" i="12"/>
  <c r="T142" i="12" s="1"/>
  <c r="R143" i="12"/>
  <c r="R142" i="12"/>
  <c r="P143" i="12"/>
  <c r="P142" i="12" s="1"/>
  <c r="BI141" i="12"/>
  <c r="BH141" i="12"/>
  <c r="BG141" i="12"/>
  <c r="BF141" i="12"/>
  <c r="T141" i="12"/>
  <c r="T140" i="12"/>
  <c r="R141" i="12"/>
  <c r="R140" i="12" s="1"/>
  <c r="P141" i="12"/>
  <c r="P140" i="12"/>
  <c r="BI139" i="12"/>
  <c r="BH139" i="12"/>
  <c r="BG139" i="12"/>
  <c r="BF139" i="12"/>
  <c r="T139" i="12"/>
  <c r="T138" i="12" s="1"/>
  <c r="R139" i="12"/>
  <c r="R138" i="12"/>
  <c r="P139" i="12"/>
  <c r="P138" i="12" s="1"/>
  <c r="BI137" i="12"/>
  <c r="BH137" i="12"/>
  <c r="BG137" i="12"/>
  <c r="BF137" i="12"/>
  <c r="T137" i="12"/>
  <c r="T136" i="12"/>
  <c r="R137" i="12"/>
  <c r="R136" i="12" s="1"/>
  <c r="P137" i="12"/>
  <c r="P136" i="12"/>
  <c r="BI135" i="12"/>
  <c r="BH135" i="12"/>
  <c r="BG135" i="12"/>
  <c r="BF135" i="12"/>
  <c r="T135" i="12"/>
  <c r="T134" i="12" s="1"/>
  <c r="R135" i="12"/>
  <c r="R134" i="12"/>
  <c r="P135" i="12"/>
  <c r="P134" i="12" s="1"/>
  <c r="BI133" i="12"/>
  <c r="BH133" i="12"/>
  <c r="BG133" i="12"/>
  <c r="BF133" i="12"/>
  <c r="T133" i="12"/>
  <c r="T132" i="12"/>
  <c r="R133" i="12"/>
  <c r="R132" i="12" s="1"/>
  <c r="P133" i="12"/>
  <c r="P132" i="12"/>
  <c r="BI131" i="12"/>
  <c r="BH131" i="12"/>
  <c r="BG131" i="12"/>
  <c r="BF131" i="12"/>
  <c r="T131" i="12"/>
  <c r="T130" i="12" s="1"/>
  <c r="R131" i="12"/>
  <c r="R130" i="12"/>
  <c r="P131" i="12"/>
  <c r="P130" i="12" s="1"/>
  <c r="BI129" i="12"/>
  <c r="BH129" i="12"/>
  <c r="BG129" i="12"/>
  <c r="BF129" i="12"/>
  <c r="T129" i="12"/>
  <c r="T128" i="12"/>
  <c r="R129" i="12"/>
  <c r="R128" i="12"/>
  <c r="P129" i="12"/>
  <c r="P128" i="12"/>
  <c r="J123" i="12"/>
  <c r="J122" i="12"/>
  <c r="F122" i="12"/>
  <c r="F120" i="12"/>
  <c r="E118" i="12"/>
  <c r="J92" i="12"/>
  <c r="J91" i="12"/>
  <c r="F91" i="12"/>
  <c r="F89" i="12"/>
  <c r="E87" i="12"/>
  <c r="J18" i="12"/>
  <c r="E18" i="12"/>
  <c r="F123" i="12"/>
  <c r="J17" i="12"/>
  <c r="J12" i="12"/>
  <c r="J89" i="12" s="1"/>
  <c r="E7" i="12"/>
  <c r="E116" i="12" s="1"/>
  <c r="J37" i="11"/>
  <c r="J36" i="11"/>
  <c r="AY104" i="1"/>
  <c r="J35" i="11"/>
  <c r="AX104" i="1" s="1"/>
  <c r="BI145" i="11"/>
  <c r="BH145" i="11"/>
  <c r="BG145" i="11"/>
  <c r="BF145" i="11"/>
  <c r="T145" i="11"/>
  <c r="T144" i="11"/>
  <c r="R145" i="11"/>
  <c r="R144" i="11" s="1"/>
  <c r="P145" i="11"/>
  <c r="P144" i="11"/>
  <c r="BI143" i="11"/>
  <c r="BH143" i="11"/>
  <c r="BG143" i="11"/>
  <c r="BF143" i="11"/>
  <c r="T143" i="11"/>
  <c r="T142" i="11" s="1"/>
  <c r="R143" i="11"/>
  <c r="R142" i="11"/>
  <c r="P143" i="11"/>
  <c r="P142" i="11" s="1"/>
  <c r="BI141" i="11"/>
  <c r="BH141" i="11"/>
  <c r="BG141" i="11"/>
  <c r="BF141" i="11"/>
  <c r="T141" i="11"/>
  <c r="T140" i="11"/>
  <c r="R141" i="11"/>
  <c r="R140" i="11" s="1"/>
  <c r="P141" i="11"/>
  <c r="P140" i="11"/>
  <c r="BI139" i="11"/>
  <c r="BH139" i="11"/>
  <c r="BG139" i="11"/>
  <c r="BF139" i="11"/>
  <c r="T139" i="11"/>
  <c r="T138" i="11" s="1"/>
  <c r="R139" i="11"/>
  <c r="R138" i="11"/>
  <c r="P139" i="11"/>
  <c r="P138" i="11" s="1"/>
  <c r="BI137" i="11"/>
  <c r="BH137" i="11"/>
  <c r="BG137" i="11"/>
  <c r="BF137" i="11"/>
  <c r="T137" i="11"/>
  <c r="T136" i="11"/>
  <c r="R137" i="11"/>
  <c r="R136" i="11" s="1"/>
  <c r="P137" i="11"/>
  <c r="P136" i="11"/>
  <c r="BI135" i="11"/>
  <c r="BH135" i="11"/>
  <c r="BG135" i="11"/>
  <c r="BF135" i="11"/>
  <c r="T135" i="11"/>
  <c r="T134" i="11" s="1"/>
  <c r="R135" i="11"/>
  <c r="R134" i="11"/>
  <c r="P135" i="11"/>
  <c r="P134" i="11" s="1"/>
  <c r="BI133" i="11"/>
  <c r="BH133" i="11"/>
  <c r="BG133" i="11"/>
  <c r="BF133" i="11"/>
  <c r="T133" i="11"/>
  <c r="T132" i="11"/>
  <c r="R133" i="11"/>
  <c r="R132" i="11" s="1"/>
  <c r="P133" i="11"/>
  <c r="P132" i="11"/>
  <c r="BI131" i="11"/>
  <c r="BH131" i="11"/>
  <c r="BG131" i="11"/>
  <c r="BF131" i="11"/>
  <c r="T131" i="11"/>
  <c r="T130" i="11" s="1"/>
  <c r="R131" i="11"/>
  <c r="R130" i="11"/>
  <c r="P131" i="11"/>
  <c r="P130" i="11" s="1"/>
  <c r="BI129" i="11"/>
  <c r="BH129" i="11"/>
  <c r="BG129" i="11"/>
  <c r="BF129" i="11"/>
  <c r="T129" i="11"/>
  <c r="T128" i="11"/>
  <c r="R129" i="11"/>
  <c r="R128" i="11"/>
  <c r="P129" i="11"/>
  <c r="P128" i="11"/>
  <c r="J123" i="11"/>
  <c r="J122" i="11"/>
  <c r="F122" i="11"/>
  <c r="F120" i="11"/>
  <c r="E118" i="11"/>
  <c r="J92" i="11"/>
  <c r="J91" i="11"/>
  <c r="F91" i="11"/>
  <c r="F89" i="11"/>
  <c r="E87" i="11"/>
  <c r="J18" i="11"/>
  <c r="E18" i="11"/>
  <c r="F92" i="11"/>
  <c r="J17" i="11"/>
  <c r="J12" i="11"/>
  <c r="J120" i="11"/>
  <c r="E7" i="11"/>
  <c r="E116" i="11" s="1"/>
  <c r="J37" i="10"/>
  <c r="J36" i="10"/>
  <c r="AY103" i="1"/>
  <c r="J35" i="10"/>
  <c r="AX103" i="1" s="1"/>
  <c r="BI145" i="10"/>
  <c r="BH145" i="10"/>
  <c r="BG145" i="10"/>
  <c r="BF145" i="10"/>
  <c r="T145" i="10"/>
  <c r="T144" i="10"/>
  <c r="R145" i="10"/>
  <c r="R144" i="10" s="1"/>
  <c r="P145" i="10"/>
  <c r="P144" i="10"/>
  <c r="BI143" i="10"/>
  <c r="BH143" i="10"/>
  <c r="BG143" i="10"/>
  <c r="BF143" i="10"/>
  <c r="T143" i="10"/>
  <c r="T142" i="10" s="1"/>
  <c r="R143" i="10"/>
  <c r="R142" i="10"/>
  <c r="P143" i="10"/>
  <c r="P142" i="10" s="1"/>
  <c r="BI141" i="10"/>
  <c r="BH141" i="10"/>
  <c r="BG141" i="10"/>
  <c r="BF141" i="10"/>
  <c r="T141" i="10"/>
  <c r="T140" i="10"/>
  <c r="R141" i="10"/>
  <c r="R140" i="10" s="1"/>
  <c r="P141" i="10"/>
  <c r="P140" i="10"/>
  <c r="BI139" i="10"/>
  <c r="BH139" i="10"/>
  <c r="BG139" i="10"/>
  <c r="BF139" i="10"/>
  <c r="T139" i="10"/>
  <c r="T138" i="10" s="1"/>
  <c r="R139" i="10"/>
  <c r="R138" i="10"/>
  <c r="P139" i="10"/>
  <c r="P138" i="10" s="1"/>
  <c r="BI137" i="10"/>
  <c r="BH137" i="10"/>
  <c r="BG137" i="10"/>
  <c r="BF137" i="10"/>
  <c r="T137" i="10"/>
  <c r="T136" i="10"/>
  <c r="R137" i="10"/>
  <c r="R136" i="10" s="1"/>
  <c r="P137" i="10"/>
  <c r="P136" i="10"/>
  <c r="BI135" i="10"/>
  <c r="BH135" i="10"/>
  <c r="BG135" i="10"/>
  <c r="BF135" i="10"/>
  <c r="T135" i="10"/>
  <c r="T134" i="10" s="1"/>
  <c r="R135" i="10"/>
  <c r="R134" i="10"/>
  <c r="P135" i="10"/>
  <c r="P134" i="10"/>
  <c r="BI133" i="10"/>
  <c r="BH133" i="10"/>
  <c r="BG133" i="10"/>
  <c r="BF133" i="10"/>
  <c r="T133" i="10"/>
  <c r="T132" i="10"/>
  <c r="R133" i="10"/>
  <c r="R132" i="10" s="1"/>
  <c r="P133" i="10"/>
  <c r="P132" i="10"/>
  <c r="BI131" i="10"/>
  <c r="BH131" i="10"/>
  <c r="BG131" i="10"/>
  <c r="BF131" i="10"/>
  <c r="T131" i="10"/>
  <c r="T130" i="10" s="1"/>
  <c r="R131" i="10"/>
  <c r="R130" i="10"/>
  <c r="P131" i="10"/>
  <c r="P130" i="10" s="1"/>
  <c r="BI129" i="10"/>
  <c r="BH129" i="10"/>
  <c r="BG129" i="10"/>
  <c r="BF129" i="10"/>
  <c r="T129" i="10"/>
  <c r="T128" i="10"/>
  <c r="R129" i="10"/>
  <c r="R128" i="10"/>
  <c r="P129" i="10"/>
  <c r="P128" i="10"/>
  <c r="P127" i="10" s="1"/>
  <c r="P126" i="10" s="1"/>
  <c r="AU103" i="1" s="1"/>
  <c r="J123" i="10"/>
  <c r="J122" i="10"/>
  <c r="F122" i="10"/>
  <c r="F120" i="10"/>
  <c r="E118" i="10"/>
  <c r="J92" i="10"/>
  <c r="J91" i="10"/>
  <c r="F91" i="10"/>
  <c r="F89" i="10"/>
  <c r="E87" i="10"/>
  <c r="J18" i="10"/>
  <c r="E18" i="10"/>
  <c r="F123" i="10"/>
  <c r="J17" i="10"/>
  <c r="J12" i="10"/>
  <c r="J120" i="10" s="1"/>
  <c r="E7" i="10"/>
  <c r="E116" i="10" s="1"/>
  <c r="J37" i="9"/>
  <c r="J36" i="9"/>
  <c r="AY102" i="1"/>
  <c r="J35" i="9"/>
  <c r="AX102" i="1"/>
  <c r="BI145" i="9"/>
  <c r="BH145" i="9"/>
  <c r="BG145" i="9"/>
  <c r="BF145" i="9"/>
  <c r="T145" i="9"/>
  <c r="T144" i="9"/>
  <c r="R145" i="9"/>
  <c r="R144" i="9"/>
  <c r="P145" i="9"/>
  <c r="P144" i="9"/>
  <c r="BI143" i="9"/>
  <c r="BH143" i="9"/>
  <c r="BG143" i="9"/>
  <c r="BF143" i="9"/>
  <c r="T143" i="9"/>
  <c r="T142" i="9"/>
  <c r="R143" i="9"/>
  <c r="R142" i="9"/>
  <c r="P143" i="9"/>
  <c r="P142" i="9" s="1"/>
  <c r="BI141" i="9"/>
  <c r="BH141" i="9"/>
  <c r="BG141" i="9"/>
  <c r="BF141" i="9"/>
  <c r="T141" i="9"/>
  <c r="T140" i="9"/>
  <c r="R141" i="9"/>
  <c r="R140" i="9" s="1"/>
  <c r="P141" i="9"/>
  <c r="P140" i="9"/>
  <c r="BI139" i="9"/>
  <c r="BH139" i="9"/>
  <c r="BG139" i="9"/>
  <c r="BF139" i="9"/>
  <c r="T139" i="9"/>
  <c r="T138" i="9" s="1"/>
  <c r="R139" i="9"/>
  <c r="R138" i="9"/>
  <c r="P139" i="9"/>
  <c r="P138" i="9" s="1"/>
  <c r="BI137" i="9"/>
  <c r="BH137" i="9"/>
  <c r="BG137" i="9"/>
  <c r="BF137" i="9"/>
  <c r="T137" i="9"/>
  <c r="T136" i="9"/>
  <c r="R137" i="9"/>
  <c r="R136" i="9" s="1"/>
  <c r="P137" i="9"/>
  <c r="P136" i="9"/>
  <c r="BI135" i="9"/>
  <c r="BH135" i="9"/>
  <c r="BG135" i="9"/>
  <c r="BF135" i="9"/>
  <c r="T135" i="9"/>
  <c r="T134" i="9" s="1"/>
  <c r="R135" i="9"/>
  <c r="R134" i="9"/>
  <c r="P135" i="9"/>
  <c r="P134" i="9" s="1"/>
  <c r="BI133" i="9"/>
  <c r="BH133" i="9"/>
  <c r="BG133" i="9"/>
  <c r="BF133" i="9"/>
  <c r="T133" i="9"/>
  <c r="T132" i="9"/>
  <c r="R133" i="9"/>
  <c r="R132" i="9" s="1"/>
  <c r="P133" i="9"/>
  <c r="P132" i="9"/>
  <c r="BI131" i="9"/>
  <c r="BH131" i="9"/>
  <c r="BG131" i="9"/>
  <c r="BF131" i="9"/>
  <c r="T131" i="9"/>
  <c r="T130" i="9" s="1"/>
  <c r="R131" i="9"/>
  <c r="R130" i="9"/>
  <c r="P131" i="9"/>
  <c r="P130" i="9" s="1"/>
  <c r="BI129" i="9"/>
  <c r="BH129" i="9"/>
  <c r="BG129" i="9"/>
  <c r="BF129" i="9"/>
  <c r="T129" i="9"/>
  <c r="T128" i="9"/>
  <c r="T127" i="9" s="1"/>
  <c r="T126" i="9" s="1"/>
  <c r="R129" i="9"/>
  <c r="R128" i="9"/>
  <c r="P129" i="9"/>
  <c r="P128" i="9" s="1"/>
  <c r="J123" i="9"/>
  <c r="J122" i="9"/>
  <c r="F122" i="9"/>
  <c r="F120" i="9"/>
  <c r="E118" i="9"/>
  <c r="J92" i="9"/>
  <c r="J91" i="9"/>
  <c r="F91" i="9"/>
  <c r="F89" i="9"/>
  <c r="E87" i="9"/>
  <c r="J18" i="9"/>
  <c r="E18" i="9"/>
  <c r="F123" i="9"/>
  <c r="J17" i="9"/>
  <c r="J12" i="9"/>
  <c r="J89" i="9" s="1"/>
  <c r="E7" i="9"/>
  <c r="E116" i="9" s="1"/>
  <c r="J37" i="8"/>
  <c r="J36" i="8"/>
  <c r="AY101" i="1"/>
  <c r="J35" i="8"/>
  <c r="AX101" i="1"/>
  <c r="BI145" i="8"/>
  <c r="BH145" i="8"/>
  <c r="BG145" i="8"/>
  <c r="BF145" i="8"/>
  <c r="T145" i="8"/>
  <c r="T144" i="8"/>
  <c r="R145" i="8"/>
  <c r="R144" i="8"/>
  <c r="P145" i="8"/>
  <c r="P144" i="8"/>
  <c r="BI143" i="8"/>
  <c r="BH143" i="8"/>
  <c r="BG143" i="8"/>
  <c r="BF143" i="8"/>
  <c r="T143" i="8"/>
  <c r="T142" i="8"/>
  <c r="R143" i="8"/>
  <c r="R142" i="8"/>
  <c r="P143" i="8"/>
  <c r="P142" i="8"/>
  <c r="BI141" i="8"/>
  <c r="BH141" i="8"/>
  <c r="BG141" i="8"/>
  <c r="BF141" i="8"/>
  <c r="T141" i="8"/>
  <c r="T140" i="8"/>
  <c r="R141" i="8"/>
  <c r="R140" i="8"/>
  <c r="P141" i="8"/>
  <c r="P140" i="8"/>
  <c r="BI139" i="8"/>
  <c r="BH139" i="8"/>
  <c r="BG139" i="8"/>
  <c r="BF139" i="8"/>
  <c r="T139" i="8"/>
  <c r="T138" i="8"/>
  <c r="R139" i="8"/>
  <c r="R138" i="8"/>
  <c r="P139" i="8"/>
  <c r="P138" i="8"/>
  <c r="BI137" i="8"/>
  <c r="BH137" i="8"/>
  <c r="BG137" i="8"/>
  <c r="BF137" i="8"/>
  <c r="T137" i="8"/>
  <c r="T136" i="8"/>
  <c r="R137" i="8"/>
  <c r="R136" i="8"/>
  <c r="P137" i="8"/>
  <c r="P136" i="8"/>
  <c r="BI135" i="8"/>
  <c r="BH135" i="8"/>
  <c r="BG135" i="8"/>
  <c r="BF135" i="8"/>
  <c r="T135" i="8"/>
  <c r="T134" i="8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/>
  <c r="BI131" i="8"/>
  <c r="BH131" i="8"/>
  <c r="BG131" i="8"/>
  <c r="BF131" i="8"/>
  <c r="T131" i="8"/>
  <c r="T130" i="8"/>
  <c r="T127" i="8" s="1"/>
  <c r="T126" i="8" s="1"/>
  <c r="R131" i="8"/>
  <c r="R130" i="8" s="1"/>
  <c r="R127" i="8" s="1"/>
  <c r="R126" i="8" s="1"/>
  <c r="P131" i="8"/>
  <c r="P130" i="8"/>
  <c r="BI129" i="8"/>
  <c r="BH129" i="8"/>
  <c r="BG129" i="8"/>
  <c r="BF129" i="8"/>
  <c r="T129" i="8"/>
  <c r="T128" i="8"/>
  <c r="R129" i="8"/>
  <c r="R128" i="8"/>
  <c r="P129" i="8"/>
  <c r="P128" i="8" s="1"/>
  <c r="P127" i="8" s="1"/>
  <c r="P126" i="8" s="1"/>
  <c r="AU101" i="1" s="1"/>
  <c r="J123" i="8"/>
  <c r="J122" i="8"/>
  <c r="F122" i="8"/>
  <c r="F120" i="8"/>
  <c r="E118" i="8"/>
  <c r="J92" i="8"/>
  <c r="J91" i="8"/>
  <c r="F91" i="8"/>
  <c r="F89" i="8"/>
  <c r="E87" i="8"/>
  <c r="J18" i="8"/>
  <c r="E18" i="8"/>
  <c r="F123" i="8" s="1"/>
  <c r="J17" i="8"/>
  <c r="J12" i="8"/>
  <c r="J89" i="8" s="1"/>
  <c r="E7" i="8"/>
  <c r="E116" i="8" s="1"/>
  <c r="J37" i="7"/>
  <c r="J36" i="7"/>
  <c r="AY100" i="1"/>
  <c r="J35" i="7"/>
  <c r="AX100" i="1"/>
  <c r="BI328" i="7"/>
  <c r="BH328" i="7"/>
  <c r="BG328" i="7"/>
  <c r="BF328" i="7"/>
  <c r="T328" i="7"/>
  <c r="R328" i="7"/>
  <c r="P328" i="7"/>
  <c r="BI326" i="7"/>
  <c r="BH326" i="7"/>
  <c r="BG326" i="7"/>
  <c r="BF326" i="7"/>
  <c r="T326" i="7"/>
  <c r="R326" i="7"/>
  <c r="P326" i="7"/>
  <c r="BI323" i="7"/>
  <c r="BH323" i="7"/>
  <c r="BG323" i="7"/>
  <c r="BF323" i="7"/>
  <c r="T323" i="7"/>
  <c r="T322" i="7"/>
  <c r="R323" i="7"/>
  <c r="R322" i="7"/>
  <c r="P323" i="7"/>
  <c r="P322" i="7"/>
  <c r="BI319" i="7"/>
  <c r="BH319" i="7"/>
  <c r="BG319" i="7"/>
  <c r="BF319" i="7"/>
  <c r="T319" i="7"/>
  <c r="R319" i="7"/>
  <c r="P319" i="7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9" i="7"/>
  <c r="BH309" i="7"/>
  <c r="BG309" i="7"/>
  <c r="BF309" i="7"/>
  <c r="T309" i="7"/>
  <c r="R309" i="7"/>
  <c r="P309" i="7"/>
  <c r="BI307" i="7"/>
  <c r="BH307" i="7"/>
  <c r="BG307" i="7"/>
  <c r="BF307" i="7"/>
  <c r="T307" i="7"/>
  <c r="R307" i="7"/>
  <c r="P307" i="7"/>
  <c r="BI304" i="7"/>
  <c r="BH304" i="7"/>
  <c r="BG304" i="7"/>
  <c r="BF304" i="7"/>
  <c r="T304" i="7"/>
  <c r="R304" i="7"/>
  <c r="P304" i="7"/>
  <c r="BI303" i="7"/>
  <c r="BH303" i="7"/>
  <c r="BG303" i="7"/>
  <c r="BF303" i="7"/>
  <c r="T303" i="7"/>
  <c r="R303" i="7"/>
  <c r="P303" i="7"/>
  <c r="BI301" i="7"/>
  <c r="BH301" i="7"/>
  <c r="BG301" i="7"/>
  <c r="BF301" i="7"/>
  <c r="T301" i="7"/>
  <c r="R301" i="7"/>
  <c r="P301" i="7"/>
  <c r="BI299" i="7"/>
  <c r="BH299" i="7"/>
  <c r="BG299" i="7"/>
  <c r="BF299" i="7"/>
  <c r="T299" i="7"/>
  <c r="R299" i="7"/>
  <c r="P299" i="7"/>
  <c r="BI298" i="7"/>
  <c r="BH298" i="7"/>
  <c r="BG298" i="7"/>
  <c r="BF298" i="7"/>
  <c r="T298" i="7"/>
  <c r="R298" i="7"/>
  <c r="P298" i="7"/>
  <c r="BI297" i="7"/>
  <c r="BH297" i="7"/>
  <c r="BG297" i="7"/>
  <c r="BF297" i="7"/>
  <c r="T297" i="7"/>
  <c r="R297" i="7"/>
  <c r="P297" i="7"/>
  <c r="BI296" i="7"/>
  <c r="BH296" i="7"/>
  <c r="BG296" i="7"/>
  <c r="BF296" i="7"/>
  <c r="T296" i="7"/>
  <c r="R296" i="7"/>
  <c r="P296" i="7"/>
  <c r="BI294" i="7"/>
  <c r="BH294" i="7"/>
  <c r="BG294" i="7"/>
  <c r="BF294" i="7"/>
  <c r="T294" i="7"/>
  <c r="R294" i="7"/>
  <c r="P294" i="7"/>
  <c r="BI290" i="7"/>
  <c r="BH290" i="7"/>
  <c r="BG290" i="7"/>
  <c r="BF290" i="7"/>
  <c r="T290" i="7"/>
  <c r="R290" i="7"/>
  <c r="P290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77" i="7"/>
  <c r="BH277" i="7"/>
  <c r="BG277" i="7"/>
  <c r="BF277" i="7"/>
  <c r="T277" i="7"/>
  <c r="R277" i="7"/>
  <c r="P277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6" i="7"/>
  <c r="BH266" i="7"/>
  <c r="BG266" i="7"/>
  <c r="BF266" i="7"/>
  <c r="T266" i="7"/>
  <c r="R266" i="7"/>
  <c r="P266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27" i="7"/>
  <c r="BH227" i="7"/>
  <c r="BG227" i="7"/>
  <c r="BF227" i="7"/>
  <c r="T227" i="7"/>
  <c r="R227" i="7"/>
  <c r="P227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R205" i="7"/>
  <c r="P205" i="7"/>
  <c r="BI202" i="7"/>
  <c r="BH202" i="7"/>
  <c r="BG202" i="7"/>
  <c r="BF202" i="7"/>
  <c r="T202" i="7"/>
  <c r="R202" i="7"/>
  <c r="P202" i="7"/>
  <c r="BI197" i="7"/>
  <c r="BH197" i="7"/>
  <c r="BG197" i="7"/>
  <c r="BF197" i="7"/>
  <c r="T197" i="7"/>
  <c r="R197" i="7"/>
  <c r="P197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4" i="7"/>
  <c r="BH184" i="7"/>
  <c r="BG184" i="7"/>
  <c r="BF184" i="7"/>
  <c r="T184" i="7"/>
  <c r="R184" i="7"/>
  <c r="P184" i="7"/>
  <c r="BI180" i="7"/>
  <c r="BH180" i="7"/>
  <c r="BG180" i="7"/>
  <c r="BF180" i="7"/>
  <c r="T180" i="7"/>
  <c r="R180" i="7"/>
  <c r="P180" i="7"/>
  <c r="BI176" i="7"/>
  <c r="BH176" i="7"/>
  <c r="BG176" i="7"/>
  <c r="BF176" i="7"/>
  <c r="T176" i="7"/>
  <c r="R176" i="7"/>
  <c r="P176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6" i="7"/>
  <c r="BH146" i="7"/>
  <c r="BG146" i="7"/>
  <c r="BF146" i="7"/>
  <c r="T146" i="7"/>
  <c r="R146" i="7"/>
  <c r="P146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J121" i="7"/>
  <c r="J120" i="7"/>
  <c r="F120" i="7"/>
  <c r="F118" i="7"/>
  <c r="E116" i="7"/>
  <c r="J92" i="7"/>
  <c r="J91" i="7"/>
  <c r="F91" i="7"/>
  <c r="F89" i="7"/>
  <c r="E87" i="7"/>
  <c r="J18" i="7"/>
  <c r="E18" i="7"/>
  <c r="F121" i="7"/>
  <c r="J17" i="7"/>
  <c r="J12" i="7"/>
  <c r="J118" i="7" s="1"/>
  <c r="E7" i="7"/>
  <c r="E114" i="7" s="1"/>
  <c r="J37" i="6"/>
  <c r="J36" i="6"/>
  <c r="AY99" i="1"/>
  <c r="J35" i="6"/>
  <c r="AX99" i="1"/>
  <c r="BI181" i="6"/>
  <c r="BH181" i="6"/>
  <c r="BG181" i="6"/>
  <c r="BF181" i="6"/>
  <c r="T181" i="6"/>
  <c r="T180" i="6"/>
  <c r="R181" i="6"/>
  <c r="R180" i="6"/>
  <c r="P181" i="6"/>
  <c r="P180" i="6"/>
  <c r="BI176" i="6"/>
  <c r="BH176" i="6"/>
  <c r="BG176" i="6"/>
  <c r="BF176" i="6"/>
  <c r="T176" i="6"/>
  <c r="T175" i="6"/>
  <c r="R176" i="6"/>
  <c r="R175" i="6"/>
  <c r="P176" i="6"/>
  <c r="P175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4" i="6"/>
  <c r="BH144" i="6"/>
  <c r="BG144" i="6"/>
  <c r="BF144" i="6"/>
  <c r="T144" i="6"/>
  <c r="R144" i="6"/>
  <c r="P144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J118" i="6"/>
  <c r="J117" i="6"/>
  <c r="F117" i="6"/>
  <c r="F115" i="6"/>
  <c r="E113" i="6"/>
  <c r="J92" i="6"/>
  <c r="J91" i="6"/>
  <c r="F91" i="6"/>
  <c r="F89" i="6"/>
  <c r="E87" i="6"/>
  <c r="J18" i="6"/>
  <c r="E18" i="6"/>
  <c r="F118" i="6" s="1"/>
  <c r="J17" i="6"/>
  <c r="J12" i="6"/>
  <c r="J115" i="6"/>
  <c r="E7" i="6"/>
  <c r="E85" i="6" s="1"/>
  <c r="J37" i="5"/>
  <c r="J36" i="5"/>
  <c r="AY98" i="1" s="1"/>
  <c r="J35" i="5"/>
  <c r="AX98" i="1"/>
  <c r="BI348" i="5"/>
  <c r="BH348" i="5"/>
  <c r="BG348" i="5"/>
  <c r="BF348" i="5"/>
  <c r="T348" i="5"/>
  <c r="R348" i="5"/>
  <c r="P348" i="5"/>
  <c r="BI346" i="5"/>
  <c r="BH346" i="5"/>
  <c r="BG346" i="5"/>
  <c r="BF346" i="5"/>
  <c r="T346" i="5"/>
  <c r="R346" i="5"/>
  <c r="P346" i="5"/>
  <c r="BI343" i="5"/>
  <c r="BH343" i="5"/>
  <c r="BG343" i="5"/>
  <c r="BF343" i="5"/>
  <c r="T343" i="5"/>
  <c r="T342" i="5" s="1"/>
  <c r="R343" i="5"/>
  <c r="R342" i="5" s="1"/>
  <c r="P343" i="5"/>
  <c r="P342" i="5" s="1"/>
  <c r="BI339" i="5"/>
  <c r="BH339" i="5"/>
  <c r="BG339" i="5"/>
  <c r="BF339" i="5"/>
  <c r="T339" i="5"/>
  <c r="R339" i="5"/>
  <c r="P339" i="5"/>
  <c r="BI334" i="5"/>
  <c r="BH334" i="5"/>
  <c r="BG334" i="5"/>
  <c r="BF334" i="5"/>
  <c r="T334" i="5"/>
  <c r="R334" i="5"/>
  <c r="P334" i="5"/>
  <c r="BI332" i="5"/>
  <c r="BH332" i="5"/>
  <c r="BG332" i="5"/>
  <c r="BF332" i="5"/>
  <c r="T332" i="5"/>
  <c r="R332" i="5"/>
  <c r="P332" i="5"/>
  <c r="BI330" i="5"/>
  <c r="BH330" i="5"/>
  <c r="BG330" i="5"/>
  <c r="BF330" i="5"/>
  <c r="T330" i="5"/>
  <c r="R330" i="5"/>
  <c r="P330" i="5"/>
  <c r="BI329" i="5"/>
  <c r="BH329" i="5"/>
  <c r="BG329" i="5"/>
  <c r="BF329" i="5"/>
  <c r="T329" i="5"/>
  <c r="R329" i="5"/>
  <c r="P329" i="5"/>
  <c r="BI327" i="5"/>
  <c r="BH327" i="5"/>
  <c r="BG327" i="5"/>
  <c r="BF327" i="5"/>
  <c r="T327" i="5"/>
  <c r="R327" i="5"/>
  <c r="P327" i="5"/>
  <c r="BI324" i="5"/>
  <c r="BH324" i="5"/>
  <c r="BG324" i="5"/>
  <c r="BF324" i="5"/>
  <c r="T324" i="5"/>
  <c r="R324" i="5"/>
  <c r="P324" i="5"/>
  <c r="BI323" i="5"/>
  <c r="BH323" i="5"/>
  <c r="BG323" i="5"/>
  <c r="BF323" i="5"/>
  <c r="T323" i="5"/>
  <c r="R323" i="5"/>
  <c r="P323" i="5"/>
  <c r="BI321" i="5"/>
  <c r="BH321" i="5"/>
  <c r="BG321" i="5"/>
  <c r="BF321" i="5"/>
  <c r="T321" i="5"/>
  <c r="R321" i="5"/>
  <c r="P321" i="5"/>
  <c r="BI319" i="5"/>
  <c r="BH319" i="5"/>
  <c r="BG319" i="5"/>
  <c r="BF319" i="5"/>
  <c r="T319" i="5"/>
  <c r="R319" i="5"/>
  <c r="P319" i="5"/>
  <c r="BI318" i="5"/>
  <c r="BH318" i="5"/>
  <c r="BG318" i="5"/>
  <c r="BF318" i="5"/>
  <c r="T318" i="5"/>
  <c r="R318" i="5"/>
  <c r="P318" i="5"/>
  <c r="BI317" i="5"/>
  <c r="BH317" i="5"/>
  <c r="BG317" i="5"/>
  <c r="BF317" i="5"/>
  <c r="T317" i="5"/>
  <c r="R317" i="5"/>
  <c r="P317" i="5"/>
  <c r="BI316" i="5"/>
  <c r="BH316" i="5"/>
  <c r="BG316" i="5"/>
  <c r="BF316" i="5"/>
  <c r="T316" i="5"/>
  <c r="R316" i="5"/>
  <c r="P316" i="5"/>
  <c r="BI314" i="5"/>
  <c r="BH314" i="5"/>
  <c r="BG314" i="5"/>
  <c r="BF314" i="5"/>
  <c r="T314" i="5"/>
  <c r="R314" i="5"/>
  <c r="P314" i="5"/>
  <c r="BI310" i="5"/>
  <c r="BH310" i="5"/>
  <c r="BG310" i="5"/>
  <c r="BF310" i="5"/>
  <c r="T310" i="5"/>
  <c r="R310" i="5"/>
  <c r="P310" i="5"/>
  <c r="BI302" i="5"/>
  <c r="BH302" i="5"/>
  <c r="BG302" i="5"/>
  <c r="BF302" i="5"/>
  <c r="T302" i="5"/>
  <c r="R302" i="5"/>
  <c r="P302" i="5"/>
  <c r="BI301" i="5"/>
  <c r="BH301" i="5"/>
  <c r="BG301" i="5"/>
  <c r="BF301" i="5"/>
  <c r="T301" i="5"/>
  <c r="R301" i="5"/>
  <c r="P301" i="5"/>
  <c r="BI297" i="5"/>
  <c r="BH297" i="5"/>
  <c r="BG297" i="5"/>
  <c r="BF297" i="5"/>
  <c r="T297" i="5"/>
  <c r="R297" i="5"/>
  <c r="P297" i="5"/>
  <c r="BI293" i="5"/>
  <c r="BH293" i="5"/>
  <c r="BG293" i="5"/>
  <c r="BF293" i="5"/>
  <c r="T293" i="5"/>
  <c r="R293" i="5"/>
  <c r="P293" i="5"/>
  <c r="BI291" i="5"/>
  <c r="BH291" i="5"/>
  <c r="BG291" i="5"/>
  <c r="BF291" i="5"/>
  <c r="T291" i="5"/>
  <c r="R291" i="5"/>
  <c r="P291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80" i="5"/>
  <c r="BH280" i="5"/>
  <c r="BG280" i="5"/>
  <c r="BF280" i="5"/>
  <c r="T280" i="5"/>
  <c r="R280" i="5"/>
  <c r="P280" i="5"/>
  <c r="BI278" i="5"/>
  <c r="BH278" i="5"/>
  <c r="BG278" i="5"/>
  <c r="BF278" i="5"/>
  <c r="T278" i="5"/>
  <c r="R278" i="5"/>
  <c r="P278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8" i="5"/>
  <c r="BH268" i="5"/>
  <c r="BG268" i="5"/>
  <c r="BF268" i="5"/>
  <c r="T268" i="5"/>
  <c r="R268" i="5"/>
  <c r="P268" i="5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3" i="5"/>
  <c r="BH253" i="5"/>
  <c r="BG253" i="5"/>
  <c r="BF253" i="5"/>
  <c r="T253" i="5"/>
  <c r="R253" i="5"/>
  <c r="P253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7" i="5"/>
  <c r="BH237" i="5"/>
  <c r="BG237" i="5"/>
  <c r="BF237" i="5"/>
  <c r="T237" i="5"/>
  <c r="R237" i="5"/>
  <c r="P237" i="5"/>
  <c r="BI233" i="5"/>
  <c r="BH233" i="5"/>
  <c r="BG233" i="5"/>
  <c r="BF233" i="5"/>
  <c r="T233" i="5"/>
  <c r="R233" i="5"/>
  <c r="P233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203" i="5"/>
  <c r="BH203" i="5"/>
  <c r="BG203" i="5"/>
  <c r="BF203" i="5"/>
  <c r="T203" i="5"/>
  <c r="R203" i="5"/>
  <c r="P203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0" i="5"/>
  <c r="BH190" i="5"/>
  <c r="BG190" i="5"/>
  <c r="BF190" i="5"/>
  <c r="T190" i="5"/>
  <c r="R190" i="5"/>
  <c r="P190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0" i="5"/>
  <c r="BH180" i="5"/>
  <c r="BG180" i="5"/>
  <c r="BF180" i="5"/>
  <c r="T180" i="5"/>
  <c r="R180" i="5"/>
  <c r="P180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/>
  <c r="E7" i="5"/>
  <c r="E114" i="5" s="1"/>
  <c r="J37" i="4"/>
  <c r="J36" i="4"/>
  <c r="AY97" i="1" s="1"/>
  <c r="J35" i="4"/>
  <c r="AX97" i="1"/>
  <c r="BI196" i="4"/>
  <c r="BH196" i="4"/>
  <c r="BG196" i="4"/>
  <c r="BF196" i="4"/>
  <c r="T196" i="4"/>
  <c r="T195" i="4" s="1"/>
  <c r="R196" i="4"/>
  <c r="R195" i="4" s="1"/>
  <c r="P196" i="4"/>
  <c r="P195" i="4" s="1"/>
  <c r="BI193" i="4"/>
  <c r="BH193" i="4"/>
  <c r="BG193" i="4"/>
  <c r="BF193" i="4"/>
  <c r="T193" i="4"/>
  <c r="T192" i="4"/>
  <c r="R193" i="4"/>
  <c r="R192" i="4" s="1"/>
  <c r="P193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3" i="4"/>
  <c r="J37" i="3"/>
  <c r="J36" i="3"/>
  <c r="AY96" i="1"/>
  <c r="J35" i="3"/>
  <c r="AX96" i="1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T328" i="3" s="1"/>
  <c r="R329" i="3"/>
  <c r="R328" i="3"/>
  <c r="P329" i="3"/>
  <c r="P328" i="3" s="1"/>
  <c r="BI325" i="3"/>
  <c r="BH325" i="3"/>
  <c r="BG325" i="3"/>
  <c r="BF325" i="3"/>
  <c r="T325" i="3"/>
  <c r="R325" i="3"/>
  <c r="P325" i="3"/>
  <c r="BI320" i="3"/>
  <c r="BH320" i="3"/>
  <c r="BG320" i="3"/>
  <c r="BF320" i="3"/>
  <c r="T320" i="3"/>
  <c r="R320" i="3"/>
  <c r="P320" i="3"/>
  <c r="BI318" i="3"/>
  <c r="BH318" i="3"/>
  <c r="BG318" i="3"/>
  <c r="BF318" i="3"/>
  <c r="T318" i="3"/>
  <c r="R318" i="3"/>
  <c r="P318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3" i="3"/>
  <c r="BH313" i="3"/>
  <c r="BG313" i="3"/>
  <c r="BF313" i="3"/>
  <c r="T313" i="3"/>
  <c r="R313" i="3"/>
  <c r="P313" i="3"/>
  <c r="BI309" i="3"/>
  <c r="BH309" i="3"/>
  <c r="BG309" i="3"/>
  <c r="BF309" i="3"/>
  <c r="T309" i="3"/>
  <c r="R309" i="3"/>
  <c r="P309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J12" i="3"/>
  <c r="J117" i="3"/>
  <c r="E7" i="3"/>
  <c r="E85" i="3" s="1"/>
  <c r="J37" i="2"/>
  <c r="J36" i="2"/>
  <c r="AY95" i="1" s="1"/>
  <c r="J35" i="2"/>
  <c r="AX95" i="1"/>
  <c r="BI173" i="2"/>
  <c r="BH173" i="2"/>
  <c r="BG173" i="2"/>
  <c r="BF173" i="2"/>
  <c r="T173" i="2"/>
  <c r="T172" i="2" s="1"/>
  <c r="R173" i="2"/>
  <c r="R172" i="2"/>
  <c r="P173" i="2"/>
  <c r="P172" i="2" s="1"/>
  <c r="BI170" i="2"/>
  <c r="BH170" i="2"/>
  <c r="BG170" i="2"/>
  <c r="BF170" i="2"/>
  <c r="T170" i="2"/>
  <c r="T169" i="2" s="1"/>
  <c r="R170" i="2"/>
  <c r="R169" i="2" s="1"/>
  <c r="P170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/>
  <c r="J17" i="2"/>
  <c r="J12" i="2"/>
  <c r="J89" i="2" s="1"/>
  <c r="E7" i="2"/>
  <c r="E111" i="2" s="1"/>
  <c r="L90" i="1"/>
  <c r="AM90" i="1"/>
  <c r="AM89" i="1"/>
  <c r="L89" i="1"/>
  <c r="AM87" i="1"/>
  <c r="L87" i="1"/>
  <c r="L85" i="1"/>
  <c r="L84" i="1"/>
  <c r="BK145" i="13"/>
  <c r="J141" i="13"/>
  <c r="J133" i="13"/>
  <c r="J145" i="12"/>
  <c r="J143" i="12"/>
  <c r="BK133" i="9"/>
  <c r="J137" i="8"/>
  <c r="BK262" i="7"/>
  <c r="J260" i="7"/>
  <c r="J249" i="7"/>
  <c r="J240" i="7"/>
  <c r="J220" i="7"/>
  <c r="BK217" i="7"/>
  <c r="BK214" i="7"/>
  <c r="BK202" i="7"/>
  <c r="BK146" i="7"/>
  <c r="BK131" i="7"/>
  <c r="BK176" i="6"/>
  <c r="J169" i="6"/>
  <c r="J153" i="6"/>
  <c r="J149" i="6"/>
  <c r="J144" i="6"/>
  <c r="J139" i="6"/>
  <c r="J348" i="5"/>
  <c r="BK343" i="5"/>
  <c r="BK332" i="5"/>
  <c r="J330" i="5"/>
  <c r="J327" i="5"/>
  <c r="BK318" i="5"/>
  <c r="BK314" i="5"/>
  <c r="BK287" i="5"/>
  <c r="J242" i="5"/>
  <c r="BK241" i="5"/>
  <c r="J239" i="5"/>
  <c r="J224" i="5"/>
  <c r="BK223" i="5"/>
  <c r="BK222" i="5"/>
  <c r="J220" i="5"/>
  <c r="BK190" i="5"/>
  <c r="J176" i="5"/>
  <c r="BK155" i="5"/>
  <c r="BK143" i="5"/>
  <c r="J141" i="5"/>
  <c r="J131" i="5"/>
  <c r="BK129" i="5"/>
  <c r="BK127" i="5"/>
  <c r="J190" i="4"/>
  <c r="BK185" i="4"/>
  <c r="BK173" i="4"/>
  <c r="J164" i="4"/>
  <c r="BK138" i="4"/>
  <c r="BK132" i="4"/>
  <c r="BK126" i="4"/>
  <c r="BK337" i="3"/>
  <c r="BK335" i="3"/>
  <c r="BK325" i="3"/>
  <c r="J320" i="3"/>
  <c r="J315" i="3"/>
  <c r="J309" i="3"/>
  <c r="BK292" i="3"/>
  <c r="BK284" i="3"/>
  <c r="BK274" i="3"/>
  <c r="J256" i="3"/>
  <c r="BK248" i="3"/>
  <c r="BK245" i="3"/>
  <c r="J239" i="3"/>
  <c r="J232" i="3"/>
  <c r="BK206" i="3"/>
  <c r="BK201" i="3"/>
  <c r="J198" i="3"/>
  <c r="BK179" i="3"/>
  <c r="J171" i="3"/>
  <c r="J163" i="3"/>
  <c r="J161" i="3"/>
  <c r="BK159" i="3"/>
  <c r="J157" i="3"/>
  <c r="BK147" i="3"/>
  <c r="BK144" i="3"/>
  <c r="BK141" i="3"/>
  <c r="J137" i="3"/>
  <c r="BK130" i="3"/>
  <c r="J173" i="2"/>
  <c r="BK167" i="2"/>
  <c r="J165" i="2"/>
  <c r="J124" i="2"/>
  <c r="J145" i="13"/>
  <c r="J143" i="13"/>
  <c r="BK139" i="13"/>
  <c r="J137" i="13"/>
  <c r="J131" i="13"/>
  <c r="J145" i="11"/>
  <c r="J141" i="11"/>
  <c r="BK129" i="11"/>
  <c r="BK145" i="10"/>
  <c r="BK135" i="10"/>
  <c r="BK145" i="9"/>
  <c r="J143" i="8"/>
  <c r="BK139" i="8"/>
  <c r="J323" i="7"/>
  <c r="J310" i="7"/>
  <c r="BK297" i="7"/>
  <c r="J290" i="7"/>
  <c r="BK282" i="7"/>
  <c r="J281" i="7"/>
  <c r="BK247" i="7"/>
  <c r="BK238" i="7"/>
  <c r="J234" i="7"/>
  <c r="BK233" i="7"/>
  <c r="J232" i="7"/>
  <c r="BK231" i="7"/>
  <c r="BK205" i="7"/>
  <c r="BK197" i="7"/>
  <c r="BK180" i="7"/>
  <c r="J172" i="7"/>
  <c r="J170" i="7"/>
  <c r="J155" i="7"/>
  <c r="BK149" i="7"/>
  <c r="J142" i="7"/>
  <c r="BK134" i="7"/>
  <c r="J132" i="7"/>
  <c r="J130" i="7"/>
  <c r="J346" i="5"/>
  <c r="BK321" i="5"/>
  <c r="J316" i="5"/>
  <c r="J275" i="5"/>
  <c r="J273" i="5"/>
  <c r="J271" i="5"/>
  <c r="J268" i="5"/>
  <c r="J261" i="5"/>
  <c r="BK259" i="5"/>
  <c r="J256" i="5"/>
  <c r="BK245" i="5"/>
  <c r="BK243" i="5"/>
  <c r="BK239" i="5"/>
  <c r="BK226" i="5"/>
  <c r="J223" i="5"/>
  <c r="J217" i="5"/>
  <c r="BK211" i="5"/>
  <c r="J184" i="5"/>
  <c r="BK180" i="5"/>
  <c r="J170" i="5"/>
  <c r="BK168" i="5"/>
  <c r="BK166" i="5"/>
  <c r="BK162" i="5"/>
  <c r="BK146" i="5"/>
  <c r="BK142" i="5"/>
  <c r="J133" i="5"/>
  <c r="J132" i="5"/>
  <c r="J130" i="5"/>
  <c r="J193" i="4"/>
  <c r="BK188" i="4"/>
  <c r="BK139" i="10"/>
  <c r="BK143" i="9"/>
  <c r="BK141" i="9"/>
  <c r="J145" i="8"/>
  <c r="BK314" i="7"/>
  <c r="BK294" i="7"/>
  <c r="BK290" i="7"/>
  <c r="BK272" i="7"/>
  <c r="BK143" i="13"/>
  <c r="J129" i="13"/>
  <c r="BK131" i="12"/>
  <c r="BK133" i="10"/>
  <c r="BK137" i="9"/>
  <c r="J135" i="8"/>
  <c r="BK133" i="8"/>
  <c r="J131" i="8"/>
  <c r="BK312" i="7"/>
  <c r="J309" i="7"/>
  <c r="BK307" i="7"/>
  <c r="BK299" i="7"/>
  <c r="BK235" i="7"/>
  <c r="J139" i="13"/>
  <c r="J135" i="13"/>
  <c r="BK129" i="13"/>
  <c r="BK141" i="12"/>
  <c r="BK137" i="12"/>
  <c r="J133" i="12"/>
  <c r="J137" i="11"/>
  <c r="BK135" i="11"/>
  <c r="J143" i="10"/>
  <c r="J133" i="10"/>
  <c r="J143" i="9"/>
  <c r="J139" i="9"/>
  <c r="BK135" i="9"/>
  <c r="BK129" i="9"/>
  <c r="BK141" i="8"/>
  <c r="J139" i="8"/>
  <c r="BK131" i="8"/>
  <c r="BK298" i="7"/>
  <c r="BK268" i="7"/>
  <c r="J266" i="7"/>
  <c r="BK256" i="7"/>
  <c r="J247" i="7"/>
  <c r="J239" i="7"/>
  <c r="J237" i="7"/>
  <c r="BK236" i="7"/>
  <c r="BK222" i="7"/>
  <c r="BK215" i="7"/>
  <c r="J214" i="7"/>
  <c r="J211" i="7"/>
  <c r="BK208" i="7"/>
  <c r="J205" i="7"/>
  <c r="BK192" i="7"/>
  <c r="J190" i="7"/>
  <c r="J176" i="7"/>
  <c r="BK142" i="7"/>
  <c r="BK139" i="7"/>
  <c r="J138" i="7"/>
  <c r="J176" i="6"/>
  <c r="J127" i="6"/>
  <c r="BK124" i="6"/>
  <c r="BK348" i="5"/>
  <c r="J343" i="5"/>
  <c r="J334" i="5"/>
  <c r="BK323" i="5"/>
  <c r="J321" i="5"/>
  <c r="BK301" i="5"/>
  <c r="J293" i="5"/>
  <c r="BK280" i="5"/>
  <c r="BK244" i="5"/>
  <c r="J240" i="5"/>
  <c r="BK238" i="5"/>
  <c r="J229" i="5"/>
  <c r="BK228" i="5"/>
  <c r="BK224" i="5"/>
  <c r="BK221" i="5"/>
  <c r="BK220" i="5"/>
  <c r="BK184" i="5"/>
  <c r="BK170" i="5"/>
  <c r="BK152" i="5"/>
  <c r="BK140" i="5"/>
  <c r="BK138" i="5"/>
  <c r="J134" i="5"/>
  <c r="J185" i="4"/>
  <c r="BK178" i="4"/>
  <c r="J175" i="4"/>
  <c r="BK162" i="4"/>
  <c r="BK156" i="4"/>
  <c r="J154" i="4"/>
  <c r="J151" i="4"/>
  <c r="J146" i="4"/>
  <c r="BK135" i="4"/>
  <c r="J335" i="3"/>
  <c r="BK332" i="3"/>
  <c r="J329" i="3"/>
  <c r="BK320" i="3"/>
  <c r="BK318" i="3"/>
  <c r="BK313" i="3"/>
  <c r="BK300" i="3"/>
  <c r="BK286" i="3"/>
  <c r="BK280" i="3"/>
  <c r="BK276" i="3"/>
  <c r="J274" i="3"/>
  <c r="BK271" i="3"/>
  <c r="J262" i="3"/>
  <c r="BK259" i="3"/>
  <c r="BK244" i="3"/>
  <c r="BK243" i="3"/>
  <c r="BK239" i="3"/>
  <c r="BK233" i="3"/>
  <c r="BK230" i="3"/>
  <c r="BK229" i="3"/>
  <c r="BK196" i="3"/>
  <c r="BK167" i="3"/>
  <c r="J167" i="3"/>
  <c r="BK165" i="3"/>
  <c r="BK135" i="3"/>
  <c r="BK131" i="3"/>
  <c r="J130" i="3"/>
  <c r="BK128" i="3"/>
  <c r="J126" i="3"/>
  <c r="J167" i="2"/>
  <c r="BK163" i="2"/>
  <c r="J159" i="2"/>
  <c r="J157" i="2"/>
  <c r="J155" i="2"/>
  <c r="BK153" i="2"/>
  <c r="J149" i="2"/>
  <c r="BK139" i="2"/>
  <c r="BK130" i="2"/>
  <c r="BK133" i="13"/>
  <c r="BK131" i="13"/>
  <c r="BK145" i="12"/>
  <c r="J143" i="11"/>
  <c r="J139" i="11"/>
  <c r="BK133" i="11"/>
  <c r="BK137" i="13"/>
  <c r="BK135" i="13"/>
  <c r="BK143" i="12"/>
  <c r="BK139" i="12"/>
  <c r="J129" i="12"/>
  <c r="J133" i="11"/>
  <c r="BK131" i="11"/>
  <c r="J139" i="10"/>
  <c r="BK139" i="9"/>
  <c r="BK131" i="9"/>
  <c r="J129" i="9"/>
  <c r="BK143" i="8"/>
  <c r="J141" i="8"/>
  <c r="J328" i="7"/>
  <c r="J312" i="7"/>
  <c r="BK304" i="7"/>
  <c r="J296" i="7"/>
  <c r="J294" i="7"/>
  <c r="BK232" i="7"/>
  <c r="J227" i="7"/>
  <c r="BK223" i="7"/>
  <c r="J222" i="7"/>
  <c r="BK221" i="7"/>
  <c r="BK216" i="7"/>
  <c r="J135" i="12"/>
  <c r="BK129" i="12"/>
  <c r="BK139" i="11"/>
  <c r="J135" i="11"/>
  <c r="J141" i="10"/>
  <c r="BK137" i="10"/>
  <c r="J135" i="10"/>
  <c r="J141" i="9"/>
  <c r="J133" i="9"/>
  <c r="J131" i="9"/>
  <c r="BK145" i="8"/>
  <c r="BK137" i="8"/>
  <c r="J326" i="7"/>
  <c r="BK323" i="7"/>
  <c r="BK310" i="7"/>
  <c r="J282" i="7"/>
  <c r="BK281" i="7"/>
  <c r="J273" i="7"/>
  <c r="BK266" i="7"/>
  <c r="J262" i="7"/>
  <c r="BK260" i="7"/>
  <c r="J256" i="7"/>
  <c r="BK237" i="7"/>
  <c r="J219" i="7"/>
  <c r="J217" i="7"/>
  <c r="J215" i="7"/>
  <c r="J197" i="7"/>
  <c r="BK190" i="7"/>
  <c r="J188" i="7"/>
  <c r="BK172" i="7"/>
  <c r="J166" i="7"/>
  <c r="J164" i="7"/>
  <c r="BK160" i="7"/>
  <c r="J152" i="7"/>
  <c r="BK143" i="7"/>
  <c r="J141" i="7"/>
  <c r="BK138" i="7"/>
  <c r="J133" i="7"/>
  <c r="BK129" i="7"/>
  <c r="J127" i="7"/>
  <c r="J171" i="6"/>
  <c r="BK161" i="6"/>
  <c r="BK159" i="6"/>
  <c r="J157" i="6"/>
  <c r="BK151" i="6"/>
  <c r="J151" i="6"/>
  <c r="BK149" i="6"/>
  <c r="J136" i="6"/>
  <c r="BK133" i="6"/>
  <c r="BK130" i="6"/>
  <c r="J329" i="5"/>
  <c r="J324" i="5"/>
  <c r="BK319" i="5"/>
  <c r="J318" i="5"/>
  <c r="BK317" i="5"/>
  <c r="BK310" i="5"/>
  <c r="J302" i="5"/>
  <c r="J289" i="5"/>
  <c r="BK278" i="5"/>
  <c r="BK275" i="5"/>
  <c r="BK273" i="5"/>
  <c r="BK141" i="13"/>
  <c r="J141" i="12"/>
  <c r="J137" i="12"/>
  <c r="BK137" i="11"/>
  <c r="J131" i="11"/>
  <c r="J137" i="10"/>
  <c r="J133" i="8"/>
  <c r="BK277" i="7"/>
  <c r="J238" i="7"/>
  <c r="J231" i="7"/>
  <c r="J223" i="7"/>
  <c r="J221" i="7"/>
  <c r="BK219" i="7"/>
  <c r="J192" i="7"/>
  <c r="BK184" i="7"/>
  <c r="J160" i="7"/>
  <c r="BK155" i="7"/>
  <c r="J146" i="7"/>
  <c r="J140" i="7"/>
  <c r="J131" i="7"/>
  <c r="J124" i="6"/>
  <c r="BK330" i="5"/>
  <c r="BK329" i="5"/>
  <c r="BK293" i="5"/>
  <c r="J291" i="5"/>
  <c r="BK285" i="5"/>
  <c r="J280" i="5"/>
  <c r="BK253" i="5"/>
  <c r="BK246" i="5"/>
  <c r="J241" i="5"/>
  <c r="J233" i="5"/>
  <c r="J227" i="5"/>
  <c r="J226" i="5"/>
  <c r="BK225" i="5"/>
  <c r="BK217" i="5"/>
  <c r="J198" i="5"/>
  <c r="J190" i="5"/>
  <c r="BK186" i="5"/>
  <c r="J162" i="5"/>
  <c r="BK160" i="5"/>
  <c r="J149" i="5"/>
  <c r="J140" i="5"/>
  <c r="BK134" i="5"/>
  <c r="BK131" i="5"/>
  <c r="BK130" i="5"/>
  <c r="BK196" i="4"/>
  <c r="BK183" i="4"/>
  <c r="BK175" i="4"/>
  <c r="J169" i="4"/>
  <c r="BK160" i="4"/>
  <c r="J158" i="4"/>
  <c r="BK146" i="4"/>
  <c r="BK141" i="4"/>
  <c r="J132" i="4"/>
  <c r="J296" i="3"/>
  <c r="BK290" i="3"/>
  <c r="J259" i="3"/>
  <c r="BK249" i="3"/>
  <c r="J248" i="3"/>
  <c r="BK246" i="3"/>
  <c r="J244" i="3"/>
  <c r="J235" i="3"/>
  <c r="J229" i="3"/>
  <c r="BK221" i="3"/>
  <c r="BK184" i="3"/>
  <c r="J175" i="3"/>
  <c r="J165" i="3"/>
  <c r="BK161" i="3"/>
  <c r="BK157" i="3"/>
  <c r="BK155" i="3"/>
  <c r="J150" i="3"/>
  <c r="J144" i="3"/>
  <c r="BK137" i="3"/>
  <c r="J170" i="2"/>
  <c r="J139" i="2"/>
  <c r="J133" i="2"/>
  <c r="BK124" i="2"/>
  <c r="BK143" i="10"/>
  <c r="BK131" i="10"/>
  <c r="BK129" i="10"/>
  <c r="J145" i="9"/>
  <c r="J135" i="9"/>
  <c r="J129" i="8"/>
  <c r="BK328" i="7"/>
  <c r="BK326" i="7"/>
  <c r="BK319" i="7"/>
  <c r="J314" i="7"/>
  <c r="BK309" i="7"/>
  <c r="J307" i="7"/>
  <c r="J304" i="7"/>
  <c r="J301" i="7"/>
  <c r="BK296" i="7"/>
  <c r="BK273" i="7"/>
  <c r="J236" i="7"/>
  <c r="BK227" i="7"/>
  <c r="BK220" i="7"/>
  <c r="BK218" i="7"/>
  <c r="BK211" i="7"/>
  <c r="BK188" i="7"/>
  <c r="J184" i="7"/>
  <c r="BK166" i="7"/>
  <c r="BK162" i="7"/>
  <c r="BK152" i="7"/>
  <c r="J149" i="7"/>
  <c r="J143" i="7"/>
  <c r="BK141" i="7"/>
  <c r="BK140" i="7"/>
  <c r="J139" i="7"/>
  <c r="BK133" i="7"/>
  <c r="J129" i="7"/>
  <c r="BK181" i="6"/>
  <c r="J165" i="6"/>
  <c r="J161" i="6"/>
  <c r="J159" i="6"/>
  <c r="J133" i="6"/>
  <c r="BK127" i="6"/>
  <c r="BK339" i="5"/>
  <c r="BK327" i="5"/>
  <c r="BK324" i="5"/>
  <c r="J323" i="5"/>
  <c r="BK316" i="5"/>
  <c r="J314" i="5"/>
  <c r="J278" i="5"/>
  <c r="BK271" i="5"/>
  <c r="BK268" i="5"/>
  <c r="BK261" i="5"/>
  <c r="J259" i="5"/>
  <c r="BK256" i="5"/>
  <c r="J245" i="5"/>
  <c r="J244" i="5"/>
  <c r="J237" i="5"/>
  <c r="BK233" i="5"/>
  <c r="BK194" i="5"/>
  <c r="J180" i="5"/>
  <c r="BK174" i="5"/>
  <c r="J168" i="5"/>
  <c r="BK164" i="5"/>
  <c r="J155" i="5"/>
  <c r="J152" i="5"/>
  <c r="J146" i="5"/>
  <c r="J143" i="5"/>
  <c r="BK141" i="5"/>
  <c r="J173" i="4"/>
  <c r="J160" i="4"/>
  <c r="BK154" i="4"/>
  <c r="J141" i="4"/>
  <c r="J126" i="4"/>
  <c r="BK340" i="3"/>
  <c r="J340" i="3"/>
  <c r="J325" i="3"/>
  <c r="BK315" i="3"/>
  <c r="BK301" i="3"/>
  <c r="J284" i="3"/>
  <c r="J280" i="3"/>
  <c r="BK278" i="3"/>
  <c r="J276" i="3"/>
  <c r="J243" i="3"/>
  <c r="BK235" i="3"/>
  <c r="J233" i="3"/>
  <c r="J230" i="3"/>
  <c r="J206" i="3"/>
  <c r="BK198" i="3"/>
  <c r="J196" i="3"/>
  <c r="J194" i="3"/>
  <c r="BK190" i="3"/>
  <c r="BK186" i="3"/>
  <c r="J184" i="3"/>
  <c r="J179" i="3"/>
  <c r="J173" i="3"/>
  <c r="BK163" i="3"/>
  <c r="J155" i="3"/>
  <c r="J141" i="3"/>
  <c r="BK129" i="3"/>
  <c r="BK170" i="2"/>
  <c r="J153" i="2"/>
  <c r="J151" i="2"/>
  <c r="BK144" i="2"/>
  <c r="J136" i="2"/>
  <c r="J127" i="2"/>
  <c r="J139" i="12"/>
  <c r="BK133" i="12"/>
  <c r="BK145" i="11"/>
  <c r="BK143" i="11"/>
  <c r="BK141" i="11"/>
  <c r="J129" i="11"/>
  <c r="BK141" i="10"/>
  <c r="J129" i="10"/>
  <c r="J137" i="9"/>
  <c r="J319" i="7"/>
  <c r="BK303" i="7"/>
  <c r="BK301" i="7"/>
  <c r="J299" i="7"/>
  <c r="J297" i="7"/>
  <c r="J268" i="7"/>
  <c r="BK258" i="7"/>
  <c r="BK249" i="7"/>
  <c r="BK239" i="7"/>
  <c r="J235" i="7"/>
  <c r="BK234" i="7"/>
  <c r="J218" i="7"/>
  <c r="J216" i="7"/>
  <c r="J208" i="7"/>
  <c r="J202" i="7"/>
  <c r="J180" i="7"/>
  <c r="J162" i="7"/>
  <c r="J181" i="6"/>
  <c r="BK157" i="6"/>
  <c r="BK153" i="6"/>
  <c r="BK144" i="6"/>
  <c r="BK139" i="6"/>
  <c r="BK136" i="6"/>
  <c r="J130" i="6"/>
  <c r="BK346" i="5"/>
  <c r="J339" i="5"/>
  <c r="BK302" i="5"/>
  <c r="J301" i="5"/>
  <c r="J297" i="5"/>
  <c r="BK291" i="5"/>
  <c r="BK289" i="5"/>
  <c r="J287" i="5"/>
  <c r="J285" i="5"/>
  <c r="J243" i="5"/>
  <c r="BK240" i="5"/>
  <c r="BK229" i="5"/>
  <c r="J228" i="5"/>
  <c r="J225" i="5"/>
  <c r="J222" i="5"/>
  <c r="J221" i="5"/>
  <c r="J214" i="5"/>
  <c r="BK208" i="5"/>
  <c r="BK203" i="5"/>
  <c r="BK198" i="5"/>
  <c r="J196" i="5"/>
  <c r="J194" i="5"/>
  <c r="J186" i="5"/>
  <c r="J174" i="5"/>
  <c r="BK149" i="5"/>
  <c r="J142" i="5"/>
  <c r="BK139" i="5"/>
  <c r="J138" i="5"/>
  <c r="BK133" i="5"/>
  <c r="BK132" i="5"/>
  <c r="J129" i="5"/>
  <c r="J127" i="5"/>
  <c r="BK193" i="4"/>
  <c r="J188" i="4"/>
  <c r="J183" i="4"/>
  <c r="BK169" i="4"/>
  <c r="BK164" i="4"/>
  <c r="BK129" i="4"/>
  <c r="J316" i="3"/>
  <c r="J301" i="3"/>
  <c r="J300" i="3"/>
  <c r="J292" i="3"/>
  <c r="J290" i="3"/>
  <c r="BK264" i="3"/>
  <c r="BK262" i="3"/>
  <c r="BK256" i="3"/>
  <c r="J247" i="3"/>
  <c r="J234" i="3"/>
  <c r="BK232" i="3"/>
  <c r="BK231" i="3"/>
  <c r="BK225" i="3"/>
  <c r="J217" i="3"/>
  <c r="J213" i="3"/>
  <c r="BK173" i="3"/>
  <c r="BK138" i="3"/>
  <c r="J136" i="3"/>
  <c r="J131" i="3"/>
  <c r="J128" i="3"/>
  <c r="BK173" i="2"/>
  <c r="BK165" i="2"/>
  <c r="BK157" i="2"/>
  <c r="BK136" i="2"/>
  <c r="BK133" i="2"/>
  <c r="J130" i="2"/>
  <c r="BK135" i="12"/>
  <c r="J131" i="12"/>
  <c r="J145" i="10"/>
  <c r="J131" i="10"/>
  <c r="BK135" i="8"/>
  <c r="BK129" i="8"/>
  <c r="J303" i="7"/>
  <c r="J298" i="7"/>
  <c r="J277" i="7"/>
  <c r="J272" i="7"/>
  <c r="J258" i="7"/>
  <c r="BK240" i="7"/>
  <c r="J233" i="7"/>
  <c r="BK176" i="7"/>
  <c r="BK170" i="7"/>
  <c r="BK164" i="7"/>
  <c r="J134" i="7"/>
  <c r="BK132" i="7"/>
  <c r="BK130" i="7"/>
  <c r="BK127" i="7"/>
  <c r="BK171" i="6"/>
  <c r="BK169" i="6"/>
  <c r="BK165" i="6"/>
  <c r="BK334" i="5"/>
  <c r="J332" i="5"/>
  <c r="J319" i="5"/>
  <c r="J317" i="5"/>
  <c r="J310" i="5"/>
  <c r="BK297" i="5"/>
  <c r="J253" i="5"/>
  <c r="J246" i="5"/>
  <c r="BK242" i="5"/>
  <c r="J238" i="5"/>
  <c r="BK237" i="5"/>
  <c r="BK227" i="5"/>
  <c r="BK214" i="5"/>
  <c r="J211" i="5"/>
  <c r="J208" i="5"/>
  <c r="J203" i="5"/>
  <c r="BK196" i="5"/>
  <c r="BK176" i="5"/>
  <c r="J166" i="5"/>
  <c r="J164" i="5"/>
  <c r="J160" i="5"/>
  <c r="J139" i="5"/>
  <c r="J196" i="4"/>
  <c r="BK190" i="4"/>
  <c r="J178" i="4"/>
  <c r="J162" i="4"/>
  <c r="BK158" i="4"/>
  <c r="J156" i="4"/>
  <c r="BK151" i="4"/>
  <c r="J138" i="4"/>
  <c r="J135" i="4"/>
  <c r="J129" i="4"/>
  <c r="J337" i="3"/>
  <c r="J332" i="3"/>
  <c r="BK329" i="3"/>
  <c r="J318" i="3"/>
  <c r="BK316" i="3"/>
  <c r="J313" i="3"/>
  <c r="BK309" i="3"/>
  <c r="BK296" i="3"/>
  <c r="J286" i="3"/>
  <c r="J278" i="3"/>
  <c r="J271" i="3"/>
  <c r="J264" i="3"/>
  <c r="J249" i="3"/>
  <c r="BK247" i="3"/>
  <c r="J246" i="3"/>
  <c r="J245" i="3"/>
  <c r="BK234" i="3"/>
  <c r="J231" i="3"/>
  <c r="J225" i="3"/>
  <c r="J221" i="3"/>
  <c r="BK217" i="3"/>
  <c r="BK213" i="3"/>
  <c r="J201" i="3"/>
  <c r="BK194" i="3"/>
  <c r="J190" i="3"/>
  <c r="J186" i="3"/>
  <c r="BK175" i="3"/>
  <c r="BK171" i="3"/>
  <c r="J159" i="3"/>
  <c r="BK150" i="3"/>
  <c r="J147" i="3"/>
  <c r="J138" i="3"/>
  <c r="BK136" i="3"/>
  <c r="J135" i="3"/>
  <c r="J129" i="3"/>
  <c r="BK126" i="3"/>
  <c r="J163" i="2"/>
  <c r="BK159" i="2"/>
  <c r="BK155" i="2"/>
  <c r="BK151" i="2"/>
  <c r="BK149" i="2"/>
  <c r="J144" i="2"/>
  <c r="BK127" i="2"/>
  <c r="AS94" i="1"/>
  <c r="P127" i="9" l="1"/>
  <c r="P126" i="9" s="1"/>
  <c r="AU102" i="1" s="1"/>
  <c r="T127" i="10"/>
  <c r="T126" i="10" s="1"/>
  <c r="P127" i="11"/>
  <c r="P126" i="11" s="1"/>
  <c r="AU104" i="1" s="1"/>
  <c r="T127" i="11"/>
  <c r="T126" i="11" s="1"/>
  <c r="R127" i="12"/>
  <c r="R126" i="12" s="1"/>
  <c r="P127" i="13"/>
  <c r="P126" i="13" s="1"/>
  <c r="AU106" i="1" s="1"/>
  <c r="T127" i="13"/>
  <c r="T126" i="13" s="1"/>
  <c r="R127" i="10"/>
  <c r="R126" i="10" s="1"/>
  <c r="R127" i="11"/>
  <c r="R126" i="11" s="1"/>
  <c r="P127" i="12"/>
  <c r="P126" i="12" s="1"/>
  <c r="AU105" i="1" s="1"/>
  <c r="T127" i="12"/>
  <c r="T126" i="12" s="1"/>
  <c r="R127" i="13"/>
  <c r="R126" i="13" s="1"/>
  <c r="R127" i="9"/>
  <c r="R126" i="9"/>
  <c r="P162" i="2"/>
  <c r="P125" i="3"/>
  <c r="T283" i="3"/>
  <c r="BK168" i="4"/>
  <c r="J168" i="4"/>
  <c r="J99" i="4"/>
  <c r="BK177" i="4"/>
  <c r="J177" i="4"/>
  <c r="J100" i="4"/>
  <c r="T277" i="5"/>
  <c r="R123" i="6"/>
  <c r="BK265" i="7"/>
  <c r="J265" i="7"/>
  <c r="J99" i="7"/>
  <c r="R293" i="7"/>
  <c r="T325" i="7"/>
  <c r="T324" i="7"/>
  <c r="T123" i="2"/>
  <c r="T122" i="2" s="1"/>
  <c r="T121" i="2" s="1"/>
  <c r="T162" i="2"/>
  <c r="BK125" i="3"/>
  <c r="R283" i="3"/>
  <c r="R331" i="3"/>
  <c r="R330" i="3"/>
  <c r="P168" i="4"/>
  <c r="R177" i="4"/>
  <c r="T187" i="4"/>
  <c r="R277" i="5"/>
  <c r="R326" i="5"/>
  <c r="R345" i="5"/>
  <c r="R344" i="5" s="1"/>
  <c r="R123" i="2"/>
  <c r="P283" i="3"/>
  <c r="P312" i="3"/>
  <c r="P331" i="3"/>
  <c r="P330" i="3"/>
  <c r="R125" i="4"/>
  <c r="BK187" i="4"/>
  <c r="J187" i="4" s="1"/>
  <c r="J101" i="4" s="1"/>
  <c r="BK126" i="5"/>
  <c r="J126" i="5" s="1"/>
  <c r="J98" i="5" s="1"/>
  <c r="BK313" i="5"/>
  <c r="J313" i="5"/>
  <c r="J100" i="5" s="1"/>
  <c r="T326" i="5"/>
  <c r="P345" i="5"/>
  <c r="P344" i="5"/>
  <c r="P123" i="6"/>
  <c r="T164" i="6"/>
  <c r="BK126" i="7"/>
  <c r="J126" i="7"/>
  <c r="J98" i="7" s="1"/>
  <c r="P306" i="7"/>
  <c r="BK283" i="3"/>
  <c r="J283" i="3"/>
  <c r="J99" i="3" s="1"/>
  <c r="BK312" i="3"/>
  <c r="J312" i="3"/>
  <c r="J100" i="3"/>
  <c r="P125" i="4"/>
  <c r="T168" i="4"/>
  <c r="P187" i="4"/>
  <c r="R187" i="4"/>
  <c r="P126" i="5"/>
  <c r="BK326" i="5"/>
  <c r="J326" i="5"/>
  <c r="J101" i="5"/>
  <c r="BK123" i="6"/>
  <c r="P164" i="6"/>
  <c r="T265" i="7"/>
  <c r="P325" i="7"/>
  <c r="P324" i="7" s="1"/>
  <c r="T126" i="5"/>
  <c r="R313" i="5"/>
  <c r="T345" i="5"/>
  <c r="T344" i="5" s="1"/>
  <c r="R164" i="6"/>
  <c r="P126" i="7"/>
  <c r="BK293" i="7"/>
  <c r="J293" i="7" s="1"/>
  <c r="J100" i="7" s="1"/>
  <c r="P123" i="2"/>
  <c r="P122" i="2"/>
  <c r="P121" i="2" s="1"/>
  <c r="AU95" i="1" s="1"/>
  <c r="R162" i="2"/>
  <c r="R125" i="3"/>
  <c r="R124" i="3" s="1"/>
  <c r="R123" i="3" s="1"/>
  <c r="R312" i="3"/>
  <c r="BK331" i="3"/>
  <c r="BK330" i="3" s="1"/>
  <c r="J330" i="3" s="1"/>
  <c r="J102" i="3" s="1"/>
  <c r="BK125" i="4"/>
  <c r="J125" i="4" s="1"/>
  <c r="J98" i="4" s="1"/>
  <c r="R168" i="4"/>
  <c r="T177" i="4"/>
  <c r="R126" i="5"/>
  <c r="R125" i="5" s="1"/>
  <c r="R124" i="5" s="1"/>
  <c r="T313" i="5"/>
  <c r="BK164" i="6"/>
  <c r="J164" i="6" s="1"/>
  <c r="J99" i="6" s="1"/>
  <c r="R126" i="7"/>
  <c r="R125" i="7" s="1"/>
  <c r="T293" i="7"/>
  <c r="BK325" i="7"/>
  <c r="J325" i="7" s="1"/>
  <c r="J104" i="7" s="1"/>
  <c r="R265" i="7"/>
  <c r="T306" i="7"/>
  <c r="R325" i="7"/>
  <c r="R324" i="7" s="1"/>
  <c r="T126" i="7"/>
  <c r="T125" i="7"/>
  <c r="T124" i="7" s="1"/>
  <c r="R306" i="7"/>
  <c r="T125" i="4"/>
  <c r="T124" i="4"/>
  <c r="T123" i="4" s="1"/>
  <c r="P177" i="4"/>
  <c r="P277" i="5"/>
  <c r="P326" i="5"/>
  <c r="BK345" i="5"/>
  <c r="J345" i="5" s="1"/>
  <c r="J104" i="5" s="1"/>
  <c r="P265" i="7"/>
  <c r="BK306" i="7"/>
  <c r="J306" i="7" s="1"/>
  <c r="J101" i="7" s="1"/>
  <c r="BK123" i="2"/>
  <c r="J123" i="2" s="1"/>
  <c r="J98" i="2" s="1"/>
  <c r="BK162" i="2"/>
  <c r="J162" i="2"/>
  <c r="J99" i="2" s="1"/>
  <c r="T125" i="3"/>
  <c r="T124" i="3"/>
  <c r="T123" i="3"/>
  <c r="T312" i="3"/>
  <c r="T331" i="3"/>
  <c r="T330" i="3"/>
  <c r="BK277" i="5"/>
  <c r="J277" i="5" s="1"/>
  <c r="J99" i="5" s="1"/>
  <c r="P313" i="5"/>
  <c r="T123" i="6"/>
  <c r="T122" i="6" s="1"/>
  <c r="T121" i="6" s="1"/>
  <c r="P293" i="7"/>
  <c r="BE124" i="2"/>
  <c r="BE130" i="2"/>
  <c r="BE133" i="2"/>
  <c r="BE136" i="2"/>
  <c r="BE153" i="2"/>
  <c r="J89" i="3"/>
  <c r="BE128" i="3"/>
  <c r="BE137" i="3"/>
  <c r="BE155" i="3"/>
  <c r="BE157" i="3"/>
  <c r="BE179" i="3"/>
  <c r="BE194" i="3"/>
  <c r="BE198" i="3"/>
  <c r="BE213" i="3"/>
  <c r="BE221" i="3"/>
  <c r="BE230" i="3"/>
  <c r="BE244" i="3"/>
  <c r="BE264" i="3"/>
  <c r="BE276" i="3"/>
  <c r="BE292" i="3"/>
  <c r="BE315" i="3"/>
  <c r="BE325" i="3"/>
  <c r="BE335" i="3"/>
  <c r="E85" i="4"/>
  <c r="BK195" i="4"/>
  <c r="J195" i="4" s="1"/>
  <c r="J103" i="4" s="1"/>
  <c r="E85" i="5"/>
  <c r="J89" i="5"/>
  <c r="BE138" i="5"/>
  <c r="BE139" i="5"/>
  <c r="BE162" i="5"/>
  <c r="BE190" i="5"/>
  <c r="BE198" i="5"/>
  <c r="BE203" i="5"/>
  <c r="BE220" i="5"/>
  <c r="BE224" i="5"/>
  <c r="BE226" i="5"/>
  <c r="BE233" i="5"/>
  <c r="BE273" i="5"/>
  <c r="BE285" i="5"/>
  <c r="BE291" i="5"/>
  <c r="BE293" i="5"/>
  <c r="BE321" i="5"/>
  <c r="BE327" i="5"/>
  <c r="BE329" i="5"/>
  <c r="BE159" i="6"/>
  <c r="BE161" i="6"/>
  <c r="BE176" i="6"/>
  <c r="E85" i="7"/>
  <c r="J89" i="7"/>
  <c r="BE140" i="7"/>
  <c r="BE227" i="7"/>
  <c r="BE238" i="7"/>
  <c r="BE239" i="7"/>
  <c r="BE299" i="7"/>
  <c r="BE314" i="7"/>
  <c r="BK322" i="7"/>
  <c r="J322" i="7" s="1"/>
  <c r="J102" i="7" s="1"/>
  <c r="E85" i="8"/>
  <c r="BE131" i="8"/>
  <c r="BE141" i="8"/>
  <c r="BK132" i="8"/>
  <c r="J132" i="8"/>
  <c r="J100" i="8" s="1"/>
  <c r="BK130" i="9"/>
  <c r="J130" i="9"/>
  <c r="J99" i="9"/>
  <c r="J89" i="10"/>
  <c r="BE129" i="10"/>
  <c r="BE133" i="10"/>
  <c r="BK140" i="10"/>
  <c r="J140" i="10" s="1"/>
  <c r="J104" i="10" s="1"/>
  <c r="BE139" i="11"/>
  <c r="BE141" i="11"/>
  <c r="F92" i="12"/>
  <c r="BE139" i="12"/>
  <c r="BK132" i="12"/>
  <c r="J132" i="12"/>
  <c r="J100" i="12" s="1"/>
  <c r="J115" i="2"/>
  <c r="F118" i="2"/>
  <c r="BE127" i="2"/>
  <c r="BE139" i="2"/>
  <c r="BE149" i="2"/>
  <c r="BE170" i="2"/>
  <c r="F92" i="3"/>
  <c r="BE126" i="3"/>
  <c r="BE167" i="3"/>
  <c r="BE201" i="3"/>
  <c r="BE229" i="3"/>
  <c r="BE246" i="3"/>
  <c r="BE259" i="3"/>
  <c r="BE290" i="3"/>
  <c r="BE296" i="3"/>
  <c r="BE300" i="3"/>
  <c r="BE309" i="3"/>
  <c r="BE318" i="3"/>
  <c r="BE337" i="3"/>
  <c r="J117" i="4"/>
  <c r="F120" i="4"/>
  <c r="BE146" i="4"/>
  <c r="BE158" i="4"/>
  <c r="BE178" i="4"/>
  <c r="BE196" i="4"/>
  <c r="F92" i="5"/>
  <c r="BE130" i="5"/>
  <c r="BE134" i="5"/>
  <c r="BE194" i="5"/>
  <c r="BE211" i="5"/>
  <c r="BE217" i="5"/>
  <c r="BE225" i="5"/>
  <c r="BE244" i="5"/>
  <c r="BE246" i="5"/>
  <c r="BE280" i="5"/>
  <c r="BE316" i="5"/>
  <c r="BE343" i="5"/>
  <c r="BE127" i="6"/>
  <c r="BK175" i="6"/>
  <c r="J175" i="6" s="1"/>
  <c r="J100" i="6" s="1"/>
  <c r="BE170" i="7"/>
  <c r="BE176" i="7"/>
  <c r="BE211" i="7"/>
  <c r="BE214" i="7"/>
  <c r="BE307" i="7"/>
  <c r="BE312" i="7"/>
  <c r="BE133" i="8"/>
  <c r="BE141" i="9"/>
  <c r="BE143" i="9"/>
  <c r="BE145" i="9"/>
  <c r="BK136" i="9"/>
  <c r="J136" i="9"/>
  <c r="J102" i="9"/>
  <c r="BE135" i="10"/>
  <c r="BE137" i="10"/>
  <c r="BK132" i="10"/>
  <c r="J132" i="10"/>
  <c r="J100" i="10"/>
  <c r="BE135" i="11"/>
  <c r="BE137" i="11"/>
  <c r="BE145" i="12"/>
  <c r="BE144" i="2"/>
  <c r="BE151" i="2"/>
  <c r="BE155" i="2"/>
  <c r="BE167" i="2"/>
  <c r="BK169" i="2"/>
  <c r="J169" i="2" s="1"/>
  <c r="J100" i="2" s="1"/>
  <c r="BE144" i="3"/>
  <c r="BE147" i="3"/>
  <c r="BE150" i="3"/>
  <c r="BE161" i="3"/>
  <c r="BE175" i="3"/>
  <c r="BE184" i="3"/>
  <c r="BE206" i="3"/>
  <c r="BE217" i="3"/>
  <c r="BE239" i="3"/>
  <c r="BE248" i="3"/>
  <c r="BE249" i="3"/>
  <c r="BE262" i="3"/>
  <c r="BE313" i="3"/>
  <c r="BE340" i="3"/>
  <c r="BK328" i="3"/>
  <c r="J328" i="3" s="1"/>
  <c r="J101" i="3" s="1"/>
  <c r="BE132" i="4"/>
  <c r="BE151" i="4"/>
  <c r="BE156" i="4"/>
  <c r="BE169" i="4"/>
  <c r="BE190" i="4"/>
  <c r="BE149" i="5"/>
  <c r="BE166" i="5"/>
  <c r="BE170" i="5"/>
  <c r="BE229" i="5"/>
  <c r="BE240" i="5"/>
  <c r="BE261" i="5"/>
  <c r="BE275" i="5"/>
  <c r="BE310" i="5"/>
  <c r="BE323" i="5"/>
  <c r="BE334" i="5"/>
  <c r="J89" i="6"/>
  <c r="BE124" i="6"/>
  <c r="BE133" i="6"/>
  <c r="BE157" i="6"/>
  <c r="BE171" i="6"/>
  <c r="BK180" i="6"/>
  <c r="J180" i="6" s="1"/>
  <c r="J101" i="6" s="1"/>
  <c r="F92" i="7"/>
  <c r="BE129" i="7"/>
  <c r="BE130" i="7"/>
  <c r="BE139" i="7"/>
  <c r="BE190" i="7"/>
  <c r="BE205" i="7"/>
  <c r="BE217" i="7"/>
  <c r="BE218" i="7"/>
  <c r="BE219" i="7"/>
  <c r="BE223" i="7"/>
  <c r="BE232" i="7"/>
  <c r="BE235" i="7"/>
  <c r="BE236" i="7"/>
  <c r="BE281" i="7"/>
  <c r="BE282" i="7"/>
  <c r="E85" i="9"/>
  <c r="F92" i="9"/>
  <c r="BK134" i="9"/>
  <c r="J134" i="9" s="1"/>
  <c r="J101" i="9" s="1"/>
  <c r="F92" i="10"/>
  <c r="BE145" i="10"/>
  <c r="BK136" i="10"/>
  <c r="J136" i="10" s="1"/>
  <c r="J102" i="10" s="1"/>
  <c r="BK136" i="11"/>
  <c r="J136" i="11" s="1"/>
  <c r="J102" i="11" s="1"/>
  <c r="E85" i="2"/>
  <c r="BE163" i="2"/>
  <c r="BE165" i="2"/>
  <c r="BE130" i="3"/>
  <c r="BE138" i="3"/>
  <c r="BE159" i="3"/>
  <c r="BE163" i="3"/>
  <c r="BE173" i="3"/>
  <c r="BE186" i="3"/>
  <c r="BE190" i="3"/>
  <c r="BE225" i="3"/>
  <c r="BE231" i="3"/>
  <c r="BE234" i="3"/>
  <c r="BE243" i="3"/>
  <c r="BE245" i="3"/>
  <c r="BE247" i="3"/>
  <c r="BE138" i="4"/>
  <c r="BE162" i="4"/>
  <c r="BE173" i="4"/>
  <c r="BE188" i="4"/>
  <c r="BE127" i="5"/>
  <c r="BE133" i="5"/>
  <c r="BE143" i="5"/>
  <c r="BE146" i="5"/>
  <c r="BE155" i="5"/>
  <c r="BE208" i="5"/>
  <c r="BE214" i="5"/>
  <c r="BE239" i="5"/>
  <c r="BE243" i="5"/>
  <c r="BE289" i="5"/>
  <c r="BE324" i="5"/>
  <c r="BE332" i="5"/>
  <c r="BE169" i="6"/>
  <c r="BE181" i="6"/>
  <c r="BE132" i="7"/>
  <c r="BE134" i="7"/>
  <c r="BE142" i="7"/>
  <c r="BE152" i="7"/>
  <c r="BE180" i="7"/>
  <c r="BE222" i="7"/>
  <c r="BE262" i="7"/>
  <c r="BE268" i="7"/>
  <c r="F92" i="8"/>
  <c r="J120" i="8"/>
  <c r="BE137" i="8"/>
  <c r="BK128" i="8"/>
  <c r="J128" i="8" s="1"/>
  <c r="J98" i="8" s="1"/>
  <c r="BK140" i="9"/>
  <c r="J140" i="9"/>
  <c r="J104" i="9" s="1"/>
  <c r="BE131" i="10"/>
  <c r="BE141" i="10"/>
  <c r="F123" i="11"/>
  <c r="BE129" i="11"/>
  <c r="BK130" i="11"/>
  <c r="J130" i="11"/>
  <c r="J99" i="11"/>
  <c r="BK138" i="11"/>
  <c r="J138" i="11" s="1"/>
  <c r="J103" i="11" s="1"/>
  <c r="J120" i="12"/>
  <c r="BE131" i="13"/>
  <c r="BE137" i="13"/>
  <c r="BE256" i="5"/>
  <c r="BE287" i="5"/>
  <c r="BE301" i="5"/>
  <c r="BE314" i="5"/>
  <c r="BE318" i="5"/>
  <c r="BE330" i="5"/>
  <c r="BE339" i="5"/>
  <c r="E111" i="6"/>
  <c r="BE139" i="6"/>
  <c r="BE144" i="6"/>
  <c r="BE151" i="6"/>
  <c r="BE153" i="6"/>
  <c r="BE165" i="6"/>
  <c r="BE149" i="7"/>
  <c r="BE155" i="7"/>
  <c r="BE162" i="7"/>
  <c r="BE184" i="7"/>
  <c r="BE188" i="7"/>
  <c r="BE202" i="7"/>
  <c r="BE208" i="7"/>
  <c r="BE139" i="8"/>
  <c r="BK130" i="8"/>
  <c r="J130" i="8" s="1"/>
  <c r="J99" i="8" s="1"/>
  <c r="BK138" i="8"/>
  <c r="J138" i="8"/>
  <c r="J103" i="8" s="1"/>
  <c r="BK144" i="8"/>
  <c r="J144" i="8"/>
  <c r="J106" i="8"/>
  <c r="BE133" i="9"/>
  <c r="BE137" i="9"/>
  <c r="BK144" i="9"/>
  <c r="J144" i="9"/>
  <c r="J106" i="9" s="1"/>
  <c r="BE143" i="10"/>
  <c r="BE137" i="12"/>
  <c r="BE141" i="12"/>
  <c r="BK128" i="12"/>
  <c r="J128" i="12" s="1"/>
  <c r="J98" i="12" s="1"/>
  <c r="BE231" i="7"/>
  <c r="BE233" i="7"/>
  <c r="BE290" i="7"/>
  <c r="BE301" i="7"/>
  <c r="BE303" i="7"/>
  <c r="BE135" i="8"/>
  <c r="BK134" i="8"/>
  <c r="J134" i="8"/>
  <c r="J101" i="8"/>
  <c r="BK142" i="8"/>
  <c r="J142" i="8" s="1"/>
  <c r="J105" i="8" s="1"/>
  <c r="BK142" i="9"/>
  <c r="J142" i="9" s="1"/>
  <c r="J105" i="9" s="1"/>
  <c r="E85" i="10"/>
  <c r="BK144" i="10"/>
  <c r="J144" i="10" s="1"/>
  <c r="J106" i="10" s="1"/>
  <c r="E85" i="11"/>
  <c r="BE133" i="12"/>
  <c r="BK134" i="12"/>
  <c r="J134" i="12" s="1"/>
  <c r="J101" i="12" s="1"/>
  <c r="J89" i="13"/>
  <c r="BE133" i="13"/>
  <c r="BE141" i="13"/>
  <c r="BK128" i="11"/>
  <c r="J128" i="11"/>
  <c r="J98" i="11" s="1"/>
  <c r="BK142" i="12"/>
  <c r="J142" i="12"/>
  <c r="J105" i="12"/>
  <c r="E85" i="13"/>
  <c r="F92" i="13"/>
  <c r="BE139" i="13"/>
  <c r="E113" i="3"/>
  <c r="BE165" i="3"/>
  <c r="BE232" i="3"/>
  <c r="BE233" i="3"/>
  <c r="BE235" i="3"/>
  <c r="BE256" i="3"/>
  <c r="BE274" i="3"/>
  <c r="BE284" i="3"/>
  <c r="BE126" i="4"/>
  <c r="BE141" i="4"/>
  <c r="BE160" i="4"/>
  <c r="BE164" i="4"/>
  <c r="BE175" i="4"/>
  <c r="BK192" i="4"/>
  <c r="J192" i="4" s="1"/>
  <c r="J102" i="4" s="1"/>
  <c r="BE152" i="5"/>
  <c r="BE164" i="5"/>
  <c r="BE168" i="5"/>
  <c r="BE180" i="5"/>
  <c r="BE186" i="5"/>
  <c r="BE222" i="5"/>
  <c r="BE223" i="5"/>
  <c r="BE227" i="5"/>
  <c r="BE245" i="5"/>
  <c r="BE271" i="5"/>
  <c r="BE278" i="5"/>
  <c r="BE297" i="5"/>
  <c r="BE302" i="5"/>
  <c r="BE346" i="5"/>
  <c r="BE348" i="5"/>
  <c r="F92" i="6"/>
  <c r="BE141" i="7"/>
  <c r="BE164" i="7"/>
  <c r="BE166" i="7"/>
  <c r="BE172" i="7"/>
  <c r="BE220" i="7"/>
  <c r="BE221" i="7"/>
  <c r="BE249" i="7"/>
  <c r="BE260" i="7"/>
  <c r="BE326" i="7"/>
  <c r="BE328" i="7"/>
  <c r="BK140" i="8"/>
  <c r="J140" i="8"/>
  <c r="J104" i="8"/>
  <c r="J120" i="9"/>
  <c r="BE139" i="10"/>
  <c r="BK128" i="10"/>
  <c r="BE143" i="11"/>
  <c r="BK134" i="11"/>
  <c r="J134" i="11" s="1"/>
  <c r="J101" i="11" s="1"/>
  <c r="BK142" i="11"/>
  <c r="J142" i="11" s="1"/>
  <c r="J105" i="11" s="1"/>
  <c r="E85" i="12"/>
  <c r="BE266" i="7"/>
  <c r="BE272" i="7"/>
  <c r="BE297" i="7"/>
  <c r="BE298" i="7"/>
  <c r="BE304" i="7"/>
  <c r="BE129" i="9"/>
  <c r="BK132" i="9"/>
  <c r="J132" i="9"/>
  <c r="J100" i="9"/>
  <c r="BE145" i="11"/>
  <c r="BK132" i="11"/>
  <c r="J132" i="11"/>
  <c r="J100" i="11"/>
  <c r="BK144" i="12"/>
  <c r="J144" i="12" s="1"/>
  <c r="J106" i="12" s="1"/>
  <c r="BE277" i="7"/>
  <c r="BE310" i="7"/>
  <c r="BE323" i="7"/>
  <c r="BE131" i="9"/>
  <c r="BE135" i="9"/>
  <c r="BE139" i="9"/>
  <c r="BK138" i="9"/>
  <c r="J138" i="9"/>
  <c r="J103" i="9"/>
  <c r="BK130" i="10"/>
  <c r="J130" i="10" s="1"/>
  <c r="J99" i="10" s="1"/>
  <c r="BK134" i="10"/>
  <c r="J134" i="10" s="1"/>
  <c r="J101" i="10" s="1"/>
  <c r="BE145" i="13"/>
  <c r="BE185" i="4"/>
  <c r="BE129" i="5"/>
  <c r="BE132" i="5"/>
  <c r="BE140" i="5"/>
  <c r="BE141" i="5"/>
  <c r="BE160" i="5"/>
  <c r="BE174" i="5"/>
  <c r="BE176" i="5"/>
  <c r="BE196" i="5"/>
  <c r="BE228" i="5"/>
  <c r="BE237" i="5"/>
  <c r="BE238" i="5"/>
  <c r="BE241" i="5"/>
  <c r="BE242" i="5"/>
  <c r="BE253" i="5"/>
  <c r="BE259" i="5"/>
  <c r="BE268" i="5"/>
  <c r="BE319" i="5"/>
  <c r="BE130" i="6"/>
  <c r="BE127" i="7"/>
  <c r="BE131" i="7"/>
  <c r="BE143" i="7"/>
  <c r="BE146" i="7"/>
  <c r="BE160" i="7"/>
  <c r="BE192" i="7"/>
  <c r="BE234" i="7"/>
  <c r="BE237" i="7"/>
  <c r="BE240" i="7"/>
  <c r="BE256" i="7"/>
  <c r="BE258" i="7"/>
  <c r="BE273" i="7"/>
  <c r="BE294" i="7"/>
  <c r="BE296" i="7"/>
  <c r="BE309" i="7"/>
  <c r="BE129" i="8"/>
  <c r="BK128" i="9"/>
  <c r="J128" i="9"/>
  <c r="J98" i="9" s="1"/>
  <c r="BK138" i="10"/>
  <c r="J138" i="10"/>
  <c r="J103" i="10"/>
  <c r="J89" i="11"/>
  <c r="BE129" i="12"/>
  <c r="BE131" i="12"/>
  <c r="BE135" i="12"/>
  <c r="BE143" i="12"/>
  <c r="BK136" i="12"/>
  <c r="J136" i="12"/>
  <c r="J102" i="12"/>
  <c r="BK140" i="12"/>
  <c r="J140" i="12" s="1"/>
  <c r="J104" i="12" s="1"/>
  <c r="BE129" i="13"/>
  <c r="BE135" i="13"/>
  <c r="BE143" i="13"/>
  <c r="BK132" i="13"/>
  <c r="J132" i="13"/>
  <c r="J100" i="13" s="1"/>
  <c r="BK144" i="13"/>
  <c r="J144" i="13"/>
  <c r="J106" i="13"/>
  <c r="BE157" i="2"/>
  <c r="BE159" i="2"/>
  <c r="BE173" i="2"/>
  <c r="BK172" i="2"/>
  <c r="J172" i="2" s="1"/>
  <c r="J101" i="2" s="1"/>
  <c r="BE129" i="3"/>
  <c r="BE131" i="3"/>
  <c r="BE135" i="3"/>
  <c r="BE136" i="3"/>
  <c r="BE141" i="3"/>
  <c r="BE171" i="3"/>
  <c r="BE196" i="3"/>
  <c r="BE271" i="3"/>
  <c r="BE278" i="3"/>
  <c r="BE280" i="3"/>
  <c r="BE286" i="3"/>
  <c r="BE301" i="3"/>
  <c r="BE316" i="3"/>
  <c r="BE320" i="3"/>
  <c r="BE329" i="3"/>
  <c r="BE332" i="3"/>
  <c r="BE129" i="4"/>
  <c r="BE135" i="4"/>
  <c r="BE154" i="4"/>
  <c r="BE183" i="4"/>
  <c r="BE193" i="4"/>
  <c r="BE131" i="5"/>
  <c r="BE142" i="5"/>
  <c r="BE184" i="5"/>
  <c r="BE221" i="5"/>
  <c r="BE317" i="5"/>
  <c r="BK342" i="5"/>
  <c r="J342" i="5" s="1"/>
  <c r="J102" i="5" s="1"/>
  <c r="BE136" i="6"/>
  <c r="BE149" i="6"/>
  <c r="BE133" i="7"/>
  <c r="BE138" i="7"/>
  <c r="BE197" i="7"/>
  <c r="BE215" i="7"/>
  <c r="BE216" i="7"/>
  <c r="BE247" i="7"/>
  <c r="BE319" i="7"/>
  <c r="BE143" i="8"/>
  <c r="BE145" i="8"/>
  <c r="BK136" i="8"/>
  <c r="J136" i="8"/>
  <c r="J102" i="8" s="1"/>
  <c r="BK142" i="10"/>
  <c r="J142" i="10"/>
  <c r="J105" i="10"/>
  <c r="BE131" i="11"/>
  <c r="BE133" i="11"/>
  <c r="BK140" i="11"/>
  <c r="J140" i="11"/>
  <c r="J104" i="11" s="1"/>
  <c r="BK144" i="11"/>
  <c r="J144" i="11"/>
  <c r="J106" i="11"/>
  <c r="BK130" i="12"/>
  <c r="J130" i="12" s="1"/>
  <c r="J99" i="12" s="1"/>
  <c r="BK138" i="12"/>
  <c r="J138" i="12" s="1"/>
  <c r="J103" i="12" s="1"/>
  <c r="BK128" i="13"/>
  <c r="J128" i="13"/>
  <c r="J98" i="13" s="1"/>
  <c r="BK130" i="13"/>
  <c r="J130" i="13"/>
  <c r="J99" i="13"/>
  <c r="BK134" i="13"/>
  <c r="J134" i="13" s="1"/>
  <c r="J101" i="13" s="1"/>
  <c r="BK136" i="13"/>
  <c r="J136" i="13" s="1"/>
  <c r="J102" i="13" s="1"/>
  <c r="BK138" i="13"/>
  <c r="J138" i="13"/>
  <c r="J103" i="13" s="1"/>
  <c r="BK140" i="13"/>
  <c r="J140" i="13"/>
  <c r="J104" i="13"/>
  <c r="BK142" i="13"/>
  <c r="J142" i="13" s="1"/>
  <c r="J105" i="13" s="1"/>
  <c r="J34" i="2"/>
  <c r="AW95" i="1" s="1"/>
  <c r="F35" i="5"/>
  <c r="BB98" i="1"/>
  <c r="F35" i="7"/>
  <c r="BB100" i="1" s="1"/>
  <c r="F37" i="13"/>
  <c r="BD106" i="1"/>
  <c r="F34" i="3"/>
  <c r="BA96" i="1" s="1"/>
  <c r="F35" i="4"/>
  <c r="BB97" i="1"/>
  <c r="F37" i="7"/>
  <c r="BD100" i="1" s="1"/>
  <c r="J34" i="8"/>
  <c r="AW101" i="1"/>
  <c r="F36" i="5"/>
  <c r="BC98" i="1" s="1"/>
  <c r="F37" i="8"/>
  <c r="BD101" i="1"/>
  <c r="F34" i="2"/>
  <c r="BA95" i="1" s="1"/>
  <c r="J34" i="7"/>
  <c r="AW100" i="1" s="1"/>
  <c r="F36" i="13"/>
  <c r="BC106" i="1" s="1"/>
  <c r="F34" i="12"/>
  <c r="BA105" i="1" s="1"/>
  <c r="J34" i="4"/>
  <c r="AW97" i="1" s="1"/>
  <c r="F36" i="11"/>
  <c r="BC104" i="1" s="1"/>
  <c r="F37" i="4"/>
  <c r="BD97" i="1" s="1"/>
  <c r="F35" i="2"/>
  <c r="BB95" i="1" s="1"/>
  <c r="J34" i="12"/>
  <c r="AW105" i="1" s="1"/>
  <c r="F36" i="9"/>
  <c r="BC102" i="1" s="1"/>
  <c r="F35" i="12"/>
  <c r="BB105" i="1" s="1"/>
  <c r="F34" i="4"/>
  <c r="BA97" i="1" s="1"/>
  <c r="J34" i="11"/>
  <c r="AW104" i="1" s="1"/>
  <c r="F34" i="11"/>
  <c r="BA104" i="1" s="1"/>
  <c r="F37" i="10"/>
  <c r="BD103" i="1" s="1"/>
  <c r="F35" i="6"/>
  <c r="BB99" i="1" s="1"/>
  <c r="J34" i="13"/>
  <c r="AW106" i="1" s="1"/>
  <c r="F35" i="3"/>
  <c r="BB96" i="1" s="1"/>
  <c r="F36" i="7"/>
  <c r="BC100" i="1" s="1"/>
  <c r="F37" i="6"/>
  <c r="BD99" i="1" s="1"/>
  <c r="F37" i="9"/>
  <c r="BD102" i="1" s="1"/>
  <c r="F34" i="8"/>
  <c r="BA101" i="1" s="1"/>
  <c r="F35" i="10"/>
  <c r="BB103" i="1" s="1"/>
  <c r="F35" i="13"/>
  <c r="BB106" i="1" s="1"/>
  <c r="F36" i="4"/>
  <c r="BC97" i="1" s="1"/>
  <c r="F36" i="6"/>
  <c r="BC99" i="1" s="1"/>
  <c r="J34" i="3"/>
  <c r="AW96" i="1" s="1"/>
  <c r="F37" i="5"/>
  <c r="BD98" i="1" s="1"/>
  <c r="J34" i="6"/>
  <c r="AW99" i="1" s="1"/>
  <c r="F35" i="11"/>
  <c r="BB104" i="1" s="1"/>
  <c r="F34" i="9"/>
  <c r="BA102" i="1" s="1"/>
  <c r="F34" i="7"/>
  <c r="BA100" i="1" s="1"/>
  <c r="J34" i="9"/>
  <c r="AW102" i="1" s="1"/>
  <c r="F34" i="13"/>
  <c r="BA106" i="1" s="1"/>
  <c r="F36" i="12"/>
  <c r="BC105" i="1" s="1"/>
  <c r="F37" i="3"/>
  <c r="BD96" i="1" s="1"/>
  <c r="F37" i="12"/>
  <c r="BD105" i="1" s="1"/>
  <c r="F35" i="8"/>
  <c r="BB101" i="1" s="1"/>
  <c r="F37" i="2"/>
  <c r="BD95" i="1" s="1"/>
  <c r="F35" i="9"/>
  <c r="BB102" i="1" s="1"/>
  <c r="F36" i="2"/>
  <c r="BC95" i="1" s="1"/>
  <c r="F36" i="3"/>
  <c r="BC96" i="1" s="1"/>
  <c r="J34" i="5"/>
  <c r="AW98" i="1" s="1"/>
  <c r="F36" i="8"/>
  <c r="BC101" i="1" s="1"/>
  <c r="F37" i="11"/>
  <c r="BD104" i="1" s="1"/>
  <c r="F34" i="5"/>
  <c r="BA98" i="1" s="1"/>
  <c r="F36" i="10"/>
  <c r="BC103" i="1" s="1"/>
  <c r="F34" i="10"/>
  <c r="BA103" i="1" s="1"/>
  <c r="F34" i="6"/>
  <c r="BA99" i="1" s="1"/>
  <c r="J34" i="10"/>
  <c r="AW103" i="1" s="1"/>
  <c r="R124" i="7" l="1"/>
  <c r="BK127" i="10"/>
  <c r="J127" i="10" s="1"/>
  <c r="J97" i="10" s="1"/>
  <c r="P125" i="5"/>
  <c r="P124" i="5"/>
  <c r="AU98" i="1"/>
  <c r="P122" i="6"/>
  <c r="P121" i="6" s="1"/>
  <c r="AU99" i="1" s="1"/>
  <c r="R122" i="6"/>
  <c r="R121" i="6"/>
  <c r="P124" i="3"/>
  <c r="P123" i="3"/>
  <c r="AU96" i="1"/>
  <c r="T125" i="5"/>
  <c r="T124" i="5" s="1"/>
  <c r="P124" i="4"/>
  <c r="P123" i="4" s="1"/>
  <c r="AU97" i="1" s="1"/>
  <c r="BK124" i="3"/>
  <c r="J124" i="3"/>
  <c r="J97" i="3"/>
  <c r="P125" i="7"/>
  <c r="P124" i="7" s="1"/>
  <c r="AU100" i="1" s="1"/>
  <c r="R124" i="4"/>
  <c r="R123" i="4"/>
  <c r="R122" i="2"/>
  <c r="R121" i="2" s="1"/>
  <c r="BK122" i="6"/>
  <c r="BK121" i="6"/>
  <c r="J121" i="6" s="1"/>
  <c r="J30" i="6" s="1"/>
  <c r="AG99" i="1" s="1"/>
  <c r="BK122" i="2"/>
  <c r="J122" i="2" s="1"/>
  <c r="J97" i="2" s="1"/>
  <c r="J331" i="3"/>
  <c r="J103" i="3"/>
  <c r="BK125" i="5"/>
  <c r="J125" i="5" s="1"/>
  <c r="J97" i="5" s="1"/>
  <c r="BK127" i="8"/>
  <c r="J127" i="8"/>
  <c r="J97" i="8" s="1"/>
  <c r="BK127" i="12"/>
  <c r="J127" i="12"/>
  <c r="J97" i="12"/>
  <c r="J125" i="3"/>
  <c r="J98" i="3" s="1"/>
  <c r="BK124" i="4"/>
  <c r="BK123" i="4"/>
  <c r="J123" i="4" s="1"/>
  <c r="J30" i="4" s="1"/>
  <c r="AG97" i="1" s="1"/>
  <c r="AN97" i="1" s="1"/>
  <c r="J123" i="6"/>
  <c r="J98" i="6"/>
  <c r="BK127" i="9"/>
  <c r="BK126" i="9" s="1"/>
  <c r="J126" i="9" s="1"/>
  <c r="J96" i="9" s="1"/>
  <c r="BK344" i="5"/>
  <c r="J344" i="5" s="1"/>
  <c r="J103" i="5" s="1"/>
  <c r="BK324" i="7"/>
  <c r="J324" i="7"/>
  <c r="J103" i="7" s="1"/>
  <c r="BK125" i="7"/>
  <c r="J125" i="7"/>
  <c r="J97" i="7"/>
  <c r="J128" i="10"/>
  <c r="J98" i="10" s="1"/>
  <c r="BK127" i="11"/>
  <c r="BK126" i="11"/>
  <c r="J126" i="11" s="1"/>
  <c r="J96" i="11" s="1"/>
  <c r="BK127" i="13"/>
  <c r="BK126" i="13" s="1"/>
  <c r="J126" i="13" s="1"/>
  <c r="J30" i="13" s="1"/>
  <c r="AG106" i="1" s="1"/>
  <c r="F33" i="2"/>
  <c r="AZ95" i="1"/>
  <c r="BD94" i="1"/>
  <c r="W33" i="1" s="1"/>
  <c r="J33" i="4"/>
  <c r="AV97" i="1" s="1"/>
  <c r="AT97" i="1" s="1"/>
  <c r="F33" i="4"/>
  <c r="AZ97" i="1"/>
  <c r="J33" i="6"/>
  <c r="AV99" i="1" s="1"/>
  <c r="AT99" i="1" s="1"/>
  <c r="F33" i="13"/>
  <c r="AZ106" i="1" s="1"/>
  <c r="J33" i="12"/>
  <c r="AV105" i="1"/>
  <c r="AT105" i="1"/>
  <c r="F33" i="10"/>
  <c r="AZ103" i="1"/>
  <c r="F33" i="3"/>
  <c r="AZ96" i="1" s="1"/>
  <c r="BB94" i="1"/>
  <c r="AX94" i="1"/>
  <c r="F33" i="9"/>
  <c r="AZ102" i="1" s="1"/>
  <c r="J33" i="13"/>
  <c r="AV106" i="1" s="1"/>
  <c r="AT106" i="1" s="1"/>
  <c r="F33" i="7"/>
  <c r="AZ100" i="1" s="1"/>
  <c r="BC94" i="1"/>
  <c r="AY94" i="1"/>
  <c r="F33" i="12"/>
  <c r="AZ105" i="1" s="1"/>
  <c r="J33" i="8"/>
  <c r="AV101" i="1"/>
  <c r="AT101" i="1" s="1"/>
  <c r="J33" i="5"/>
  <c r="AV98" i="1" s="1"/>
  <c r="AT98" i="1" s="1"/>
  <c r="F33" i="8"/>
  <c r="AZ101" i="1"/>
  <c r="J33" i="10"/>
  <c r="AV103" i="1"/>
  <c r="AT103" i="1" s="1"/>
  <c r="J33" i="3"/>
  <c r="AV96" i="1" s="1"/>
  <c r="AT96" i="1" s="1"/>
  <c r="J33" i="9"/>
  <c r="AV102" i="1" s="1"/>
  <c r="AT102" i="1" s="1"/>
  <c r="F33" i="5"/>
  <c r="AZ98" i="1" s="1"/>
  <c r="J33" i="2"/>
  <c r="AV95" i="1"/>
  <c r="AT95" i="1" s="1"/>
  <c r="F33" i="6"/>
  <c r="AZ99" i="1" s="1"/>
  <c r="F33" i="11"/>
  <c r="AZ104" i="1" s="1"/>
  <c r="J33" i="11"/>
  <c r="AV104" i="1" s="1"/>
  <c r="AT104" i="1" s="1"/>
  <c r="BA94" i="1"/>
  <c r="W30" i="1" s="1"/>
  <c r="J33" i="7"/>
  <c r="AV100" i="1"/>
  <c r="AT100" i="1"/>
  <c r="J39" i="4" l="1"/>
  <c r="J39" i="6"/>
  <c r="J39" i="13"/>
  <c r="J96" i="4"/>
  <c r="J124" i="4"/>
  <c r="J97" i="4" s="1"/>
  <c r="BK124" i="5"/>
  <c r="J124" i="5" s="1"/>
  <c r="J30" i="5" s="1"/>
  <c r="AG98" i="1" s="1"/>
  <c r="AN98" i="1" s="1"/>
  <c r="J96" i="6"/>
  <c r="J122" i="6"/>
  <c r="J97" i="6"/>
  <c r="BK124" i="7"/>
  <c r="J124" i="7" s="1"/>
  <c r="J30" i="7" s="1"/>
  <c r="AG100" i="1" s="1"/>
  <c r="AN100" i="1" s="1"/>
  <c r="BK123" i="3"/>
  <c r="J123" i="3"/>
  <c r="J96" i="3"/>
  <c r="J127" i="9"/>
  <c r="J97" i="9" s="1"/>
  <c r="BK121" i="2"/>
  <c r="J121" i="2"/>
  <c r="J96" i="2" s="1"/>
  <c r="BK126" i="8"/>
  <c r="J126" i="8"/>
  <c r="J96" i="8"/>
  <c r="BK126" i="10"/>
  <c r="J126" i="10" s="1"/>
  <c r="J96" i="10" s="1"/>
  <c r="J127" i="11"/>
  <c r="J97" i="11" s="1"/>
  <c r="J96" i="13"/>
  <c r="J127" i="13"/>
  <c r="J97" i="13"/>
  <c r="BK126" i="12"/>
  <c r="J126" i="12" s="1"/>
  <c r="J96" i="12" s="1"/>
  <c r="AN99" i="1"/>
  <c r="AN106" i="1"/>
  <c r="AZ94" i="1"/>
  <c r="AV94" i="1" s="1"/>
  <c r="AK29" i="1" s="1"/>
  <c r="AU94" i="1"/>
  <c r="W32" i="1"/>
  <c r="J30" i="9"/>
  <c r="AG102" i="1"/>
  <c r="AN102" i="1" s="1"/>
  <c r="W31" i="1"/>
  <c r="AW94" i="1"/>
  <c r="AK30" i="1" s="1"/>
  <c r="J30" i="11"/>
  <c r="AG104" i="1"/>
  <c r="AN104" i="1"/>
  <c r="J96" i="5" l="1"/>
  <c r="J39" i="5"/>
  <c r="J96" i="7"/>
  <c r="J39" i="11"/>
  <c r="J39" i="7"/>
  <c r="J39" i="9"/>
  <c r="W29" i="1"/>
  <c r="J30" i="2"/>
  <c r="AG95" i="1" s="1"/>
  <c r="AN95" i="1" s="1"/>
  <c r="J30" i="3"/>
  <c r="AG96" i="1"/>
  <c r="AN96" i="1"/>
  <c r="J30" i="12"/>
  <c r="AG105" i="1"/>
  <c r="AN105" i="1"/>
  <c r="J30" i="8"/>
  <c r="AG101" i="1" s="1"/>
  <c r="AN101" i="1" s="1"/>
  <c r="AT94" i="1"/>
  <c r="J30" i="10"/>
  <c r="AG103" i="1" s="1"/>
  <c r="AN103" i="1" s="1"/>
  <c r="J39" i="10" l="1"/>
  <c r="J39" i="3"/>
  <c r="J39" i="2"/>
  <c r="J39" i="8"/>
  <c r="J39" i="12"/>
  <c r="AG94" i="1"/>
  <c r="AK26" i="1"/>
  <c r="AK35" i="1"/>
  <c r="AN94" i="1" l="1"/>
</calcChain>
</file>

<file path=xl/sharedStrings.xml><?xml version="1.0" encoding="utf-8"?>
<sst xmlns="http://schemas.openxmlformats.org/spreadsheetml/2006/main" count="12953" uniqueCount="991">
  <si>
    <t>Export Komplet</t>
  </si>
  <si>
    <t/>
  </si>
  <si>
    <t>2.0</t>
  </si>
  <si>
    <t>False</t>
  </si>
  <si>
    <t>{acae5f57-b1dc-47b7-8a52-a712fd8afcaa}</t>
  </si>
  <si>
    <t>&gt;&gt;  skryté sloupce  &lt;&lt;</t>
  </si>
  <si>
    <t>0,1</t>
  </si>
  <si>
    <t>21</t>
  </si>
  <si>
    <t>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</si>
  <si>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</si>
  <si>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</si>
  <si>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</si>
  <si>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</si>
  <si>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</si>
  <si>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</si>
  <si>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Chaloupsky401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</si>
  <si>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</si>
  <si>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</si>
  <si>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Sanace skalního svahu u stadionů v Trutnově</t>
  </si>
  <si>
    <t>KSO:</t>
  </si>
  <si>
    <t>CC-CZ:</t>
  </si>
  <si>
    <t>Místo:</t>
  </si>
  <si>
    <t>Trutnov</t>
  </si>
  <si>
    <t>Datum:</t>
  </si>
  <si>
    <t>11. 7. 2025</t>
  </si>
  <si>
    <t>Zadavatel:</t>
  </si>
  <si>
    <t>IČ:</t>
  </si>
  <si>
    <t>Město Trutnov, Slovanské nám. 165, Trutnov</t>
  </si>
  <si>
    <t>DIČ:</t>
  </si>
  <si>
    <t>Uchazeč:</t>
  </si>
  <si>
    <t>Vyplň údaj</t>
  </si>
  <si>
    <t>Projektant:</t>
  </si>
  <si>
    <t>ing. Jan Chaloupský, U hřiště 639, Trutnov</t>
  </si>
  <si>
    <t>True</t>
  </si>
  <si>
    <t>Zpracovatel:</t>
  </si>
  <si>
    <t>ing. V. Švehla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</si>
  <si>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</si>
  <si>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</si>
  <si>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</si>
  <si>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</si>
  <si>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</si>
  <si>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</si>
  <si>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</si>
  <si>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</si>
  <si>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</si>
  <si>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</si>
  <si>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</si>
  <si>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</si>
  <si>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</si>
  <si>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</si>
  <si>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</si>
  <si>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</si>
  <si>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</si>
  <si>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</si>
  <si>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</si>
  <si>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</si>
  <si>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</si>
  <si>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</si>
  <si>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</si>
  <si>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</si>
  <si>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</si>
  <si>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</si>
  <si>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</si>
  <si>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</si>
  <si>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</si>
  <si>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</si>
  <si>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</si>
  <si>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</si>
  <si>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</si>
  <si>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</si>
  <si>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</si>
  <si>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</si>
  <si>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</si>
  <si>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</si>
  <si>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</si>
  <si>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</si>
  <si>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</si>
  <si>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</si>
  <si>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</si>
  <si>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</si>
  <si>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</si>
  <si>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</si>
  <si>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</t>
  </si>
  <si>
    <t>I.etapa - neuznatelné náklady</t>
  </si>
  <si>
    <t>STA</t>
  </si>
  <si>
    <t>{e6052775-4f78-4102-bac0-1d0c023527a8}</t>
  </si>
  <si>
    <t>2</t>
  </si>
  <si>
    <t>I.etapa - uznatelné náklady</t>
  </si>
  <si>
    <t>{53a8f08d-9aa3-4f8e-9bc2-88957cfd4752}</t>
  </si>
  <si>
    <t>II.etapa - neuznatelné náklady</t>
  </si>
  <si>
    <t>{1e5bab6d-d641-4643-b1ec-de86a5eeb86c}</t>
  </si>
  <si>
    <t>22</t>
  </si>
  <si>
    <t>II.etapa - uznatelné náklady</t>
  </si>
  <si>
    <t>{0704a437-b5e9-4172-8f9c-4e94110b1699}</t>
  </si>
  <si>
    <t>31</t>
  </si>
  <si>
    <t>III.etapa - neuznatelné náklady</t>
  </si>
  <si>
    <t>{5ab368bc-9c6b-4330-849d-b8b7bce26a2b}</t>
  </si>
  <si>
    <t>32</t>
  </si>
  <si>
    <t>III.etapa - uznatelné náklady</t>
  </si>
  <si>
    <t>{aa5364c6-f92b-464a-a1c7-b2da1a6a26ac}</t>
  </si>
  <si>
    <t>411</t>
  </si>
  <si>
    <t>Vedlejší náklady - I.etapa - neuznatelné náklady</t>
  </si>
  <si>
    <t>{bb6852b1-3ad9-49b6-a651-436fd446b4f5}</t>
  </si>
  <si>
    <t>412</t>
  </si>
  <si>
    <t>Vedlejší náklady - I.etapa - uznatelné náklady</t>
  </si>
  <si>
    <t>{24f62462-f15d-4806-b34a-33d1ef56af82}</t>
  </si>
  <si>
    <t>421</t>
  </si>
  <si>
    <t>Vedlejší náklady - II.etapa - neuznatelné náklady</t>
  </si>
  <si>
    <t>{f6123001-ffbc-4f0c-a1c3-25de8196f251}</t>
  </si>
  <si>
    <t>422</t>
  </si>
  <si>
    <t>Vedlejší náklady - II.etapa - uznatelné náklady</t>
  </si>
  <si>
    <t>{4041b38a-f6f0-4952-b9ca-f2a3742af7ba}</t>
  </si>
  <si>
    <t>431</t>
  </si>
  <si>
    <t>Vedlejší náklady - III.etapa - neuznatelné náklady</t>
  </si>
  <si>
    <t>{fbba75a4-615b-4882-8552-90b2298fcac3}</t>
  </si>
  <si>
    <t>432</t>
  </si>
  <si>
    <t>Vedlejší náklady - III.etapa - uznatelné náklady</t>
  </si>
  <si>
    <t>{f1cddfab-2568-4ed6-a4e8-5fb1e635fc62}</t>
  </si>
  <si>
    <t>fig2</t>
  </si>
  <si>
    <t>odkopávka ručně v hor.1 a 2</t>
  </si>
  <si>
    <t>70</t>
  </si>
  <si>
    <t>fig4</t>
  </si>
  <si>
    <t>odkopávka strojně v hor. 1 a 2</t>
  </si>
  <si>
    <t>33,75</t>
  </si>
  <si>
    <t>KRYCÍ LIST SOUPISU PRACÍ</t>
  </si>
  <si>
    <t>fig5</t>
  </si>
  <si>
    <t>odkopávka strojně v hor.3</t>
  </si>
  <si>
    <t>Objekt:</t>
  </si>
  <si>
    <t>11 - I.etapa - neuznatelné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</si>
  <si>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</si>
  <si>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</si>
  <si>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</si>
  <si>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</si>
  <si>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</si>
  <si>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</si>
  <si>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</si>
  <si>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</si>
  <si>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</si>
  <si>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</si>
  <si>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</si>
  <si>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</si>
  <si>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</si>
  <si>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</si>
  <si>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</si>
  <si>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</si>
  <si>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</si>
  <si>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</si>
  <si>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</si>
  <si>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</si>
  <si>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</si>
  <si>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</si>
  <si>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</si>
  <si>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</si>
  <si>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</si>
  <si>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</si>
  <si>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</si>
  <si>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9</t>
  </si>
  <si>
    <t>K</t>
  </si>
  <si>
    <t>122111101</t>
  </si>
  <si>
    <t>Odkopávky a prokopávky v hornině třídy těžitelnosti I, skupiny 1 a 2 ručně</t>
  </si>
  <si>
    <t>m3</t>
  </si>
  <si>
    <t>CS ÚRS 2025 02</t>
  </si>
  <si>
    <t>4</t>
  </si>
  <si>
    <t>1497552538</t>
  </si>
  <si>
    <t>VV</t>
  </si>
  <si>
    <t>70                                         "1A"</t>
  </si>
  <si>
    <t>Mezisoučet</t>
  </si>
  <si>
    <t>3</t>
  </si>
  <si>
    <t>10</t>
  </si>
  <si>
    <t>122151103</t>
  </si>
  <si>
    <t>Odkopávky a prokopávky nezapažené v hornině třídy těžitelnosti I skupiny 1 a 2 objem do 100 m3 strojně</t>
  </si>
  <si>
    <t>990709611</t>
  </si>
  <si>
    <t>135,0*0,50*0,50                "odkopávka pro S1 a S2 - 50% hor. 1 a 2"</t>
  </si>
  <si>
    <t>122251103</t>
  </si>
  <si>
    <t>Odkopávky a prokopávky nezapažené v hornině třídy těžitelnosti I skupiny 3 objem do 100 m3 strojně</t>
  </si>
  <si>
    <t>46626339</t>
  </si>
  <si>
    <t>135,0*0,50*0,50                "odkopávka pro S1 a S2 - 50% hor. 3"</t>
  </si>
  <si>
    <t>43</t>
  </si>
  <si>
    <t>162211311</t>
  </si>
  <si>
    <t>Vodorovné přemístění výkopku z horniny třídy těžitelnosti I skupiny 1 až 3 stavebním kolečkem do 10 m</t>
  </si>
  <si>
    <t>2094482742</t>
  </si>
  <si>
    <t>44</t>
  </si>
  <si>
    <t>162211319</t>
  </si>
  <si>
    <t>Příplatek k vodorovnému přemístění výkopku z horniny třídy těžitelnosti I skupiny 1 až 3 stavebním kolečkem za každých dalších 10 m</t>
  </si>
  <si>
    <t>1778494235</t>
  </si>
  <si>
    <t>51</t>
  </si>
  <si>
    <t>162651112</t>
  </si>
  <si>
    <t>Vodorovné přemístění přes 4 000 do 5000 m výkopku/sypaniny z horniny třídy těžitelnosti I skupiny 1 až 3</t>
  </si>
  <si>
    <t>361105405</t>
  </si>
  <si>
    <t>55</t>
  </si>
  <si>
    <t>171201231</t>
  </si>
  <si>
    <t>Poplatek za uložení zeminy a kamení na recyklační skládce (skládkovné) kód odpadu 17 05 04</t>
  </si>
  <si>
    <t>t</t>
  </si>
  <si>
    <t>-1757772600</t>
  </si>
  <si>
    <t>fig2*1,800</t>
  </si>
  <si>
    <t>fig4*1,800</t>
  </si>
  <si>
    <t>fig5*1,800</t>
  </si>
  <si>
    <t>57</t>
  </si>
  <si>
    <t>181411133</t>
  </si>
  <si>
    <t>Založení parkového trávníku výsevem pl do 1000 m2 ve svahu přes 1:2 do 1:1</t>
  </si>
  <si>
    <t>m2</t>
  </si>
  <si>
    <t>-1805712404</t>
  </si>
  <si>
    <t xml:space="preserve">80,0          </t>
  </si>
  <si>
    <t>58</t>
  </si>
  <si>
    <t>M</t>
  </si>
  <si>
    <t>00572410</t>
  </si>
  <si>
    <t>osivo směs travní parková</t>
  </si>
  <si>
    <t>kg</t>
  </si>
  <si>
    <t>8</t>
  </si>
  <si>
    <t>-529216918</t>
  </si>
  <si>
    <t xml:space="preserve">80,0*0,025          </t>
  </si>
  <si>
    <t>61</t>
  </si>
  <si>
    <t>181951112</t>
  </si>
  <si>
    <t>Úprava pláně v hornině třídy těžitelnosti I skupiny 1 až 3 se zhutněním strojně</t>
  </si>
  <si>
    <t>925062101</t>
  </si>
  <si>
    <t>135,0                                    "S1"</t>
  </si>
  <si>
    <t>62</t>
  </si>
  <si>
    <t>182251101</t>
  </si>
  <si>
    <t>Svahování násypů strojně</t>
  </si>
  <si>
    <t>1969213720</t>
  </si>
  <si>
    <t>80,0                         "svahování"</t>
  </si>
  <si>
    <t>64</t>
  </si>
  <si>
    <t>182351023</t>
  </si>
  <si>
    <t>Rozprostření ornice pl do 100 m2 ve svahu přes 1:5 tl vrstvy do 200 mm strojně</t>
  </si>
  <si>
    <t>1397567283</t>
  </si>
  <si>
    <t>80,0                                              "podél komunikací"</t>
  </si>
  <si>
    <t>65</t>
  </si>
  <si>
    <t>10364100</t>
  </si>
  <si>
    <t>zemina pro terénní úpravy - tříděná</t>
  </si>
  <si>
    <t>-580175645</t>
  </si>
  <si>
    <t>80,0*0,20*1,500                              "podél komunikací"</t>
  </si>
  <si>
    <t>5</t>
  </si>
  <si>
    <t>Komunikace pozemní</t>
  </si>
  <si>
    <t>74</t>
  </si>
  <si>
    <t>564861011</t>
  </si>
  <si>
    <t>Podklad ze štěrkodrtě ŠD plochy do 100 m2 tl 200 mm</t>
  </si>
  <si>
    <t>-1041739549</t>
  </si>
  <si>
    <t>75</t>
  </si>
  <si>
    <t>564920412</t>
  </si>
  <si>
    <t>Podklad z asfaltového recyklátu plochy do 100 m2 tl 70 mm</t>
  </si>
  <si>
    <t>-1726892222</t>
  </si>
  <si>
    <t>76</t>
  </si>
  <si>
    <t>567121114</t>
  </si>
  <si>
    <t>Podklad ze směsi stmelené cementem SC C 3/4 (SC I) tl 150 mm</t>
  </si>
  <si>
    <t>-118731815</t>
  </si>
  <si>
    <t>Ostatní konstrukce a práce, bourání</t>
  </si>
  <si>
    <t>77</t>
  </si>
  <si>
    <t>919726122</t>
  </si>
  <si>
    <t>Geotextilie pro ochranu, separaci a filtraci netkaná měrná hm přes 200 do 300 g/m2</t>
  </si>
  <si>
    <t>1026502551</t>
  </si>
  <si>
    <t>998</t>
  </si>
  <si>
    <t>Přesun hmot</t>
  </si>
  <si>
    <t>84</t>
  </si>
  <si>
    <t>998153131</t>
  </si>
  <si>
    <t>Přesun hmot pro samostatné zdi a valy zděné z cihel, kamene, tvárnic nebo monolitické v do 12 m</t>
  </si>
  <si>
    <t>-593104422</t>
  </si>
  <si>
    <t>fig1</t>
  </si>
  <si>
    <t>výkop pro patky sloupků a táhel</t>
  </si>
  <si>
    <t>59,305</t>
  </si>
  <si>
    <t>195</t>
  </si>
  <si>
    <t>fig3</t>
  </si>
  <si>
    <t>odkopávka ručně v hor.3</t>
  </si>
  <si>
    <t>28,5</t>
  </si>
  <si>
    <t>12 - I.etapa - uznatelné náklady</t>
  </si>
  <si>
    <t xml:space="preserve">    2 - Zakládání</t>
  </si>
  <si>
    <t>PSV - Práce a dodávky PSV</t>
  </si>
  <si>
    <t xml:space="preserve">    783 - Dokončovací práce - nátěry</t>
  </si>
  <si>
    <t>111211201</t>
  </si>
  <si>
    <t>Odstranění křovin a stromů průměru kmene do 100 mm i s kořeny sklonu terénu přes 1:5 ručně</t>
  </si>
  <si>
    <t>153224884</t>
  </si>
  <si>
    <t>225,0                                   "1B"</t>
  </si>
  <si>
    <t>112151012</t>
  </si>
  <si>
    <t>Volné kácení stromů s rozřezáním a odvětvením D kmene přes 200 do 300 mm</t>
  </si>
  <si>
    <t>kus</t>
  </si>
  <si>
    <t>367444678</t>
  </si>
  <si>
    <t>112151013</t>
  </si>
  <si>
    <t>Volné kácení stromů s rozřezáním a odvětvením D kmene přes 300 do 400 mm</t>
  </si>
  <si>
    <t>547182088</t>
  </si>
  <si>
    <t>112151014</t>
  </si>
  <si>
    <t>Volné kácení stromů s rozřezáním a odvětvením D kmene přes 400 do 500 mm</t>
  </si>
  <si>
    <t>-1085754765</t>
  </si>
  <si>
    <t>112155311</t>
  </si>
  <si>
    <t>Štěpkování keřového porostu středně hustého s naložením</t>
  </si>
  <si>
    <t>1872676245</t>
  </si>
  <si>
    <t>750                                              "2A"</t>
  </si>
  <si>
    <t>225,0                                          "1B"</t>
  </si>
  <si>
    <t>6</t>
  </si>
  <si>
    <t>112211252</t>
  </si>
  <si>
    <t>Odstranění pařezů ručně D přes 0,2 do 0,3 m ve svahu přes 1:2 do 1:1 s odklizením a zasypáním</t>
  </si>
  <si>
    <t>1815060309</t>
  </si>
  <si>
    <t>7</t>
  </si>
  <si>
    <t>112211253</t>
  </si>
  <si>
    <t>Odstranění pařezů ručně D přes 0,3 do 0,4 m ve svahu přes 1:2 do 1:1 s odklizením a zasypáním</t>
  </si>
  <si>
    <t>-372106044</t>
  </si>
  <si>
    <t>112211254</t>
  </si>
  <si>
    <t>Odstranění pařezů ručně D přes 0,4 do 0,5 m ve svahu přes 1:2 do 1:1 s odklizením a zasypáním</t>
  </si>
  <si>
    <t>-704150997</t>
  </si>
  <si>
    <t>390*0,50                           "1B - 50%"</t>
  </si>
  <si>
    <t>190,0*0,30*0,50                "odkopání terénu - 30% - 50% hor. 1 a 2"</t>
  </si>
  <si>
    <t>122211101</t>
  </si>
  <si>
    <t>Odkopávky a prokopávky v hornině třídy těžitelnosti I, skupiny 3 ručně</t>
  </si>
  <si>
    <t>-360938663</t>
  </si>
  <si>
    <t>190,0*0,30*0,50                "odkopání terénu - 30% - 50% hor. 3"</t>
  </si>
  <si>
    <t>13</t>
  </si>
  <si>
    <t>131251100</t>
  </si>
  <si>
    <t>Hloubení jam nezapažených v hornině třídy těžitelnosti I skupiny 3 objem do 20 m3 strojně</t>
  </si>
  <si>
    <t>-2000223161</t>
  </si>
  <si>
    <t>0,9*1,3*1,0*29             "kotevní patka - sloupek - 5, var. A - 90%"</t>
  </si>
  <si>
    <t>0,7*1,25*1,0*29          "kotevní patka - táhlo - 5, var.A - 90%"</t>
  </si>
  <si>
    <t>2,0*2,0*2,5*0                "vsakovací galerie"</t>
  </si>
  <si>
    <t>14</t>
  </si>
  <si>
    <t>155131313</t>
  </si>
  <si>
    <t>Zřízení protierozního zpevnění svahů geomříží, georohoží sklonu přes 1:1 včetně kotvení</t>
  </si>
  <si>
    <t>1836645428</t>
  </si>
  <si>
    <t>625                                      "4"</t>
  </si>
  <si>
    <t>15</t>
  </si>
  <si>
    <t>693211211</t>
  </si>
  <si>
    <t>georohož protierozní - 80/30</t>
  </si>
  <si>
    <t>-1585911264</t>
  </si>
  <si>
    <t>625*1,20                                      "4"</t>
  </si>
  <si>
    <t>16</t>
  </si>
  <si>
    <t>155211112</t>
  </si>
  <si>
    <t>Odstranění vegetace ze skalních ploch horolezeckou technikou včetně stažení k zemi</t>
  </si>
  <si>
    <t>903910096</t>
  </si>
  <si>
    <t>750/3                                              "2A- 33%"</t>
  </si>
  <si>
    <t>17</t>
  </si>
  <si>
    <t>155211122</t>
  </si>
  <si>
    <t>Očištění skalních ploch ručními nástroji (motykami, páčidly) horolezeckou technikou</t>
  </si>
  <si>
    <t>-1283381933</t>
  </si>
  <si>
    <t>220*0,50                                      "2B"</t>
  </si>
  <si>
    <t>18</t>
  </si>
  <si>
    <t>155211311</t>
  </si>
  <si>
    <t>Odtěžení nestabilních hornin ze skalních stěn horolezeckou technikou sbíječkou</t>
  </si>
  <si>
    <t>-1910213643</t>
  </si>
  <si>
    <t>19</t>
  </si>
  <si>
    <t>155212314</t>
  </si>
  <si>
    <t>Vrty do skalních stěn průběžným sacím vrtáním D do 56 mm hornina tř. III a IV horolezecky</t>
  </si>
  <si>
    <t>m</t>
  </si>
  <si>
    <t>-1243119839</t>
  </si>
  <si>
    <t>13,0*1,5                                    "6 - sloupky"</t>
  </si>
  <si>
    <t>20</t>
  </si>
  <si>
    <t>155212324</t>
  </si>
  <si>
    <t>Vrty do skalních stěn průběžným sacím vrtáním D přes 56 do 93 mm do 45° hornina tř. III a IV horolezecky</t>
  </si>
  <si>
    <t>503495212</t>
  </si>
  <si>
    <t>530/10*3,0                                    "3A"</t>
  </si>
  <si>
    <t>370/10*4,0                                    "3B"</t>
  </si>
  <si>
    <t>155212342</t>
  </si>
  <si>
    <t>Vrty do skalních stěn průběžným sacím vrtáním D přes 93 do 156 mm do 45° hornina tř. I a II horolezecky</t>
  </si>
  <si>
    <t>1271559348</t>
  </si>
  <si>
    <t>3*1,0                                    "5 var.B - 10%"</t>
  </si>
  <si>
    <t>155213313</t>
  </si>
  <si>
    <t>Trn z oceli pro ploty s okem D přes 26 do 32 mm l do 3 m zainjektovaný cementovou maltou prováděný horolezecky</t>
  </si>
  <si>
    <t>-1483640003</t>
  </si>
  <si>
    <t>13,0                                              "6 - sloupky"</t>
  </si>
  <si>
    <t>23</t>
  </si>
  <si>
    <t>155213321</t>
  </si>
  <si>
    <t>Trn z oceli pro ploty s okem D přes 16 do 20 mm l přes 3 do 5 m zainjektovaný cementovou maltou prováděný horolezecky</t>
  </si>
  <si>
    <t>-787491745</t>
  </si>
  <si>
    <t>530/10                                    "3A"</t>
  </si>
  <si>
    <t>370/10                                    "3B"</t>
  </si>
  <si>
    <t>24</t>
  </si>
  <si>
    <t>155213612</t>
  </si>
  <si>
    <t>Trn z injekčních zavrtávacích tyčí D 32 mm l přes 2 do 3 m včetně vrtu D 51 mm prováděný horolezecky</t>
  </si>
  <si>
    <t>-1140149997</t>
  </si>
  <si>
    <t>530*0,25+0,5                                    "3A - rastr 2,0 x 2,0 m"</t>
  </si>
  <si>
    <t>3                                                             "5 - varianta B - 10%"</t>
  </si>
  <si>
    <t>13                                                           "6 - kotevní táhlo"</t>
  </si>
  <si>
    <t>25</t>
  </si>
  <si>
    <t>155213613</t>
  </si>
  <si>
    <t>Trn z injekčních zavrtávacích tyčí D 32 mm l přes 3 do 4 m včetně vrtu D 51 mm prováděný horolezecky</t>
  </si>
  <si>
    <t>-2062142047</t>
  </si>
  <si>
    <t>370*1,0                                    "3B - rastr 1,0 x 1,0 m"</t>
  </si>
  <si>
    <t>26</t>
  </si>
  <si>
    <t>155214111</t>
  </si>
  <si>
    <t>Montáž ocelové sítě na skalní stěnu prováděná horolezeckou technikou</t>
  </si>
  <si>
    <t>-185530783</t>
  </si>
  <si>
    <t>530                                    "3A"</t>
  </si>
  <si>
    <t>370                                    "3B"</t>
  </si>
  <si>
    <t>27</t>
  </si>
  <si>
    <t>313191541</t>
  </si>
  <si>
    <t>síť na skálu ocelová povrch Zn  vyztužená ocelovými lany po 30cm D 8mm</t>
  </si>
  <si>
    <t>2057331149</t>
  </si>
  <si>
    <t>530*1,20                                    "3A"</t>
  </si>
  <si>
    <t>370*1,20                                    "3B"</t>
  </si>
  <si>
    <t>28</t>
  </si>
  <si>
    <t>155214212</t>
  </si>
  <si>
    <t>Montáž ocelového lana D přes 10 mm pro uchycení sítí prováděná horolezeckou technikou</t>
  </si>
  <si>
    <t>-1774574074</t>
  </si>
  <si>
    <t>200,0                                                    "3A, 3B - horní a spodní podélné lano"</t>
  </si>
  <si>
    <t>29</t>
  </si>
  <si>
    <t>314521091</t>
  </si>
  <si>
    <t>lano ocelové šestipramenné Pz 6x19 drátů D 16,0mm</t>
  </si>
  <si>
    <t>-553682829</t>
  </si>
  <si>
    <t>200,0*1,20                                                    "3A, 3B - horní a spodní podélné lano"</t>
  </si>
  <si>
    <t>30</t>
  </si>
  <si>
    <t>155214311</t>
  </si>
  <si>
    <t>Sloupky pro záchytný plot lehký z betonářské výztuže D do 32 mm l do 3 m do vrtů horolezecky</t>
  </si>
  <si>
    <t>-2067822147</t>
  </si>
  <si>
    <t>35,0/3,0+1,333                                               "6"</t>
  </si>
  <si>
    <t>Mezisoučet                                                     "6"</t>
  </si>
  <si>
    <t>155214421</t>
  </si>
  <si>
    <t>Sloupky pro záchytný plot těžký z ocelové trubky D do 89/10 mm l přes 3 m do vrtů horolezecky</t>
  </si>
  <si>
    <t>1537169495</t>
  </si>
  <si>
    <t>92,0/3,0+1,333                                              "5"</t>
  </si>
  <si>
    <t>Mezisoučet                                                    "5"</t>
  </si>
  <si>
    <t>3                                                                   "5 - var.B - 10%"</t>
  </si>
  <si>
    <t>Mezisoučet                                             "5 - var.B - 10%"</t>
  </si>
  <si>
    <t>155214511</t>
  </si>
  <si>
    <t>Ukotvení sloupku záchytného plotu lany prováděné horolezeckou technikou</t>
  </si>
  <si>
    <t>395171392</t>
  </si>
  <si>
    <t>29                                                                      "5 - var.A"</t>
  </si>
  <si>
    <t>3                                                                        "5 - var.B"</t>
  </si>
  <si>
    <t>Mezisoučet                                       "5 - var.A, var.B"</t>
  </si>
  <si>
    <t>Součet</t>
  </si>
  <si>
    <t>33</t>
  </si>
  <si>
    <t>155214521</t>
  </si>
  <si>
    <t>Montáž pletiva na sloupky záchytného plotu prováděná horolezeckou technikou</t>
  </si>
  <si>
    <t>-1097035494</t>
  </si>
  <si>
    <t>35,0*2,0                                                            "6"</t>
  </si>
  <si>
    <t>92,0*2,0                                                            "5"</t>
  </si>
  <si>
    <t>34</t>
  </si>
  <si>
    <t>31319111</t>
  </si>
  <si>
    <t>síť na skálu ocelová s oky 80x100mm povrch ZnAl D 2,7mm</t>
  </si>
  <si>
    <t>-918769769</t>
  </si>
  <si>
    <t>35,0*2,0*1,20                                                            "6"</t>
  </si>
  <si>
    <t>92,0*2,0*1,20                                                            "5"</t>
  </si>
  <si>
    <t>35</t>
  </si>
  <si>
    <t>155214525</t>
  </si>
  <si>
    <t>Montáž ztužujících lan k pletivu záchytného plotu prováděná horolezeckou technikou</t>
  </si>
  <si>
    <t>-783947701</t>
  </si>
  <si>
    <t>35,0*2                                                            "6"</t>
  </si>
  <si>
    <t>92,0*5                                                            "5"</t>
  </si>
  <si>
    <t>36</t>
  </si>
  <si>
    <t>31452107</t>
  </si>
  <si>
    <t>lano ocelové šestipramenné Pz 6x19 drátů D 10,0mm</t>
  </si>
  <si>
    <t>1698635702</t>
  </si>
  <si>
    <t>35,0*2*1,20                                                            "6"</t>
  </si>
  <si>
    <t>92,0*5*1,20                                                            "5"</t>
  </si>
  <si>
    <t>37</t>
  </si>
  <si>
    <t>162201401</t>
  </si>
  <si>
    <t>Vodorovné přemístění větví stromů listnatých do 1 km D kmene přes 100 do 300 mm</t>
  </si>
  <si>
    <t>1362085398</t>
  </si>
  <si>
    <t>38</t>
  </si>
  <si>
    <t>162201402</t>
  </si>
  <si>
    <t>Vodorovné přemístění větví stromů listnatých do 1 km D kmene přes 300 do 500 mm</t>
  </si>
  <si>
    <t>762104249</t>
  </si>
  <si>
    <t>39</t>
  </si>
  <si>
    <t>162201411</t>
  </si>
  <si>
    <t>Vodorovné přemístění kmenů stromů listnatých do 1 km D kmene přes 100 do 300 mm</t>
  </si>
  <si>
    <t>-1404318662</t>
  </si>
  <si>
    <t>40</t>
  </si>
  <si>
    <t>162201412</t>
  </si>
  <si>
    <t>Vodorovné přemístění kmenů stromů listnatých do 1 km D kmene přes 300 do 500 mm</t>
  </si>
  <si>
    <t>1807137532</t>
  </si>
  <si>
    <t>41</t>
  </si>
  <si>
    <t>162201421</t>
  </si>
  <si>
    <t>Vodorovné přemístění pařezů do 1 km D přes 100 do 300 mm</t>
  </si>
  <si>
    <t>875683685</t>
  </si>
  <si>
    <t>42</t>
  </si>
  <si>
    <t>162201422</t>
  </si>
  <si>
    <t>Vodorovné přemístění pařezů do 1 km D přes 300 do 500 mm</t>
  </si>
  <si>
    <t>1615692253</t>
  </si>
  <si>
    <t>45</t>
  </si>
  <si>
    <t>162301931</t>
  </si>
  <si>
    <t>Příplatek k vodorovnému přemístění větví stromů listnatých D kmene přes 100 do 300 mm ZKD 1 km</t>
  </si>
  <si>
    <t>1481401684</t>
  </si>
  <si>
    <t>46</t>
  </si>
  <si>
    <t>162301932</t>
  </si>
  <si>
    <t>Příplatek k vodorovnému přemístění větví stromů listnatých D kmene přes 300 do 500 mm ZKD 1 km</t>
  </si>
  <si>
    <t>753857355</t>
  </si>
  <si>
    <t>47</t>
  </si>
  <si>
    <t>162301951</t>
  </si>
  <si>
    <t>Příplatek k vodorovnému přemístění kmenů stromů listnatých D kmene přes 100 do 300 mm ZKD 1 km</t>
  </si>
  <si>
    <t>789916951</t>
  </si>
  <si>
    <t>48</t>
  </si>
  <si>
    <t>162301952</t>
  </si>
  <si>
    <t>Příplatek k vodorovnému přemístění kmenů stromů listnatých D kmene přes 300 do 500 mm ZKD 1 km</t>
  </si>
  <si>
    <t>250928728</t>
  </si>
  <si>
    <t>49</t>
  </si>
  <si>
    <t>162301971</t>
  </si>
  <si>
    <t>Příplatek k vodorovnému přemístění pařezů D přes 100 do 300 mm ZKD 1 km</t>
  </si>
  <si>
    <t>464457749</t>
  </si>
  <si>
    <t>50</t>
  </si>
  <si>
    <t>162301972</t>
  </si>
  <si>
    <t>Příplatek k vodorovnému přemístění pařezů D přes 300 do 500 mm ZKD 1 km</t>
  </si>
  <si>
    <t>-874129284</t>
  </si>
  <si>
    <t>52</t>
  </si>
  <si>
    <t>162651132</t>
  </si>
  <si>
    <t>Vodorovné přemístění přes 4 000 do 5000 m výkopku/sypaniny z horniny třídy těžitelnosti II skupiny 4 a 5</t>
  </si>
  <si>
    <t>-1943047343</t>
  </si>
  <si>
    <t>220                                      "2B"</t>
  </si>
  <si>
    <t>53</t>
  </si>
  <si>
    <t>167151102</t>
  </si>
  <si>
    <t>Nakládání výkopku z hornin třídy těžitelnosti II skupiny 4 a 5 do 100 m3</t>
  </si>
  <si>
    <t>-1311110232</t>
  </si>
  <si>
    <t>54</t>
  </si>
  <si>
    <t>171151131</t>
  </si>
  <si>
    <t>Uložení sypaniny z hornin nesoudržných a soudržných střídavě do násypů zhutněných strojně</t>
  </si>
  <si>
    <t>-1475685741</t>
  </si>
  <si>
    <t>40,0                         "násyp pod svahování"</t>
  </si>
  <si>
    <t>fig1*1,800</t>
  </si>
  <si>
    <t>fig3*1,800</t>
  </si>
  <si>
    <t>56</t>
  </si>
  <si>
    <t>171251201</t>
  </si>
  <si>
    <t>Uložení sypaniny na skládky nebo meziskládky</t>
  </si>
  <si>
    <t>-1642040329</t>
  </si>
  <si>
    <t>Mezisoučet                  "městská deponie"</t>
  </si>
  <si>
    <t>59</t>
  </si>
  <si>
    <t>181411164</t>
  </si>
  <si>
    <t>Založení trávníku zatravňovací textilií včetně textilie pl do 1000 m2 ve svahu přes 1:1</t>
  </si>
  <si>
    <t>50673485</t>
  </si>
  <si>
    <t>60</t>
  </si>
  <si>
    <t>-1102405422</t>
  </si>
  <si>
    <t>625*0,025                                      "4"</t>
  </si>
  <si>
    <t>63</t>
  </si>
  <si>
    <t>182311123</t>
  </si>
  <si>
    <t>Rozprostření ornice ve svahu přes 1:5 tl vrstvy do 200 mm ručně</t>
  </si>
  <si>
    <t>1128216113</t>
  </si>
  <si>
    <t>625*0,15*1,500                                      "4"</t>
  </si>
  <si>
    <t>Zakládání</t>
  </si>
  <si>
    <t>66</t>
  </si>
  <si>
    <t>211531111</t>
  </si>
  <si>
    <t>Výplň odvodňovacích žeber nebo trativodů kamenivem hrubým drceným frakce 16 až 63 mm</t>
  </si>
  <si>
    <t>-1184205422</t>
  </si>
  <si>
    <t>2,0*2,0*2,5                           "vsakovací galerie"</t>
  </si>
  <si>
    <t>67</t>
  </si>
  <si>
    <t>211971122</t>
  </si>
  <si>
    <t>Zřízení opláštění žeber nebo trativodů geotextilií v rýze nebo zářezu přes 1:2 š přes 2,5 m</t>
  </si>
  <si>
    <t>-2132605141</t>
  </si>
  <si>
    <t>2,0*2,0*2                           "vsakovací galerie"</t>
  </si>
  <si>
    <t>(2,0+2,0)*2*2,5                           "vsakovací galerie"</t>
  </si>
  <si>
    <t>68</t>
  </si>
  <si>
    <t>69311060</t>
  </si>
  <si>
    <t>geotextilie netkaná separační, ochranná, filtrační, drenážní PP 200g/m2</t>
  </si>
  <si>
    <t>-519734446</t>
  </si>
  <si>
    <t>28*1,2 'Přepočtené koeficientem množství</t>
  </si>
  <si>
    <t>69</t>
  </si>
  <si>
    <t>275322511</t>
  </si>
  <si>
    <t>Základové patky ze ŽB se zvýšenými nároky na prostředí tř. C 25/30</t>
  </si>
  <si>
    <t>-1677405457</t>
  </si>
  <si>
    <t>275351121</t>
  </si>
  <si>
    <t>Zřízení bednění základových patek</t>
  </si>
  <si>
    <t>-266453536</t>
  </si>
  <si>
    <t>(0,9+1,3)*2*1,0*29             "kotevní patka - sloupek - 5, var. A - 90%"</t>
  </si>
  <si>
    <t>(0,7+1,25)*2*1,0*29          "kotevní patka - táhlo - 5, var.A - 90%"</t>
  </si>
  <si>
    <t>71</t>
  </si>
  <si>
    <t>275351122</t>
  </si>
  <si>
    <t>Odstranění bednění základových patek</t>
  </si>
  <si>
    <t>1111909529</t>
  </si>
  <si>
    <t>72</t>
  </si>
  <si>
    <t>275361821</t>
  </si>
  <si>
    <t>Výztuž základových patek betonářskou ocelí 10 505 (R)</t>
  </si>
  <si>
    <t>998355300</t>
  </si>
  <si>
    <t>(3,2*9+2,8*13)*1,21*0,001*1,20*29                       "R14 - 90%"</t>
  </si>
  <si>
    <t>4,2*4*0,62*0,001*1,20*29                                           "R10 - 90%"</t>
  </si>
  <si>
    <t>Mezisoučet                                                          "patka sloupku"</t>
  </si>
  <si>
    <t>(3,15*7+2,6*12)*0,89*0,001*1,20*29                       "R12 - 90%"</t>
  </si>
  <si>
    <t>3,5*4*0,62*0,001*1,20*29                                             "R10 - 90%"</t>
  </si>
  <si>
    <t>Mezisoučet                                                           "patka táhla"</t>
  </si>
  <si>
    <t>73</t>
  </si>
  <si>
    <t>275362021</t>
  </si>
  <si>
    <t>Výztuž základových patek svařovanými sítěmi Kari</t>
  </si>
  <si>
    <t>113956445</t>
  </si>
  <si>
    <t xml:space="preserve">1,25*0,7*7,89*0,001*1,20*29        "8/100 x 8/100 - 90%"  </t>
  </si>
  <si>
    <t>Mezisoučet                                      "patka táhla"</t>
  </si>
  <si>
    <t>78</t>
  </si>
  <si>
    <t>935112211</t>
  </si>
  <si>
    <t>Osazení příkopového žlabu do betonu tl 100 mm z betonových tvárnic šířky přes 500 do 800 mm</t>
  </si>
  <si>
    <t>861927481</t>
  </si>
  <si>
    <t>23,0</t>
  </si>
  <si>
    <t>79</t>
  </si>
  <si>
    <t>59227003</t>
  </si>
  <si>
    <t>žlabovka příkopová betonová s lomenými stěnami 330x570x140mm</t>
  </si>
  <si>
    <t>-357024976</t>
  </si>
  <si>
    <t>80</t>
  </si>
  <si>
    <t>953943122</t>
  </si>
  <si>
    <t>Osazování výrobků přes 1 do 5 kg/kus do betonu</t>
  </si>
  <si>
    <t>-1529849772</t>
  </si>
  <si>
    <t>29                                         "5A - 90% - táhla"</t>
  </si>
  <si>
    <t>81</t>
  </si>
  <si>
    <t>13021017</t>
  </si>
  <si>
    <t>tyč ocelová kruhová žebírková DIN 488 jakost B500B (10 505) výztuž do betonu D 20mm</t>
  </si>
  <si>
    <t>-1205209203</t>
  </si>
  <si>
    <t>1,0*2,46*0,001*29                     "R20 - 90% - táhla"</t>
  </si>
  <si>
    <t>82</t>
  </si>
  <si>
    <t>953943125</t>
  </si>
  <si>
    <t>Osazování výrobků přes 30 do 120 kg/kus do betonu</t>
  </si>
  <si>
    <t>-1644067823</t>
  </si>
  <si>
    <t>29                                                                  "5 - var.A - 90% - sloupky"</t>
  </si>
  <si>
    <t>Mezisoučet                                               "5 - var.A - 90% - sloupky"</t>
  </si>
  <si>
    <t>83</t>
  </si>
  <si>
    <t>14011066</t>
  </si>
  <si>
    <t>trubka ocelová bezešvá hladká jakost 11 353 89x10mm</t>
  </si>
  <si>
    <t>-571066018</t>
  </si>
  <si>
    <t>29*3,5</t>
  </si>
  <si>
    <t>Mezisoučet                                       "5 - var.A - sloupky"</t>
  </si>
  <si>
    <t>PSV</t>
  </si>
  <si>
    <t>Práce a dodávky PSV</t>
  </si>
  <si>
    <t>783</t>
  </si>
  <si>
    <t>Dokončovací práce - nátěry</t>
  </si>
  <si>
    <t>85</t>
  </si>
  <si>
    <t>783614651</t>
  </si>
  <si>
    <t>Základní antikorozní jednonásobný syntetický potrubí DN do 50 mm</t>
  </si>
  <si>
    <t>1794599921</t>
  </si>
  <si>
    <t>13*1,5                                                               "6"</t>
  </si>
  <si>
    <t>86</t>
  </si>
  <si>
    <t>783614661</t>
  </si>
  <si>
    <t>Základní antikorozní jednonásobný syntetický potrubí přes DN 50 do DN 100 mm</t>
  </si>
  <si>
    <t>-435103534</t>
  </si>
  <si>
    <t>2,0*(29+3)                                 "5A, 5B"</t>
  </si>
  <si>
    <t>87</t>
  </si>
  <si>
    <t>783617611</t>
  </si>
  <si>
    <t>Krycí dvojnásobný syntetický nátěr potrubí DN do 50 mm</t>
  </si>
  <si>
    <t>1936436857</t>
  </si>
  <si>
    <t>88</t>
  </si>
  <si>
    <t>783617631</t>
  </si>
  <si>
    <t>Krycí dvojnásobný syntetický nátěr potrubí přes DN 50 do DN 100 mm</t>
  </si>
  <si>
    <t>-767143158</t>
  </si>
  <si>
    <t>fig11</t>
  </si>
  <si>
    <t>separační geotextilie</t>
  </si>
  <si>
    <t>62,73</t>
  </si>
  <si>
    <t>23,75</t>
  </si>
  <si>
    <t>21 - II.etapa - neuznatelné náklady</t>
  </si>
  <si>
    <t xml:space="preserve">    3 - Svislé a kompletní konstrukce</t>
  </si>
  <si>
    <t>40                                         "1A"</t>
  </si>
  <si>
    <t>95,0*0,50*0,50                "odkopávka pro S1 a S2 - 50% hor. 1 a 2"</t>
  </si>
  <si>
    <t>95,0*0,50*0,50                "odkopávka pro S1 a S2 - 50% hor. 3"</t>
  </si>
  <si>
    <t>174151101</t>
  </si>
  <si>
    <t>Zásyp jam, šachet rýh nebo kolem objektů sypaninou se zhutněním</t>
  </si>
  <si>
    <t>-1078339831</t>
  </si>
  <si>
    <t>12,0*2,0*2,0                         "zásyp za gabionovou zdí"</t>
  </si>
  <si>
    <t xml:space="preserve">Mezisoučet                           </t>
  </si>
  <si>
    <t xml:space="preserve">195,0          </t>
  </si>
  <si>
    <t xml:space="preserve">195,0*0,025          </t>
  </si>
  <si>
    <t>95,0                                    "S2"</t>
  </si>
  <si>
    <t>195,0                         "svahování"</t>
  </si>
  <si>
    <t>195,0                                              "podél komunikací"</t>
  </si>
  <si>
    <t>250*0,15*1,500                                      "4"</t>
  </si>
  <si>
    <t>195,0*0,20*1,500                              "podél komunikací"</t>
  </si>
  <si>
    <t>(12,3*1,5+(12,3+1,5)*2*0,3)           "podsyp pod gabiony"</t>
  </si>
  <si>
    <t>(1,2+12,0+1,2)*2,5                                "gabiony"</t>
  </si>
  <si>
    <t>fig11*1,20</t>
  </si>
  <si>
    <t>271532212</t>
  </si>
  <si>
    <t>Podsyp pod základové konstrukce se zhutněním z hrubého kameniva frakce 16 až 32 mm</t>
  </si>
  <si>
    <t>7600436</t>
  </si>
  <si>
    <t>12,3*1,5*0,30</t>
  </si>
  <si>
    <t>Svislé a kompletní konstrukce</t>
  </si>
  <si>
    <t>327215141</t>
  </si>
  <si>
    <t>Opěrná zeď z gabionů svařovaná síť s povrchovou úpravou galfan vyplněná lomovým kamenem</t>
  </si>
  <si>
    <t>521197924</t>
  </si>
  <si>
    <t>12,0*1,2*1,0</t>
  </si>
  <si>
    <t>12,0*1,0*1,0</t>
  </si>
  <si>
    <t>12,0*0,8*0,5</t>
  </si>
  <si>
    <t>338171113</t>
  </si>
  <si>
    <t>Osazování sloupků a vzpěr plotových ocelových v do 2 m se zabetonováním</t>
  </si>
  <si>
    <t>-1812981690</t>
  </si>
  <si>
    <t>13                                                     "zábradlí na gabionech"</t>
  </si>
  <si>
    <t>553422891</t>
  </si>
  <si>
    <t>zábradlí  s horizontální výplní rovné kotvení vrchní v 1100mm včetně nátěru</t>
  </si>
  <si>
    <t>2022828958</t>
  </si>
  <si>
    <t>12,0                                         "zábradlí na gabionech"</t>
  </si>
  <si>
    <t>89</t>
  </si>
  <si>
    <t>90</t>
  </si>
  <si>
    <t>99</t>
  </si>
  <si>
    <t>106</t>
  </si>
  <si>
    <t>44,54</t>
  </si>
  <si>
    <t>96</t>
  </si>
  <si>
    <t>22 - II.etapa - uznatelné náklady</t>
  </si>
  <si>
    <t xml:space="preserve">    8 - Vedení trubní dálková a přípojná</t>
  </si>
  <si>
    <t>50,0                                   "1B"</t>
  </si>
  <si>
    <t>112151011</t>
  </si>
  <si>
    <t>Volné kácení stromů s rozřezáním a odvětvením D kmene přes 100 do 200 mm</t>
  </si>
  <si>
    <t>880446275</t>
  </si>
  <si>
    <t>175539449</t>
  </si>
  <si>
    <t>-820344698</t>
  </si>
  <si>
    <t>-1574780505</t>
  </si>
  <si>
    <t>112151016</t>
  </si>
  <si>
    <t>Volné kácení stromů s rozřezáním a odvětvením D kmene přes 600 do 700 mm</t>
  </si>
  <si>
    <t>2130113975</t>
  </si>
  <si>
    <t>350                                              "2A"</t>
  </si>
  <si>
    <t>50                                                 "1B"</t>
  </si>
  <si>
    <t>112211251</t>
  </si>
  <si>
    <t>Odstranění pařezů ručně D přes 0,1 do 0,2 m ve svahu přes 1:2 do 1:1 s odklizením a zasypáním</t>
  </si>
  <si>
    <t>-226885627</t>
  </si>
  <si>
    <t>352772446</t>
  </si>
  <si>
    <t>1179282028</t>
  </si>
  <si>
    <t>-1096893587</t>
  </si>
  <si>
    <t>112211256</t>
  </si>
  <si>
    <t>Odstranění pařezů ručně D přes 0,6 do 0,7 m ve svahu přes 1:2 do 1:1 s odklizením a zasypáním</t>
  </si>
  <si>
    <t>-978408275</t>
  </si>
  <si>
    <t>160*0,50                           "1B - 50%"</t>
  </si>
  <si>
    <t>190,0*0,40*0,50                "odkopání terénu - 40% - 50% hor. 1 a 2"</t>
  </si>
  <si>
    <t>190,0*0,40*0,50                "odkopání terénu - 40% - 50% hor. 3"</t>
  </si>
  <si>
    <t>0,9*1,3*1,0*12             "kotevní patka - sloupek - 5, var. A - 90%"</t>
  </si>
  <si>
    <t>0,7*1,25*1,0*12          "kotevní patka - táhlo - 5, var.A - 90%"</t>
  </si>
  <si>
    <t>2,0*2,0*2,5*2                "vsakovací galerie"</t>
  </si>
  <si>
    <t>250                                      "4"</t>
  </si>
  <si>
    <t>250*1,20                                      "4"</t>
  </si>
  <si>
    <t>350/3+0,333                                              "2A - 33%"</t>
  </si>
  <si>
    <t>70*0,50                                      "2B"</t>
  </si>
  <si>
    <t>-1334345817</t>
  </si>
  <si>
    <t>125/10*3,0                                    "3A"</t>
  </si>
  <si>
    <t>140/10*4,0                                    "3B"</t>
  </si>
  <si>
    <t>1*1,0                                    "5 var.B - 10%"</t>
  </si>
  <si>
    <t>125/10                                    "3A"</t>
  </si>
  <si>
    <t>140/10                                    "3B"</t>
  </si>
  <si>
    <t>125*0,25+0,75                                    "3A - rastr 2,0 x 2,0 m"</t>
  </si>
  <si>
    <t>1                                                             "5 - varianta B - 10%"</t>
  </si>
  <si>
    <t>140*1,0                                    "3B - rastr 1,0 x 1,0 m"</t>
  </si>
  <si>
    <t>125                                    "3A"</t>
  </si>
  <si>
    <t>140                                    "3B"</t>
  </si>
  <si>
    <t>síť na skálu ocelová povrch Zn vyztužená ocelovými lany po 30cm D 8mm</t>
  </si>
  <si>
    <t>125*1,20                                    "3A"</t>
  </si>
  <si>
    <t>140*1,20                                    "3B"</t>
  </si>
  <si>
    <t>80,0                                                    "3A, 3B - horní a spodní podélné lano"</t>
  </si>
  <si>
    <t>80,0*1,20                                                    "3A, 3B - horní a spodní podélné lano"</t>
  </si>
  <si>
    <t>35,0/3,0+1,333                                              "5"</t>
  </si>
  <si>
    <t>1                                                                   "5 - var.B - 10%"</t>
  </si>
  <si>
    <t>12                                                                      "5 - var.A"</t>
  </si>
  <si>
    <t>1                                                                        "5 - var.B"</t>
  </si>
  <si>
    <t>35,0*2,0                                                            "5"</t>
  </si>
  <si>
    <t>35,0*2,0*1,20                                                            "5"</t>
  </si>
  <si>
    <t>35,0*5                                                            "5"</t>
  </si>
  <si>
    <t>35,0*5*1,20                                                            "5"</t>
  </si>
  <si>
    <t>-1513750113</t>
  </si>
  <si>
    <t>1398305049</t>
  </si>
  <si>
    <t>162201403</t>
  </si>
  <si>
    <t>Vodorovné přemístění větví stromů listnatých do 1 km D kmene přes 500 do 700 mm</t>
  </si>
  <si>
    <t>-2057945551</t>
  </si>
  <si>
    <t>-1010264278</t>
  </si>
  <si>
    <t>2120708622</t>
  </si>
  <si>
    <t>162201413</t>
  </si>
  <si>
    <t>Vodorovné přemístění kmenů stromů listnatých do 1 km D kmene přes 500 do 700 mm</t>
  </si>
  <si>
    <t>1157978453</t>
  </si>
  <si>
    <t>-1526738396</t>
  </si>
  <si>
    <t>1753867674</t>
  </si>
  <si>
    <t>162201423</t>
  </si>
  <si>
    <t>Vodorovné přemístění pařezů do 1 km D přes 500 do 700 mm</t>
  </si>
  <si>
    <t>-1361323322</t>
  </si>
  <si>
    <t>1161370423</t>
  </si>
  <si>
    <t>-88179376</t>
  </si>
  <si>
    <t>162301933</t>
  </si>
  <si>
    <t>Příplatek k vodorovnému přemístění větví stromů listnatých D kmene přes 500 do 700 mm ZKD 1 km</t>
  </si>
  <si>
    <t>1094692933</t>
  </si>
  <si>
    <t>18270445</t>
  </si>
  <si>
    <t>-1939624167</t>
  </si>
  <si>
    <t>162301953</t>
  </si>
  <si>
    <t>Příplatek k vodorovnému přemístění kmenů stromů listnatých D kmene přes 500 do 700 mm ZKD 1 km</t>
  </si>
  <si>
    <t>-493613432</t>
  </si>
  <si>
    <t>-1999077441</t>
  </si>
  <si>
    <t>-141750716</t>
  </si>
  <si>
    <t>162301973</t>
  </si>
  <si>
    <t>Příplatek k vodorovnému přemístění pařezů D přes 500 do 700 mm ZKD 1 km</t>
  </si>
  <si>
    <t>1917620058</t>
  </si>
  <si>
    <t>70                                      "2B"</t>
  </si>
  <si>
    <t>100,0                         "násyp pod svahování"</t>
  </si>
  <si>
    <t>250*0,025                                      "4"</t>
  </si>
  <si>
    <t>2,0*2,0*2,5*2                           "vsakovací galerie"</t>
  </si>
  <si>
    <t>2,0*2,0*2*2                                      "vsakovací galerie"</t>
  </si>
  <si>
    <t>(2,0+2,0)*2*2,5*2                           "vsakovací galerie"</t>
  </si>
  <si>
    <t>25,0*(0,5+0,3)*2                                 "trativody"</t>
  </si>
  <si>
    <t>212752101</t>
  </si>
  <si>
    <t>Trativod z drenážních trubek korugovaných PE-HD SN 4 perforace 360° včetně lože otevřený výkop DN 100 pro liniové stavby</t>
  </si>
  <si>
    <t>-1936898866</t>
  </si>
  <si>
    <t>25,0</t>
  </si>
  <si>
    <t>219991115</t>
  </si>
  <si>
    <t>Položení chráničky z plastových trubek DN přes 150 do 200 mm</t>
  </si>
  <si>
    <t>848500049</t>
  </si>
  <si>
    <t>1,5*13                                  "zábradlí na gabionu"</t>
  </si>
  <si>
    <t>28611138</t>
  </si>
  <si>
    <t>trubka kanalizační PVC DN 200x3000mm SN4</t>
  </si>
  <si>
    <t>760913324</t>
  </si>
  <si>
    <t>1,5*13*1,0769                                     "zábradlí na gabionu"</t>
  </si>
  <si>
    <t>(0,9+1,3)*2*1,0*12             "kotevní patka - sloupek - 5, var. A - 90%"</t>
  </si>
  <si>
    <t>(0,7+1,25)*2*1,0*12          "kotevní patka - táhlo - 5, var.A - 90%"</t>
  </si>
  <si>
    <t>(3,2*9+2,8*13)*1,21*0,001*1,20*12                       "R14 - 90%"</t>
  </si>
  <si>
    <t>4,2*4*0,62*0,001*1,20*12                                           "R10 - 90%"</t>
  </si>
  <si>
    <t>(3,15*7+2,6*12)*0,89*0,001*1,20*12                       "R12 - 90%"</t>
  </si>
  <si>
    <t>3,5*4*0,62*0,001*1,20*12                                             "R10 - 90%"</t>
  </si>
  <si>
    <t xml:space="preserve">1,25*0,7*7,89*0,001*1,20*12        "8/100 x 8/100 - 90%"  </t>
  </si>
  <si>
    <t>Vedení trubní dálková a přípojná</t>
  </si>
  <si>
    <t>91</t>
  </si>
  <si>
    <t>871313121</t>
  </si>
  <si>
    <t>Montáž kanalizačního potrubí hladkého plnostěnného SN 8 z PVC-U DN 160</t>
  </si>
  <si>
    <t>615019604</t>
  </si>
  <si>
    <t>18,0</t>
  </si>
  <si>
    <t>92</t>
  </si>
  <si>
    <t>28611165</t>
  </si>
  <si>
    <t>trubka kanalizační PVC-U plnostěnná jednovrstvá DN 160x3000mm SN8</t>
  </si>
  <si>
    <t>-1468418057</t>
  </si>
  <si>
    <t>93</t>
  </si>
  <si>
    <t>877310310</t>
  </si>
  <si>
    <t>Montáž kolen na kanalizačním potrubí z PP nebo tvrdého PVC-U trub hladkých plnostěnných DN 150</t>
  </si>
  <si>
    <t>1697446746</t>
  </si>
  <si>
    <t>94</t>
  </si>
  <si>
    <t>28611363</t>
  </si>
  <si>
    <t>koleno kanalizační PVC KG 160x87°</t>
  </si>
  <si>
    <t>-784299052</t>
  </si>
  <si>
    <t>95</t>
  </si>
  <si>
    <t>894812111</t>
  </si>
  <si>
    <t>Revizní a čistící šachta z PP šachtové dno DN 315/150 přímý tok</t>
  </si>
  <si>
    <t>966025669</t>
  </si>
  <si>
    <t>2                                              "RŠ1"</t>
  </si>
  <si>
    <t>894812131</t>
  </si>
  <si>
    <t>Revizní a čistící šachta z PP DN 315 šachtová roura korugovaná bez hrdla světlé hloubky 1250 mm</t>
  </si>
  <si>
    <t>1391173500</t>
  </si>
  <si>
    <t>97</t>
  </si>
  <si>
    <t>894812149</t>
  </si>
  <si>
    <t>Příplatek k rourám revizní a čistící šachty z PP DN 315 za uříznutí šachtové roury</t>
  </si>
  <si>
    <t>555844197</t>
  </si>
  <si>
    <t>98</t>
  </si>
  <si>
    <t>894812171</t>
  </si>
  <si>
    <t>Revizní a čistící šachta z PP DN 315 mříž dešťová litinová do teleskopu pro třídu zatížení D400</t>
  </si>
  <si>
    <t>2120042615</t>
  </si>
  <si>
    <t>100</t>
  </si>
  <si>
    <t>41,0</t>
  </si>
  <si>
    <t>101</t>
  </si>
  <si>
    <t>102</t>
  </si>
  <si>
    <t>12                                         "5A - 90% - táhla"</t>
  </si>
  <si>
    <t>103</t>
  </si>
  <si>
    <t>1,0*2,46*0,001*12                     "R20 - 90% - táhla"</t>
  </si>
  <si>
    <t>104</t>
  </si>
  <si>
    <t>12                                                                  "5 - var.A - 90% - sloupky"</t>
  </si>
  <si>
    <t>105</t>
  </si>
  <si>
    <t>12*3,5</t>
  </si>
  <si>
    <t>107</t>
  </si>
  <si>
    <t>1701108005</t>
  </si>
  <si>
    <t>2,0*(12+1)                                 "5A, 5B"</t>
  </si>
  <si>
    <t>108</t>
  </si>
  <si>
    <t>51,25</t>
  </si>
  <si>
    <t>31 - III.etapa - neuznatelné náklady</t>
  </si>
  <si>
    <t>25                                         "1A"</t>
  </si>
  <si>
    <t>(55,0+150,0)*0,50*0,50                "odkopávka pro S1 a S2 - 50% hor. 1 a 2"</t>
  </si>
  <si>
    <t xml:space="preserve">135,0          </t>
  </si>
  <si>
    <t xml:space="preserve">135,0*0,025          </t>
  </si>
  <si>
    <t>55,0                                    "S1"</t>
  </si>
  <si>
    <t>150,0                                    "S2"</t>
  </si>
  <si>
    <t>135,0                         "svahování"</t>
  </si>
  <si>
    <t>135,0                                              "podél komunikací"</t>
  </si>
  <si>
    <t>135,0*0,20*1,500                              "podél komunikací"</t>
  </si>
  <si>
    <t>150,0                                  "S2"</t>
  </si>
  <si>
    <t>48,855</t>
  </si>
  <si>
    <t>117,5</t>
  </si>
  <si>
    <t>32 - III.etapa - uznatelné náklady</t>
  </si>
  <si>
    <t>135,0                                   "1B"</t>
  </si>
  <si>
    <t>-1480484787</t>
  </si>
  <si>
    <t>1838449737</t>
  </si>
  <si>
    <t>-1095131496</t>
  </si>
  <si>
    <t>-1387012467</t>
  </si>
  <si>
    <t>-1029013809</t>
  </si>
  <si>
    <t>600                                              "2A"</t>
  </si>
  <si>
    <t>135                                                 "1B"</t>
  </si>
  <si>
    <t>2123473716</t>
  </si>
  <si>
    <t>1637600558</t>
  </si>
  <si>
    <t>-685101537</t>
  </si>
  <si>
    <t>-1604151457</t>
  </si>
  <si>
    <t>-1763799923</t>
  </si>
  <si>
    <t>235*0,50                           "1B - 50%"</t>
  </si>
  <si>
    <t>0,9*1,3*1,0*19             "kotevní patka - sloupek - 5, var. A - 90%"</t>
  </si>
  <si>
    <t>0,7*1,25*1,0*19          "kotevní patka - táhlo - 5, var.A - 90%"</t>
  </si>
  <si>
    <t>2,0*2,0*2,5*1                "vsakovací galerie"</t>
  </si>
  <si>
    <t>375                                      "4"</t>
  </si>
  <si>
    <t>375*1,20                                      "4"</t>
  </si>
  <si>
    <t>600/3                                              "2A - 33%"</t>
  </si>
  <si>
    <t>420/10*3,0                                    "3A"</t>
  </si>
  <si>
    <t>0/10*4,0                                    "3B"</t>
  </si>
  <si>
    <t>2*1,0                                    "5 var.B - 10%"</t>
  </si>
  <si>
    <t>420/10                                    "3A"</t>
  </si>
  <si>
    <t>0/10                                    "3B"</t>
  </si>
  <si>
    <t>420*0,25                                             "3A - rastr 2,0 x 2,0 m"</t>
  </si>
  <si>
    <t>2                                                             "5 - varianta B - 10%"</t>
  </si>
  <si>
    <t>420                                    "3A"</t>
  </si>
  <si>
    <t>0                                    "3B"</t>
  </si>
  <si>
    <t>420*1,20                                    "3A"</t>
  </si>
  <si>
    <t>0*1,20                                    "3B"</t>
  </si>
  <si>
    <t>130,0                                                    "3A, 3B - horní a spodní podélné lano"</t>
  </si>
  <si>
    <t>130,0*1,20                                                    "3A, 3B - horní a spodní podélné lano"</t>
  </si>
  <si>
    <t>58,0/3,0+1,667                                              "5"</t>
  </si>
  <si>
    <t>2                                                                   "5 - var.B - 10%"</t>
  </si>
  <si>
    <t>19                                                                      "5 - var.A"</t>
  </si>
  <si>
    <t>2                                                                        "5 - var.B"</t>
  </si>
  <si>
    <t>58,0*2,0                                                            "5"</t>
  </si>
  <si>
    <t>58,0*2,0*1,20                                                            "5"</t>
  </si>
  <si>
    <t>58,0*5                                                            "5"</t>
  </si>
  <si>
    <t>58,0*5*1,20                                                            "5"</t>
  </si>
  <si>
    <t>-1882989384</t>
  </si>
  <si>
    <t>60500465</t>
  </si>
  <si>
    <t>88524063</t>
  </si>
  <si>
    <t>-1387212107</t>
  </si>
  <si>
    <t>1185697969</t>
  </si>
  <si>
    <t>-1561904016</t>
  </si>
  <si>
    <t>1198288537</t>
  </si>
  <si>
    <t>923267363</t>
  </si>
  <si>
    <t>533572825</t>
  </si>
  <si>
    <t>821465901</t>
  </si>
  <si>
    <t>-1196801864</t>
  </si>
  <si>
    <t>305396164</t>
  </si>
  <si>
    <t>-1730025973</t>
  </si>
  <si>
    <t>-1285974306</t>
  </si>
  <si>
    <t>106753329</t>
  </si>
  <si>
    <t>-614545560</t>
  </si>
  <si>
    <t>1864507630</t>
  </si>
  <si>
    <t>-201227577</t>
  </si>
  <si>
    <t>70,0                         "násyp pod svahování"</t>
  </si>
  <si>
    <t>375*0,025                                      "4"</t>
  </si>
  <si>
    <t>375*0,15*1,500                                      "4"</t>
  </si>
  <si>
    <t>2,0*2,0*2,5*1                           "vsakovací galerie"</t>
  </si>
  <si>
    <t>2,0*2,0*2*1                           "vsakovací galerie"</t>
  </si>
  <si>
    <t>(2,0+2,0)*2*2,5*1                           "vsakovací galerie"</t>
  </si>
  <si>
    <t>(0,9+1,3)*2*1,0*19             "kotevní patka - sloupek - 5, var. A - 90%"</t>
  </si>
  <si>
    <t>(0,7+1,25)*2*1,0*19          "kotevní patka - táhlo - 5, var.A - 90%"</t>
  </si>
  <si>
    <t>(3,2*9+2,8*13)*1,21*0,001*1,20*19                       "R14 - 90%"</t>
  </si>
  <si>
    <t>4,2*4*0,62*0,001*1,20*19                                           "R10 - 90%"</t>
  </si>
  <si>
    <t>(3,15*7+2,6*12)*0,89*0,001*1,20*19                       "R12 - 90%"</t>
  </si>
  <si>
    <t>3,5*4*0,62*0,001*1,20*19                                             "R10 - 90%"</t>
  </si>
  <si>
    <t xml:space="preserve">1,25*0,7*7,89*0,001*1,20*19        "8/100 x 8/100 - 90%"  </t>
  </si>
  <si>
    <t>14,0</t>
  </si>
  <si>
    <t>1                                              "RŠ1"</t>
  </si>
  <si>
    <t>52,0</t>
  </si>
  <si>
    <t>19                                         "5A - 90% - táhla"</t>
  </si>
  <si>
    <t>1,0*2,46*0,001*19                     "R20 - 90% - táhla"</t>
  </si>
  <si>
    <t>19                                                                  "5 - var.A - 90% - sloupky"</t>
  </si>
  <si>
    <t>19*3,5</t>
  </si>
  <si>
    <t>2,0*(19+2)                                 "5A, 5B"</t>
  </si>
  <si>
    <t>411 - Vedlejší náklady - I.etapa - neuznatelné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</si>
  <si>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</si>
  <si>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</si>
  <si>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</si>
  <si>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</si>
  <si>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</si>
  <si>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</si>
  <si>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</si>
  <si>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</si>
  <si>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Další náklady na pracovníky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</si>
  <si>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</si>
  <si>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</si>
  <si>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</si>
  <si>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</si>
  <si>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</si>
  <si>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010001000</t>
  </si>
  <si>
    <t>kpl</t>
  </si>
  <si>
    <t>1024</t>
  </si>
  <si>
    <t>1925474154</t>
  </si>
  <si>
    <t>VRN2</t>
  </si>
  <si>
    <t>Příprava staveniště</t>
  </si>
  <si>
    <t>020001000</t>
  </si>
  <si>
    <t>-1561281211</t>
  </si>
  <si>
    <t>VRN3</t>
  </si>
  <si>
    <t>Zařízení staveniště</t>
  </si>
  <si>
    <t>030001000</t>
  </si>
  <si>
    <t>1276557656</t>
  </si>
  <si>
    <t>VRN4</t>
  </si>
  <si>
    <t>Inženýrská činnost</t>
  </si>
  <si>
    <t>040001000</t>
  </si>
  <si>
    <t>-1516229111</t>
  </si>
  <si>
    <t>VRN5</t>
  </si>
  <si>
    <t>Finanční náklady</t>
  </si>
  <si>
    <t>050001000</t>
  </si>
  <si>
    <t>563061670</t>
  </si>
  <si>
    <t>VRN6</t>
  </si>
  <si>
    <t>Územní vlivy</t>
  </si>
  <si>
    <t>060001000</t>
  </si>
  <si>
    <t>1401899439</t>
  </si>
  <si>
    <t>VRN7</t>
  </si>
  <si>
    <t>Provozní vlivy</t>
  </si>
  <si>
    <t>070001000</t>
  </si>
  <si>
    <t>772236597</t>
  </si>
  <si>
    <t>VRN8</t>
  </si>
  <si>
    <t>Další náklady na pracovníky</t>
  </si>
  <si>
    <t>080001000</t>
  </si>
  <si>
    <t>1798585174</t>
  </si>
  <si>
    <t>VRN9</t>
  </si>
  <si>
    <t>Ostatní náklady</t>
  </si>
  <si>
    <t>090001000</t>
  </si>
  <si>
    <t>-225668744</t>
  </si>
  <si>
    <t>412 - Vedlejší náklady - I.etapa - uznatelné náklady</t>
  </si>
  <si>
    <t>421 - Vedlejší náklady - II.etapa - neuznatelné náklady</t>
  </si>
  <si>
    <t>422 - Vedlejší náklady - II.etapa - uznatelné náklady</t>
  </si>
  <si>
    <t>431 - Vedlejší náklady - III.etapa - neuznatelné náklady</t>
  </si>
  <si>
    <t>432 - Vedlejší náklady - III.etapa - uznatelné náklady</t>
  </si>
  <si>
    <t>SEZNAM FIGUR</t>
  </si>
  <si>
    <t>Výměra</t>
  </si>
  <si>
    <t>Použití figury:</t>
  </si>
  <si>
    <t>0,9*1,3*1,0*12*0             "kotevní patka - sloupek - 5, var. A - 90%"</t>
  </si>
  <si>
    <t>0,7*1,25*1,0*12*0          "kotevní patka - táhlo - 5, var.A - 90%"</t>
  </si>
  <si>
    <t>2,0*2,0*2,5*2*0                "vsakovací galerie"</t>
  </si>
  <si>
    <t>160*0,50*0                           "1B - 50%"</t>
  </si>
  <si>
    <t>0,9*1,3*1,0*19*0             "kotevní patka - sloupek - 5, var. A - 90%"</t>
  </si>
  <si>
    <t>0,7*1,25*1,0*19*0          "kotevní patka - táhlo - 5, var.A - 90%"</t>
  </si>
  <si>
    <t>2,0*2,0*2,5*1*0                "vsakovací galerie"</t>
  </si>
  <si>
    <t>235*0,50*0                           "1B - 50%"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</si>
</sst>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pans="1:74" s="1" customFormat="1" ht="24.95" customHeight="1" x14ac:dyDescent="0.2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s="1" customFormat="1" ht="12" customHeight="1" x14ac:dyDescent="0.2">
      <c r="B5" s="20"/>
      <c r="D5" s="24" t="s">
        <v>14</v>
      </c>
      <c r="K5" s="218" t="s">
        <v>15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R5" s="20"/>
      <c r="BE5" s="215" t="s">
        <v>16</v>
      </c>
      <c r="BS5" s="17" t="s">
        <v>6</v>
      </c>
    </row>
    <row r="6" spans="1:74" s="1" customFormat="1" ht="36.950000000000003" customHeight="1" x14ac:dyDescent="0.2">
      <c r="B6" s="20"/>
      <c r="D6" s="26" t="s">
        <v>17</v>
      </c>
      <c r="K6" s="220" t="s">
        <v>18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R6" s="20"/>
      <c r="BE6" s="216"/>
      <c r="BS6" s="17" t="s">
        <v>6</v>
      </c>
    </row>
    <row r="7" spans="1:74" s="1" customFormat="1" ht="12" customHeight="1" x14ac:dyDescent="0.2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E7" s="216"/>
      <c r="BS7" s="17" t="s">
        <v>8</v>
      </c>
    </row>
    <row r="8" spans="1:74" s="1" customFormat="1" ht="12" customHeight="1" x14ac:dyDescent="0.2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16"/>
      <c r="BS8" s="17" t="s">
        <v>8</v>
      </c>
    </row>
    <row r="9" spans="1:74" s="1" customFormat="1" ht="14.45" customHeight="1" x14ac:dyDescent="0.2">
      <c r="B9" s="20"/>
      <c r="AR9" s="20"/>
      <c r="BE9" s="216"/>
      <c r="BS9" s="17" t="s">
        <v>8</v>
      </c>
    </row>
    <row r="10" spans="1:74" s="1" customFormat="1" ht="12" customHeight="1" x14ac:dyDescent="0.2">
      <c r="B10" s="20"/>
      <c r="D10" s="27" t="s">
        <v>25</v>
      </c>
      <c r="AK10" s="27" t="s">
        <v>26</v>
      </c>
      <c r="AN10" s="25" t="s">
        <v>1</v>
      </c>
      <c r="AR10" s="20"/>
      <c r="BE10" s="216"/>
      <c r="BS10" s="17" t="s">
        <v>6</v>
      </c>
    </row>
    <row r="11" spans="1:74" s="1" customFormat="1" ht="18.399999999999999" customHeight="1" x14ac:dyDescent="0.2">
      <c r="B11" s="20"/>
      <c r="E11" s="25" t="s">
        <v>27</v>
      </c>
      <c r="AK11" s="27" t="s">
        <v>28</v>
      </c>
      <c r="AN11" s="25" t="s">
        <v>1</v>
      </c>
      <c r="AR11" s="20"/>
      <c r="BE11" s="216"/>
      <c r="BS11" s="17" t="s">
        <v>6</v>
      </c>
    </row>
    <row r="12" spans="1:74" s="1" customFormat="1" ht="6.95" customHeight="1" x14ac:dyDescent="0.2">
      <c r="B12" s="20"/>
      <c r="AR12" s="20"/>
      <c r="BE12" s="216"/>
      <c r="BS12" s="17" t="s">
        <v>8</v>
      </c>
    </row>
    <row r="13" spans="1:74" s="1" customFormat="1" ht="12" customHeight="1" x14ac:dyDescent="0.2">
      <c r="B13" s="20"/>
      <c r="D13" s="27" t="s">
        <v>29</v>
      </c>
      <c r="AK13" s="27" t="s">
        <v>26</v>
      </c>
      <c r="AN13" s="29" t="s">
        <v>30</v>
      </c>
      <c r="AR13" s="20"/>
      <c r="BE13" s="216"/>
      <c r="BS13" s="17" t="s">
        <v>8</v>
      </c>
    </row>
    <row r="14" spans="1:74" ht="12.75" x14ac:dyDescent="0.2">
      <c r="B14" s="20"/>
      <c r="E14" s="221" t="s">
        <v>30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7" t="s">
        <v>28</v>
      </c>
      <c r="AN14" s="29" t="s">
        <v>30</v>
      </c>
      <c r="AR14" s="20"/>
      <c r="BE14" s="216"/>
      <c r="BS14" s="17" t="s">
        <v>8</v>
      </c>
    </row>
    <row r="15" spans="1:74" s="1" customFormat="1" ht="6.95" customHeight="1" x14ac:dyDescent="0.2">
      <c r="B15" s="20"/>
      <c r="AR15" s="20"/>
      <c r="BE15" s="216"/>
      <c r="BS15" s="17" t="s">
        <v>3</v>
      </c>
    </row>
    <row r="16" spans="1:74" s="1" customFormat="1" ht="12" customHeight="1" x14ac:dyDescent="0.2">
      <c r="B16" s="20"/>
      <c r="D16" s="27" t="s">
        <v>31</v>
      </c>
      <c r="AK16" s="27" t="s">
        <v>26</v>
      </c>
      <c r="AN16" s="25" t="s">
        <v>1</v>
      </c>
      <c r="AR16" s="20"/>
      <c r="BE16" s="216"/>
      <c r="BS16" s="17" t="s">
        <v>3</v>
      </c>
    </row>
    <row r="17" spans="1:71" s="1" customFormat="1" ht="18.399999999999999" customHeight="1" x14ac:dyDescent="0.2">
      <c r="B17" s="20"/>
      <c r="E17" s="25" t="s">
        <v>32</v>
      </c>
      <c r="AK17" s="27" t="s">
        <v>28</v>
      </c>
      <c r="AN17" s="25" t="s">
        <v>1</v>
      </c>
      <c r="AR17" s="20"/>
      <c r="BE17" s="216"/>
      <c r="BS17" s="17" t="s">
        <v>33</v>
      </c>
    </row>
    <row r="18" spans="1:71" s="1" customFormat="1" ht="6.95" customHeight="1" x14ac:dyDescent="0.2">
      <c r="B18" s="20"/>
      <c r="AR18" s="20"/>
      <c r="BE18" s="216"/>
      <c r="BS18" s="17" t="s">
        <v>8</v>
      </c>
    </row>
    <row r="19" spans="1:71" s="1" customFormat="1" ht="12" customHeight="1" x14ac:dyDescent="0.2">
      <c r="B19" s="20"/>
      <c r="D19" s="27" t="s">
        <v>34</v>
      </c>
      <c r="AK19" s="27" t="s">
        <v>26</v>
      </c>
      <c r="AN19" s="25" t="s">
        <v>1</v>
      </c>
      <c r="AR19" s="20"/>
      <c r="BE19" s="216"/>
      <c r="BS19" s="17" t="s">
        <v>8</v>
      </c>
    </row>
    <row r="20" spans="1:71" s="1" customFormat="1" ht="18.399999999999999" customHeight="1" x14ac:dyDescent="0.2">
      <c r="B20" s="20"/>
      <c r="E20" s="25" t="s">
        <v>35</v>
      </c>
      <c r="AK20" s="27" t="s">
        <v>28</v>
      </c>
      <c r="AN20" s="25" t="s">
        <v>1</v>
      </c>
      <c r="AR20" s="20"/>
      <c r="BE20" s="216"/>
      <c r="BS20" s="17" t="s">
        <v>33</v>
      </c>
    </row>
    <row r="21" spans="1:71" s="1" customFormat="1" ht="6.95" customHeight="1" x14ac:dyDescent="0.2">
      <c r="B21" s="20"/>
      <c r="AR21" s="20"/>
      <c r="BE21" s="216"/>
    </row>
    <row r="22" spans="1:71" s="1" customFormat="1" ht="12" customHeight="1" x14ac:dyDescent="0.2">
      <c r="B22" s="20"/>
      <c r="D22" s="27" t="s">
        <v>36</v>
      </c>
      <c r="AR22" s="20"/>
      <c r="BE22" s="216"/>
    </row>
    <row r="23" spans="1:71" s="1" customFormat="1" ht="16.5" customHeight="1" x14ac:dyDescent="0.2">
      <c r="B23" s="20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20"/>
      <c r="BE23" s="216"/>
    </row>
    <row r="24" spans="1:71" s="1" customFormat="1" ht="6.95" customHeight="1" x14ac:dyDescent="0.2">
      <c r="B24" s="20"/>
      <c r="AR24" s="20"/>
      <c r="BE24" s="216"/>
    </row>
    <row r="25" spans="1:71" s="1" customFormat="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6"/>
    </row>
    <row r="26" spans="1:71" s="2" customFormat="1" ht="25.9" customHeight="1" x14ac:dyDescent="0.2">
      <c r="A26" s="32"/>
      <c r="B26" s="33"/>
      <c r="C26" s="32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4">
        <f>ROUND(AG94,0)</f>
        <v>0</v>
      </c>
      <c r="AL26" s="225"/>
      <c r="AM26" s="225"/>
      <c r="AN26" s="225"/>
      <c r="AO26" s="225"/>
      <c r="AP26" s="32"/>
      <c r="AQ26" s="32"/>
      <c r="AR26" s="33"/>
      <c r="BE26" s="216"/>
    </row>
    <row r="27" spans="1:71" s="2" customFormat="1" ht="6.95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16"/>
    </row>
    <row r="28" spans="1:71" s="2" customFormat="1" ht="12.7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26" t="s">
        <v>38</v>
      </c>
      <c r="M28" s="226"/>
      <c r="N28" s="226"/>
      <c r="O28" s="226"/>
      <c r="P28" s="226"/>
      <c r="Q28" s="32"/>
      <c r="R28" s="32"/>
      <c r="S28" s="32"/>
      <c r="T28" s="32"/>
      <c r="U28" s="32"/>
      <c r="V28" s="32"/>
      <c r="W28" s="226" t="s">
        <v>39</v>
      </c>
      <c r="X28" s="226"/>
      <c r="Y28" s="226"/>
      <c r="Z28" s="226"/>
      <c r="AA28" s="226"/>
      <c r="AB28" s="226"/>
      <c r="AC28" s="226"/>
      <c r="AD28" s="226"/>
      <c r="AE28" s="226"/>
      <c r="AF28" s="32"/>
      <c r="AG28" s="32"/>
      <c r="AH28" s="32"/>
      <c r="AI28" s="32"/>
      <c r="AJ28" s="32"/>
      <c r="AK28" s="226" t="s">
        <v>40</v>
      </c>
      <c r="AL28" s="226"/>
      <c r="AM28" s="226"/>
      <c r="AN28" s="226"/>
      <c r="AO28" s="226"/>
      <c r="AP28" s="32"/>
      <c r="AQ28" s="32"/>
      <c r="AR28" s="33"/>
      <c r="BE28" s="216"/>
    </row>
    <row r="29" spans="1:71" s="3" customFormat="1" ht="14.45" customHeight="1" x14ac:dyDescent="0.2">
      <c r="B29" s="37"/>
      <c r="D29" s="27" t="s">
        <v>41</v>
      </c>
      <c r="F29" s="27" t="s">
        <v>42</v>
      </c>
      <c r="L29" s="229">
        <v>0.21</v>
      </c>
      <c r="M29" s="228"/>
      <c r="N29" s="228"/>
      <c r="O29" s="228"/>
      <c r="P29" s="228"/>
      <c r="W29" s="227">
        <f>ROUND(AZ94, 0)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0)</f>
        <v>0</v>
      </c>
      <c r="AL29" s="228"/>
      <c r="AM29" s="228"/>
      <c r="AN29" s="228"/>
      <c r="AO29" s="228"/>
      <c r="AR29" s="37"/>
      <c r="BE29" s="217"/>
    </row>
    <row r="30" spans="1:71" s="3" customFormat="1" ht="14.45" customHeight="1" x14ac:dyDescent="0.2">
      <c r="B30" s="37"/>
      <c r="F30" s="27" t="s">
        <v>43</v>
      </c>
      <c r="L30" s="229">
        <v>0.12</v>
      </c>
      <c r="M30" s="228"/>
      <c r="N30" s="228"/>
      <c r="O30" s="228"/>
      <c r="P30" s="228"/>
      <c r="W30" s="227">
        <f>ROUND(BA94, 0)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0)</f>
        <v>0</v>
      </c>
      <c r="AL30" s="228"/>
      <c r="AM30" s="228"/>
      <c r="AN30" s="228"/>
      <c r="AO30" s="228"/>
      <c r="AR30" s="37"/>
      <c r="BE30" s="217"/>
    </row>
    <row r="31" spans="1:71" s="3" customFormat="1" ht="14.45" hidden="1" customHeight="1" x14ac:dyDescent="0.2">
      <c r="B31" s="37"/>
      <c r="F31" s="27" t="s">
        <v>44</v>
      </c>
      <c r="L31" s="229">
        <v>0.21</v>
      </c>
      <c r="M31" s="228"/>
      <c r="N31" s="228"/>
      <c r="O31" s="228"/>
      <c r="P31" s="228"/>
      <c r="W31" s="227">
        <f>ROUND(BB94, 0)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7"/>
      <c r="BE31" s="217"/>
    </row>
    <row r="32" spans="1:71" s="3" customFormat="1" ht="14.45" hidden="1" customHeight="1" x14ac:dyDescent="0.2">
      <c r="B32" s="37"/>
      <c r="F32" s="27" t="s">
        <v>45</v>
      </c>
      <c r="L32" s="229">
        <v>0.12</v>
      </c>
      <c r="M32" s="228"/>
      <c r="N32" s="228"/>
      <c r="O32" s="228"/>
      <c r="P32" s="228"/>
      <c r="W32" s="227">
        <f>ROUND(BC94, 0)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7"/>
      <c r="BE32" s="217"/>
    </row>
    <row r="33" spans="1:57" s="3" customFormat="1" ht="14.45" hidden="1" customHeight="1" x14ac:dyDescent="0.2">
      <c r="B33" s="37"/>
      <c r="F33" s="27" t="s">
        <v>46</v>
      </c>
      <c r="L33" s="229">
        <v>0</v>
      </c>
      <c r="M33" s="228"/>
      <c r="N33" s="228"/>
      <c r="O33" s="228"/>
      <c r="P33" s="228"/>
      <c r="W33" s="227">
        <f>ROUND(BD94, 0)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7"/>
      <c r="BE33" s="217"/>
    </row>
    <row r="34" spans="1:57" s="2" customFormat="1" ht="6.95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16"/>
    </row>
    <row r="35" spans="1:57" s="2" customFormat="1" ht="25.9" customHeight="1" x14ac:dyDescent="0.2">
      <c r="A35" s="32"/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33" t="s">
        <v>49</v>
      </c>
      <c r="Y35" s="231"/>
      <c r="Z35" s="231"/>
      <c r="AA35" s="231"/>
      <c r="AB35" s="231"/>
      <c r="AC35" s="40"/>
      <c r="AD35" s="40"/>
      <c r="AE35" s="40"/>
      <c r="AF35" s="40"/>
      <c r="AG35" s="40"/>
      <c r="AH35" s="40"/>
      <c r="AI35" s="40"/>
      <c r="AJ35" s="40"/>
      <c r="AK35" s="230">
        <f>SUM(AK26:AK33)</f>
        <v>0</v>
      </c>
      <c r="AL35" s="231"/>
      <c r="AM35" s="231"/>
      <c r="AN35" s="231"/>
      <c r="AO35" s="232"/>
      <c r="AP35" s="38"/>
      <c r="AQ35" s="38"/>
      <c r="AR35" s="33"/>
      <c r="BE35" s="32"/>
    </row>
    <row r="36" spans="1:57" s="2" customFormat="1" ht="6.95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42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 x14ac:dyDescent="0.2">
      <c r="B50" s="20"/>
      <c r="AR50" s="20"/>
    </row>
    <row r="51" spans="1:57" ht="11.25" x14ac:dyDescent="0.2">
      <c r="B51" s="20"/>
      <c r="AR51" s="20"/>
    </row>
    <row r="52" spans="1:57" ht="11.25" x14ac:dyDescent="0.2">
      <c r="B52" s="20"/>
      <c r="AR52" s="20"/>
    </row>
    <row r="53" spans="1:57" ht="11.25" x14ac:dyDescent="0.2">
      <c r="B53" s="20"/>
      <c r="AR53" s="20"/>
    </row>
    <row r="54" spans="1:57" ht="11.25" x14ac:dyDescent="0.2">
      <c r="B54" s="20"/>
      <c r="AR54" s="20"/>
    </row>
    <row r="55" spans="1:57" ht="11.25" x14ac:dyDescent="0.2">
      <c r="B55" s="20"/>
      <c r="AR55" s="20"/>
    </row>
    <row r="56" spans="1:57" ht="11.25" x14ac:dyDescent="0.2">
      <c r="B56" s="20"/>
      <c r="AR56" s="20"/>
    </row>
    <row r="57" spans="1:57" ht="11.25" x14ac:dyDescent="0.2">
      <c r="B57" s="20"/>
      <c r="AR57" s="20"/>
    </row>
    <row r="58" spans="1:57" ht="11.25" x14ac:dyDescent="0.2">
      <c r="B58" s="20"/>
      <c r="AR58" s="20"/>
    </row>
    <row r="59" spans="1:57" ht="11.25" x14ac:dyDescent="0.2">
      <c r="B59" s="20"/>
      <c r="AR59" s="20"/>
    </row>
    <row r="60" spans="1:57" s="2" customFormat="1" ht="12.75" x14ac:dyDescent="0.2">
      <c r="A60" s="32"/>
      <c r="B60" s="33"/>
      <c r="C60" s="32"/>
      <c r="D60" s="45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52</v>
      </c>
      <c r="AI60" s="35"/>
      <c r="AJ60" s="35"/>
      <c r="AK60" s="35"/>
      <c r="AL60" s="35"/>
      <c r="AM60" s="45" t="s">
        <v>53</v>
      </c>
      <c r="AN60" s="35"/>
      <c r="AO60" s="35"/>
      <c r="AP60" s="32"/>
      <c r="AQ60" s="32"/>
      <c r="AR60" s="33"/>
      <c r="BE60" s="32"/>
    </row>
    <row r="61" spans="1:57" ht="11.25" x14ac:dyDescent="0.2">
      <c r="B61" s="20"/>
      <c r="AR61" s="20"/>
    </row>
    <row r="62" spans="1:57" ht="11.25" x14ac:dyDescent="0.2">
      <c r="B62" s="20"/>
      <c r="AR62" s="20"/>
    </row>
    <row r="63" spans="1:57" ht="11.25" x14ac:dyDescent="0.2">
      <c r="B63" s="20"/>
      <c r="AR63" s="20"/>
    </row>
    <row r="64" spans="1:57" s="2" customFormat="1" ht="12.75" x14ac:dyDescent="0.2">
      <c r="A64" s="32"/>
      <c r="B64" s="33"/>
      <c r="C64" s="32"/>
      <c r="D64" s="43" t="s">
        <v>54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55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 x14ac:dyDescent="0.2">
      <c r="B65" s="20"/>
      <c r="AR65" s="20"/>
    </row>
    <row r="66" spans="1:57" ht="11.25" x14ac:dyDescent="0.2">
      <c r="B66" s="20"/>
      <c r="AR66" s="20"/>
    </row>
    <row r="67" spans="1:57" ht="11.25" x14ac:dyDescent="0.2">
      <c r="B67" s="20"/>
      <c r="AR67" s="20"/>
    </row>
    <row r="68" spans="1:57" ht="11.25" x14ac:dyDescent="0.2">
      <c r="B68" s="20"/>
      <c r="AR68" s="20"/>
    </row>
    <row r="69" spans="1:57" ht="11.25" x14ac:dyDescent="0.2">
      <c r="B69" s="20"/>
      <c r="AR69" s="20"/>
    </row>
    <row r="70" spans="1:57" ht="11.25" x14ac:dyDescent="0.2">
      <c r="B70" s="20"/>
      <c r="AR70" s="20"/>
    </row>
    <row r="71" spans="1:57" ht="11.25" x14ac:dyDescent="0.2">
      <c r="B71" s="20"/>
      <c r="AR71" s="20"/>
    </row>
    <row r="72" spans="1:57" ht="11.25" x14ac:dyDescent="0.2">
      <c r="B72" s="20"/>
      <c r="AR72" s="20"/>
    </row>
    <row r="73" spans="1:57" ht="11.25" x14ac:dyDescent="0.2">
      <c r="B73" s="20"/>
      <c r="AR73" s="20"/>
    </row>
    <row r="74" spans="1:57" ht="11.25" x14ac:dyDescent="0.2">
      <c r="B74" s="20"/>
      <c r="AR74" s="20"/>
    </row>
    <row r="75" spans="1:57" s="2" customFormat="1" ht="12.75" x14ac:dyDescent="0.2">
      <c r="A75" s="32"/>
      <c r="B75" s="33"/>
      <c r="C75" s="32"/>
      <c r="D75" s="45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52</v>
      </c>
      <c r="AI75" s="35"/>
      <c r="AJ75" s="35"/>
      <c r="AK75" s="35"/>
      <c r="AL75" s="35"/>
      <c r="AM75" s="45" t="s">
        <v>53</v>
      </c>
      <c r="AN75" s="35"/>
      <c r="AO75" s="35"/>
      <c r="AP75" s="32"/>
      <c r="AQ75" s="32"/>
      <c r="AR75" s="33"/>
      <c r="BE75" s="32"/>
    </row>
    <row r="76" spans="1:57" s="2" customFormat="1" ht="11.25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 x14ac:dyDescent="0.2">
      <c r="A82" s="32"/>
      <c r="B82" s="33"/>
      <c r="C82" s="21" t="s">
        <v>56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14</v>
      </c>
      <c r="L84" s="4" t="str">
        <f>K5</f>
        <v>Chaloupsky401</v>
      </c>
      <c r="AR84" s="51"/>
    </row>
    <row r="85" spans="1:91" s="5" customFormat="1" ht="36.950000000000003" customHeight="1" x14ac:dyDescent="0.2">
      <c r="B85" s="52"/>
      <c r="C85" s="53" t="s">
        <v>17</v>
      </c>
      <c r="L85" s="213" t="str">
        <f>K6</f>
        <v>Sanace skalního svahu u stadionů v Trutnově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52"/>
    </row>
    <row r="86" spans="1:91" s="2" customFormat="1" ht="6.95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21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Trutnov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23</v>
      </c>
      <c r="AJ87" s="32"/>
      <c r="AK87" s="32"/>
      <c r="AL87" s="32"/>
      <c r="AM87" s="238" t="str">
        <f>IF(AN8= "","",AN8)</f>
        <v>11. 7. 2025</v>
      </c>
      <c r="AN87" s="238"/>
      <c r="AO87" s="32"/>
      <c r="AP87" s="32"/>
      <c r="AQ87" s="32"/>
      <c r="AR87" s="33"/>
      <c r="BE87" s="32"/>
    </row>
    <row r="88" spans="1:91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 x14ac:dyDescent="0.2">
      <c r="A89" s="32"/>
      <c r="B89" s="33"/>
      <c r="C89" s="27" t="s">
        <v>25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Trutnov, Slovanské nám. 165, Trutnov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31</v>
      </c>
      <c r="AJ89" s="32"/>
      <c r="AK89" s="32"/>
      <c r="AL89" s="32"/>
      <c r="AM89" s="239" t="str">
        <f>IF(E17="","",E17)</f>
        <v>ing. Jan Chaloupský, U hřiště 639, Trutnov</v>
      </c>
      <c r="AN89" s="240"/>
      <c r="AO89" s="240"/>
      <c r="AP89" s="240"/>
      <c r="AQ89" s="32"/>
      <c r="AR89" s="33"/>
      <c r="AS89" s="242" t="s">
        <v>57</v>
      </c>
      <c r="AT89" s="24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 x14ac:dyDescent="0.2">
      <c r="A90" s="32"/>
      <c r="B90" s="33"/>
      <c r="C90" s="27" t="s">
        <v>29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34</v>
      </c>
      <c r="AJ90" s="32"/>
      <c r="AK90" s="32"/>
      <c r="AL90" s="32"/>
      <c r="AM90" s="239" t="str">
        <f>IF(E20="","",E20)</f>
        <v>ing. V. Švehla</v>
      </c>
      <c r="AN90" s="240"/>
      <c r="AO90" s="240"/>
      <c r="AP90" s="240"/>
      <c r="AQ90" s="32"/>
      <c r="AR90" s="33"/>
      <c r="AS90" s="244"/>
      <c r="AT90" s="24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4"/>
      <c r="AT91" s="24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09" t="s">
        <v>58</v>
      </c>
      <c r="D92" s="210"/>
      <c r="E92" s="210"/>
      <c r="F92" s="210"/>
      <c r="G92" s="210"/>
      <c r="H92" s="60"/>
      <c r="I92" s="212" t="s">
        <v>59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37" t="s">
        <v>60</v>
      </c>
      <c r="AH92" s="210"/>
      <c r="AI92" s="210"/>
      <c r="AJ92" s="210"/>
      <c r="AK92" s="210"/>
      <c r="AL92" s="210"/>
      <c r="AM92" s="210"/>
      <c r="AN92" s="212" t="s">
        <v>61</v>
      </c>
      <c r="AO92" s="210"/>
      <c r="AP92" s="241"/>
      <c r="AQ92" s="61" t="s">
        <v>62</v>
      </c>
      <c r="AR92" s="33"/>
      <c r="AS92" s="62" t="s">
        <v>63</v>
      </c>
      <c r="AT92" s="63" t="s">
        <v>64</v>
      </c>
      <c r="AU92" s="63" t="s">
        <v>65</v>
      </c>
      <c r="AV92" s="63" t="s">
        <v>66</v>
      </c>
      <c r="AW92" s="63" t="s">
        <v>67</v>
      </c>
      <c r="AX92" s="63" t="s">
        <v>68</v>
      </c>
      <c r="AY92" s="63" t="s">
        <v>69</v>
      </c>
      <c r="AZ92" s="63" t="s">
        <v>70</v>
      </c>
      <c r="BA92" s="63" t="s">
        <v>71</v>
      </c>
      <c r="BB92" s="63" t="s">
        <v>72</v>
      </c>
      <c r="BC92" s="63" t="s">
        <v>73</v>
      </c>
      <c r="BD92" s="64" t="s">
        <v>74</v>
      </c>
      <c r="BE92" s="32"/>
    </row>
    <row r="93" spans="1:91" s="2" customFormat="1" ht="10.9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 x14ac:dyDescent="0.2">
      <c r="B94" s="68"/>
      <c r="C94" s="69" t="s">
        <v>75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6">
        <f>ROUND(SUM(AG95:AG106),0)</f>
        <v>0</v>
      </c>
      <c r="AH94" s="246"/>
      <c r="AI94" s="246"/>
      <c r="AJ94" s="246"/>
      <c r="AK94" s="246"/>
      <c r="AL94" s="246"/>
      <c r="AM94" s="246"/>
      <c r="AN94" s="247">
        <f t="shared" ref="AN94:AN106" si="0">SUM(AG94,AT94)</f>
        <v>0</v>
      </c>
      <c r="AO94" s="247"/>
      <c r="AP94" s="247"/>
      <c r="AQ94" s="72" t="s">
        <v>1</v>
      </c>
      <c r="AR94" s="68"/>
      <c r="AS94" s="73">
        <f>ROUND(SUM(AS95:AS106),0)</f>
        <v>0</v>
      </c>
      <c r="AT94" s="74">
        <f t="shared" ref="AT94:AT106" si="1">ROUND(SUM(AV94:AW94),0)</f>
        <v>0</v>
      </c>
      <c r="AU94" s="75">
        <f>ROUND(SUM(AU95:AU106),5)</f>
        <v>0</v>
      </c>
      <c r="AV94" s="74">
        <f>ROUND(AZ94*L29,0)</f>
        <v>0</v>
      </c>
      <c r="AW94" s="74">
        <f>ROUND(BA94*L30,0)</f>
        <v>0</v>
      </c>
      <c r="AX94" s="74">
        <f>ROUND(BB94*L29,0)</f>
        <v>0</v>
      </c>
      <c r="AY94" s="74">
        <f>ROUND(BC94*L30,0)</f>
        <v>0</v>
      </c>
      <c r="AZ94" s="74">
        <f>ROUND(SUM(AZ95:AZ106),0)</f>
        <v>0</v>
      </c>
      <c r="BA94" s="74">
        <f>ROUND(SUM(BA95:BA106),0)</f>
        <v>0</v>
      </c>
      <c r="BB94" s="74">
        <f>ROUND(SUM(BB95:BB106),0)</f>
        <v>0</v>
      </c>
      <c r="BC94" s="74">
        <f>ROUND(SUM(BC95:BC106),0)</f>
        <v>0</v>
      </c>
      <c r="BD94" s="76">
        <f>ROUND(SUM(BD95:BD106),0)</f>
        <v>0</v>
      </c>
      <c r="BS94" s="77" t="s">
        <v>76</v>
      </c>
      <c r="BT94" s="77" t="s">
        <v>77</v>
      </c>
      <c r="BU94" s="78" t="s">
        <v>78</v>
      </c>
      <c r="BV94" s="77" t="s">
        <v>79</v>
      </c>
      <c r="BW94" s="77" t="s">
        <v>4</v>
      </c>
      <c r="BX94" s="77" t="s">
        <v>80</v>
      </c>
      <c r="CL94" s="77" t="s">
        <v>1</v>
      </c>
    </row>
    <row r="95" spans="1:91" s="7" customFormat="1" ht="16.5" customHeight="1" x14ac:dyDescent="0.2">
      <c r="A95" s="79" t="s">
        <v>81</v>
      </c>
      <c r="B95" s="80"/>
      <c r="C95" s="81"/>
      <c r="D95" s="211" t="s">
        <v>82</v>
      </c>
      <c r="E95" s="211"/>
      <c r="F95" s="211"/>
      <c r="G95" s="211"/>
      <c r="H95" s="211"/>
      <c r="I95" s="82"/>
      <c r="J95" s="211" t="s">
        <v>83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35">
        <f>'11 - I.etapa - neuznateln...'!J30</f>
        <v>0</v>
      </c>
      <c r="AH95" s="236"/>
      <c r="AI95" s="236"/>
      <c r="AJ95" s="236"/>
      <c r="AK95" s="236"/>
      <c r="AL95" s="236"/>
      <c r="AM95" s="236"/>
      <c r="AN95" s="235">
        <f t="shared" si="0"/>
        <v>0</v>
      </c>
      <c r="AO95" s="236"/>
      <c r="AP95" s="236"/>
      <c r="AQ95" s="83" t="s">
        <v>84</v>
      </c>
      <c r="AR95" s="80"/>
      <c r="AS95" s="84">
        <v>0</v>
      </c>
      <c r="AT95" s="85">
        <f t="shared" si="1"/>
        <v>0</v>
      </c>
      <c r="AU95" s="86">
        <f>'11 - I.etapa - neuznateln...'!P121</f>
        <v>0</v>
      </c>
      <c r="AV95" s="85">
        <f>'11 - I.etapa - neuznateln...'!J33</f>
        <v>0</v>
      </c>
      <c r="AW95" s="85">
        <f>'11 - I.etapa - neuznateln...'!J34</f>
        <v>0</v>
      </c>
      <c r="AX95" s="85">
        <f>'11 - I.etapa - neuznateln...'!J35</f>
        <v>0</v>
      </c>
      <c r="AY95" s="85">
        <f>'11 - I.etapa - neuznateln...'!J36</f>
        <v>0</v>
      </c>
      <c r="AZ95" s="85">
        <f>'11 - I.etapa - neuznateln...'!F33</f>
        <v>0</v>
      </c>
      <c r="BA95" s="85">
        <f>'11 - I.etapa - neuznateln...'!F34</f>
        <v>0</v>
      </c>
      <c r="BB95" s="85">
        <f>'11 - I.etapa - neuznateln...'!F35</f>
        <v>0</v>
      </c>
      <c r="BC95" s="85">
        <f>'11 - I.etapa - neuznateln...'!F36</f>
        <v>0</v>
      </c>
      <c r="BD95" s="87">
        <f>'11 - I.etapa - neuznateln...'!F37</f>
        <v>0</v>
      </c>
      <c r="BT95" s="88" t="s">
        <v>8</v>
      </c>
      <c r="BV95" s="88" t="s">
        <v>79</v>
      </c>
      <c r="BW95" s="88" t="s">
        <v>85</v>
      </c>
      <c r="BX95" s="88" t="s">
        <v>4</v>
      </c>
      <c r="CL95" s="88" t="s">
        <v>1</v>
      </c>
      <c r="CM95" s="88" t="s">
        <v>86</v>
      </c>
    </row>
    <row r="96" spans="1:91" s="7" customFormat="1" ht="16.5" customHeight="1" x14ac:dyDescent="0.2">
      <c r="A96" s="79" t="s">
        <v>81</v>
      </c>
      <c r="B96" s="80"/>
      <c r="C96" s="81"/>
      <c r="D96" s="211" t="s">
        <v>9</v>
      </c>
      <c r="E96" s="211"/>
      <c r="F96" s="211"/>
      <c r="G96" s="211"/>
      <c r="H96" s="211"/>
      <c r="I96" s="82"/>
      <c r="J96" s="211" t="s">
        <v>87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35">
        <f>'12 - I.etapa - uznatelné ...'!J30</f>
        <v>0</v>
      </c>
      <c r="AH96" s="236"/>
      <c r="AI96" s="236"/>
      <c r="AJ96" s="236"/>
      <c r="AK96" s="236"/>
      <c r="AL96" s="236"/>
      <c r="AM96" s="236"/>
      <c r="AN96" s="235">
        <f t="shared" si="0"/>
        <v>0</v>
      </c>
      <c r="AO96" s="236"/>
      <c r="AP96" s="236"/>
      <c r="AQ96" s="83" t="s">
        <v>84</v>
      </c>
      <c r="AR96" s="80"/>
      <c r="AS96" s="84">
        <v>0</v>
      </c>
      <c r="AT96" s="85">
        <f t="shared" si="1"/>
        <v>0</v>
      </c>
      <c r="AU96" s="86">
        <f>'12 - I.etapa - uznatelné ...'!P123</f>
        <v>0</v>
      </c>
      <c r="AV96" s="85">
        <f>'12 - I.etapa - uznatelné ...'!J33</f>
        <v>0</v>
      </c>
      <c r="AW96" s="85">
        <f>'12 - I.etapa - uznatelné ...'!J34</f>
        <v>0</v>
      </c>
      <c r="AX96" s="85">
        <f>'12 - I.etapa - uznatelné ...'!J35</f>
        <v>0</v>
      </c>
      <c r="AY96" s="85">
        <f>'12 - I.etapa - uznatelné ...'!J36</f>
        <v>0</v>
      </c>
      <c r="AZ96" s="85">
        <f>'12 - I.etapa - uznatelné ...'!F33</f>
        <v>0</v>
      </c>
      <c r="BA96" s="85">
        <f>'12 - I.etapa - uznatelné ...'!F34</f>
        <v>0</v>
      </c>
      <c r="BB96" s="85">
        <f>'12 - I.etapa - uznatelné ...'!F35</f>
        <v>0</v>
      </c>
      <c r="BC96" s="85">
        <f>'12 - I.etapa - uznatelné ...'!F36</f>
        <v>0</v>
      </c>
      <c r="BD96" s="87">
        <f>'12 - I.etapa - uznatelné ...'!F37</f>
        <v>0</v>
      </c>
      <c r="BT96" s="88" t="s">
        <v>8</v>
      </c>
      <c r="BV96" s="88" t="s">
        <v>79</v>
      </c>
      <c r="BW96" s="88" t="s">
        <v>88</v>
      </c>
      <c r="BX96" s="88" t="s">
        <v>4</v>
      </c>
      <c r="CL96" s="88" t="s">
        <v>1</v>
      </c>
      <c r="CM96" s="88" t="s">
        <v>86</v>
      </c>
    </row>
    <row r="97" spans="1:91" s="7" customFormat="1" ht="16.5" customHeight="1" x14ac:dyDescent="0.2">
      <c r="A97" s="79" t="s">
        <v>81</v>
      </c>
      <c r="B97" s="80"/>
      <c r="C97" s="81"/>
      <c r="D97" s="211" t="s">
        <v>7</v>
      </c>
      <c r="E97" s="211"/>
      <c r="F97" s="211"/>
      <c r="G97" s="211"/>
      <c r="H97" s="211"/>
      <c r="I97" s="82"/>
      <c r="J97" s="211" t="s">
        <v>89</v>
      </c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35">
        <f>'21 - II.etapa - neuznatel...'!J30</f>
        <v>0</v>
      </c>
      <c r="AH97" s="236"/>
      <c r="AI97" s="236"/>
      <c r="AJ97" s="236"/>
      <c r="AK97" s="236"/>
      <c r="AL97" s="236"/>
      <c r="AM97" s="236"/>
      <c r="AN97" s="235">
        <f t="shared" si="0"/>
        <v>0</v>
      </c>
      <c r="AO97" s="236"/>
      <c r="AP97" s="236"/>
      <c r="AQ97" s="83" t="s">
        <v>84</v>
      </c>
      <c r="AR97" s="80"/>
      <c r="AS97" s="84">
        <v>0</v>
      </c>
      <c r="AT97" s="85">
        <f t="shared" si="1"/>
        <v>0</v>
      </c>
      <c r="AU97" s="86">
        <f>'21 - II.etapa - neuznatel...'!P123</f>
        <v>0</v>
      </c>
      <c r="AV97" s="85">
        <f>'21 - II.etapa - neuznatel...'!J33</f>
        <v>0</v>
      </c>
      <c r="AW97" s="85">
        <f>'21 - II.etapa - neuznatel...'!J34</f>
        <v>0</v>
      </c>
      <c r="AX97" s="85">
        <f>'21 - II.etapa - neuznatel...'!J35</f>
        <v>0</v>
      </c>
      <c r="AY97" s="85">
        <f>'21 - II.etapa - neuznatel...'!J36</f>
        <v>0</v>
      </c>
      <c r="AZ97" s="85">
        <f>'21 - II.etapa - neuznatel...'!F33</f>
        <v>0</v>
      </c>
      <c r="BA97" s="85">
        <f>'21 - II.etapa - neuznatel...'!F34</f>
        <v>0</v>
      </c>
      <c r="BB97" s="85">
        <f>'21 - II.etapa - neuznatel...'!F35</f>
        <v>0</v>
      </c>
      <c r="BC97" s="85">
        <f>'21 - II.etapa - neuznatel...'!F36</f>
        <v>0</v>
      </c>
      <c r="BD97" s="87">
        <f>'21 - II.etapa - neuznatel...'!F37</f>
        <v>0</v>
      </c>
      <c r="BT97" s="88" t="s">
        <v>8</v>
      </c>
      <c r="BV97" s="88" t="s">
        <v>79</v>
      </c>
      <c r="BW97" s="88" t="s">
        <v>90</v>
      </c>
      <c r="BX97" s="88" t="s">
        <v>4</v>
      </c>
      <c r="CL97" s="88" t="s">
        <v>1</v>
      </c>
      <c r="CM97" s="88" t="s">
        <v>86</v>
      </c>
    </row>
    <row r="98" spans="1:91" s="7" customFormat="1" ht="16.5" customHeight="1" x14ac:dyDescent="0.2">
      <c r="A98" s="79" t="s">
        <v>81</v>
      </c>
      <c r="B98" s="80"/>
      <c r="C98" s="81"/>
      <c r="D98" s="211" t="s">
        <v>91</v>
      </c>
      <c r="E98" s="211"/>
      <c r="F98" s="211"/>
      <c r="G98" s="211"/>
      <c r="H98" s="211"/>
      <c r="I98" s="82"/>
      <c r="J98" s="211" t="s">
        <v>92</v>
      </c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35">
        <f>'22 - II.etapa - uznatelné...'!J30</f>
        <v>0</v>
      </c>
      <c r="AH98" s="236"/>
      <c r="AI98" s="236"/>
      <c r="AJ98" s="236"/>
      <c r="AK98" s="236"/>
      <c r="AL98" s="236"/>
      <c r="AM98" s="236"/>
      <c r="AN98" s="235">
        <f t="shared" si="0"/>
        <v>0</v>
      </c>
      <c r="AO98" s="236"/>
      <c r="AP98" s="236"/>
      <c r="AQ98" s="83" t="s">
        <v>84</v>
      </c>
      <c r="AR98" s="80"/>
      <c r="AS98" s="84">
        <v>0</v>
      </c>
      <c r="AT98" s="85">
        <f t="shared" si="1"/>
        <v>0</v>
      </c>
      <c r="AU98" s="86">
        <f>'22 - II.etapa - uznatelné...'!P124</f>
        <v>0</v>
      </c>
      <c r="AV98" s="85">
        <f>'22 - II.etapa - uznatelné...'!J33</f>
        <v>0</v>
      </c>
      <c r="AW98" s="85">
        <f>'22 - II.etapa - uznatelné...'!J34</f>
        <v>0</v>
      </c>
      <c r="AX98" s="85">
        <f>'22 - II.etapa - uznatelné...'!J35</f>
        <v>0</v>
      </c>
      <c r="AY98" s="85">
        <f>'22 - II.etapa - uznatelné...'!J36</f>
        <v>0</v>
      </c>
      <c r="AZ98" s="85">
        <f>'22 - II.etapa - uznatelné...'!F33</f>
        <v>0</v>
      </c>
      <c r="BA98" s="85">
        <f>'22 - II.etapa - uznatelné...'!F34</f>
        <v>0</v>
      </c>
      <c r="BB98" s="85">
        <f>'22 - II.etapa - uznatelné...'!F35</f>
        <v>0</v>
      </c>
      <c r="BC98" s="85">
        <f>'22 - II.etapa - uznatelné...'!F36</f>
        <v>0</v>
      </c>
      <c r="BD98" s="87">
        <f>'22 - II.etapa - uznatelné...'!F37</f>
        <v>0</v>
      </c>
      <c r="BT98" s="88" t="s">
        <v>8</v>
      </c>
      <c r="BV98" s="88" t="s">
        <v>79</v>
      </c>
      <c r="BW98" s="88" t="s">
        <v>93</v>
      </c>
      <c r="BX98" s="88" t="s">
        <v>4</v>
      </c>
      <c r="CL98" s="88" t="s">
        <v>1</v>
      </c>
      <c r="CM98" s="88" t="s">
        <v>86</v>
      </c>
    </row>
    <row r="99" spans="1:91" s="7" customFormat="1" ht="16.5" customHeight="1" x14ac:dyDescent="0.2">
      <c r="A99" s="79" t="s">
        <v>81</v>
      </c>
      <c r="B99" s="80"/>
      <c r="C99" s="81"/>
      <c r="D99" s="211" t="s">
        <v>94</v>
      </c>
      <c r="E99" s="211"/>
      <c r="F99" s="211"/>
      <c r="G99" s="211"/>
      <c r="H99" s="211"/>
      <c r="I99" s="82"/>
      <c r="J99" s="211" t="s">
        <v>95</v>
      </c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35">
        <f>'31 - III.etapa - neuznate...'!J30</f>
        <v>0</v>
      </c>
      <c r="AH99" s="236"/>
      <c r="AI99" s="236"/>
      <c r="AJ99" s="236"/>
      <c r="AK99" s="236"/>
      <c r="AL99" s="236"/>
      <c r="AM99" s="236"/>
      <c r="AN99" s="235">
        <f t="shared" si="0"/>
        <v>0</v>
      </c>
      <c r="AO99" s="236"/>
      <c r="AP99" s="236"/>
      <c r="AQ99" s="83" t="s">
        <v>84</v>
      </c>
      <c r="AR99" s="80"/>
      <c r="AS99" s="84">
        <v>0</v>
      </c>
      <c r="AT99" s="85">
        <f t="shared" si="1"/>
        <v>0</v>
      </c>
      <c r="AU99" s="86">
        <f>'31 - III.etapa - neuznate...'!P121</f>
        <v>0</v>
      </c>
      <c r="AV99" s="85">
        <f>'31 - III.etapa - neuznate...'!J33</f>
        <v>0</v>
      </c>
      <c r="AW99" s="85">
        <f>'31 - III.etapa - neuznate...'!J34</f>
        <v>0</v>
      </c>
      <c r="AX99" s="85">
        <f>'31 - III.etapa - neuznate...'!J35</f>
        <v>0</v>
      </c>
      <c r="AY99" s="85">
        <f>'31 - III.etapa - neuznate...'!J36</f>
        <v>0</v>
      </c>
      <c r="AZ99" s="85">
        <f>'31 - III.etapa - neuznate...'!F33</f>
        <v>0</v>
      </c>
      <c r="BA99" s="85">
        <f>'31 - III.etapa - neuznate...'!F34</f>
        <v>0</v>
      </c>
      <c r="BB99" s="85">
        <f>'31 - III.etapa - neuznate...'!F35</f>
        <v>0</v>
      </c>
      <c r="BC99" s="85">
        <f>'31 - III.etapa - neuznate...'!F36</f>
        <v>0</v>
      </c>
      <c r="BD99" s="87">
        <f>'31 - III.etapa - neuznate...'!F37</f>
        <v>0</v>
      </c>
      <c r="BT99" s="88" t="s">
        <v>8</v>
      </c>
      <c r="BV99" s="88" t="s">
        <v>79</v>
      </c>
      <c r="BW99" s="88" t="s">
        <v>96</v>
      </c>
      <c r="BX99" s="88" t="s">
        <v>4</v>
      </c>
      <c r="CL99" s="88" t="s">
        <v>1</v>
      </c>
      <c r="CM99" s="88" t="s">
        <v>86</v>
      </c>
    </row>
    <row r="100" spans="1:91" s="7" customFormat="1" ht="16.5" customHeight="1" x14ac:dyDescent="0.2">
      <c r="A100" s="79" t="s">
        <v>81</v>
      </c>
      <c r="B100" s="80"/>
      <c r="C100" s="81"/>
      <c r="D100" s="211" t="s">
        <v>97</v>
      </c>
      <c r="E100" s="211"/>
      <c r="F100" s="211"/>
      <c r="G100" s="211"/>
      <c r="H100" s="211"/>
      <c r="I100" s="82"/>
      <c r="J100" s="211" t="s">
        <v>98</v>
      </c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35">
        <f>'32 - III.etapa - uznateln...'!J30</f>
        <v>0</v>
      </c>
      <c r="AH100" s="236"/>
      <c r="AI100" s="236"/>
      <c r="AJ100" s="236"/>
      <c r="AK100" s="236"/>
      <c r="AL100" s="236"/>
      <c r="AM100" s="236"/>
      <c r="AN100" s="235">
        <f t="shared" si="0"/>
        <v>0</v>
      </c>
      <c r="AO100" s="236"/>
      <c r="AP100" s="236"/>
      <c r="AQ100" s="83" t="s">
        <v>84</v>
      </c>
      <c r="AR100" s="80"/>
      <c r="AS100" s="84">
        <v>0</v>
      </c>
      <c r="AT100" s="85">
        <f t="shared" si="1"/>
        <v>0</v>
      </c>
      <c r="AU100" s="86">
        <f>'32 - III.etapa - uznateln...'!P124</f>
        <v>0</v>
      </c>
      <c r="AV100" s="85">
        <f>'32 - III.etapa - uznateln...'!J33</f>
        <v>0</v>
      </c>
      <c r="AW100" s="85">
        <f>'32 - III.etapa - uznateln...'!J34</f>
        <v>0</v>
      </c>
      <c r="AX100" s="85">
        <f>'32 - III.etapa - uznateln...'!J35</f>
        <v>0</v>
      </c>
      <c r="AY100" s="85">
        <f>'32 - III.etapa - uznateln...'!J36</f>
        <v>0</v>
      </c>
      <c r="AZ100" s="85">
        <f>'32 - III.etapa - uznateln...'!F33</f>
        <v>0</v>
      </c>
      <c r="BA100" s="85">
        <f>'32 - III.etapa - uznateln...'!F34</f>
        <v>0</v>
      </c>
      <c r="BB100" s="85">
        <f>'32 - III.etapa - uznateln...'!F35</f>
        <v>0</v>
      </c>
      <c r="BC100" s="85">
        <f>'32 - III.etapa - uznateln...'!F36</f>
        <v>0</v>
      </c>
      <c r="BD100" s="87">
        <f>'32 - III.etapa - uznateln...'!F37</f>
        <v>0</v>
      </c>
      <c r="BT100" s="88" t="s">
        <v>8</v>
      </c>
      <c r="BV100" s="88" t="s">
        <v>79</v>
      </c>
      <c r="BW100" s="88" t="s">
        <v>99</v>
      </c>
      <c r="BX100" s="88" t="s">
        <v>4</v>
      </c>
      <c r="CL100" s="88" t="s">
        <v>1</v>
      </c>
      <c r="CM100" s="88" t="s">
        <v>86</v>
      </c>
    </row>
    <row r="101" spans="1:91" s="7" customFormat="1" ht="24.75" customHeight="1" x14ac:dyDescent="0.2">
      <c r="A101" s="79" t="s">
        <v>81</v>
      </c>
      <c r="B101" s="80"/>
      <c r="C101" s="81"/>
      <c r="D101" s="211" t="s">
        <v>100</v>
      </c>
      <c r="E101" s="211"/>
      <c r="F101" s="211"/>
      <c r="G101" s="211"/>
      <c r="H101" s="211"/>
      <c r="I101" s="82"/>
      <c r="J101" s="211" t="s">
        <v>101</v>
      </c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35">
        <f>'411 - Vedlejší náklady - ...'!J30</f>
        <v>0</v>
      </c>
      <c r="AH101" s="236"/>
      <c r="AI101" s="236"/>
      <c r="AJ101" s="236"/>
      <c r="AK101" s="236"/>
      <c r="AL101" s="236"/>
      <c r="AM101" s="236"/>
      <c r="AN101" s="235">
        <f t="shared" si="0"/>
        <v>0</v>
      </c>
      <c r="AO101" s="236"/>
      <c r="AP101" s="236"/>
      <c r="AQ101" s="83" t="s">
        <v>84</v>
      </c>
      <c r="AR101" s="80"/>
      <c r="AS101" s="84">
        <v>0</v>
      </c>
      <c r="AT101" s="85">
        <f t="shared" si="1"/>
        <v>0</v>
      </c>
      <c r="AU101" s="86">
        <f>'411 - Vedlejší náklady - ...'!P126</f>
        <v>0</v>
      </c>
      <c r="AV101" s="85">
        <f>'411 - Vedlejší náklady - ...'!J33</f>
        <v>0</v>
      </c>
      <c r="AW101" s="85">
        <f>'411 - Vedlejší náklady - ...'!J34</f>
        <v>0</v>
      </c>
      <c r="AX101" s="85">
        <f>'411 - Vedlejší náklady - ...'!J35</f>
        <v>0</v>
      </c>
      <c r="AY101" s="85">
        <f>'411 - Vedlejší náklady - ...'!J36</f>
        <v>0</v>
      </c>
      <c r="AZ101" s="85">
        <f>'411 - Vedlejší náklady - ...'!F33</f>
        <v>0</v>
      </c>
      <c r="BA101" s="85">
        <f>'411 - Vedlejší náklady - ...'!F34</f>
        <v>0</v>
      </c>
      <c r="BB101" s="85">
        <f>'411 - Vedlejší náklady - ...'!F35</f>
        <v>0</v>
      </c>
      <c r="BC101" s="85">
        <f>'411 - Vedlejší náklady - ...'!F36</f>
        <v>0</v>
      </c>
      <c r="BD101" s="87">
        <f>'411 - Vedlejší náklady - ...'!F37</f>
        <v>0</v>
      </c>
      <c r="BT101" s="88" t="s">
        <v>8</v>
      </c>
      <c r="BV101" s="88" t="s">
        <v>79</v>
      </c>
      <c r="BW101" s="88" t="s">
        <v>102</v>
      </c>
      <c r="BX101" s="88" t="s">
        <v>4</v>
      </c>
      <c r="CL101" s="88" t="s">
        <v>1</v>
      </c>
      <c r="CM101" s="88" t="s">
        <v>86</v>
      </c>
    </row>
    <row r="102" spans="1:91" s="7" customFormat="1" ht="24.75" customHeight="1" x14ac:dyDescent="0.2">
      <c r="A102" s="79" t="s">
        <v>81</v>
      </c>
      <c r="B102" s="80"/>
      <c r="C102" s="81"/>
      <c r="D102" s="211" t="s">
        <v>103</v>
      </c>
      <c r="E102" s="211"/>
      <c r="F102" s="211"/>
      <c r="G102" s="211"/>
      <c r="H102" s="211"/>
      <c r="I102" s="82"/>
      <c r="J102" s="211" t="s">
        <v>104</v>
      </c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35">
        <f>'412 - Vedlejší náklady - ...'!J30</f>
        <v>0</v>
      </c>
      <c r="AH102" s="236"/>
      <c r="AI102" s="236"/>
      <c r="AJ102" s="236"/>
      <c r="AK102" s="236"/>
      <c r="AL102" s="236"/>
      <c r="AM102" s="236"/>
      <c r="AN102" s="235">
        <f t="shared" si="0"/>
        <v>0</v>
      </c>
      <c r="AO102" s="236"/>
      <c r="AP102" s="236"/>
      <c r="AQ102" s="83" t="s">
        <v>84</v>
      </c>
      <c r="AR102" s="80"/>
      <c r="AS102" s="84">
        <v>0</v>
      </c>
      <c r="AT102" s="85">
        <f t="shared" si="1"/>
        <v>0</v>
      </c>
      <c r="AU102" s="86">
        <f>'412 - Vedlejší náklady - ...'!P126</f>
        <v>0</v>
      </c>
      <c r="AV102" s="85">
        <f>'412 - Vedlejší náklady - ...'!J33</f>
        <v>0</v>
      </c>
      <c r="AW102" s="85">
        <f>'412 - Vedlejší náklady - ...'!J34</f>
        <v>0</v>
      </c>
      <c r="AX102" s="85">
        <f>'412 - Vedlejší náklady - ...'!J35</f>
        <v>0</v>
      </c>
      <c r="AY102" s="85">
        <f>'412 - Vedlejší náklady - ...'!J36</f>
        <v>0</v>
      </c>
      <c r="AZ102" s="85">
        <f>'412 - Vedlejší náklady - ...'!F33</f>
        <v>0</v>
      </c>
      <c r="BA102" s="85">
        <f>'412 - Vedlejší náklady - ...'!F34</f>
        <v>0</v>
      </c>
      <c r="BB102" s="85">
        <f>'412 - Vedlejší náklady - ...'!F35</f>
        <v>0</v>
      </c>
      <c r="BC102" s="85">
        <f>'412 - Vedlejší náklady - ...'!F36</f>
        <v>0</v>
      </c>
      <c r="BD102" s="87">
        <f>'412 - Vedlejší náklady - ...'!F37</f>
        <v>0</v>
      </c>
      <c r="BT102" s="88" t="s">
        <v>8</v>
      </c>
      <c r="BV102" s="88" t="s">
        <v>79</v>
      </c>
      <c r="BW102" s="88" t="s">
        <v>105</v>
      </c>
      <c r="BX102" s="88" t="s">
        <v>4</v>
      </c>
      <c r="CL102" s="88" t="s">
        <v>1</v>
      </c>
      <c r="CM102" s="88" t="s">
        <v>86</v>
      </c>
    </row>
    <row r="103" spans="1:91" s="7" customFormat="1" ht="24.75" customHeight="1" x14ac:dyDescent="0.2">
      <c r="A103" s="79" t="s">
        <v>81</v>
      </c>
      <c r="B103" s="80"/>
      <c r="C103" s="81"/>
      <c r="D103" s="211" t="s">
        <v>106</v>
      </c>
      <c r="E103" s="211"/>
      <c r="F103" s="211"/>
      <c r="G103" s="211"/>
      <c r="H103" s="211"/>
      <c r="I103" s="82"/>
      <c r="J103" s="211" t="s">
        <v>107</v>
      </c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35">
        <f>'421 - Vedlejší náklady - ...'!J30</f>
        <v>0</v>
      </c>
      <c r="AH103" s="236"/>
      <c r="AI103" s="236"/>
      <c r="AJ103" s="236"/>
      <c r="AK103" s="236"/>
      <c r="AL103" s="236"/>
      <c r="AM103" s="236"/>
      <c r="AN103" s="235">
        <f t="shared" si="0"/>
        <v>0</v>
      </c>
      <c r="AO103" s="236"/>
      <c r="AP103" s="236"/>
      <c r="AQ103" s="83" t="s">
        <v>84</v>
      </c>
      <c r="AR103" s="80"/>
      <c r="AS103" s="84">
        <v>0</v>
      </c>
      <c r="AT103" s="85">
        <f t="shared" si="1"/>
        <v>0</v>
      </c>
      <c r="AU103" s="86">
        <f>'421 - Vedlejší náklady - ...'!P126</f>
        <v>0</v>
      </c>
      <c r="AV103" s="85">
        <f>'421 - Vedlejší náklady - ...'!J33</f>
        <v>0</v>
      </c>
      <c r="AW103" s="85">
        <f>'421 - Vedlejší náklady - ...'!J34</f>
        <v>0</v>
      </c>
      <c r="AX103" s="85">
        <f>'421 - Vedlejší náklady - ...'!J35</f>
        <v>0</v>
      </c>
      <c r="AY103" s="85">
        <f>'421 - Vedlejší náklady - ...'!J36</f>
        <v>0</v>
      </c>
      <c r="AZ103" s="85">
        <f>'421 - Vedlejší náklady - ...'!F33</f>
        <v>0</v>
      </c>
      <c r="BA103" s="85">
        <f>'421 - Vedlejší náklady - ...'!F34</f>
        <v>0</v>
      </c>
      <c r="BB103" s="85">
        <f>'421 - Vedlejší náklady - ...'!F35</f>
        <v>0</v>
      </c>
      <c r="BC103" s="85">
        <f>'421 - Vedlejší náklady - ...'!F36</f>
        <v>0</v>
      </c>
      <c r="BD103" s="87">
        <f>'421 - Vedlejší náklady - ...'!F37</f>
        <v>0</v>
      </c>
      <c r="BT103" s="88" t="s">
        <v>8</v>
      </c>
      <c r="BV103" s="88" t="s">
        <v>79</v>
      </c>
      <c r="BW103" s="88" t="s">
        <v>108</v>
      </c>
      <c r="BX103" s="88" t="s">
        <v>4</v>
      </c>
      <c r="CL103" s="88" t="s">
        <v>1</v>
      </c>
      <c r="CM103" s="88" t="s">
        <v>86</v>
      </c>
    </row>
    <row r="104" spans="1:91" s="7" customFormat="1" ht="24.75" customHeight="1" x14ac:dyDescent="0.2">
      <c r="A104" s="79" t="s">
        <v>81</v>
      </c>
      <c r="B104" s="80"/>
      <c r="C104" s="81"/>
      <c r="D104" s="211" t="s">
        <v>109</v>
      </c>
      <c r="E104" s="211"/>
      <c r="F104" s="211"/>
      <c r="G104" s="211"/>
      <c r="H104" s="211"/>
      <c r="I104" s="82"/>
      <c r="J104" s="211" t="s">
        <v>110</v>
      </c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35">
        <f>'422 - Vedlejší náklady - ...'!J30</f>
        <v>0</v>
      </c>
      <c r="AH104" s="236"/>
      <c r="AI104" s="236"/>
      <c r="AJ104" s="236"/>
      <c r="AK104" s="236"/>
      <c r="AL104" s="236"/>
      <c r="AM104" s="236"/>
      <c r="AN104" s="235">
        <f t="shared" si="0"/>
        <v>0</v>
      </c>
      <c r="AO104" s="236"/>
      <c r="AP104" s="236"/>
      <c r="AQ104" s="83" t="s">
        <v>84</v>
      </c>
      <c r="AR104" s="80"/>
      <c r="AS104" s="84">
        <v>0</v>
      </c>
      <c r="AT104" s="85">
        <f t="shared" si="1"/>
        <v>0</v>
      </c>
      <c r="AU104" s="86">
        <f>'422 - Vedlejší náklady - ...'!P126</f>
        <v>0</v>
      </c>
      <c r="AV104" s="85">
        <f>'422 - Vedlejší náklady - ...'!J33</f>
        <v>0</v>
      </c>
      <c r="AW104" s="85">
        <f>'422 - Vedlejší náklady - ...'!J34</f>
        <v>0</v>
      </c>
      <c r="AX104" s="85">
        <f>'422 - Vedlejší náklady - ...'!J35</f>
        <v>0</v>
      </c>
      <c r="AY104" s="85">
        <f>'422 - Vedlejší náklady - ...'!J36</f>
        <v>0</v>
      </c>
      <c r="AZ104" s="85">
        <f>'422 - Vedlejší náklady - ...'!F33</f>
        <v>0</v>
      </c>
      <c r="BA104" s="85">
        <f>'422 - Vedlejší náklady - ...'!F34</f>
        <v>0</v>
      </c>
      <c r="BB104" s="85">
        <f>'422 - Vedlejší náklady - ...'!F35</f>
        <v>0</v>
      </c>
      <c r="BC104" s="85">
        <f>'422 - Vedlejší náklady - ...'!F36</f>
        <v>0</v>
      </c>
      <c r="BD104" s="87">
        <f>'422 - Vedlejší náklady - ...'!F37</f>
        <v>0</v>
      </c>
      <c r="BT104" s="88" t="s">
        <v>8</v>
      </c>
      <c r="BV104" s="88" t="s">
        <v>79</v>
      </c>
      <c r="BW104" s="88" t="s">
        <v>111</v>
      </c>
      <c r="BX104" s="88" t="s">
        <v>4</v>
      </c>
      <c r="CL104" s="88" t="s">
        <v>1</v>
      </c>
      <c r="CM104" s="88" t="s">
        <v>86</v>
      </c>
    </row>
    <row r="105" spans="1:91" s="7" customFormat="1" ht="24.75" customHeight="1" x14ac:dyDescent="0.2">
      <c r="A105" s="79" t="s">
        <v>81</v>
      </c>
      <c r="B105" s="80"/>
      <c r="C105" s="81"/>
      <c r="D105" s="211" t="s">
        <v>112</v>
      </c>
      <c r="E105" s="211"/>
      <c r="F105" s="211"/>
      <c r="G105" s="211"/>
      <c r="H105" s="211"/>
      <c r="I105" s="82"/>
      <c r="J105" s="211" t="s">
        <v>113</v>
      </c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35">
        <f>'431 - Vedlejší náklady - ...'!J30</f>
        <v>0</v>
      </c>
      <c r="AH105" s="236"/>
      <c r="AI105" s="236"/>
      <c r="AJ105" s="236"/>
      <c r="AK105" s="236"/>
      <c r="AL105" s="236"/>
      <c r="AM105" s="236"/>
      <c r="AN105" s="235">
        <f t="shared" si="0"/>
        <v>0</v>
      </c>
      <c r="AO105" s="236"/>
      <c r="AP105" s="236"/>
      <c r="AQ105" s="83" t="s">
        <v>84</v>
      </c>
      <c r="AR105" s="80"/>
      <c r="AS105" s="84">
        <v>0</v>
      </c>
      <c r="AT105" s="85">
        <f t="shared" si="1"/>
        <v>0</v>
      </c>
      <c r="AU105" s="86">
        <f>'431 - Vedlejší náklady - ...'!P126</f>
        <v>0</v>
      </c>
      <c r="AV105" s="85">
        <f>'431 - Vedlejší náklady - ...'!J33</f>
        <v>0</v>
      </c>
      <c r="AW105" s="85">
        <f>'431 - Vedlejší náklady - ...'!J34</f>
        <v>0</v>
      </c>
      <c r="AX105" s="85">
        <f>'431 - Vedlejší náklady - ...'!J35</f>
        <v>0</v>
      </c>
      <c r="AY105" s="85">
        <f>'431 - Vedlejší náklady - ...'!J36</f>
        <v>0</v>
      </c>
      <c r="AZ105" s="85">
        <f>'431 - Vedlejší náklady - ...'!F33</f>
        <v>0</v>
      </c>
      <c r="BA105" s="85">
        <f>'431 - Vedlejší náklady - ...'!F34</f>
        <v>0</v>
      </c>
      <c r="BB105" s="85">
        <f>'431 - Vedlejší náklady - ...'!F35</f>
        <v>0</v>
      </c>
      <c r="BC105" s="85">
        <f>'431 - Vedlejší náklady - ...'!F36</f>
        <v>0</v>
      </c>
      <c r="BD105" s="87">
        <f>'431 - Vedlejší náklady - ...'!F37</f>
        <v>0</v>
      </c>
      <c r="BT105" s="88" t="s">
        <v>8</v>
      </c>
      <c r="BV105" s="88" t="s">
        <v>79</v>
      </c>
      <c r="BW105" s="88" t="s">
        <v>114</v>
      </c>
      <c r="BX105" s="88" t="s">
        <v>4</v>
      </c>
      <c r="CL105" s="88" t="s">
        <v>1</v>
      </c>
      <c r="CM105" s="88" t="s">
        <v>86</v>
      </c>
    </row>
    <row r="106" spans="1:91" s="7" customFormat="1" ht="24.75" customHeight="1" x14ac:dyDescent="0.2">
      <c r="A106" s="79" t="s">
        <v>81</v>
      </c>
      <c r="B106" s="80"/>
      <c r="C106" s="81"/>
      <c r="D106" s="211" t="s">
        <v>115</v>
      </c>
      <c r="E106" s="211"/>
      <c r="F106" s="211"/>
      <c r="G106" s="211"/>
      <c r="H106" s="211"/>
      <c r="I106" s="82"/>
      <c r="J106" s="211" t="s">
        <v>116</v>
      </c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35">
        <f>'432 - Vedlejší náklady - ...'!J30</f>
        <v>0</v>
      </c>
      <c r="AH106" s="236"/>
      <c r="AI106" s="236"/>
      <c r="AJ106" s="236"/>
      <c r="AK106" s="236"/>
      <c r="AL106" s="236"/>
      <c r="AM106" s="236"/>
      <c r="AN106" s="235">
        <f t="shared" si="0"/>
        <v>0</v>
      </c>
      <c r="AO106" s="236"/>
      <c r="AP106" s="236"/>
      <c r="AQ106" s="83" t="s">
        <v>84</v>
      </c>
      <c r="AR106" s="80"/>
      <c r="AS106" s="89">
        <v>0</v>
      </c>
      <c r="AT106" s="90">
        <f t="shared" si="1"/>
        <v>0</v>
      </c>
      <c r="AU106" s="91">
        <f>'432 - Vedlejší náklady - ...'!P126</f>
        <v>0</v>
      </c>
      <c r="AV106" s="90">
        <f>'432 - Vedlejší náklady - ...'!J33</f>
        <v>0</v>
      </c>
      <c r="AW106" s="90">
        <f>'432 - Vedlejší náklady - ...'!J34</f>
        <v>0</v>
      </c>
      <c r="AX106" s="90">
        <f>'432 - Vedlejší náklady - ...'!J35</f>
        <v>0</v>
      </c>
      <c r="AY106" s="90">
        <f>'432 - Vedlejší náklady - ...'!J36</f>
        <v>0</v>
      </c>
      <c r="AZ106" s="90">
        <f>'432 - Vedlejší náklady - ...'!F33</f>
        <v>0</v>
      </c>
      <c r="BA106" s="90">
        <f>'432 - Vedlejší náklady - ...'!F34</f>
        <v>0</v>
      </c>
      <c r="BB106" s="90">
        <f>'432 - Vedlejší náklady - ...'!F35</f>
        <v>0</v>
      </c>
      <c r="BC106" s="90">
        <f>'432 - Vedlejší náklady - ...'!F36</f>
        <v>0</v>
      </c>
      <c r="BD106" s="92">
        <f>'432 - Vedlejší náklady - ...'!F37</f>
        <v>0</v>
      </c>
      <c r="BT106" s="88" t="s">
        <v>8</v>
      </c>
      <c r="BV106" s="88" t="s">
        <v>79</v>
      </c>
      <c r="BW106" s="88" t="s">
        <v>117</v>
      </c>
      <c r="BX106" s="88" t="s">
        <v>4</v>
      </c>
      <c r="CL106" s="88" t="s">
        <v>1</v>
      </c>
      <c r="CM106" s="88" t="s">
        <v>86</v>
      </c>
    </row>
    <row r="107" spans="1:91" s="2" customFormat="1" ht="30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3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9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33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</sheetData>
  <mergeCells count="86">
    <mergeCell ref="AN105:AP105"/>
    <mergeCell ref="AG105:AM105"/>
    <mergeCell ref="AN106:AP106"/>
    <mergeCell ref="AG106:AM106"/>
    <mergeCell ref="AG94:AM94"/>
    <mergeCell ref="AN94:AP94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11 - I.etapa - neuznateln...'!C2" display="/"/>
    <hyperlink ref="A96" location="'12 - I.etapa - uznatelné ...'!C2" display="/"/>
    <hyperlink ref="A97" location="'21 - II.etapa - neuznatel...'!C2" display="/"/>
    <hyperlink ref="A98" location="'22 - II.etapa - uznatelné...'!C2" display="/"/>
    <hyperlink ref="A99" location="'31 - III.etapa - neuznate...'!C2" display="/"/>
    <hyperlink ref="A100" location="'32 - III.etapa - uznateln...'!C2" display="/"/>
    <hyperlink ref="A101" location="'411 - Vedlejší náklady - ...'!C2" display="/"/>
    <hyperlink ref="A102" location="'412 - Vedlejší náklady - ...'!C2" display="/"/>
    <hyperlink ref="A103" location="'421 - Vedlejší náklady - ...'!C2" display="/"/>
    <hyperlink ref="A104" location="'422 - Vedlejší náklady - ...'!C2" display="/"/>
    <hyperlink ref="A105" location="'431 - Vedlejší náklady - ...'!C2" display="/"/>
    <hyperlink ref="A106" location="'432 - Vedlejší náklady -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976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421 - Vedlejší náklady - II.etapa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421 - Vedlejší náklady - II.etapa - neuznatelné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977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422 - Vedlejší náklady - II.etapa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422 - Vedlejší náklady - II.etapa - 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114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978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431 - Vedlejší náklady - III.etapa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431 - Vedlejší náklady - III.etapa - neuznatelné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117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979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432 - Vedlejší náklady - III.etapa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432 - Vedlejší náklady - III.etapa - 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0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 x14ac:dyDescent="0.2"/>
    <row r="2" spans="1:8" s="1" customFormat="1" ht="36.950000000000003" customHeight="1" x14ac:dyDescent="0.2"/>
    <row r="3" spans="1:8" s="1" customFormat="1" ht="6.95" customHeight="1" x14ac:dyDescent="0.2">
      <c r="B3" s="18"/>
      <c r="C3" s="19"/>
      <c r="D3" s="19"/>
      <c r="E3" s="19"/>
      <c r="F3" s="19"/>
      <c r="G3" s="19"/>
      <c r="H3" s="20"/>
    </row>
    <row r="4" spans="1:8" s="1" customFormat="1" ht="24.95" customHeight="1" x14ac:dyDescent="0.2">
      <c r="B4" s="20"/>
      <c r="C4" s="21" t="s">
        <v>980</v>
      </c>
      <c r="H4" s="20"/>
    </row>
    <row r="5" spans="1:8" s="1" customFormat="1" ht="12" customHeight="1" x14ac:dyDescent="0.2">
      <c r="B5" s="20"/>
      <c r="C5" s="24" t="s">
        <v>14</v>
      </c>
      <c r="D5" s="223" t="s">
        <v>15</v>
      </c>
      <c r="E5" s="219"/>
      <c r="F5" s="219"/>
      <c r="H5" s="20"/>
    </row>
    <row r="6" spans="1:8" s="1" customFormat="1" ht="36.950000000000003" customHeight="1" x14ac:dyDescent="0.2">
      <c r="B6" s="20"/>
      <c r="C6" s="26" t="s">
        <v>17</v>
      </c>
      <c r="D6" s="220" t="s">
        <v>18</v>
      </c>
      <c r="E6" s="219"/>
      <c r="F6" s="219"/>
      <c r="H6" s="20"/>
    </row>
    <row r="7" spans="1:8" s="1" customFormat="1" ht="16.5" customHeight="1" x14ac:dyDescent="0.2">
      <c r="B7" s="20"/>
      <c r="C7" s="27" t="s">
        <v>23</v>
      </c>
      <c r="D7" s="55" t="str">
        <f>'Rekapitulace stavby'!AN8</f>
        <v>11. 7. 2025</v>
      </c>
      <c r="H7" s="20"/>
    </row>
    <row r="8" spans="1:8" s="2" customFormat="1" ht="10.9" customHeight="1" x14ac:dyDescent="0.2">
      <c r="A8" s="32"/>
      <c r="B8" s="33"/>
      <c r="C8" s="32"/>
      <c r="D8" s="32"/>
      <c r="E8" s="32"/>
      <c r="F8" s="32"/>
      <c r="G8" s="32"/>
      <c r="H8" s="33"/>
    </row>
    <row r="9" spans="1:8" s="11" customFormat="1" ht="29.25" customHeight="1" x14ac:dyDescent="0.2">
      <c r="A9" s="121"/>
      <c r="B9" s="122"/>
      <c r="C9" s="123" t="s">
        <v>58</v>
      </c>
      <c r="D9" s="124" t="s">
        <v>59</v>
      </c>
      <c r="E9" s="124" t="s">
        <v>141</v>
      </c>
      <c r="F9" s="125" t="s">
        <v>981</v>
      </c>
      <c r="G9" s="121"/>
      <c r="H9" s="122"/>
    </row>
    <row r="10" spans="1:8" s="2" customFormat="1" ht="26.45" customHeight="1" x14ac:dyDescent="0.2">
      <c r="A10" s="32"/>
      <c r="B10" s="33"/>
      <c r="C10" s="201" t="s">
        <v>82</v>
      </c>
      <c r="D10" s="201" t="s">
        <v>83</v>
      </c>
      <c r="E10" s="32"/>
      <c r="F10" s="32"/>
      <c r="G10" s="32"/>
      <c r="H10" s="33"/>
    </row>
    <row r="11" spans="1:8" s="2" customFormat="1" ht="16.899999999999999" customHeight="1" x14ac:dyDescent="0.2">
      <c r="A11" s="32"/>
      <c r="B11" s="33"/>
      <c r="C11" s="202" t="s">
        <v>118</v>
      </c>
      <c r="D11" s="203" t="s">
        <v>119</v>
      </c>
      <c r="E11" s="204" t="s">
        <v>1</v>
      </c>
      <c r="F11" s="205">
        <v>70</v>
      </c>
      <c r="G11" s="32"/>
      <c r="H11" s="33"/>
    </row>
    <row r="12" spans="1:8" s="2" customFormat="1" ht="16.899999999999999" customHeight="1" x14ac:dyDescent="0.2">
      <c r="A12" s="32"/>
      <c r="B12" s="33"/>
      <c r="C12" s="206" t="s">
        <v>1</v>
      </c>
      <c r="D12" s="206" t="s">
        <v>165</v>
      </c>
      <c r="E12" s="17" t="s">
        <v>1</v>
      </c>
      <c r="F12" s="207">
        <v>70</v>
      </c>
      <c r="G12" s="32"/>
      <c r="H12" s="33"/>
    </row>
    <row r="13" spans="1:8" s="2" customFormat="1" ht="16.899999999999999" customHeight="1" x14ac:dyDescent="0.2">
      <c r="A13" s="32"/>
      <c r="B13" s="33"/>
      <c r="C13" s="206" t="s">
        <v>118</v>
      </c>
      <c r="D13" s="206" t="s">
        <v>166</v>
      </c>
      <c r="E13" s="17" t="s">
        <v>1</v>
      </c>
      <c r="F13" s="207">
        <v>70</v>
      </c>
      <c r="G13" s="32"/>
      <c r="H13" s="33"/>
    </row>
    <row r="14" spans="1:8" s="2" customFormat="1" ht="16.899999999999999" customHeight="1" x14ac:dyDescent="0.2">
      <c r="A14" s="32"/>
      <c r="B14" s="33"/>
      <c r="C14" s="208" t="s">
        <v>982</v>
      </c>
      <c r="D14" s="32"/>
      <c r="E14" s="32"/>
      <c r="F14" s="32"/>
      <c r="G14" s="32"/>
      <c r="H14" s="33"/>
    </row>
    <row r="15" spans="1:8" s="2" customFormat="1" ht="16.899999999999999" customHeight="1" x14ac:dyDescent="0.2">
      <c r="A15" s="32"/>
      <c r="B15" s="33"/>
      <c r="C15" s="206" t="s">
        <v>158</v>
      </c>
      <c r="D15" s="206" t="s">
        <v>159</v>
      </c>
      <c r="E15" s="17" t="s">
        <v>160</v>
      </c>
      <c r="F15" s="207">
        <v>70</v>
      </c>
      <c r="G15" s="32"/>
      <c r="H15" s="33"/>
    </row>
    <row r="16" spans="1:8" s="2" customFormat="1" ht="22.5" x14ac:dyDescent="0.2">
      <c r="A16" s="32"/>
      <c r="B16" s="33"/>
      <c r="C16" s="206" t="s">
        <v>178</v>
      </c>
      <c r="D16" s="206" t="s">
        <v>179</v>
      </c>
      <c r="E16" s="17" t="s">
        <v>160</v>
      </c>
      <c r="F16" s="207">
        <v>70</v>
      </c>
      <c r="G16" s="32"/>
      <c r="H16" s="33"/>
    </row>
    <row r="17" spans="1:8" s="2" customFormat="1" ht="22.5" x14ac:dyDescent="0.2">
      <c r="A17" s="32"/>
      <c r="B17" s="33"/>
      <c r="C17" s="206" t="s">
        <v>182</v>
      </c>
      <c r="D17" s="206" t="s">
        <v>183</v>
      </c>
      <c r="E17" s="17" t="s">
        <v>160</v>
      </c>
      <c r="F17" s="207">
        <v>70</v>
      </c>
      <c r="G17" s="32"/>
      <c r="H17" s="33"/>
    </row>
    <row r="18" spans="1:8" s="2" customFormat="1" ht="22.5" x14ac:dyDescent="0.2">
      <c r="A18" s="32"/>
      <c r="B18" s="33"/>
      <c r="C18" s="206" t="s">
        <v>186</v>
      </c>
      <c r="D18" s="206" t="s">
        <v>187</v>
      </c>
      <c r="E18" s="17" t="s">
        <v>160</v>
      </c>
      <c r="F18" s="207">
        <v>137.5</v>
      </c>
      <c r="G18" s="32"/>
      <c r="H18" s="33"/>
    </row>
    <row r="19" spans="1:8" s="2" customFormat="1" ht="22.5" x14ac:dyDescent="0.2">
      <c r="A19" s="32"/>
      <c r="B19" s="33"/>
      <c r="C19" s="206" t="s">
        <v>190</v>
      </c>
      <c r="D19" s="206" t="s">
        <v>191</v>
      </c>
      <c r="E19" s="17" t="s">
        <v>192</v>
      </c>
      <c r="F19" s="207">
        <v>247.5</v>
      </c>
      <c r="G19" s="32"/>
      <c r="H19" s="33"/>
    </row>
    <row r="20" spans="1:8" s="2" customFormat="1" ht="16.899999999999999" customHeight="1" x14ac:dyDescent="0.2">
      <c r="A20" s="32"/>
      <c r="B20" s="33"/>
      <c r="C20" s="202" t="s">
        <v>121</v>
      </c>
      <c r="D20" s="203" t="s">
        <v>122</v>
      </c>
      <c r="E20" s="204" t="s">
        <v>1</v>
      </c>
      <c r="F20" s="205">
        <v>33.75</v>
      </c>
      <c r="G20" s="32"/>
      <c r="H20" s="33"/>
    </row>
    <row r="21" spans="1:8" s="2" customFormat="1" ht="16.899999999999999" customHeight="1" x14ac:dyDescent="0.2">
      <c r="A21" s="32"/>
      <c r="B21" s="33"/>
      <c r="C21" s="206" t="s">
        <v>1</v>
      </c>
      <c r="D21" s="206" t="s">
        <v>172</v>
      </c>
      <c r="E21" s="17" t="s">
        <v>1</v>
      </c>
      <c r="F21" s="207">
        <v>33.75</v>
      </c>
      <c r="G21" s="32"/>
      <c r="H21" s="33"/>
    </row>
    <row r="22" spans="1:8" s="2" customFormat="1" ht="16.899999999999999" customHeight="1" x14ac:dyDescent="0.2">
      <c r="A22" s="32"/>
      <c r="B22" s="33"/>
      <c r="C22" s="206" t="s">
        <v>121</v>
      </c>
      <c r="D22" s="206" t="s">
        <v>166</v>
      </c>
      <c r="E22" s="17" t="s">
        <v>1</v>
      </c>
      <c r="F22" s="207">
        <v>33.75</v>
      </c>
      <c r="G22" s="32"/>
      <c r="H22" s="33"/>
    </row>
    <row r="23" spans="1:8" s="2" customFormat="1" ht="16.899999999999999" customHeight="1" x14ac:dyDescent="0.2">
      <c r="A23" s="32"/>
      <c r="B23" s="33"/>
      <c r="C23" s="208" t="s">
        <v>982</v>
      </c>
      <c r="D23" s="32"/>
      <c r="E23" s="32"/>
      <c r="F23" s="32"/>
      <c r="G23" s="32"/>
      <c r="H23" s="33"/>
    </row>
    <row r="24" spans="1:8" s="2" customFormat="1" ht="22.5" x14ac:dyDescent="0.2">
      <c r="A24" s="32"/>
      <c r="B24" s="33"/>
      <c r="C24" s="206" t="s">
        <v>169</v>
      </c>
      <c r="D24" s="206" t="s">
        <v>170</v>
      </c>
      <c r="E24" s="17" t="s">
        <v>160</v>
      </c>
      <c r="F24" s="207">
        <v>33.75</v>
      </c>
      <c r="G24" s="32"/>
      <c r="H24" s="33"/>
    </row>
    <row r="25" spans="1:8" s="2" customFormat="1" ht="22.5" x14ac:dyDescent="0.2">
      <c r="A25" s="32"/>
      <c r="B25" s="33"/>
      <c r="C25" s="206" t="s">
        <v>186</v>
      </c>
      <c r="D25" s="206" t="s">
        <v>187</v>
      </c>
      <c r="E25" s="17" t="s">
        <v>160</v>
      </c>
      <c r="F25" s="207">
        <v>137.5</v>
      </c>
      <c r="G25" s="32"/>
      <c r="H25" s="33"/>
    </row>
    <row r="26" spans="1:8" s="2" customFormat="1" ht="22.5" x14ac:dyDescent="0.2">
      <c r="A26" s="32"/>
      <c r="B26" s="33"/>
      <c r="C26" s="206" t="s">
        <v>190</v>
      </c>
      <c r="D26" s="206" t="s">
        <v>191</v>
      </c>
      <c r="E26" s="17" t="s">
        <v>192</v>
      </c>
      <c r="F26" s="207">
        <v>247.5</v>
      </c>
      <c r="G26" s="32"/>
      <c r="H26" s="33"/>
    </row>
    <row r="27" spans="1:8" s="2" customFormat="1" ht="16.899999999999999" customHeight="1" x14ac:dyDescent="0.2">
      <c r="A27" s="32"/>
      <c r="B27" s="33"/>
      <c r="C27" s="202" t="s">
        <v>125</v>
      </c>
      <c r="D27" s="203" t="s">
        <v>126</v>
      </c>
      <c r="E27" s="204" t="s">
        <v>1</v>
      </c>
      <c r="F27" s="205">
        <v>33.75</v>
      </c>
      <c r="G27" s="32"/>
      <c r="H27" s="33"/>
    </row>
    <row r="28" spans="1:8" s="2" customFormat="1" ht="16.899999999999999" customHeight="1" x14ac:dyDescent="0.2">
      <c r="A28" s="32"/>
      <c r="B28" s="33"/>
      <c r="C28" s="206" t="s">
        <v>1</v>
      </c>
      <c r="D28" s="206" t="s">
        <v>176</v>
      </c>
      <c r="E28" s="17" t="s">
        <v>1</v>
      </c>
      <c r="F28" s="207">
        <v>33.75</v>
      </c>
      <c r="G28" s="32"/>
      <c r="H28" s="33"/>
    </row>
    <row r="29" spans="1:8" s="2" customFormat="1" ht="16.899999999999999" customHeight="1" x14ac:dyDescent="0.2">
      <c r="A29" s="32"/>
      <c r="B29" s="33"/>
      <c r="C29" s="206" t="s">
        <v>125</v>
      </c>
      <c r="D29" s="206" t="s">
        <v>166</v>
      </c>
      <c r="E29" s="17" t="s">
        <v>1</v>
      </c>
      <c r="F29" s="207">
        <v>33.75</v>
      </c>
      <c r="G29" s="32"/>
      <c r="H29" s="33"/>
    </row>
    <row r="30" spans="1:8" s="2" customFormat="1" ht="16.899999999999999" customHeight="1" x14ac:dyDescent="0.2">
      <c r="A30" s="32"/>
      <c r="B30" s="33"/>
      <c r="C30" s="208" t="s">
        <v>982</v>
      </c>
      <c r="D30" s="32"/>
      <c r="E30" s="32"/>
      <c r="F30" s="32"/>
      <c r="G30" s="32"/>
      <c r="H30" s="33"/>
    </row>
    <row r="31" spans="1:8" s="2" customFormat="1" ht="22.5" x14ac:dyDescent="0.2">
      <c r="A31" s="32"/>
      <c r="B31" s="33"/>
      <c r="C31" s="206" t="s">
        <v>173</v>
      </c>
      <c r="D31" s="206" t="s">
        <v>174</v>
      </c>
      <c r="E31" s="17" t="s">
        <v>160</v>
      </c>
      <c r="F31" s="207">
        <v>33.75</v>
      </c>
      <c r="G31" s="32"/>
      <c r="H31" s="33"/>
    </row>
    <row r="32" spans="1:8" s="2" customFormat="1" ht="22.5" x14ac:dyDescent="0.2">
      <c r="A32" s="32"/>
      <c r="B32" s="33"/>
      <c r="C32" s="206" t="s">
        <v>186</v>
      </c>
      <c r="D32" s="206" t="s">
        <v>187</v>
      </c>
      <c r="E32" s="17" t="s">
        <v>160</v>
      </c>
      <c r="F32" s="207">
        <v>137.5</v>
      </c>
      <c r="G32" s="32"/>
      <c r="H32" s="33"/>
    </row>
    <row r="33" spans="1:8" s="2" customFormat="1" ht="22.5" x14ac:dyDescent="0.2">
      <c r="A33" s="32"/>
      <c r="B33" s="33"/>
      <c r="C33" s="206" t="s">
        <v>190</v>
      </c>
      <c r="D33" s="206" t="s">
        <v>191</v>
      </c>
      <c r="E33" s="17" t="s">
        <v>192</v>
      </c>
      <c r="F33" s="207">
        <v>247.5</v>
      </c>
      <c r="G33" s="32"/>
      <c r="H33" s="33"/>
    </row>
    <row r="34" spans="1:8" s="2" customFormat="1" ht="26.45" customHeight="1" x14ac:dyDescent="0.2">
      <c r="A34" s="32"/>
      <c r="B34" s="33"/>
      <c r="C34" s="201" t="s">
        <v>9</v>
      </c>
      <c r="D34" s="201" t="s">
        <v>87</v>
      </c>
      <c r="E34" s="32"/>
      <c r="F34" s="32"/>
      <c r="G34" s="32"/>
      <c r="H34" s="33"/>
    </row>
    <row r="35" spans="1:8" s="2" customFormat="1" ht="16.899999999999999" customHeight="1" x14ac:dyDescent="0.2">
      <c r="A35" s="32"/>
      <c r="B35" s="33"/>
      <c r="C35" s="202" t="s">
        <v>256</v>
      </c>
      <c r="D35" s="203" t="s">
        <v>257</v>
      </c>
      <c r="E35" s="204" t="s">
        <v>1</v>
      </c>
      <c r="F35" s="205">
        <v>59.305</v>
      </c>
      <c r="G35" s="32"/>
      <c r="H35" s="33"/>
    </row>
    <row r="36" spans="1:8" s="2" customFormat="1" ht="16.899999999999999" customHeight="1" x14ac:dyDescent="0.2">
      <c r="A36" s="32"/>
      <c r="B36" s="33"/>
      <c r="C36" s="206" t="s">
        <v>1</v>
      </c>
      <c r="D36" s="206" t="s">
        <v>307</v>
      </c>
      <c r="E36" s="17" t="s">
        <v>1</v>
      </c>
      <c r="F36" s="207">
        <v>33.93</v>
      </c>
      <c r="G36" s="32"/>
      <c r="H36" s="33"/>
    </row>
    <row r="37" spans="1:8" s="2" customFormat="1" ht="16.899999999999999" customHeight="1" x14ac:dyDescent="0.2">
      <c r="A37" s="32"/>
      <c r="B37" s="33"/>
      <c r="C37" s="206" t="s">
        <v>1</v>
      </c>
      <c r="D37" s="206" t="s">
        <v>308</v>
      </c>
      <c r="E37" s="17" t="s">
        <v>1</v>
      </c>
      <c r="F37" s="207">
        <v>25.375</v>
      </c>
      <c r="G37" s="32"/>
      <c r="H37" s="33"/>
    </row>
    <row r="38" spans="1:8" s="2" customFormat="1" ht="16.899999999999999" customHeight="1" x14ac:dyDescent="0.2">
      <c r="A38" s="32"/>
      <c r="B38" s="33"/>
      <c r="C38" s="206" t="s">
        <v>1</v>
      </c>
      <c r="D38" s="206" t="s">
        <v>309</v>
      </c>
      <c r="E38" s="17" t="s">
        <v>1</v>
      </c>
      <c r="F38" s="207">
        <v>0</v>
      </c>
      <c r="G38" s="32"/>
      <c r="H38" s="33"/>
    </row>
    <row r="39" spans="1:8" s="2" customFormat="1" ht="16.899999999999999" customHeight="1" x14ac:dyDescent="0.2">
      <c r="A39" s="32"/>
      <c r="B39" s="33"/>
      <c r="C39" s="206" t="s">
        <v>256</v>
      </c>
      <c r="D39" s="206" t="s">
        <v>166</v>
      </c>
      <c r="E39" s="17" t="s">
        <v>1</v>
      </c>
      <c r="F39" s="207">
        <v>59.305</v>
      </c>
      <c r="G39" s="32"/>
      <c r="H39" s="33"/>
    </row>
    <row r="40" spans="1:8" s="2" customFormat="1" ht="16.899999999999999" customHeight="1" x14ac:dyDescent="0.2">
      <c r="A40" s="32"/>
      <c r="B40" s="33"/>
      <c r="C40" s="208" t="s">
        <v>982</v>
      </c>
      <c r="D40" s="32"/>
      <c r="E40" s="32"/>
      <c r="F40" s="32"/>
      <c r="G40" s="32"/>
      <c r="H40" s="33"/>
    </row>
    <row r="41" spans="1:8" s="2" customFormat="1" ht="16.899999999999999" customHeight="1" x14ac:dyDescent="0.2">
      <c r="A41" s="32"/>
      <c r="B41" s="33"/>
      <c r="C41" s="206" t="s">
        <v>304</v>
      </c>
      <c r="D41" s="206" t="s">
        <v>305</v>
      </c>
      <c r="E41" s="17" t="s">
        <v>160</v>
      </c>
      <c r="F41" s="207">
        <v>59.305</v>
      </c>
      <c r="G41" s="32"/>
      <c r="H41" s="33"/>
    </row>
    <row r="42" spans="1:8" s="2" customFormat="1" ht="22.5" x14ac:dyDescent="0.2">
      <c r="A42" s="32"/>
      <c r="B42" s="33"/>
      <c r="C42" s="206" t="s">
        <v>186</v>
      </c>
      <c r="D42" s="206" t="s">
        <v>187</v>
      </c>
      <c r="E42" s="17" t="s">
        <v>160</v>
      </c>
      <c r="F42" s="207">
        <v>506.30500000000001</v>
      </c>
      <c r="G42" s="32"/>
      <c r="H42" s="33"/>
    </row>
    <row r="43" spans="1:8" s="2" customFormat="1" ht="22.5" x14ac:dyDescent="0.2">
      <c r="A43" s="32"/>
      <c r="B43" s="33"/>
      <c r="C43" s="206" t="s">
        <v>190</v>
      </c>
      <c r="D43" s="206" t="s">
        <v>191</v>
      </c>
      <c r="E43" s="17" t="s">
        <v>192</v>
      </c>
      <c r="F43" s="207">
        <v>911.34900000000005</v>
      </c>
      <c r="G43" s="32"/>
      <c r="H43" s="33"/>
    </row>
    <row r="44" spans="1:8" s="2" customFormat="1" ht="16.899999999999999" customHeight="1" x14ac:dyDescent="0.2">
      <c r="A44" s="32"/>
      <c r="B44" s="33"/>
      <c r="C44" s="202" t="s">
        <v>118</v>
      </c>
      <c r="D44" s="203" t="s">
        <v>119</v>
      </c>
      <c r="E44" s="204" t="s">
        <v>1</v>
      </c>
      <c r="F44" s="205">
        <v>195</v>
      </c>
      <c r="G44" s="32"/>
      <c r="H44" s="33"/>
    </row>
    <row r="45" spans="1:8" s="2" customFormat="1" ht="16.899999999999999" customHeight="1" x14ac:dyDescent="0.2">
      <c r="A45" s="32"/>
      <c r="B45" s="33"/>
      <c r="C45" s="206" t="s">
        <v>1</v>
      </c>
      <c r="D45" s="206" t="s">
        <v>297</v>
      </c>
      <c r="E45" s="17" t="s">
        <v>1</v>
      </c>
      <c r="F45" s="207">
        <v>195</v>
      </c>
      <c r="G45" s="32"/>
      <c r="H45" s="33"/>
    </row>
    <row r="46" spans="1:8" s="2" customFormat="1" ht="16.899999999999999" customHeight="1" x14ac:dyDescent="0.2">
      <c r="A46" s="32"/>
      <c r="B46" s="33"/>
      <c r="C46" s="206" t="s">
        <v>118</v>
      </c>
      <c r="D46" s="206" t="s">
        <v>166</v>
      </c>
      <c r="E46" s="17" t="s">
        <v>1</v>
      </c>
      <c r="F46" s="207">
        <v>195</v>
      </c>
      <c r="G46" s="32"/>
      <c r="H46" s="33"/>
    </row>
    <row r="47" spans="1:8" s="2" customFormat="1" ht="16.899999999999999" customHeight="1" x14ac:dyDescent="0.2">
      <c r="A47" s="32"/>
      <c r="B47" s="33"/>
      <c r="C47" s="208" t="s">
        <v>982</v>
      </c>
      <c r="D47" s="32"/>
      <c r="E47" s="32"/>
      <c r="F47" s="32"/>
      <c r="G47" s="32"/>
      <c r="H47" s="33"/>
    </row>
    <row r="48" spans="1:8" s="2" customFormat="1" ht="16.899999999999999" customHeight="1" x14ac:dyDescent="0.2">
      <c r="A48" s="32"/>
      <c r="B48" s="33"/>
      <c r="C48" s="206" t="s">
        <v>158</v>
      </c>
      <c r="D48" s="206" t="s">
        <v>159</v>
      </c>
      <c r="E48" s="17" t="s">
        <v>160</v>
      </c>
      <c r="F48" s="207">
        <v>195</v>
      </c>
      <c r="G48" s="32"/>
      <c r="H48" s="33"/>
    </row>
    <row r="49" spans="1:8" s="2" customFormat="1" ht="22.5" x14ac:dyDescent="0.2">
      <c r="A49" s="32"/>
      <c r="B49" s="33"/>
      <c r="C49" s="206" t="s">
        <v>178</v>
      </c>
      <c r="D49" s="206" t="s">
        <v>179</v>
      </c>
      <c r="E49" s="17" t="s">
        <v>160</v>
      </c>
      <c r="F49" s="207">
        <v>390</v>
      </c>
      <c r="G49" s="32"/>
      <c r="H49" s="33"/>
    </row>
    <row r="50" spans="1:8" s="2" customFormat="1" ht="22.5" x14ac:dyDescent="0.2">
      <c r="A50" s="32"/>
      <c r="B50" s="33"/>
      <c r="C50" s="206" t="s">
        <v>182</v>
      </c>
      <c r="D50" s="206" t="s">
        <v>183</v>
      </c>
      <c r="E50" s="17" t="s">
        <v>160</v>
      </c>
      <c r="F50" s="207">
        <v>390</v>
      </c>
      <c r="G50" s="32"/>
      <c r="H50" s="33"/>
    </row>
    <row r="51" spans="1:8" s="2" customFormat="1" ht="22.5" x14ac:dyDescent="0.2">
      <c r="A51" s="32"/>
      <c r="B51" s="33"/>
      <c r="C51" s="206" t="s">
        <v>186</v>
      </c>
      <c r="D51" s="206" t="s">
        <v>187</v>
      </c>
      <c r="E51" s="17" t="s">
        <v>160</v>
      </c>
      <c r="F51" s="207">
        <v>506.30500000000001</v>
      </c>
      <c r="G51" s="32"/>
      <c r="H51" s="33"/>
    </row>
    <row r="52" spans="1:8" s="2" customFormat="1" ht="22.5" x14ac:dyDescent="0.2">
      <c r="A52" s="32"/>
      <c r="B52" s="33"/>
      <c r="C52" s="206" t="s">
        <v>190</v>
      </c>
      <c r="D52" s="206" t="s">
        <v>191</v>
      </c>
      <c r="E52" s="17" t="s">
        <v>192</v>
      </c>
      <c r="F52" s="207">
        <v>911.34900000000005</v>
      </c>
      <c r="G52" s="32"/>
      <c r="H52" s="33"/>
    </row>
    <row r="53" spans="1:8" s="2" customFormat="1" ht="16.899999999999999" customHeight="1" x14ac:dyDescent="0.2">
      <c r="A53" s="32"/>
      <c r="B53" s="33"/>
      <c r="C53" s="202" t="s">
        <v>260</v>
      </c>
      <c r="D53" s="203" t="s">
        <v>261</v>
      </c>
      <c r="E53" s="204" t="s">
        <v>1</v>
      </c>
      <c r="F53" s="205">
        <v>195</v>
      </c>
      <c r="G53" s="32"/>
      <c r="H53" s="33"/>
    </row>
    <row r="54" spans="1:8" s="2" customFormat="1" ht="16.899999999999999" customHeight="1" x14ac:dyDescent="0.2">
      <c r="A54" s="32"/>
      <c r="B54" s="33"/>
      <c r="C54" s="206" t="s">
        <v>1</v>
      </c>
      <c r="D54" s="206" t="s">
        <v>297</v>
      </c>
      <c r="E54" s="17" t="s">
        <v>1</v>
      </c>
      <c r="F54" s="207">
        <v>195</v>
      </c>
      <c r="G54" s="32"/>
      <c r="H54" s="33"/>
    </row>
    <row r="55" spans="1:8" s="2" customFormat="1" ht="16.899999999999999" customHeight="1" x14ac:dyDescent="0.2">
      <c r="A55" s="32"/>
      <c r="B55" s="33"/>
      <c r="C55" s="206" t="s">
        <v>260</v>
      </c>
      <c r="D55" s="206" t="s">
        <v>166</v>
      </c>
      <c r="E55" s="17" t="s">
        <v>1</v>
      </c>
      <c r="F55" s="207">
        <v>195</v>
      </c>
      <c r="G55" s="32"/>
      <c r="H55" s="33"/>
    </row>
    <row r="56" spans="1:8" s="2" customFormat="1" ht="16.899999999999999" customHeight="1" x14ac:dyDescent="0.2">
      <c r="A56" s="32"/>
      <c r="B56" s="33"/>
      <c r="C56" s="208" t="s">
        <v>982</v>
      </c>
      <c r="D56" s="32"/>
      <c r="E56" s="32"/>
      <c r="F56" s="32"/>
      <c r="G56" s="32"/>
      <c r="H56" s="33"/>
    </row>
    <row r="57" spans="1:8" s="2" customFormat="1" ht="16.899999999999999" customHeight="1" x14ac:dyDescent="0.2">
      <c r="A57" s="32"/>
      <c r="B57" s="33"/>
      <c r="C57" s="206" t="s">
        <v>299</v>
      </c>
      <c r="D57" s="206" t="s">
        <v>300</v>
      </c>
      <c r="E57" s="17" t="s">
        <v>160</v>
      </c>
      <c r="F57" s="207">
        <v>195</v>
      </c>
      <c r="G57" s="32"/>
      <c r="H57" s="33"/>
    </row>
    <row r="58" spans="1:8" s="2" customFormat="1" ht="22.5" x14ac:dyDescent="0.2">
      <c r="A58" s="32"/>
      <c r="B58" s="33"/>
      <c r="C58" s="206" t="s">
        <v>178</v>
      </c>
      <c r="D58" s="206" t="s">
        <v>179</v>
      </c>
      <c r="E58" s="17" t="s">
        <v>160</v>
      </c>
      <c r="F58" s="207">
        <v>390</v>
      </c>
      <c r="G58" s="32"/>
      <c r="H58" s="33"/>
    </row>
    <row r="59" spans="1:8" s="2" customFormat="1" ht="22.5" x14ac:dyDescent="0.2">
      <c r="A59" s="32"/>
      <c r="B59" s="33"/>
      <c r="C59" s="206" t="s">
        <v>182</v>
      </c>
      <c r="D59" s="206" t="s">
        <v>183</v>
      </c>
      <c r="E59" s="17" t="s">
        <v>160</v>
      </c>
      <c r="F59" s="207">
        <v>390</v>
      </c>
      <c r="G59" s="32"/>
      <c r="H59" s="33"/>
    </row>
    <row r="60" spans="1:8" s="2" customFormat="1" ht="22.5" x14ac:dyDescent="0.2">
      <c r="A60" s="32"/>
      <c r="B60" s="33"/>
      <c r="C60" s="206" t="s">
        <v>186</v>
      </c>
      <c r="D60" s="206" t="s">
        <v>187</v>
      </c>
      <c r="E60" s="17" t="s">
        <v>160</v>
      </c>
      <c r="F60" s="207">
        <v>506.30500000000001</v>
      </c>
      <c r="G60" s="32"/>
      <c r="H60" s="33"/>
    </row>
    <row r="61" spans="1:8" s="2" customFormat="1" ht="22.5" x14ac:dyDescent="0.2">
      <c r="A61" s="32"/>
      <c r="B61" s="33"/>
      <c r="C61" s="206" t="s">
        <v>190</v>
      </c>
      <c r="D61" s="206" t="s">
        <v>191</v>
      </c>
      <c r="E61" s="17" t="s">
        <v>192</v>
      </c>
      <c r="F61" s="207">
        <v>911.34900000000005</v>
      </c>
      <c r="G61" s="32"/>
      <c r="H61" s="33"/>
    </row>
    <row r="62" spans="1:8" s="2" customFormat="1" ht="16.899999999999999" customHeight="1" x14ac:dyDescent="0.2">
      <c r="A62" s="32"/>
      <c r="B62" s="33"/>
      <c r="C62" s="202" t="s">
        <v>121</v>
      </c>
      <c r="D62" s="203" t="s">
        <v>122</v>
      </c>
      <c r="E62" s="204" t="s">
        <v>1</v>
      </c>
      <c r="F62" s="205">
        <v>28.5</v>
      </c>
      <c r="G62" s="32"/>
      <c r="H62" s="33"/>
    </row>
    <row r="63" spans="1:8" s="2" customFormat="1" ht="16.899999999999999" customHeight="1" x14ac:dyDescent="0.2">
      <c r="A63" s="32"/>
      <c r="B63" s="33"/>
      <c r="C63" s="206" t="s">
        <v>1</v>
      </c>
      <c r="D63" s="206" t="s">
        <v>298</v>
      </c>
      <c r="E63" s="17" t="s">
        <v>1</v>
      </c>
      <c r="F63" s="207">
        <v>28.5</v>
      </c>
      <c r="G63" s="32"/>
      <c r="H63" s="33"/>
    </row>
    <row r="64" spans="1:8" s="2" customFormat="1" ht="16.899999999999999" customHeight="1" x14ac:dyDescent="0.2">
      <c r="A64" s="32"/>
      <c r="B64" s="33"/>
      <c r="C64" s="206" t="s">
        <v>121</v>
      </c>
      <c r="D64" s="206" t="s">
        <v>166</v>
      </c>
      <c r="E64" s="17" t="s">
        <v>1</v>
      </c>
      <c r="F64" s="207">
        <v>28.5</v>
      </c>
      <c r="G64" s="32"/>
      <c r="H64" s="33"/>
    </row>
    <row r="65" spans="1:8" s="2" customFormat="1" ht="16.899999999999999" customHeight="1" x14ac:dyDescent="0.2">
      <c r="A65" s="32"/>
      <c r="B65" s="33"/>
      <c r="C65" s="208" t="s">
        <v>982</v>
      </c>
      <c r="D65" s="32"/>
      <c r="E65" s="32"/>
      <c r="F65" s="32"/>
      <c r="G65" s="32"/>
      <c r="H65" s="33"/>
    </row>
    <row r="66" spans="1:8" s="2" customFormat="1" ht="22.5" x14ac:dyDescent="0.2">
      <c r="A66" s="32"/>
      <c r="B66" s="33"/>
      <c r="C66" s="206" t="s">
        <v>169</v>
      </c>
      <c r="D66" s="206" t="s">
        <v>170</v>
      </c>
      <c r="E66" s="17" t="s">
        <v>160</v>
      </c>
      <c r="F66" s="207">
        <v>28.5</v>
      </c>
      <c r="G66" s="32"/>
      <c r="H66" s="33"/>
    </row>
    <row r="67" spans="1:8" s="2" customFormat="1" ht="22.5" x14ac:dyDescent="0.2">
      <c r="A67" s="32"/>
      <c r="B67" s="33"/>
      <c r="C67" s="206" t="s">
        <v>186</v>
      </c>
      <c r="D67" s="206" t="s">
        <v>187</v>
      </c>
      <c r="E67" s="17" t="s">
        <v>160</v>
      </c>
      <c r="F67" s="207">
        <v>506.30500000000001</v>
      </c>
      <c r="G67" s="32"/>
      <c r="H67" s="33"/>
    </row>
    <row r="68" spans="1:8" s="2" customFormat="1" ht="22.5" x14ac:dyDescent="0.2">
      <c r="A68" s="32"/>
      <c r="B68" s="33"/>
      <c r="C68" s="206" t="s">
        <v>190</v>
      </c>
      <c r="D68" s="206" t="s">
        <v>191</v>
      </c>
      <c r="E68" s="17" t="s">
        <v>192</v>
      </c>
      <c r="F68" s="207">
        <v>911.34900000000005</v>
      </c>
      <c r="G68" s="32"/>
      <c r="H68" s="33"/>
    </row>
    <row r="69" spans="1:8" s="2" customFormat="1" ht="16.899999999999999" customHeight="1" x14ac:dyDescent="0.2">
      <c r="A69" s="32"/>
      <c r="B69" s="33"/>
      <c r="C69" s="202" t="s">
        <v>125</v>
      </c>
      <c r="D69" s="203" t="s">
        <v>126</v>
      </c>
      <c r="E69" s="204" t="s">
        <v>1</v>
      </c>
      <c r="F69" s="205">
        <v>28.5</v>
      </c>
      <c r="G69" s="32"/>
      <c r="H69" s="33"/>
    </row>
    <row r="70" spans="1:8" s="2" customFormat="1" ht="16.899999999999999" customHeight="1" x14ac:dyDescent="0.2">
      <c r="A70" s="32"/>
      <c r="B70" s="33"/>
      <c r="C70" s="206" t="s">
        <v>1</v>
      </c>
      <c r="D70" s="206" t="s">
        <v>302</v>
      </c>
      <c r="E70" s="17" t="s">
        <v>1</v>
      </c>
      <c r="F70" s="207">
        <v>28.5</v>
      </c>
      <c r="G70" s="32"/>
      <c r="H70" s="33"/>
    </row>
    <row r="71" spans="1:8" s="2" customFormat="1" ht="16.899999999999999" customHeight="1" x14ac:dyDescent="0.2">
      <c r="A71" s="32"/>
      <c r="B71" s="33"/>
      <c r="C71" s="206" t="s">
        <v>125</v>
      </c>
      <c r="D71" s="206" t="s">
        <v>166</v>
      </c>
      <c r="E71" s="17" t="s">
        <v>1</v>
      </c>
      <c r="F71" s="207">
        <v>28.5</v>
      </c>
      <c r="G71" s="32"/>
      <c r="H71" s="33"/>
    </row>
    <row r="72" spans="1:8" s="2" customFormat="1" ht="16.899999999999999" customHeight="1" x14ac:dyDescent="0.2">
      <c r="A72" s="32"/>
      <c r="B72" s="33"/>
      <c r="C72" s="208" t="s">
        <v>982</v>
      </c>
      <c r="D72" s="32"/>
      <c r="E72" s="32"/>
      <c r="F72" s="32"/>
      <c r="G72" s="32"/>
      <c r="H72" s="33"/>
    </row>
    <row r="73" spans="1:8" s="2" customFormat="1" ht="22.5" x14ac:dyDescent="0.2">
      <c r="A73" s="32"/>
      <c r="B73" s="33"/>
      <c r="C73" s="206" t="s">
        <v>173</v>
      </c>
      <c r="D73" s="206" t="s">
        <v>174</v>
      </c>
      <c r="E73" s="17" t="s">
        <v>160</v>
      </c>
      <c r="F73" s="207">
        <v>28.5</v>
      </c>
      <c r="G73" s="32"/>
      <c r="H73" s="33"/>
    </row>
    <row r="74" spans="1:8" s="2" customFormat="1" ht="22.5" x14ac:dyDescent="0.2">
      <c r="A74" s="32"/>
      <c r="B74" s="33"/>
      <c r="C74" s="206" t="s">
        <v>186</v>
      </c>
      <c r="D74" s="206" t="s">
        <v>187</v>
      </c>
      <c r="E74" s="17" t="s">
        <v>160</v>
      </c>
      <c r="F74" s="207">
        <v>506.30500000000001</v>
      </c>
      <c r="G74" s="32"/>
      <c r="H74" s="33"/>
    </row>
    <row r="75" spans="1:8" s="2" customFormat="1" ht="22.5" x14ac:dyDescent="0.2">
      <c r="A75" s="32"/>
      <c r="B75" s="33"/>
      <c r="C75" s="206" t="s">
        <v>190</v>
      </c>
      <c r="D75" s="206" t="s">
        <v>191</v>
      </c>
      <c r="E75" s="17" t="s">
        <v>192</v>
      </c>
      <c r="F75" s="207">
        <v>911.34900000000005</v>
      </c>
      <c r="G75" s="32"/>
      <c r="H75" s="33"/>
    </row>
    <row r="76" spans="1:8" s="2" customFormat="1" ht="26.45" customHeight="1" x14ac:dyDescent="0.2">
      <c r="A76" s="32"/>
      <c r="B76" s="33"/>
      <c r="C76" s="201" t="s">
        <v>7</v>
      </c>
      <c r="D76" s="201" t="s">
        <v>89</v>
      </c>
      <c r="E76" s="32"/>
      <c r="F76" s="32"/>
      <c r="G76" s="32"/>
      <c r="H76" s="33"/>
    </row>
    <row r="77" spans="1:8" s="2" customFormat="1" ht="16.899999999999999" customHeight="1" x14ac:dyDescent="0.2">
      <c r="A77" s="32"/>
      <c r="B77" s="33"/>
      <c r="C77" s="202" t="s">
        <v>256</v>
      </c>
      <c r="D77" s="203" t="s">
        <v>257</v>
      </c>
      <c r="E77" s="204" t="s">
        <v>1</v>
      </c>
      <c r="F77" s="205">
        <v>0</v>
      </c>
      <c r="G77" s="32"/>
      <c r="H77" s="33"/>
    </row>
    <row r="78" spans="1:8" s="2" customFormat="1" ht="16.899999999999999" customHeight="1" x14ac:dyDescent="0.2">
      <c r="A78" s="32"/>
      <c r="B78" s="33"/>
      <c r="C78" s="206" t="s">
        <v>1</v>
      </c>
      <c r="D78" s="206" t="s">
        <v>983</v>
      </c>
      <c r="E78" s="17" t="s">
        <v>1</v>
      </c>
      <c r="F78" s="207">
        <v>0</v>
      </c>
      <c r="G78" s="32"/>
      <c r="H78" s="33"/>
    </row>
    <row r="79" spans="1:8" s="2" customFormat="1" ht="16.899999999999999" customHeight="1" x14ac:dyDescent="0.2">
      <c r="A79" s="32"/>
      <c r="B79" s="33"/>
      <c r="C79" s="206" t="s">
        <v>1</v>
      </c>
      <c r="D79" s="206" t="s">
        <v>984</v>
      </c>
      <c r="E79" s="17" t="s">
        <v>1</v>
      </c>
      <c r="F79" s="207">
        <v>0</v>
      </c>
      <c r="G79" s="32"/>
      <c r="H79" s="33"/>
    </row>
    <row r="80" spans="1:8" s="2" customFormat="1" ht="16.899999999999999" customHeight="1" x14ac:dyDescent="0.2">
      <c r="A80" s="32"/>
      <c r="B80" s="33"/>
      <c r="C80" s="206" t="s">
        <v>1</v>
      </c>
      <c r="D80" s="206" t="s">
        <v>985</v>
      </c>
      <c r="E80" s="17" t="s">
        <v>1</v>
      </c>
      <c r="F80" s="207">
        <v>0</v>
      </c>
      <c r="G80" s="32"/>
      <c r="H80" s="33"/>
    </row>
    <row r="81" spans="1:8" s="2" customFormat="1" ht="16.899999999999999" customHeight="1" x14ac:dyDescent="0.2">
      <c r="A81" s="32"/>
      <c r="B81" s="33"/>
      <c r="C81" s="206" t="s">
        <v>256</v>
      </c>
      <c r="D81" s="206" t="s">
        <v>166</v>
      </c>
      <c r="E81" s="17" t="s">
        <v>1</v>
      </c>
      <c r="F81" s="207">
        <v>0</v>
      </c>
      <c r="G81" s="32"/>
      <c r="H81" s="33"/>
    </row>
    <row r="82" spans="1:8" s="2" customFormat="1" ht="16.899999999999999" customHeight="1" x14ac:dyDescent="0.2">
      <c r="A82" s="32"/>
      <c r="B82" s="33"/>
      <c r="C82" s="202" t="s">
        <v>618</v>
      </c>
      <c r="D82" s="203" t="s">
        <v>619</v>
      </c>
      <c r="E82" s="204" t="s">
        <v>1</v>
      </c>
      <c r="F82" s="205">
        <v>62.73</v>
      </c>
      <c r="G82" s="32"/>
      <c r="H82" s="33"/>
    </row>
    <row r="83" spans="1:8" s="2" customFormat="1" ht="16.899999999999999" customHeight="1" x14ac:dyDescent="0.2">
      <c r="A83" s="32"/>
      <c r="B83" s="33"/>
      <c r="C83" s="206" t="s">
        <v>1</v>
      </c>
      <c r="D83" s="206" t="s">
        <v>639</v>
      </c>
      <c r="E83" s="17" t="s">
        <v>1</v>
      </c>
      <c r="F83" s="207">
        <v>26.73</v>
      </c>
      <c r="G83" s="32"/>
      <c r="H83" s="33"/>
    </row>
    <row r="84" spans="1:8" s="2" customFormat="1" ht="16.899999999999999" customHeight="1" x14ac:dyDescent="0.2">
      <c r="A84" s="32"/>
      <c r="B84" s="33"/>
      <c r="C84" s="206" t="s">
        <v>1</v>
      </c>
      <c r="D84" s="206" t="s">
        <v>640</v>
      </c>
      <c r="E84" s="17" t="s">
        <v>1</v>
      </c>
      <c r="F84" s="207">
        <v>36</v>
      </c>
      <c r="G84" s="32"/>
      <c r="H84" s="33"/>
    </row>
    <row r="85" spans="1:8" s="2" customFormat="1" ht="16.899999999999999" customHeight="1" x14ac:dyDescent="0.2">
      <c r="A85" s="32"/>
      <c r="B85" s="33"/>
      <c r="C85" s="206" t="s">
        <v>618</v>
      </c>
      <c r="D85" s="206" t="s">
        <v>166</v>
      </c>
      <c r="E85" s="17" t="s">
        <v>1</v>
      </c>
      <c r="F85" s="207">
        <v>62.73</v>
      </c>
      <c r="G85" s="32"/>
      <c r="H85" s="33"/>
    </row>
    <row r="86" spans="1:8" s="2" customFormat="1" ht="16.899999999999999" customHeight="1" x14ac:dyDescent="0.2">
      <c r="A86" s="32"/>
      <c r="B86" s="33"/>
      <c r="C86" s="208" t="s">
        <v>982</v>
      </c>
      <c r="D86" s="32"/>
      <c r="E86" s="32"/>
      <c r="F86" s="32"/>
      <c r="G86" s="32"/>
      <c r="H86" s="33"/>
    </row>
    <row r="87" spans="1:8" s="2" customFormat="1" ht="16.899999999999999" customHeight="1" x14ac:dyDescent="0.2">
      <c r="A87" s="32"/>
      <c r="B87" s="33"/>
      <c r="C87" s="206" t="s">
        <v>526</v>
      </c>
      <c r="D87" s="206" t="s">
        <v>527</v>
      </c>
      <c r="E87" s="17" t="s">
        <v>200</v>
      </c>
      <c r="F87" s="207">
        <v>62.73</v>
      </c>
      <c r="G87" s="32"/>
      <c r="H87" s="33"/>
    </row>
    <row r="88" spans="1:8" s="2" customFormat="1" ht="16.899999999999999" customHeight="1" x14ac:dyDescent="0.2">
      <c r="A88" s="32"/>
      <c r="B88" s="33"/>
      <c r="C88" s="206" t="s">
        <v>532</v>
      </c>
      <c r="D88" s="206" t="s">
        <v>533</v>
      </c>
      <c r="E88" s="17" t="s">
        <v>200</v>
      </c>
      <c r="F88" s="207">
        <v>75.275999999999996</v>
      </c>
      <c r="G88" s="32"/>
      <c r="H88" s="33"/>
    </row>
    <row r="89" spans="1:8" s="2" customFormat="1" ht="16.899999999999999" customHeight="1" x14ac:dyDescent="0.2">
      <c r="A89" s="32"/>
      <c r="B89" s="33"/>
      <c r="C89" s="202" t="s">
        <v>118</v>
      </c>
      <c r="D89" s="203" t="s">
        <v>119</v>
      </c>
      <c r="E89" s="204" t="s">
        <v>1</v>
      </c>
      <c r="F89" s="205">
        <v>40</v>
      </c>
      <c r="G89" s="32"/>
      <c r="H89" s="33"/>
    </row>
    <row r="90" spans="1:8" s="2" customFormat="1" ht="16.899999999999999" customHeight="1" x14ac:dyDescent="0.2">
      <c r="A90" s="32"/>
      <c r="B90" s="33"/>
      <c r="C90" s="206" t="s">
        <v>1</v>
      </c>
      <c r="D90" s="206" t="s">
        <v>624</v>
      </c>
      <c r="E90" s="17" t="s">
        <v>1</v>
      </c>
      <c r="F90" s="207">
        <v>40</v>
      </c>
      <c r="G90" s="32"/>
      <c r="H90" s="33"/>
    </row>
    <row r="91" spans="1:8" s="2" customFormat="1" ht="16.899999999999999" customHeight="1" x14ac:dyDescent="0.2">
      <c r="A91" s="32"/>
      <c r="B91" s="33"/>
      <c r="C91" s="206" t="s">
        <v>118</v>
      </c>
      <c r="D91" s="206" t="s">
        <v>166</v>
      </c>
      <c r="E91" s="17" t="s">
        <v>1</v>
      </c>
      <c r="F91" s="207">
        <v>40</v>
      </c>
      <c r="G91" s="32"/>
      <c r="H91" s="33"/>
    </row>
    <row r="92" spans="1:8" s="2" customFormat="1" ht="16.899999999999999" customHeight="1" x14ac:dyDescent="0.2">
      <c r="A92" s="32"/>
      <c r="B92" s="33"/>
      <c r="C92" s="208" t="s">
        <v>982</v>
      </c>
      <c r="D92" s="32"/>
      <c r="E92" s="32"/>
      <c r="F92" s="32"/>
      <c r="G92" s="32"/>
      <c r="H92" s="33"/>
    </row>
    <row r="93" spans="1:8" s="2" customFormat="1" ht="16.899999999999999" customHeight="1" x14ac:dyDescent="0.2">
      <c r="A93" s="32"/>
      <c r="B93" s="33"/>
      <c r="C93" s="206" t="s">
        <v>158</v>
      </c>
      <c r="D93" s="206" t="s">
        <v>159</v>
      </c>
      <c r="E93" s="17" t="s">
        <v>160</v>
      </c>
      <c r="F93" s="207">
        <v>40</v>
      </c>
      <c r="G93" s="32"/>
      <c r="H93" s="33"/>
    </row>
    <row r="94" spans="1:8" s="2" customFormat="1" ht="22.5" x14ac:dyDescent="0.2">
      <c r="A94" s="32"/>
      <c r="B94" s="33"/>
      <c r="C94" s="206" t="s">
        <v>178</v>
      </c>
      <c r="D94" s="206" t="s">
        <v>179</v>
      </c>
      <c r="E94" s="17" t="s">
        <v>160</v>
      </c>
      <c r="F94" s="207">
        <v>40</v>
      </c>
      <c r="G94" s="32"/>
      <c r="H94" s="33"/>
    </row>
    <row r="95" spans="1:8" s="2" customFormat="1" ht="22.5" x14ac:dyDescent="0.2">
      <c r="A95" s="32"/>
      <c r="B95" s="33"/>
      <c r="C95" s="206" t="s">
        <v>182</v>
      </c>
      <c r="D95" s="206" t="s">
        <v>183</v>
      </c>
      <c r="E95" s="17" t="s">
        <v>160</v>
      </c>
      <c r="F95" s="207">
        <v>40</v>
      </c>
      <c r="G95" s="32"/>
      <c r="H95" s="33"/>
    </row>
    <row r="96" spans="1:8" s="2" customFormat="1" ht="22.5" x14ac:dyDescent="0.2">
      <c r="A96" s="32"/>
      <c r="B96" s="33"/>
      <c r="C96" s="206" t="s">
        <v>186</v>
      </c>
      <c r="D96" s="206" t="s">
        <v>187</v>
      </c>
      <c r="E96" s="17" t="s">
        <v>160</v>
      </c>
      <c r="F96" s="207">
        <v>87.5</v>
      </c>
      <c r="G96" s="32"/>
      <c r="H96" s="33"/>
    </row>
    <row r="97" spans="1:8" s="2" customFormat="1" ht="22.5" x14ac:dyDescent="0.2">
      <c r="A97" s="32"/>
      <c r="B97" s="33"/>
      <c r="C97" s="206" t="s">
        <v>190</v>
      </c>
      <c r="D97" s="206" t="s">
        <v>191</v>
      </c>
      <c r="E97" s="17" t="s">
        <v>192</v>
      </c>
      <c r="F97" s="207">
        <v>157.5</v>
      </c>
      <c r="G97" s="32"/>
      <c r="H97" s="33"/>
    </row>
    <row r="98" spans="1:8" s="2" customFormat="1" ht="16.899999999999999" customHeight="1" x14ac:dyDescent="0.2">
      <c r="A98" s="32"/>
      <c r="B98" s="33"/>
      <c r="C98" s="202" t="s">
        <v>260</v>
      </c>
      <c r="D98" s="203" t="s">
        <v>261</v>
      </c>
      <c r="E98" s="204" t="s">
        <v>1</v>
      </c>
      <c r="F98" s="205">
        <v>0</v>
      </c>
      <c r="G98" s="32"/>
      <c r="H98" s="33"/>
    </row>
    <row r="99" spans="1:8" s="2" customFormat="1" ht="16.899999999999999" customHeight="1" x14ac:dyDescent="0.2">
      <c r="A99" s="32"/>
      <c r="B99" s="33"/>
      <c r="C99" s="206" t="s">
        <v>1</v>
      </c>
      <c r="D99" s="206" t="s">
        <v>986</v>
      </c>
      <c r="E99" s="17" t="s">
        <v>1</v>
      </c>
      <c r="F99" s="207">
        <v>0</v>
      </c>
      <c r="G99" s="32"/>
      <c r="H99" s="33"/>
    </row>
    <row r="100" spans="1:8" s="2" customFormat="1" ht="16.899999999999999" customHeight="1" x14ac:dyDescent="0.2">
      <c r="A100" s="32"/>
      <c r="B100" s="33"/>
      <c r="C100" s="206" t="s">
        <v>260</v>
      </c>
      <c r="D100" s="206" t="s">
        <v>166</v>
      </c>
      <c r="E100" s="17" t="s">
        <v>1</v>
      </c>
      <c r="F100" s="207">
        <v>0</v>
      </c>
      <c r="G100" s="32"/>
      <c r="H100" s="33"/>
    </row>
    <row r="101" spans="1:8" s="2" customFormat="1" ht="16.899999999999999" customHeight="1" x14ac:dyDescent="0.2">
      <c r="A101" s="32"/>
      <c r="B101" s="33"/>
      <c r="C101" s="202" t="s">
        <v>121</v>
      </c>
      <c r="D101" s="203" t="s">
        <v>122</v>
      </c>
      <c r="E101" s="204" t="s">
        <v>1</v>
      </c>
      <c r="F101" s="205">
        <v>23.75</v>
      </c>
      <c r="G101" s="32"/>
      <c r="H101" s="33"/>
    </row>
    <row r="102" spans="1:8" s="2" customFormat="1" ht="16.899999999999999" customHeight="1" x14ac:dyDescent="0.2">
      <c r="A102" s="32"/>
      <c r="B102" s="33"/>
      <c r="C102" s="206" t="s">
        <v>1</v>
      </c>
      <c r="D102" s="206" t="s">
        <v>625</v>
      </c>
      <c r="E102" s="17" t="s">
        <v>1</v>
      </c>
      <c r="F102" s="207">
        <v>23.75</v>
      </c>
      <c r="G102" s="32"/>
      <c r="H102" s="33"/>
    </row>
    <row r="103" spans="1:8" s="2" customFormat="1" ht="16.899999999999999" customHeight="1" x14ac:dyDescent="0.2">
      <c r="A103" s="32"/>
      <c r="B103" s="33"/>
      <c r="C103" s="206" t="s">
        <v>121</v>
      </c>
      <c r="D103" s="206" t="s">
        <v>166</v>
      </c>
      <c r="E103" s="17" t="s">
        <v>1</v>
      </c>
      <c r="F103" s="207">
        <v>23.75</v>
      </c>
      <c r="G103" s="32"/>
      <c r="H103" s="33"/>
    </row>
    <row r="104" spans="1:8" s="2" customFormat="1" ht="16.899999999999999" customHeight="1" x14ac:dyDescent="0.2">
      <c r="A104" s="32"/>
      <c r="B104" s="33"/>
      <c r="C104" s="208" t="s">
        <v>982</v>
      </c>
      <c r="D104" s="32"/>
      <c r="E104" s="32"/>
      <c r="F104" s="32"/>
      <c r="G104" s="32"/>
      <c r="H104" s="33"/>
    </row>
    <row r="105" spans="1:8" s="2" customFormat="1" ht="22.5" x14ac:dyDescent="0.2">
      <c r="A105" s="32"/>
      <c r="B105" s="33"/>
      <c r="C105" s="206" t="s">
        <v>169</v>
      </c>
      <c r="D105" s="206" t="s">
        <v>170</v>
      </c>
      <c r="E105" s="17" t="s">
        <v>160</v>
      </c>
      <c r="F105" s="207">
        <v>23.75</v>
      </c>
      <c r="G105" s="32"/>
      <c r="H105" s="33"/>
    </row>
    <row r="106" spans="1:8" s="2" customFormat="1" ht="22.5" x14ac:dyDescent="0.2">
      <c r="A106" s="32"/>
      <c r="B106" s="33"/>
      <c r="C106" s="206" t="s">
        <v>186</v>
      </c>
      <c r="D106" s="206" t="s">
        <v>187</v>
      </c>
      <c r="E106" s="17" t="s">
        <v>160</v>
      </c>
      <c r="F106" s="207">
        <v>87.5</v>
      </c>
      <c r="G106" s="32"/>
      <c r="H106" s="33"/>
    </row>
    <row r="107" spans="1:8" s="2" customFormat="1" ht="22.5" x14ac:dyDescent="0.2">
      <c r="A107" s="32"/>
      <c r="B107" s="33"/>
      <c r="C107" s="206" t="s">
        <v>190</v>
      </c>
      <c r="D107" s="206" t="s">
        <v>191</v>
      </c>
      <c r="E107" s="17" t="s">
        <v>192</v>
      </c>
      <c r="F107" s="207">
        <v>157.5</v>
      </c>
      <c r="G107" s="32"/>
      <c r="H107" s="33"/>
    </row>
    <row r="108" spans="1:8" s="2" customFormat="1" ht="16.899999999999999" customHeight="1" x14ac:dyDescent="0.2">
      <c r="A108" s="32"/>
      <c r="B108" s="33"/>
      <c r="C108" s="202" t="s">
        <v>125</v>
      </c>
      <c r="D108" s="203" t="s">
        <v>126</v>
      </c>
      <c r="E108" s="204" t="s">
        <v>1</v>
      </c>
      <c r="F108" s="205">
        <v>23.75</v>
      </c>
      <c r="G108" s="32"/>
      <c r="H108" s="33"/>
    </row>
    <row r="109" spans="1:8" s="2" customFormat="1" ht="16.899999999999999" customHeight="1" x14ac:dyDescent="0.2">
      <c r="A109" s="32"/>
      <c r="B109" s="33"/>
      <c r="C109" s="206" t="s">
        <v>1</v>
      </c>
      <c r="D109" s="206" t="s">
        <v>626</v>
      </c>
      <c r="E109" s="17" t="s">
        <v>1</v>
      </c>
      <c r="F109" s="207">
        <v>23.75</v>
      </c>
      <c r="G109" s="32"/>
      <c r="H109" s="33"/>
    </row>
    <row r="110" spans="1:8" s="2" customFormat="1" ht="16.899999999999999" customHeight="1" x14ac:dyDescent="0.2">
      <c r="A110" s="32"/>
      <c r="B110" s="33"/>
      <c r="C110" s="206" t="s">
        <v>125</v>
      </c>
      <c r="D110" s="206" t="s">
        <v>166</v>
      </c>
      <c r="E110" s="17" t="s">
        <v>1</v>
      </c>
      <c r="F110" s="207">
        <v>23.75</v>
      </c>
      <c r="G110" s="32"/>
      <c r="H110" s="33"/>
    </row>
    <row r="111" spans="1:8" s="2" customFormat="1" ht="16.899999999999999" customHeight="1" x14ac:dyDescent="0.2">
      <c r="A111" s="32"/>
      <c r="B111" s="33"/>
      <c r="C111" s="208" t="s">
        <v>982</v>
      </c>
      <c r="D111" s="32"/>
      <c r="E111" s="32"/>
      <c r="F111" s="32"/>
      <c r="G111" s="32"/>
      <c r="H111" s="33"/>
    </row>
    <row r="112" spans="1:8" s="2" customFormat="1" ht="22.5" x14ac:dyDescent="0.2">
      <c r="A112" s="32"/>
      <c r="B112" s="33"/>
      <c r="C112" s="206" t="s">
        <v>173</v>
      </c>
      <c r="D112" s="206" t="s">
        <v>174</v>
      </c>
      <c r="E112" s="17" t="s">
        <v>160</v>
      </c>
      <c r="F112" s="207">
        <v>23.75</v>
      </c>
      <c r="G112" s="32"/>
      <c r="H112" s="33"/>
    </row>
    <row r="113" spans="1:8" s="2" customFormat="1" ht="22.5" x14ac:dyDescent="0.2">
      <c r="A113" s="32"/>
      <c r="B113" s="33"/>
      <c r="C113" s="206" t="s">
        <v>186</v>
      </c>
      <c r="D113" s="206" t="s">
        <v>187</v>
      </c>
      <c r="E113" s="17" t="s">
        <v>160</v>
      </c>
      <c r="F113" s="207">
        <v>87.5</v>
      </c>
      <c r="G113" s="32"/>
      <c r="H113" s="33"/>
    </row>
    <row r="114" spans="1:8" s="2" customFormat="1" ht="22.5" x14ac:dyDescent="0.2">
      <c r="A114" s="32"/>
      <c r="B114" s="33"/>
      <c r="C114" s="206" t="s">
        <v>190</v>
      </c>
      <c r="D114" s="206" t="s">
        <v>191</v>
      </c>
      <c r="E114" s="17" t="s">
        <v>192</v>
      </c>
      <c r="F114" s="207">
        <v>157.5</v>
      </c>
      <c r="G114" s="32"/>
      <c r="H114" s="33"/>
    </row>
    <row r="115" spans="1:8" s="2" customFormat="1" ht="26.45" customHeight="1" x14ac:dyDescent="0.2">
      <c r="A115" s="32"/>
      <c r="B115" s="33"/>
      <c r="C115" s="201" t="s">
        <v>91</v>
      </c>
      <c r="D115" s="201" t="s">
        <v>92</v>
      </c>
      <c r="E115" s="32"/>
      <c r="F115" s="32"/>
      <c r="G115" s="32"/>
      <c r="H115" s="33"/>
    </row>
    <row r="116" spans="1:8" s="2" customFormat="1" ht="16.899999999999999" customHeight="1" x14ac:dyDescent="0.2">
      <c r="A116" s="32"/>
      <c r="B116" s="33"/>
      <c r="C116" s="202" t="s">
        <v>256</v>
      </c>
      <c r="D116" s="203" t="s">
        <v>257</v>
      </c>
      <c r="E116" s="204" t="s">
        <v>1</v>
      </c>
      <c r="F116" s="205">
        <v>44.54</v>
      </c>
      <c r="G116" s="32"/>
      <c r="H116" s="33"/>
    </row>
    <row r="117" spans="1:8" s="2" customFormat="1" ht="16.899999999999999" customHeight="1" x14ac:dyDescent="0.2">
      <c r="A117" s="32"/>
      <c r="B117" s="33"/>
      <c r="C117" s="206" t="s">
        <v>1</v>
      </c>
      <c r="D117" s="206" t="s">
        <v>693</v>
      </c>
      <c r="E117" s="17" t="s">
        <v>1</v>
      </c>
      <c r="F117" s="207">
        <v>14.04</v>
      </c>
      <c r="G117" s="32"/>
      <c r="H117" s="33"/>
    </row>
    <row r="118" spans="1:8" s="2" customFormat="1" ht="16.899999999999999" customHeight="1" x14ac:dyDescent="0.2">
      <c r="A118" s="32"/>
      <c r="B118" s="33"/>
      <c r="C118" s="206" t="s">
        <v>1</v>
      </c>
      <c r="D118" s="206" t="s">
        <v>694</v>
      </c>
      <c r="E118" s="17" t="s">
        <v>1</v>
      </c>
      <c r="F118" s="207">
        <v>10.5</v>
      </c>
      <c r="G118" s="32"/>
      <c r="H118" s="33"/>
    </row>
    <row r="119" spans="1:8" s="2" customFormat="1" ht="16.899999999999999" customHeight="1" x14ac:dyDescent="0.2">
      <c r="A119" s="32"/>
      <c r="B119" s="33"/>
      <c r="C119" s="206" t="s">
        <v>1</v>
      </c>
      <c r="D119" s="206" t="s">
        <v>695</v>
      </c>
      <c r="E119" s="17" t="s">
        <v>1</v>
      </c>
      <c r="F119" s="207">
        <v>20</v>
      </c>
      <c r="G119" s="32"/>
      <c r="H119" s="33"/>
    </row>
    <row r="120" spans="1:8" s="2" customFormat="1" ht="16.899999999999999" customHeight="1" x14ac:dyDescent="0.2">
      <c r="A120" s="32"/>
      <c r="B120" s="33"/>
      <c r="C120" s="206" t="s">
        <v>256</v>
      </c>
      <c r="D120" s="206" t="s">
        <v>166</v>
      </c>
      <c r="E120" s="17" t="s">
        <v>1</v>
      </c>
      <c r="F120" s="207">
        <v>44.54</v>
      </c>
      <c r="G120" s="32"/>
      <c r="H120" s="33"/>
    </row>
    <row r="121" spans="1:8" s="2" customFormat="1" ht="16.899999999999999" customHeight="1" x14ac:dyDescent="0.2">
      <c r="A121" s="32"/>
      <c r="B121" s="33"/>
      <c r="C121" s="208" t="s">
        <v>982</v>
      </c>
      <c r="D121" s="32"/>
      <c r="E121" s="32"/>
      <c r="F121" s="32"/>
      <c r="G121" s="32"/>
      <c r="H121" s="33"/>
    </row>
    <row r="122" spans="1:8" s="2" customFormat="1" ht="16.899999999999999" customHeight="1" x14ac:dyDescent="0.2">
      <c r="A122" s="32"/>
      <c r="B122" s="33"/>
      <c r="C122" s="206" t="s">
        <v>304</v>
      </c>
      <c r="D122" s="206" t="s">
        <v>305</v>
      </c>
      <c r="E122" s="17" t="s">
        <v>160</v>
      </c>
      <c r="F122" s="207">
        <v>44.54</v>
      </c>
      <c r="G122" s="32"/>
      <c r="H122" s="33"/>
    </row>
    <row r="123" spans="1:8" s="2" customFormat="1" ht="22.5" x14ac:dyDescent="0.2">
      <c r="A123" s="32"/>
      <c r="B123" s="33"/>
      <c r="C123" s="206" t="s">
        <v>186</v>
      </c>
      <c r="D123" s="206" t="s">
        <v>187</v>
      </c>
      <c r="E123" s="17" t="s">
        <v>160</v>
      </c>
      <c r="F123" s="207">
        <v>280.54000000000002</v>
      </c>
      <c r="G123" s="32"/>
      <c r="H123" s="33"/>
    </row>
    <row r="124" spans="1:8" s="2" customFormat="1" ht="22.5" x14ac:dyDescent="0.2">
      <c r="A124" s="32"/>
      <c r="B124" s="33"/>
      <c r="C124" s="206" t="s">
        <v>190</v>
      </c>
      <c r="D124" s="206" t="s">
        <v>191</v>
      </c>
      <c r="E124" s="17" t="s">
        <v>192</v>
      </c>
      <c r="F124" s="207">
        <v>504.97199999999998</v>
      </c>
      <c r="G124" s="32"/>
      <c r="H124" s="33"/>
    </row>
    <row r="125" spans="1:8" s="2" customFormat="1" ht="16.899999999999999" customHeight="1" x14ac:dyDescent="0.2">
      <c r="A125" s="32"/>
      <c r="B125" s="33"/>
      <c r="C125" s="202" t="s">
        <v>618</v>
      </c>
      <c r="D125" s="203" t="s">
        <v>619</v>
      </c>
      <c r="E125" s="204" t="s">
        <v>1</v>
      </c>
      <c r="F125" s="205">
        <v>96</v>
      </c>
      <c r="G125" s="32"/>
      <c r="H125" s="33"/>
    </row>
    <row r="126" spans="1:8" s="2" customFormat="1" ht="16.899999999999999" customHeight="1" x14ac:dyDescent="0.2">
      <c r="A126" s="32"/>
      <c r="B126" s="33"/>
      <c r="C126" s="206" t="s">
        <v>1</v>
      </c>
      <c r="D126" s="206" t="s">
        <v>758</v>
      </c>
      <c r="E126" s="17" t="s">
        <v>1</v>
      </c>
      <c r="F126" s="207">
        <v>16</v>
      </c>
      <c r="G126" s="32"/>
      <c r="H126" s="33"/>
    </row>
    <row r="127" spans="1:8" s="2" customFormat="1" ht="16.899999999999999" customHeight="1" x14ac:dyDescent="0.2">
      <c r="A127" s="32"/>
      <c r="B127" s="33"/>
      <c r="C127" s="206" t="s">
        <v>1</v>
      </c>
      <c r="D127" s="206" t="s">
        <v>759</v>
      </c>
      <c r="E127" s="17" t="s">
        <v>1</v>
      </c>
      <c r="F127" s="207">
        <v>40</v>
      </c>
      <c r="G127" s="32"/>
      <c r="H127" s="33"/>
    </row>
    <row r="128" spans="1:8" s="2" customFormat="1" ht="16.899999999999999" customHeight="1" x14ac:dyDescent="0.2">
      <c r="A128" s="32"/>
      <c r="B128" s="33"/>
      <c r="C128" s="206" t="s">
        <v>1</v>
      </c>
      <c r="D128" s="206" t="s">
        <v>760</v>
      </c>
      <c r="E128" s="17" t="s">
        <v>1</v>
      </c>
      <c r="F128" s="207">
        <v>40</v>
      </c>
      <c r="G128" s="32"/>
      <c r="H128" s="33"/>
    </row>
    <row r="129" spans="1:8" s="2" customFormat="1" ht="16.899999999999999" customHeight="1" x14ac:dyDescent="0.2">
      <c r="A129" s="32"/>
      <c r="B129" s="33"/>
      <c r="C129" s="206" t="s">
        <v>618</v>
      </c>
      <c r="D129" s="206" t="s">
        <v>166</v>
      </c>
      <c r="E129" s="17" t="s">
        <v>1</v>
      </c>
      <c r="F129" s="207">
        <v>96</v>
      </c>
      <c r="G129" s="32"/>
      <c r="H129" s="33"/>
    </row>
    <row r="130" spans="1:8" s="2" customFormat="1" ht="16.899999999999999" customHeight="1" x14ac:dyDescent="0.2">
      <c r="A130" s="32"/>
      <c r="B130" s="33"/>
      <c r="C130" s="208" t="s">
        <v>982</v>
      </c>
      <c r="D130" s="32"/>
      <c r="E130" s="32"/>
      <c r="F130" s="32"/>
      <c r="G130" s="32"/>
      <c r="H130" s="33"/>
    </row>
    <row r="131" spans="1:8" s="2" customFormat="1" ht="16.899999999999999" customHeight="1" x14ac:dyDescent="0.2">
      <c r="A131" s="32"/>
      <c r="B131" s="33"/>
      <c r="C131" s="206" t="s">
        <v>526</v>
      </c>
      <c r="D131" s="206" t="s">
        <v>527</v>
      </c>
      <c r="E131" s="17" t="s">
        <v>200</v>
      </c>
      <c r="F131" s="207">
        <v>96</v>
      </c>
      <c r="G131" s="32"/>
      <c r="H131" s="33"/>
    </row>
    <row r="132" spans="1:8" s="2" customFormat="1" ht="16.899999999999999" customHeight="1" x14ac:dyDescent="0.2">
      <c r="A132" s="32"/>
      <c r="B132" s="33"/>
      <c r="C132" s="206" t="s">
        <v>532</v>
      </c>
      <c r="D132" s="206" t="s">
        <v>533</v>
      </c>
      <c r="E132" s="17" t="s">
        <v>200</v>
      </c>
      <c r="F132" s="207">
        <v>115.2</v>
      </c>
      <c r="G132" s="32"/>
      <c r="H132" s="33"/>
    </row>
    <row r="133" spans="1:8" s="2" customFormat="1" ht="16.899999999999999" customHeight="1" x14ac:dyDescent="0.2">
      <c r="A133" s="32"/>
      <c r="B133" s="33"/>
      <c r="C133" s="202" t="s">
        <v>118</v>
      </c>
      <c r="D133" s="203" t="s">
        <v>119</v>
      </c>
      <c r="E133" s="204" t="s">
        <v>1</v>
      </c>
      <c r="F133" s="205">
        <v>80</v>
      </c>
      <c r="G133" s="32"/>
      <c r="H133" s="33"/>
    </row>
    <row r="134" spans="1:8" s="2" customFormat="1" ht="16.899999999999999" customHeight="1" x14ac:dyDescent="0.2">
      <c r="A134" s="32"/>
      <c r="B134" s="33"/>
      <c r="C134" s="206" t="s">
        <v>1</v>
      </c>
      <c r="D134" s="206" t="s">
        <v>690</v>
      </c>
      <c r="E134" s="17" t="s">
        <v>1</v>
      </c>
      <c r="F134" s="207">
        <v>80</v>
      </c>
      <c r="G134" s="32"/>
      <c r="H134" s="33"/>
    </row>
    <row r="135" spans="1:8" s="2" customFormat="1" ht="16.899999999999999" customHeight="1" x14ac:dyDescent="0.2">
      <c r="A135" s="32"/>
      <c r="B135" s="33"/>
      <c r="C135" s="206" t="s">
        <v>118</v>
      </c>
      <c r="D135" s="206" t="s">
        <v>166</v>
      </c>
      <c r="E135" s="17" t="s">
        <v>1</v>
      </c>
      <c r="F135" s="207">
        <v>80</v>
      </c>
      <c r="G135" s="32"/>
      <c r="H135" s="33"/>
    </row>
    <row r="136" spans="1:8" s="2" customFormat="1" ht="16.899999999999999" customHeight="1" x14ac:dyDescent="0.2">
      <c r="A136" s="32"/>
      <c r="B136" s="33"/>
      <c r="C136" s="208" t="s">
        <v>982</v>
      </c>
      <c r="D136" s="32"/>
      <c r="E136" s="32"/>
      <c r="F136" s="32"/>
      <c r="G136" s="32"/>
      <c r="H136" s="33"/>
    </row>
    <row r="137" spans="1:8" s="2" customFormat="1" ht="16.899999999999999" customHeight="1" x14ac:dyDescent="0.2">
      <c r="A137" s="32"/>
      <c r="B137" s="33"/>
      <c r="C137" s="206" t="s">
        <v>158</v>
      </c>
      <c r="D137" s="206" t="s">
        <v>159</v>
      </c>
      <c r="E137" s="17" t="s">
        <v>160</v>
      </c>
      <c r="F137" s="207">
        <v>80</v>
      </c>
      <c r="G137" s="32"/>
      <c r="H137" s="33"/>
    </row>
    <row r="138" spans="1:8" s="2" customFormat="1" ht="22.5" x14ac:dyDescent="0.2">
      <c r="A138" s="32"/>
      <c r="B138" s="33"/>
      <c r="C138" s="206" t="s">
        <v>178</v>
      </c>
      <c r="D138" s="206" t="s">
        <v>179</v>
      </c>
      <c r="E138" s="17" t="s">
        <v>160</v>
      </c>
      <c r="F138" s="207">
        <v>160</v>
      </c>
      <c r="G138" s="32"/>
      <c r="H138" s="33"/>
    </row>
    <row r="139" spans="1:8" s="2" customFormat="1" ht="22.5" x14ac:dyDescent="0.2">
      <c r="A139" s="32"/>
      <c r="B139" s="33"/>
      <c r="C139" s="206" t="s">
        <v>182</v>
      </c>
      <c r="D139" s="206" t="s">
        <v>183</v>
      </c>
      <c r="E139" s="17" t="s">
        <v>160</v>
      </c>
      <c r="F139" s="207">
        <v>160</v>
      </c>
      <c r="G139" s="32"/>
      <c r="H139" s="33"/>
    </row>
    <row r="140" spans="1:8" s="2" customFormat="1" ht="22.5" x14ac:dyDescent="0.2">
      <c r="A140" s="32"/>
      <c r="B140" s="33"/>
      <c r="C140" s="206" t="s">
        <v>186</v>
      </c>
      <c r="D140" s="206" t="s">
        <v>187</v>
      </c>
      <c r="E140" s="17" t="s">
        <v>160</v>
      </c>
      <c r="F140" s="207">
        <v>280.54000000000002</v>
      </c>
      <c r="G140" s="32"/>
      <c r="H140" s="33"/>
    </row>
    <row r="141" spans="1:8" s="2" customFormat="1" ht="22.5" x14ac:dyDescent="0.2">
      <c r="A141" s="32"/>
      <c r="B141" s="33"/>
      <c r="C141" s="206" t="s">
        <v>190</v>
      </c>
      <c r="D141" s="206" t="s">
        <v>191</v>
      </c>
      <c r="E141" s="17" t="s">
        <v>192</v>
      </c>
      <c r="F141" s="207">
        <v>504.97199999999998</v>
      </c>
      <c r="G141" s="32"/>
      <c r="H141" s="33"/>
    </row>
    <row r="142" spans="1:8" s="2" customFormat="1" ht="16.899999999999999" customHeight="1" x14ac:dyDescent="0.2">
      <c r="A142" s="32"/>
      <c r="B142" s="33"/>
      <c r="C142" s="202" t="s">
        <v>260</v>
      </c>
      <c r="D142" s="203" t="s">
        <v>261</v>
      </c>
      <c r="E142" s="204" t="s">
        <v>1</v>
      </c>
      <c r="F142" s="205">
        <v>80</v>
      </c>
      <c r="G142" s="32"/>
      <c r="H142" s="33"/>
    </row>
    <row r="143" spans="1:8" s="2" customFormat="1" ht="16.899999999999999" customHeight="1" x14ac:dyDescent="0.2">
      <c r="A143" s="32"/>
      <c r="B143" s="33"/>
      <c r="C143" s="206" t="s">
        <v>1</v>
      </c>
      <c r="D143" s="206" t="s">
        <v>690</v>
      </c>
      <c r="E143" s="17" t="s">
        <v>1</v>
      </c>
      <c r="F143" s="207">
        <v>80</v>
      </c>
      <c r="G143" s="32"/>
      <c r="H143" s="33"/>
    </row>
    <row r="144" spans="1:8" s="2" customFormat="1" ht="16.899999999999999" customHeight="1" x14ac:dyDescent="0.2">
      <c r="A144" s="32"/>
      <c r="B144" s="33"/>
      <c r="C144" s="206" t="s">
        <v>260</v>
      </c>
      <c r="D144" s="206" t="s">
        <v>166</v>
      </c>
      <c r="E144" s="17" t="s">
        <v>1</v>
      </c>
      <c r="F144" s="207">
        <v>80</v>
      </c>
      <c r="G144" s="32"/>
      <c r="H144" s="33"/>
    </row>
    <row r="145" spans="1:8" s="2" customFormat="1" ht="16.899999999999999" customHeight="1" x14ac:dyDescent="0.2">
      <c r="A145" s="32"/>
      <c r="B145" s="33"/>
      <c r="C145" s="208" t="s">
        <v>982</v>
      </c>
      <c r="D145" s="32"/>
      <c r="E145" s="32"/>
      <c r="F145" s="32"/>
      <c r="G145" s="32"/>
      <c r="H145" s="33"/>
    </row>
    <row r="146" spans="1:8" s="2" customFormat="1" ht="16.899999999999999" customHeight="1" x14ac:dyDescent="0.2">
      <c r="A146" s="32"/>
      <c r="B146" s="33"/>
      <c r="C146" s="206" t="s">
        <v>299</v>
      </c>
      <c r="D146" s="206" t="s">
        <v>300</v>
      </c>
      <c r="E146" s="17" t="s">
        <v>160</v>
      </c>
      <c r="F146" s="207">
        <v>80</v>
      </c>
      <c r="G146" s="32"/>
      <c r="H146" s="33"/>
    </row>
    <row r="147" spans="1:8" s="2" customFormat="1" ht="22.5" x14ac:dyDescent="0.2">
      <c r="A147" s="32"/>
      <c r="B147" s="33"/>
      <c r="C147" s="206" t="s">
        <v>178</v>
      </c>
      <c r="D147" s="206" t="s">
        <v>179</v>
      </c>
      <c r="E147" s="17" t="s">
        <v>160</v>
      </c>
      <c r="F147" s="207">
        <v>160</v>
      </c>
      <c r="G147" s="32"/>
      <c r="H147" s="33"/>
    </row>
    <row r="148" spans="1:8" s="2" customFormat="1" ht="22.5" x14ac:dyDescent="0.2">
      <c r="A148" s="32"/>
      <c r="B148" s="33"/>
      <c r="C148" s="206" t="s">
        <v>182</v>
      </c>
      <c r="D148" s="206" t="s">
        <v>183</v>
      </c>
      <c r="E148" s="17" t="s">
        <v>160</v>
      </c>
      <c r="F148" s="207">
        <v>160</v>
      </c>
      <c r="G148" s="32"/>
      <c r="H148" s="33"/>
    </row>
    <row r="149" spans="1:8" s="2" customFormat="1" ht="22.5" x14ac:dyDescent="0.2">
      <c r="A149" s="32"/>
      <c r="B149" s="33"/>
      <c r="C149" s="206" t="s">
        <v>186</v>
      </c>
      <c r="D149" s="206" t="s">
        <v>187</v>
      </c>
      <c r="E149" s="17" t="s">
        <v>160</v>
      </c>
      <c r="F149" s="207">
        <v>280.54000000000002</v>
      </c>
      <c r="G149" s="32"/>
      <c r="H149" s="33"/>
    </row>
    <row r="150" spans="1:8" s="2" customFormat="1" ht="22.5" x14ac:dyDescent="0.2">
      <c r="A150" s="32"/>
      <c r="B150" s="33"/>
      <c r="C150" s="206" t="s">
        <v>190</v>
      </c>
      <c r="D150" s="206" t="s">
        <v>191</v>
      </c>
      <c r="E150" s="17" t="s">
        <v>192</v>
      </c>
      <c r="F150" s="207">
        <v>504.97199999999998</v>
      </c>
      <c r="G150" s="32"/>
      <c r="H150" s="33"/>
    </row>
    <row r="151" spans="1:8" s="2" customFormat="1" ht="16.899999999999999" customHeight="1" x14ac:dyDescent="0.2">
      <c r="A151" s="32"/>
      <c r="B151" s="33"/>
      <c r="C151" s="202" t="s">
        <v>121</v>
      </c>
      <c r="D151" s="203" t="s">
        <v>122</v>
      </c>
      <c r="E151" s="204" t="s">
        <v>1</v>
      </c>
      <c r="F151" s="205">
        <v>38</v>
      </c>
      <c r="G151" s="32"/>
      <c r="H151" s="33"/>
    </row>
    <row r="152" spans="1:8" s="2" customFormat="1" ht="16.899999999999999" customHeight="1" x14ac:dyDescent="0.2">
      <c r="A152" s="32"/>
      <c r="B152" s="33"/>
      <c r="C152" s="206" t="s">
        <v>1</v>
      </c>
      <c r="D152" s="206" t="s">
        <v>691</v>
      </c>
      <c r="E152" s="17" t="s">
        <v>1</v>
      </c>
      <c r="F152" s="207">
        <v>38</v>
      </c>
      <c r="G152" s="32"/>
      <c r="H152" s="33"/>
    </row>
    <row r="153" spans="1:8" s="2" customFormat="1" ht="16.899999999999999" customHeight="1" x14ac:dyDescent="0.2">
      <c r="A153" s="32"/>
      <c r="B153" s="33"/>
      <c r="C153" s="206" t="s">
        <v>121</v>
      </c>
      <c r="D153" s="206" t="s">
        <v>166</v>
      </c>
      <c r="E153" s="17" t="s">
        <v>1</v>
      </c>
      <c r="F153" s="207">
        <v>38</v>
      </c>
      <c r="G153" s="32"/>
      <c r="H153" s="33"/>
    </row>
    <row r="154" spans="1:8" s="2" customFormat="1" ht="16.899999999999999" customHeight="1" x14ac:dyDescent="0.2">
      <c r="A154" s="32"/>
      <c r="B154" s="33"/>
      <c r="C154" s="208" t="s">
        <v>982</v>
      </c>
      <c r="D154" s="32"/>
      <c r="E154" s="32"/>
      <c r="F154" s="32"/>
      <c r="G154" s="32"/>
      <c r="H154" s="33"/>
    </row>
    <row r="155" spans="1:8" s="2" customFormat="1" ht="22.5" x14ac:dyDescent="0.2">
      <c r="A155" s="32"/>
      <c r="B155" s="33"/>
      <c r="C155" s="206" t="s">
        <v>169</v>
      </c>
      <c r="D155" s="206" t="s">
        <v>170</v>
      </c>
      <c r="E155" s="17" t="s">
        <v>160</v>
      </c>
      <c r="F155" s="207">
        <v>38</v>
      </c>
      <c r="G155" s="32"/>
      <c r="H155" s="33"/>
    </row>
    <row r="156" spans="1:8" s="2" customFormat="1" ht="22.5" x14ac:dyDescent="0.2">
      <c r="A156" s="32"/>
      <c r="B156" s="33"/>
      <c r="C156" s="206" t="s">
        <v>186</v>
      </c>
      <c r="D156" s="206" t="s">
        <v>187</v>
      </c>
      <c r="E156" s="17" t="s">
        <v>160</v>
      </c>
      <c r="F156" s="207">
        <v>280.54000000000002</v>
      </c>
      <c r="G156" s="32"/>
      <c r="H156" s="33"/>
    </row>
    <row r="157" spans="1:8" s="2" customFormat="1" ht="22.5" x14ac:dyDescent="0.2">
      <c r="A157" s="32"/>
      <c r="B157" s="33"/>
      <c r="C157" s="206" t="s">
        <v>190</v>
      </c>
      <c r="D157" s="206" t="s">
        <v>191</v>
      </c>
      <c r="E157" s="17" t="s">
        <v>192</v>
      </c>
      <c r="F157" s="207">
        <v>504.97199999999998</v>
      </c>
      <c r="G157" s="32"/>
      <c r="H157" s="33"/>
    </row>
    <row r="158" spans="1:8" s="2" customFormat="1" ht="16.899999999999999" customHeight="1" x14ac:dyDescent="0.2">
      <c r="A158" s="32"/>
      <c r="B158" s="33"/>
      <c r="C158" s="202" t="s">
        <v>125</v>
      </c>
      <c r="D158" s="203" t="s">
        <v>126</v>
      </c>
      <c r="E158" s="204" t="s">
        <v>1</v>
      </c>
      <c r="F158" s="205">
        <v>38</v>
      </c>
      <c r="G158" s="32"/>
      <c r="H158" s="33"/>
    </row>
    <row r="159" spans="1:8" s="2" customFormat="1" ht="16.899999999999999" customHeight="1" x14ac:dyDescent="0.2">
      <c r="A159" s="32"/>
      <c r="B159" s="33"/>
      <c r="C159" s="206" t="s">
        <v>1</v>
      </c>
      <c r="D159" s="206" t="s">
        <v>692</v>
      </c>
      <c r="E159" s="17" t="s">
        <v>1</v>
      </c>
      <c r="F159" s="207">
        <v>38</v>
      </c>
      <c r="G159" s="32"/>
      <c r="H159" s="33"/>
    </row>
    <row r="160" spans="1:8" s="2" customFormat="1" ht="16.899999999999999" customHeight="1" x14ac:dyDescent="0.2">
      <c r="A160" s="32"/>
      <c r="B160" s="33"/>
      <c r="C160" s="206" t="s">
        <v>125</v>
      </c>
      <c r="D160" s="206" t="s">
        <v>166</v>
      </c>
      <c r="E160" s="17" t="s">
        <v>1</v>
      </c>
      <c r="F160" s="207">
        <v>38</v>
      </c>
      <c r="G160" s="32"/>
      <c r="H160" s="33"/>
    </row>
    <row r="161" spans="1:8" s="2" customFormat="1" ht="16.899999999999999" customHeight="1" x14ac:dyDescent="0.2">
      <c r="A161" s="32"/>
      <c r="B161" s="33"/>
      <c r="C161" s="208" t="s">
        <v>982</v>
      </c>
      <c r="D161" s="32"/>
      <c r="E161" s="32"/>
      <c r="F161" s="32"/>
      <c r="G161" s="32"/>
      <c r="H161" s="33"/>
    </row>
    <row r="162" spans="1:8" s="2" customFormat="1" ht="22.5" x14ac:dyDescent="0.2">
      <c r="A162" s="32"/>
      <c r="B162" s="33"/>
      <c r="C162" s="206" t="s">
        <v>173</v>
      </c>
      <c r="D162" s="206" t="s">
        <v>174</v>
      </c>
      <c r="E162" s="17" t="s">
        <v>160</v>
      </c>
      <c r="F162" s="207">
        <v>38</v>
      </c>
      <c r="G162" s="32"/>
      <c r="H162" s="33"/>
    </row>
    <row r="163" spans="1:8" s="2" customFormat="1" ht="22.5" x14ac:dyDescent="0.2">
      <c r="A163" s="32"/>
      <c r="B163" s="33"/>
      <c r="C163" s="206" t="s">
        <v>186</v>
      </c>
      <c r="D163" s="206" t="s">
        <v>187</v>
      </c>
      <c r="E163" s="17" t="s">
        <v>160</v>
      </c>
      <c r="F163" s="207">
        <v>280.54000000000002</v>
      </c>
      <c r="G163" s="32"/>
      <c r="H163" s="33"/>
    </row>
    <row r="164" spans="1:8" s="2" customFormat="1" ht="22.5" x14ac:dyDescent="0.2">
      <c r="A164" s="32"/>
      <c r="B164" s="33"/>
      <c r="C164" s="206" t="s">
        <v>190</v>
      </c>
      <c r="D164" s="206" t="s">
        <v>191</v>
      </c>
      <c r="E164" s="17" t="s">
        <v>192</v>
      </c>
      <c r="F164" s="207">
        <v>504.97199999999998</v>
      </c>
      <c r="G164" s="32"/>
      <c r="H164" s="33"/>
    </row>
    <row r="165" spans="1:8" s="2" customFormat="1" ht="26.45" customHeight="1" x14ac:dyDescent="0.2">
      <c r="A165" s="32"/>
      <c r="B165" s="33"/>
      <c r="C165" s="201" t="s">
        <v>94</v>
      </c>
      <c r="D165" s="201" t="s">
        <v>95</v>
      </c>
      <c r="E165" s="32"/>
      <c r="F165" s="32"/>
      <c r="G165" s="32"/>
      <c r="H165" s="33"/>
    </row>
    <row r="166" spans="1:8" s="2" customFormat="1" ht="16.899999999999999" customHeight="1" x14ac:dyDescent="0.2">
      <c r="A166" s="32"/>
      <c r="B166" s="33"/>
      <c r="C166" s="202" t="s">
        <v>256</v>
      </c>
      <c r="D166" s="203" t="s">
        <v>257</v>
      </c>
      <c r="E166" s="204" t="s">
        <v>1</v>
      </c>
      <c r="F166" s="205">
        <v>0</v>
      </c>
      <c r="G166" s="32"/>
      <c r="H166" s="33"/>
    </row>
    <row r="167" spans="1:8" s="2" customFormat="1" ht="16.899999999999999" customHeight="1" x14ac:dyDescent="0.2">
      <c r="A167" s="32"/>
      <c r="B167" s="33"/>
      <c r="C167" s="206" t="s">
        <v>1</v>
      </c>
      <c r="D167" s="206" t="s">
        <v>987</v>
      </c>
      <c r="E167" s="17" t="s">
        <v>1</v>
      </c>
      <c r="F167" s="207">
        <v>0</v>
      </c>
      <c r="G167" s="32"/>
      <c r="H167" s="33"/>
    </row>
    <row r="168" spans="1:8" s="2" customFormat="1" ht="16.899999999999999" customHeight="1" x14ac:dyDescent="0.2">
      <c r="A168" s="32"/>
      <c r="B168" s="33"/>
      <c r="C168" s="206" t="s">
        <v>1</v>
      </c>
      <c r="D168" s="206" t="s">
        <v>988</v>
      </c>
      <c r="E168" s="17" t="s">
        <v>1</v>
      </c>
      <c r="F168" s="207">
        <v>0</v>
      </c>
      <c r="G168" s="32"/>
      <c r="H168" s="33"/>
    </row>
    <row r="169" spans="1:8" s="2" customFormat="1" ht="16.899999999999999" customHeight="1" x14ac:dyDescent="0.2">
      <c r="A169" s="32"/>
      <c r="B169" s="33"/>
      <c r="C169" s="206" t="s">
        <v>1</v>
      </c>
      <c r="D169" s="206" t="s">
        <v>989</v>
      </c>
      <c r="E169" s="17" t="s">
        <v>1</v>
      </c>
      <c r="F169" s="207">
        <v>0</v>
      </c>
      <c r="G169" s="32"/>
      <c r="H169" s="33"/>
    </row>
    <row r="170" spans="1:8" s="2" customFormat="1" ht="16.899999999999999" customHeight="1" x14ac:dyDescent="0.2">
      <c r="A170" s="32"/>
      <c r="B170" s="33"/>
      <c r="C170" s="206" t="s">
        <v>256</v>
      </c>
      <c r="D170" s="206" t="s">
        <v>166</v>
      </c>
      <c r="E170" s="17" t="s">
        <v>1</v>
      </c>
      <c r="F170" s="207">
        <v>0</v>
      </c>
      <c r="G170" s="32"/>
      <c r="H170" s="33"/>
    </row>
    <row r="171" spans="1:8" s="2" customFormat="1" ht="16.899999999999999" customHeight="1" x14ac:dyDescent="0.2">
      <c r="A171" s="32"/>
      <c r="B171" s="33"/>
      <c r="C171" s="202" t="s">
        <v>118</v>
      </c>
      <c r="D171" s="203" t="s">
        <v>119</v>
      </c>
      <c r="E171" s="204" t="s">
        <v>1</v>
      </c>
      <c r="F171" s="205">
        <v>25</v>
      </c>
      <c r="G171" s="32"/>
      <c r="H171" s="33"/>
    </row>
    <row r="172" spans="1:8" s="2" customFormat="1" ht="16.899999999999999" customHeight="1" x14ac:dyDescent="0.2">
      <c r="A172" s="32"/>
      <c r="B172" s="33"/>
      <c r="C172" s="206" t="s">
        <v>1</v>
      </c>
      <c r="D172" s="206" t="s">
        <v>831</v>
      </c>
      <c r="E172" s="17" t="s">
        <v>1</v>
      </c>
      <c r="F172" s="207">
        <v>25</v>
      </c>
      <c r="G172" s="32"/>
      <c r="H172" s="33"/>
    </row>
    <row r="173" spans="1:8" s="2" customFormat="1" ht="16.899999999999999" customHeight="1" x14ac:dyDescent="0.2">
      <c r="A173" s="32"/>
      <c r="B173" s="33"/>
      <c r="C173" s="206" t="s">
        <v>118</v>
      </c>
      <c r="D173" s="206" t="s">
        <v>166</v>
      </c>
      <c r="E173" s="17" t="s">
        <v>1</v>
      </c>
      <c r="F173" s="207">
        <v>25</v>
      </c>
      <c r="G173" s="32"/>
      <c r="H173" s="33"/>
    </row>
    <row r="174" spans="1:8" s="2" customFormat="1" ht="16.899999999999999" customHeight="1" x14ac:dyDescent="0.2">
      <c r="A174" s="32"/>
      <c r="B174" s="33"/>
      <c r="C174" s="208" t="s">
        <v>982</v>
      </c>
      <c r="D174" s="32"/>
      <c r="E174" s="32"/>
      <c r="F174" s="32"/>
      <c r="G174" s="32"/>
      <c r="H174" s="33"/>
    </row>
    <row r="175" spans="1:8" s="2" customFormat="1" ht="16.899999999999999" customHeight="1" x14ac:dyDescent="0.2">
      <c r="A175" s="32"/>
      <c r="B175" s="33"/>
      <c r="C175" s="206" t="s">
        <v>158</v>
      </c>
      <c r="D175" s="206" t="s">
        <v>159</v>
      </c>
      <c r="E175" s="17" t="s">
        <v>160</v>
      </c>
      <c r="F175" s="207">
        <v>25</v>
      </c>
      <c r="G175" s="32"/>
      <c r="H175" s="33"/>
    </row>
    <row r="176" spans="1:8" s="2" customFormat="1" ht="22.5" x14ac:dyDescent="0.2">
      <c r="A176" s="32"/>
      <c r="B176" s="33"/>
      <c r="C176" s="206" t="s">
        <v>178</v>
      </c>
      <c r="D176" s="206" t="s">
        <v>179</v>
      </c>
      <c r="E176" s="17" t="s">
        <v>160</v>
      </c>
      <c r="F176" s="207">
        <v>25</v>
      </c>
      <c r="G176" s="32"/>
      <c r="H176" s="33"/>
    </row>
    <row r="177" spans="1:8" s="2" customFormat="1" ht="22.5" x14ac:dyDescent="0.2">
      <c r="A177" s="32"/>
      <c r="B177" s="33"/>
      <c r="C177" s="206" t="s">
        <v>182</v>
      </c>
      <c r="D177" s="206" t="s">
        <v>183</v>
      </c>
      <c r="E177" s="17" t="s">
        <v>160</v>
      </c>
      <c r="F177" s="207">
        <v>25</v>
      </c>
      <c r="G177" s="32"/>
      <c r="H177" s="33"/>
    </row>
    <row r="178" spans="1:8" s="2" customFormat="1" ht="22.5" x14ac:dyDescent="0.2">
      <c r="A178" s="32"/>
      <c r="B178" s="33"/>
      <c r="C178" s="206" t="s">
        <v>186</v>
      </c>
      <c r="D178" s="206" t="s">
        <v>187</v>
      </c>
      <c r="E178" s="17" t="s">
        <v>160</v>
      </c>
      <c r="F178" s="207">
        <v>127.5</v>
      </c>
      <c r="G178" s="32"/>
      <c r="H178" s="33"/>
    </row>
    <row r="179" spans="1:8" s="2" customFormat="1" ht="22.5" x14ac:dyDescent="0.2">
      <c r="A179" s="32"/>
      <c r="B179" s="33"/>
      <c r="C179" s="206" t="s">
        <v>190</v>
      </c>
      <c r="D179" s="206" t="s">
        <v>191</v>
      </c>
      <c r="E179" s="17" t="s">
        <v>192</v>
      </c>
      <c r="F179" s="207">
        <v>229.5</v>
      </c>
      <c r="G179" s="32"/>
      <c r="H179" s="33"/>
    </row>
    <row r="180" spans="1:8" s="2" customFormat="1" ht="16.899999999999999" customHeight="1" x14ac:dyDescent="0.2">
      <c r="A180" s="32"/>
      <c r="B180" s="33"/>
      <c r="C180" s="202" t="s">
        <v>260</v>
      </c>
      <c r="D180" s="203" t="s">
        <v>261</v>
      </c>
      <c r="E180" s="204" t="s">
        <v>1</v>
      </c>
      <c r="F180" s="205">
        <v>0</v>
      </c>
      <c r="G180" s="32"/>
      <c r="H180" s="33"/>
    </row>
    <row r="181" spans="1:8" s="2" customFormat="1" ht="16.899999999999999" customHeight="1" x14ac:dyDescent="0.2">
      <c r="A181" s="32"/>
      <c r="B181" s="33"/>
      <c r="C181" s="206" t="s">
        <v>1</v>
      </c>
      <c r="D181" s="206" t="s">
        <v>990</v>
      </c>
      <c r="E181" s="17" t="s">
        <v>1</v>
      </c>
      <c r="F181" s="207">
        <v>0</v>
      </c>
      <c r="G181" s="32"/>
      <c r="H181" s="33"/>
    </row>
    <row r="182" spans="1:8" s="2" customFormat="1" ht="16.899999999999999" customHeight="1" x14ac:dyDescent="0.2">
      <c r="A182" s="32"/>
      <c r="B182" s="33"/>
      <c r="C182" s="206" t="s">
        <v>260</v>
      </c>
      <c r="D182" s="206" t="s">
        <v>166</v>
      </c>
      <c r="E182" s="17" t="s">
        <v>1</v>
      </c>
      <c r="F182" s="207">
        <v>0</v>
      </c>
      <c r="G182" s="32"/>
      <c r="H182" s="33"/>
    </row>
    <row r="183" spans="1:8" s="2" customFormat="1" ht="16.899999999999999" customHeight="1" x14ac:dyDescent="0.2">
      <c r="A183" s="32"/>
      <c r="B183" s="33"/>
      <c r="C183" s="202" t="s">
        <v>121</v>
      </c>
      <c r="D183" s="203" t="s">
        <v>122</v>
      </c>
      <c r="E183" s="204" t="s">
        <v>1</v>
      </c>
      <c r="F183" s="205">
        <v>51.25</v>
      </c>
      <c r="G183" s="32"/>
      <c r="H183" s="33"/>
    </row>
    <row r="184" spans="1:8" s="2" customFormat="1" ht="16.899999999999999" customHeight="1" x14ac:dyDescent="0.2">
      <c r="A184" s="32"/>
      <c r="B184" s="33"/>
      <c r="C184" s="206" t="s">
        <v>1</v>
      </c>
      <c r="D184" s="206" t="s">
        <v>832</v>
      </c>
      <c r="E184" s="17" t="s">
        <v>1</v>
      </c>
      <c r="F184" s="207">
        <v>51.25</v>
      </c>
      <c r="G184" s="32"/>
      <c r="H184" s="33"/>
    </row>
    <row r="185" spans="1:8" s="2" customFormat="1" ht="16.899999999999999" customHeight="1" x14ac:dyDescent="0.2">
      <c r="A185" s="32"/>
      <c r="B185" s="33"/>
      <c r="C185" s="206" t="s">
        <v>121</v>
      </c>
      <c r="D185" s="206" t="s">
        <v>166</v>
      </c>
      <c r="E185" s="17" t="s">
        <v>1</v>
      </c>
      <c r="F185" s="207">
        <v>51.25</v>
      </c>
      <c r="G185" s="32"/>
      <c r="H185" s="33"/>
    </row>
    <row r="186" spans="1:8" s="2" customFormat="1" ht="16.899999999999999" customHeight="1" x14ac:dyDescent="0.2">
      <c r="A186" s="32"/>
      <c r="B186" s="33"/>
      <c r="C186" s="208" t="s">
        <v>982</v>
      </c>
      <c r="D186" s="32"/>
      <c r="E186" s="32"/>
      <c r="F186" s="32"/>
      <c r="G186" s="32"/>
      <c r="H186" s="33"/>
    </row>
    <row r="187" spans="1:8" s="2" customFormat="1" ht="22.5" x14ac:dyDescent="0.2">
      <c r="A187" s="32"/>
      <c r="B187" s="33"/>
      <c r="C187" s="206" t="s">
        <v>169</v>
      </c>
      <c r="D187" s="206" t="s">
        <v>170</v>
      </c>
      <c r="E187" s="17" t="s">
        <v>160</v>
      </c>
      <c r="F187" s="207">
        <v>51.25</v>
      </c>
      <c r="G187" s="32"/>
      <c r="H187" s="33"/>
    </row>
    <row r="188" spans="1:8" s="2" customFormat="1" ht="22.5" x14ac:dyDescent="0.2">
      <c r="A188" s="32"/>
      <c r="B188" s="33"/>
      <c r="C188" s="206" t="s">
        <v>186</v>
      </c>
      <c r="D188" s="206" t="s">
        <v>187</v>
      </c>
      <c r="E188" s="17" t="s">
        <v>160</v>
      </c>
      <c r="F188" s="207">
        <v>127.5</v>
      </c>
      <c r="G188" s="32"/>
      <c r="H188" s="33"/>
    </row>
    <row r="189" spans="1:8" s="2" customFormat="1" ht="22.5" x14ac:dyDescent="0.2">
      <c r="A189" s="32"/>
      <c r="B189" s="33"/>
      <c r="C189" s="206" t="s">
        <v>190</v>
      </c>
      <c r="D189" s="206" t="s">
        <v>191</v>
      </c>
      <c r="E189" s="17" t="s">
        <v>192</v>
      </c>
      <c r="F189" s="207">
        <v>229.5</v>
      </c>
      <c r="G189" s="32"/>
      <c r="H189" s="33"/>
    </row>
    <row r="190" spans="1:8" s="2" customFormat="1" ht="16.899999999999999" customHeight="1" x14ac:dyDescent="0.2">
      <c r="A190" s="32"/>
      <c r="B190" s="33"/>
      <c r="C190" s="202" t="s">
        <v>125</v>
      </c>
      <c r="D190" s="203" t="s">
        <v>126</v>
      </c>
      <c r="E190" s="204" t="s">
        <v>1</v>
      </c>
      <c r="F190" s="205">
        <v>51.25</v>
      </c>
      <c r="G190" s="32"/>
      <c r="H190" s="33"/>
    </row>
    <row r="191" spans="1:8" s="2" customFormat="1" ht="16.899999999999999" customHeight="1" x14ac:dyDescent="0.2">
      <c r="A191" s="32"/>
      <c r="B191" s="33"/>
      <c r="C191" s="206" t="s">
        <v>1</v>
      </c>
      <c r="D191" s="206" t="s">
        <v>832</v>
      </c>
      <c r="E191" s="17" t="s">
        <v>1</v>
      </c>
      <c r="F191" s="207">
        <v>51.25</v>
      </c>
      <c r="G191" s="32"/>
      <c r="H191" s="33"/>
    </row>
    <row r="192" spans="1:8" s="2" customFormat="1" ht="16.899999999999999" customHeight="1" x14ac:dyDescent="0.2">
      <c r="A192" s="32"/>
      <c r="B192" s="33"/>
      <c r="C192" s="206" t="s">
        <v>125</v>
      </c>
      <c r="D192" s="206" t="s">
        <v>166</v>
      </c>
      <c r="E192" s="17" t="s">
        <v>1</v>
      </c>
      <c r="F192" s="207">
        <v>51.25</v>
      </c>
      <c r="G192" s="32"/>
      <c r="H192" s="33"/>
    </row>
    <row r="193" spans="1:8" s="2" customFormat="1" ht="16.899999999999999" customHeight="1" x14ac:dyDescent="0.2">
      <c r="A193" s="32"/>
      <c r="B193" s="33"/>
      <c r="C193" s="208" t="s">
        <v>982</v>
      </c>
      <c r="D193" s="32"/>
      <c r="E193" s="32"/>
      <c r="F193" s="32"/>
      <c r="G193" s="32"/>
      <c r="H193" s="33"/>
    </row>
    <row r="194" spans="1:8" s="2" customFormat="1" ht="22.5" x14ac:dyDescent="0.2">
      <c r="A194" s="32"/>
      <c r="B194" s="33"/>
      <c r="C194" s="206" t="s">
        <v>173</v>
      </c>
      <c r="D194" s="206" t="s">
        <v>174</v>
      </c>
      <c r="E194" s="17" t="s">
        <v>160</v>
      </c>
      <c r="F194" s="207">
        <v>51.25</v>
      </c>
      <c r="G194" s="32"/>
      <c r="H194" s="33"/>
    </row>
    <row r="195" spans="1:8" s="2" customFormat="1" ht="22.5" x14ac:dyDescent="0.2">
      <c r="A195" s="32"/>
      <c r="B195" s="33"/>
      <c r="C195" s="206" t="s">
        <v>186</v>
      </c>
      <c r="D195" s="206" t="s">
        <v>187</v>
      </c>
      <c r="E195" s="17" t="s">
        <v>160</v>
      </c>
      <c r="F195" s="207">
        <v>127.5</v>
      </c>
      <c r="G195" s="32"/>
      <c r="H195" s="33"/>
    </row>
    <row r="196" spans="1:8" s="2" customFormat="1" ht="22.5" x14ac:dyDescent="0.2">
      <c r="A196" s="32"/>
      <c r="B196" s="33"/>
      <c r="C196" s="206" t="s">
        <v>190</v>
      </c>
      <c r="D196" s="206" t="s">
        <v>191</v>
      </c>
      <c r="E196" s="17" t="s">
        <v>192</v>
      </c>
      <c r="F196" s="207">
        <v>229.5</v>
      </c>
      <c r="G196" s="32"/>
      <c r="H196" s="33"/>
    </row>
    <row r="197" spans="1:8" s="2" customFormat="1" ht="26.45" customHeight="1" x14ac:dyDescent="0.2">
      <c r="A197" s="32"/>
      <c r="B197" s="33"/>
      <c r="C197" s="201" t="s">
        <v>97</v>
      </c>
      <c r="D197" s="201" t="s">
        <v>98</v>
      </c>
      <c r="E197" s="32"/>
      <c r="F197" s="32"/>
      <c r="G197" s="32"/>
      <c r="H197" s="33"/>
    </row>
    <row r="198" spans="1:8" s="2" customFormat="1" ht="16.899999999999999" customHeight="1" x14ac:dyDescent="0.2">
      <c r="A198" s="32"/>
      <c r="B198" s="33"/>
      <c r="C198" s="202" t="s">
        <v>256</v>
      </c>
      <c r="D198" s="203" t="s">
        <v>257</v>
      </c>
      <c r="E198" s="204" t="s">
        <v>1</v>
      </c>
      <c r="F198" s="205">
        <v>48.854999999999997</v>
      </c>
      <c r="G198" s="32"/>
      <c r="H198" s="33"/>
    </row>
    <row r="199" spans="1:8" s="2" customFormat="1" ht="16.899999999999999" customHeight="1" x14ac:dyDescent="0.2">
      <c r="A199" s="32"/>
      <c r="B199" s="33"/>
      <c r="C199" s="206" t="s">
        <v>1</v>
      </c>
      <c r="D199" s="206" t="s">
        <v>858</v>
      </c>
      <c r="E199" s="17" t="s">
        <v>1</v>
      </c>
      <c r="F199" s="207">
        <v>22.23</v>
      </c>
      <c r="G199" s="32"/>
      <c r="H199" s="33"/>
    </row>
    <row r="200" spans="1:8" s="2" customFormat="1" ht="16.899999999999999" customHeight="1" x14ac:dyDescent="0.2">
      <c r="A200" s="32"/>
      <c r="B200" s="33"/>
      <c r="C200" s="206" t="s">
        <v>1</v>
      </c>
      <c r="D200" s="206" t="s">
        <v>859</v>
      </c>
      <c r="E200" s="17" t="s">
        <v>1</v>
      </c>
      <c r="F200" s="207">
        <v>16.625</v>
      </c>
      <c r="G200" s="32"/>
      <c r="H200" s="33"/>
    </row>
    <row r="201" spans="1:8" s="2" customFormat="1" ht="16.899999999999999" customHeight="1" x14ac:dyDescent="0.2">
      <c r="A201" s="32"/>
      <c r="B201" s="33"/>
      <c r="C201" s="206" t="s">
        <v>1</v>
      </c>
      <c r="D201" s="206" t="s">
        <v>860</v>
      </c>
      <c r="E201" s="17" t="s">
        <v>1</v>
      </c>
      <c r="F201" s="207">
        <v>10</v>
      </c>
      <c r="G201" s="32"/>
      <c r="H201" s="33"/>
    </row>
    <row r="202" spans="1:8" s="2" customFormat="1" ht="16.899999999999999" customHeight="1" x14ac:dyDescent="0.2">
      <c r="A202" s="32"/>
      <c r="B202" s="33"/>
      <c r="C202" s="206" t="s">
        <v>256</v>
      </c>
      <c r="D202" s="206" t="s">
        <v>166</v>
      </c>
      <c r="E202" s="17" t="s">
        <v>1</v>
      </c>
      <c r="F202" s="207">
        <v>48.854999999999997</v>
      </c>
      <c r="G202" s="32"/>
      <c r="H202" s="33"/>
    </row>
    <row r="203" spans="1:8" s="2" customFormat="1" ht="16.899999999999999" customHeight="1" x14ac:dyDescent="0.2">
      <c r="A203" s="32"/>
      <c r="B203" s="33"/>
      <c r="C203" s="208" t="s">
        <v>982</v>
      </c>
      <c r="D203" s="32"/>
      <c r="E203" s="32"/>
      <c r="F203" s="32"/>
      <c r="G203" s="32"/>
      <c r="H203" s="33"/>
    </row>
    <row r="204" spans="1:8" s="2" customFormat="1" ht="16.899999999999999" customHeight="1" x14ac:dyDescent="0.2">
      <c r="A204" s="32"/>
      <c r="B204" s="33"/>
      <c r="C204" s="206" t="s">
        <v>304</v>
      </c>
      <c r="D204" s="206" t="s">
        <v>305</v>
      </c>
      <c r="E204" s="17" t="s">
        <v>160</v>
      </c>
      <c r="F204" s="207">
        <v>48.854999999999997</v>
      </c>
      <c r="G204" s="32"/>
      <c r="H204" s="33"/>
    </row>
    <row r="205" spans="1:8" s="2" customFormat="1" ht="22.5" x14ac:dyDescent="0.2">
      <c r="A205" s="32"/>
      <c r="B205" s="33"/>
      <c r="C205" s="206" t="s">
        <v>186</v>
      </c>
      <c r="D205" s="206" t="s">
        <v>187</v>
      </c>
      <c r="E205" s="17" t="s">
        <v>160</v>
      </c>
      <c r="F205" s="207">
        <v>340.85500000000002</v>
      </c>
      <c r="G205" s="32"/>
      <c r="H205" s="33"/>
    </row>
    <row r="206" spans="1:8" s="2" customFormat="1" ht="22.5" x14ac:dyDescent="0.2">
      <c r="A206" s="32"/>
      <c r="B206" s="33"/>
      <c r="C206" s="206" t="s">
        <v>190</v>
      </c>
      <c r="D206" s="206" t="s">
        <v>191</v>
      </c>
      <c r="E206" s="17" t="s">
        <v>192</v>
      </c>
      <c r="F206" s="207">
        <v>613.53899999999999</v>
      </c>
      <c r="G206" s="32"/>
      <c r="H206" s="33"/>
    </row>
    <row r="207" spans="1:8" s="2" customFormat="1" ht="16.899999999999999" customHeight="1" x14ac:dyDescent="0.2">
      <c r="A207" s="32"/>
      <c r="B207" s="33"/>
      <c r="C207" s="202" t="s">
        <v>118</v>
      </c>
      <c r="D207" s="203" t="s">
        <v>119</v>
      </c>
      <c r="E207" s="204" t="s">
        <v>1</v>
      </c>
      <c r="F207" s="205">
        <v>117.5</v>
      </c>
      <c r="G207" s="32"/>
      <c r="H207" s="33"/>
    </row>
    <row r="208" spans="1:8" s="2" customFormat="1" ht="16.899999999999999" customHeight="1" x14ac:dyDescent="0.2">
      <c r="A208" s="32"/>
      <c r="B208" s="33"/>
      <c r="C208" s="206" t="s">
        <v>1</v>
      </c>
      <c r="D208" s="206" t="s">
        <v>857</v>
      </c>
      <c r="E208" s="17" t="s">
        <v>1</v>
      </c>
      <c r="F208" s="207">
        <v>117.5</v>
      </c>
      <c r="G208" s="32"/>
      <c r="H208" s="33"/>
    </row>
    <row r="209" spans="1:8" s="2" customFormat="1" ht="16.899999999999999" customHeight="1" x14ac:dyDescent="0.2">
      <c r="A209" s="32"/>
      <c r="B209" s="33"/>
      <c r="C209" s="206" t="s">
        <v>118</v>
      </c>
      <c r="D209" s="206" t="s">
        <v>166</v>
      </c>
      <c r="E209" s="17" t="s">
        <v>1</v>
      </c>
      <c r="F209" s="207">
        <v>117.5</v>
      </c>
      <c r="G209" s="32"/>
      <c r="H209" s="33"/>
    </row>
    <row r="210" spans="1:8" s="2" customFormat="1" ht="16.899999999999999" customHeight="1" x14ac:dyDescent="0.2">
      <c r="A210" s="32"/>
      <c r="B210" s="33"/>
      <c r="C210" s="208" t="s">
        <v>982</v>
      </c>
      <c r="D210" s="32"/>
      <c r="E210" s="32"/>
      <c r="F210" s="32"/>
      <c r="G210" s="32"/>
      <c r="H210" s="33"/>
    </row>
    <row r="211" spans="1:8" s="2" customFormat="1" ht="16.899999999999999" customHeight="1" x14ac:dyDescent="0.2">
      <c r="A211" s="32"/>
      <c r="B211" s="33"/>
      <c r="C211" s="206" t="s">
        <v>158</v>
      </c>
      <c r="D211" s="206" t="s">
        <v>159</v>
      </c>
      <c r="E211" s="17" t="s">
        <v>160</v>
      </c>
      <c r="F211" s="207">
        <v>117.5</v>
      </c>
      <c r="G211" s="32"/>
      <c r="H211" s="33"/>
    </row>
    <row r="212" spans="1:8" s="2" customFormat="1" ht="22.5" x14ac:dyDescent="0.2">
      <c r="A212" s="32"/>
      <c r="B212" s="33"/>
      <c r="C212" s="206" t="s">
        <v>178</v>
      </c>
      <c r="D212" s="206" t="s">
        <v>179</v>
      </c>
      <c r="E212" s="17" t="s">
        <v>160</v>
      </c>
      <c r="F212" s="207">
        <v>235</v>
      </c>
      <c r="G212" s="32"/>
      <c r="H212" s="33"/>
    </row>
    <row r="213" spans="1:8" s="2" customFormat="1" ht="22.5" x14ac:dyDescent="0.2">
      <c r="A213" s="32"/>
      <c r="B213" s="33"/>
      <c r="C213" s="206" t="s">
        <v>182</v>
      </c>
      <c r="D213" s="206" t="s">
        <v>183</v>
      </c>
      <c r="E213" s="17" t="s">
        <v>160</v>
      </c>
      <c r="F213" s="207">
        <v>235</v>
      </c>
      <c r="G213" s="32"/>
      <c r="H213" s="33"/>
    </row>
    <row r="214" spans="1:8" s="2" customFormat="1" ht="22.5" x14ac:dyDescent="0.2">
      <c r="A214" s="32"/>
      <c r="B214" s="33"/>
      <c r="C214" s="206" t="s">
        <v>186</v>
      </c>
      <c r="D214" s="206" t="s">
        <v>187</v>
      </c>
      <c r="E214" s="17" t="s">
        <v>160</v>
      </c>
      <c r="F214" s="207">
        <v>340.85500000000002</v>
      </c>
      <c r="G214" s="32"/>
      <c r="H214" s="33"/>
    </row>
    <row r="215" spans="1:8" s="2" customFormat="1" ht="22.5" x14ac:dyDescent="0.2">
      <c r="A215" s="32"/>
      <c r="B215" s="33"/>
      <c r="C215" s="206" t="s">
        <v>190</v>
      </c>
      <c r="D215" s="206" t="s">
        <v>191</v>
      </c>
      <c r="E215" s="17" t="s">
        <v>192</v>
      </c>
      <c r="F215" s="207">
        <v>613.53899999999999</v>
      </c>
      <c r="G215" s="32"/>
      <c r="H215" s="33"/>
    </row>
    <row r="216" spans="1:8" s="2" customFormat="1" ht="16.899999999999999" customHeight="1" x14ac:dyDescent="0.2">
      <c r="A216" s="32"/>
      <c r="B216" s="33"/>
      <c r="C216" s="202" t="s">
        <v>260</v>
      </c>
      <c r="D216" s="203" t="s">
        <v>261</v>
      </c>
      <c r="E216" s="204" t="s">
        <v>1</v>
      </c>
      <c r="F216" s="205">
        <v>117.5</v>
      </c>
      <c r="G216" s="32"/>
      <c r="H216" s="33"/>
    </row>
    <row r="217" spans="1:8" s="2" customFormat="1" ht="16.899999999999999" customHeight="1" x14ac:dyDescent="0.2">
      <c r="A217" s="32"/>
      <c r="B217" s="33"/>
      <c r="C217" s="206" t="s">
        <v>1</v>
      </c>
      <c r="D217" s="206" t="s">
        <v>857</v>
      </c>
      <c r="E217" s="17" t="s">
        <v>1</v>
      </c>
      <c r="F217" s="207">
        <v>117.5</v>
      </c>
      <c r="G217" s="32"/>
      <c r="H217" s="33"/>
    </row>
    <row r="218" spans="1:8" s="2" customFormat="1" ht="16.899999999999999" customHeight="1" x14ac:dyDescent="0.2">
      <c r="A218" s="32"/>
      <c r="B218" s="33"/>
      <c r="C218" s="206" t="s">
        <v>260</v>
      </c>
      <c r="D218" s="206" t="s">
        <v>166</v>
      </c>
      <c r="E218" s="17" t="s">
        <v>1</v>
      </c>
      <c r="F218" s="207">
        <v>117.5</v>
      </c>
      <c r="G218" s="32"/>
      <c r="H218" s="33"/>
    </row>
    <row r="219" spans="1:8" s="2" customFormat="1" ht="16.899999999999999" customHeight="1" x14ac:dyDescent="0.2">
      <c r="A219" s="32"/>
      <c r="B219" s="33"/>
      <c r="C219" s="208" t="s">
        <v>982</v>
      </c>
      <c r="D219" s="32"/>
      <c r="E219" s="32"/>
      <c r="F219" s="32"/>
      <c r="G219" s="32"/>
      <c r="H219" s="33"/>
    </row>
    <row r="220" spans="1:8" s="2" customFormat="1" ht="16.899999999999999" customHeight="1" x14ac:dyDescent="0.2">
      <c r="A220" s="32"/>
      <c r="B220" s="33"/>
      <c r="C220" s="206" t="s">
        <v>299</v>
      </c>
      <c r="D220" s="206" t="s">
        <v>300</v>
      </c>
      <c r="E220" s="17" t="s">
        <v>160</v>
      </c>
      <c r="F220" s="207">
        <v>117.5</v>
      </c>
      <c r="G220" s="32"/>
      <c r="H220" s="33"/>
    </row>
    <row r="221" spans="1:8" s="2" customFormat="1" ht="22.5" x14ac:dyDescent="0.2">
      <c r="A221" s="32"/>
      <c r="B221" s="33"/>
      <c r="C221" s="206" t="s">
        <v>178</v>
      </c>
      <c r="D221" s="206" t="s">
        <v>179</v>
      </c>
      <c r="E221" s="17" t="s">
        <v>160</v>
      </c>
      <c r="F221" s="207">
        <v>235</v>
      </c>
      <c r="G221" s="32"/>
      <c r="H221" s="33"/>
    </row>
    <row r="222" spans="1:8" s="2" customFormat="1" ht="22.5" x14ac:dyDescent="0.2">
      <c r="A222" s="32"/>
      <c r="B222" s="33"/>
      <c r="C222" s="206" t="s">
        <v>182</v>
      </c>
      <c r="D222" s="206" t="s">
        <v>183</v>
      </c>
      <c r="E222" s="17" t="s">
        <v>160</v>
      </c>
      <c r="F222" s="207">
        <v>235</v>
      </c>
      <c r="G222" s="32"/>
      <c r="H222" s="33"/>
    </row>
    <row r="223" spans="1:8" s="2" customFormat="1" ht="22.5" x14ac:dyDescent="0.2">
      <c r="A223" s="32"/>
      <c r="B223" s="33"/>
      <c r="C223" s="206" t="s">
        <v>186</v>
      </c>
      <c r="D223" s="206" t="s">
        <v>187</v>
      </c>
      <c r="E223" s="17" t="s">
        <v>160</v>
      </c>
      <c r="F223" s="207">
        <v>340.85500000000002</v>
      </c>
      <c r="G223" s="32"/>
      <c r="H223" s="33"/>
    </row>
    <row r="224" spans="1:8" s="2" customFormat="1" ht="22.5" x14ac:dyDescent="0.2">
      <c r="A224" s="32"/>
      <c r="B224" s="33"/>
      <c r="C224" s="206" t="s">
        <v>190</v>
      </c>
      <c r="D224" s="206" t="s">
        <v>191</v>
      </c>
      <c r="E224" s="17" t="s">
        <v>192</v>
      </c>
      <c r="F224" s="207">
        <v>613.53899999999999</v>
      </c>
      <c r="G224" s="32"/>
      <c r="H224" s="33"/>
    </row>
    <row r="225" spans="1:8" s="2" customFormat="1" ht="16.899999999999999" customHeight="1" x14ac:dyDescent="0.2">
      <c r="A225" s="32"/>
      <c r="B225" s="33"/>
      <c r="C225" s="202" t="s">
        <v>121</v>
      </c>
      <c r="D225" s="203" t="s">
        <v>122</v>
      </c>
      <c r="E225" s="204" t="s">
        <v>1</v>
      </c>
      <c r="F225" s="205">
        <v>28.5</v>
      </c>
      <c r="G225" s="32"/>
      <c r="H225" s="33"/>
    </row>
    <row r="226" spans="1:8" s="2" customFormat="1" ht="16.899999999999999" customHeight="1" x14ac:dyDescent="0.2">
      <c r="A226" s="32"/>
      <c r="B226" s="33"/>
      <c r="C226" s="206" t="s">
        <v>1</v>
      </c>
      <c r="D226" s="206" t="s">
        <v>298</v>
      </c>
      <c r="E226" s="17" t="s">
        <v>1</v>
      </c>
      <c r="F226" s="207">
        <v>28.5</v>
      </c>
      <c r="G226" s="32"/>
      <c r="H226" s="33"/>
    </row>
    <row r="227" spans="1:8" s="2" customFormat="1" ht="16.899999999999999" customHeight="1" x14ac:dyDescent="0.2">
      <c r="A227" s="32"/>
      <c r="B227" s="33"/>
      <c r="C227" s="206" t="s">
        <v>121</v>
      </c>
      <c r="D227" s="206" t="s">
        <v>166</v>
      </c>
      <c r="E227" s="17" t="s">
        <v>1</v>
      </c>
      <c r="F227" s="207">
        <v>28.5</v>
      </c>
      <c r="G227" s="32"/>
      <c r="H227" s="33"/>
    </row>
    <row r="228" spans="1:8" s="2" customFormat="1" ht="16.899999999999999" customHeight="1" x14ac:dyDescent="0.2">
      <c r="A228" s="32"/>
      <c r="B228" s="33"/>
      <c r="C228" s="208" t="s">
        <v>982</v>
      </c>
      <c r="D228" s="32"/>
      <c r="E228" s="32"/>
      <c r="F228" s="32"/>
      <c r="G228" s="32"/>
      <c r="H228" s="33"/>
    </row>
    <row r="229" spans="1:8" s="2" customFormat="1" ht="22.5" x14ac:dyDescent="0.2">
      <c r="A229" s="32"/>
      <c r="B229" s="33"/>
      <c r="C229" s="206" t="s">
        <v>169</v>
      </c>
      <c r="D229" s="206" t="s">
        <v>170</v>
      </c>
      <c r="E229" s="17" t="s">
        <v>160</v>
      </c>
      <c r="F229" s="207">
        <v>28.5</v>
      </c>
      <c r="G229" s="32"/>
      <c r="H229" s="33"/>
    </row>
    <row r="230" spans="1:8" s="2" customFormat="1" ht="22.5" x14ac:dyDescent="0.2">
      <c r="A230" s="32"/>
      <c r="B230" s="33"/>
      <c r="C230" s="206" t="s">
        <v>186</v>
      </c>
      <c r="D230" s="206" t="s">
        <v>187</v>
      </c>
      <c r="E230" s="17" t="s">
        <v>160</v>
      </c>
      <c r="F230" s="207">
        <v>340.85500000000002</v>
      </c>
      <c r="G230" s="32"/>
      <c r="H230" s="33"/>
    </row>
    <row r="231" spans="1:8" s="2" customFormat="1" ht="22.5" x14ac:dyDescent="0.2">
      <c r="A231" s="32"/>
      <c r="B231" s="33"/>
      <c r="C231" s="206" t="s">
        <v>190</v>
      </c>
      <c r="D231" s="206" t="s">
        <v>191</v>
      </c>
      <c r="E231" s="17" t="s">
        <v>192</v>
      </c>
      <c r="F231" s="207">
        <v>613.53899999999999</v>
      </c>
      <c r="G231" s="32"/>
      <c r="H231" s="33"/>
    </row>
    <row r="232" spans="1:8" s="2" customFormat="1" ht="16.899999999999999" customHeight="1" x14ac:dyDescent="0.2">
      <c r="A232" s="32"/>
      <c r="B232" s="33"/>
      <c r="C232" s="202" t="s">
        <v>125</v>
      </c>
      <c r="D232" s="203" t="s">
        <v>126</v>
      </c>
      <c r="E232" s="204" t="s">
        <v>1</v>
      </c>
      <c r="F232" s="205">
        <v>28.5</v>
      </c>
      <c r="G232" s="32"/>
      <c r="H232" s="33"/>
    </row>
    <row r="233" spans="1:8" s="2" customFormat="1" ht="16.899999999999999" customHeight="1" x14ac:dyDescent="0.2">
      <c r="A233" s="32"/>
      <c r="B233" s="33"/>
      <c r="C233" s="206" t="s">
        <v>1</v>
      </c>
      <c r="D233" s="206" t="s">
        <v>298</v>
      </c>
      <c r="E233" s="17" t="s">
        <v>1</v>
      </c>
      <c r="F233" s="207">
        <v>28.5</v>
      </c>
      <c r="G233" s="32"/>
      <c r="H233" s="33"/>
    </row>
    <row r="234" spans="1:8" s="2" customFormat="1" ht="16.899999999999999" customHeight="1" x14ac:dyDescent="0.2">
      <c r="A234" s="32"/>
      <c r="B234" s="33"/>
      <c r="C234" s="206" t="s">
        <v>125</v>
      </c>
      <c r="D234" s="206" t="s">
        <v>166</v>
      </c>
      <c r="E234" s="17" t="s">
        <v>1</v>
      </c>
      <c r="F234" s="207">
        <v>28.5</v>
      </c>
      <c r="G234" s="32"/>
      <c r="H234" s="33"/>
    </row>
    <row r="235" spans="1:8" s="2" customFormat="1" ht="16.899999999999999" customHeight="1" x14ac:dyDescent="0.2">
      <c r="A235" s="32"/>
      <c r="B235" s="33"/>
      <c r="C235" s="208" t="s">
        <v>982</v>
      </c>
      <c r="D235" s="32"/>
      <c r="E235" s="32"/>
      <c r="F235" s="32"/>
      <c r="G235" s="32"/>
      <c r="H235" s="33"/>
    </row>
    <row r="236" spans="1:8" s="2" customFormat="1" ht="22.5" x14ac:dyDescent="0.2">
      <c r="A236" s="32"/>
      <c r="B236" s="33"/>
      <c r="C236" s="206" t="s">
        <v>173</v>
      </c>
      <c r="D236" s="206" t="s">
        <v>174</v>
      </c>
      <c r="E236" s="17" t="s">
        <v>160</v>
      </c>
      <c r="F236" s="207">
        <v>28.5</v>
      </c>
      <c r="G236" s="32"/>
      <c r="H236" s="33"/>
    </row>
    <row r="237" spans="1:8" s="2" customFormat="1" ht="22.5" x14ac:dyDescent="0.2">
      <c r="A237" s="32"/>
      <c r="B237" s="33"/>
      <c r="C237" s="206" t="s">
        <v>186</v>
      </c>
      <c r="D237" s="206" t="s">
        <v>187</v>
      </c>
      <c r="E237" s="17" t="s">
        <v>160</v>
      </c>
      <c r="F237" s="207">
        <v>340.85500000000002</v>
      </c>
      <c r="G237" s="32"/>
      <c r="H237" s="33"/>
    </row>
    <row r="238" spans="1:8" s="2" customFormat="1" ht="22.5" x14ac:dyDescent="0.2">
      <c r="A238" s="32"/>
      <c r="B238" s="33"/>
      <c r="C238" s="206" t="s">
        <v>190</v>
      </c>
      <c r="D238" s="206" t="s">
        <v>191</v>
      </c>
      <c r="E238" s="17" t="s">
        <v>192</v>
      </c>
      <c r="F238" s="207">
        <v>613.53899999999999</v>
      </c>
      <c r="G238" s="32"/>
      <c r="H238" s="33"/>
    </row>
    <row r="239" spans="1:8" s="2" customFormat="1" ht="7.35" customHeight="1" x14ac:dyDescent="0.2">
      <c r="A239" s="32"/>
      <c r="B239" s="47"/>
      <c r="C239" s="48"/>
      <c r="D239" s="48"/>
      <c r="E239" s="48"/>
      <c r="F239" s="48"/>
      <c r="G239" s="48"/>
      <c r="H239" s="33"/>
    </row>
    <row r="240" spans="1:8" s="2" customFormat="1" ht="11.25" x14ac:dyDescent="0.2">
      <c r="A240" s="32"/>
      <c r="B240" s="32"/>
      <c r="C240" s="32"/>
      <c r="D240" s="32"/>
      <c r="E240" s="32"/>
      <c r="F240" s="32"/>
      <c r="G240" s="32"/>
      <c r="H240" s="32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abSelected="1" topLeftCell="A146" workbookViewId="0">
      <selection activeCell="H174" sqref="H174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85</v>
      </c>
      <c r="AZ2" s="93" t="s">
        <v>118</v>
      </c>
      <c r="BA2" s="93" t="s">
        <v>119</v>
      </c>
      <c r="BB2" s="93" t="s">
        <v>1</v>
      </c>
      <c r="BC2" s="93" t="s">
        <v>120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121</v>
      </c>
      <c r="BA3" s="93" t="s">
        <v>122</v>
      </c>
      <c r="BB3" s="93" t="s">
        <v>1</v>
      </c>
      <c r="BC3" s="93" t="s">
        <v>123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125</v>
      </c>
      <c r="BA4" s="93" t="s">
        <v>126</v>
      </c>
      <c r="BB4" s="93" t="s">
        <v>1</v>
      </c>
      <c r="BC4" s="93" t="s">
        <v>123</v>
      </c>
      <c r="BD4" s="93" t="s">
        <v>86</v>
      </c>
    </row>
    <row r="5" spans="1:56" s="1" customFormat="1" ht="6.95" customHeight="1" x14ac:dyDescent="0.2">
      <c r="B5" s="20"/>
      <c r="L5" s="20"/>
    </row>
    <row r="6" spans="1:56" s="1" customFormat="1" ht="12" customHeight="1" x14ac:dyDescent="0.2">
      <c r="B6" s="20"/>
      <c r="D6" s="27" t="s">
        <v>17</v>
      </c>
      <c r="L6" s="20"/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128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ROUND(J121,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ROUND((SUM(BE121:BE173)),  0)</f>
        <v>0</v>
      </c>
      <c r="G33" s="32"/>
      <c r="H33" s="32"/>
      <c r="I33" s="101">
        <v>0.21</v>
      </c>
      <c r="J33" s="100">
        <f>ROUND(((SUM(BE121:BE173))*I33),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ROUND((SUM(BF121:BF173)),  0)</f>
        <v>0</v>
      </c>
      <c r="G34" s="32"/>
      <c r="H34" s="32"/>
      <c r="I34" s="101">
        <v>0.12</v>
      </c>
      <c r="J34" s="100">
        <f>ROUND(((SUM(BF121:BF173))*I34),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ROUND((SUM(BG121:BG173)),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ROUND((SUM(BH121:BH173)),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ROUND((SUM(BI121:BI173)),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11 - 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 x14ac:dyDescent="0.2">
      <c r="B99" s="117"/>
      <c r="D99" s="118" t="s">
        <v>136</v>
      </c>
      <c r="E99" s="119"/>
      <c r="F99" s="119"/>
      <c r="G99" s="119"/>
      <c r="H99" s="119"/>
      <c r="I99" s="119"/>
      <c r="J99" s="120">
        <f>J162</f>
        <v>0</v>
      </c>
      <c r="L99" s="117"/>
    </row>
    <row r="100" spans="1:31" s="10" customFormat="1" ht="19.899999999999999" customHeight="1" x14ac:dyDescent="0.2">
      <c r="B100" s="117"/>
      <c r="D100" s="118" t="s">
        <v>137</v>
      </c>
      <c r="E100" s="119"/>
      <c r="F100" s="119"/>
      <c r="G100" s="119"/>
      <c r="H100" s="119"/>
      <c r="I100" s="119"/>
      <c r="J100" s="120">
        <f>J169</f>
        <v>0</v>
      </c>
      <c r="L100" s="117"/>
    </row>
    <row r="101" spans="1:31" s="10" customFormat="1" ht="19.899999999999999" customHeight="1" x14ac:dyDescent="0.2">
      <c r="B101" s="117"/>
      <c r="D101" s="118" t="s">
        <v>138</v>
      </c>
      <c r="E101" s="119"/>
      <c r="F101" s="119"/>
      <c r="G101" s="119"/>
      <c r="H101" s="119"/>
      <c r="I101" s="119"/>
      <c r="J101" s="120">
        <f>J172</f>
        <v>0</v>
      </c>
      <c r="L101" s="117"/>
    </row>
    <row r="102" spans="1:31" s="2" customFormat="1" ht="21.75" customHeight="1" x14ac:dyDescent="0.2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 x14ac:dyDescent="0.2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 x14ac:dyDescent="0.2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 x14ac:dyDescent="0.2">
      <c r="A108" s="32"/>
      <c r="B108" s="33"/>
      <c r="C108" s="21" t="s">
        <v>139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 x14ac:dyDescent="0.2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 x14ac:dyDescent="0.2">
      <c r="A110" s="32"/>
      <c r="B110" s="33"/>
      <c r="C110" s="27" t="s">
        <v>17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 x14ac:dyDescent="0.2">
      <c r="A111" s="32"/>
      <c r="B111" s="33"/>
      <c r="C111" s="32"/>
      <c r="D111" s="32"/>
      <c r="E111" s="248" t="str">
        <f>E7</f>
        <v>Sanace skalního svahu u stadionů v Trutnově</v>
      </c>
      <c r="F111" s="249"/>
      <c r="G111" s="249"/>
      <c r="H111" s="249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127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13" t="str">
        <f>E9</f>
        <v>11 - I.etapa - neuznatelné náklady</v>
      </c>
      <c r="F113" s="250"/>
      <c r="G113" s="250"/>
      <c r="H113" s="25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21</v>
      </c>
      <c r="D115" s="32"/>
      <c r="E115" s="32"/>
      <c r="F115" s="25" t="str">
        <f>F12</f>
        <v>Trutnov</v>
      </c>
      <c r="G115" s="32"/>
      <c r="H115" s="32"/>
      <c r="I115" s="27" t="s">
        <v>23</v>
      </c>
      <c r="J115" s="55" t="str">
        <f>IF(J12="","",J12)</f>
        <v>11. 7. 2025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25</v>
      </c>
      <c r="D117" s="32"/>
      <c r="E117" s="32"/>
      <c r="F117" s="25" t="str">
        <f>E15</f>
        <v>Město Trutnov, Slovanské nám. 165, Trutnov</v>
      </c>
      <c r="G117" s="32"/>
      <c r="H117" s="32"/>
      <c r="I117" s="27" t="s">
        <v>31</v>
      </c>
      <c r="J117" s="30" t="str">
        <f>E21</f>
        <v>ing. Jan Chaloupský, U hřiště 639, Trutnov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29</v>
      </c>
      <c r="D118" s="32"/>
      <c r="E118" s="32"/>
      <c r="F118" s="25" t="str">
        <f>IF(E18="","",E18)</f>
        <v>Vyplň údaj</v>
      </c>
      <c r="G118" s="32"/>
      <c r="H118" s="32"/>
      <c r="I118" s="27" t="s">
        <v>34</v>
      </c>
      <c r="J118" s="30" t="str">
        <f>E24</f>
        <v>ing. V. Švehla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 x14ac:dyDescent="0.2">
      <c r="A120" s="121"/>
      <c r="B120" s="122"/>
      <c r="C120" s="123" t="s">
        <v>140</v>
      </c>
      <c r="D120" s="124" t="s">
        <v>62</v>
      </c>
      <c r="E120" s="124" t="s">
        <v>58</v>
      </c>
      <c r="F120" s="124" t="s">
        <v>59</v>
      </c>
      <c r="G120" s="124" t="s">
        <v>141</v>
      </c>
      <c r="H120" s="124" t="s">
        <v>142</v>
      </c>
      <c r="I120" s="124" t="s">
        <v>143</v>
      </c>
      <c r="J120" s="124" t="s">
        <v>131</v>
      </c>
      <c r="K120" s="125" t="s">
        <v>144</v>
      </c>
      <c r="L120" s="126"/>
      <c r="M120" s="62" t="s">
        <v>1</v>
      </c>
      <c r="N120" s="63" t="s">
        <v>41</v>
      </c>
      <c r="O120" s="63" t="s">
        <v>145</v>
      </c>
      <c r="P120" s="63" t="s">
        <v>146</v>
      </c>
      <c r="Q120" s="63" t="s">
        <v>147</v>
      </c>
      <c r="R120" s="63" t="s">
        <v>148</v>
      </c>
      <c r="S120" s="63" t="s">
        <v>149</v>
      </c>
      <c r="T120" s="64" t="s">
        <v>150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 x14ac:dyDescent="0.25">
      <c r="A121" s="32"/>
      <c r="B121" s="33"/>
      <c r="C121" s="69" t="s">
        <v>151</v>
      </c>
      <c r="D121" s="32"/>
      <c r="E121" s="32"/>
      <c r="F121" s="32"/>
      <c r="G121" s="32"/>
      <c r="H121" s="32"/>
      <c r="I121" s="32"/>
      <c r="J121" s="127">
        <f>BK121</f>
        <v>0</v>
      </c>
      <c r="K121" s="32"/>
      <c r="L121" s="33"/>
      <c r="M121" s="65"/>
      <c r="N121" s="56"/>
      <c r="O121" s="66"/>
      <c r="P121" s="128">
        <f>P122</f>
        <v>0</v>
      </c>
      <c r="Q121" s="66"/>
      <c r="R121" s="128">
        <f>R122</f>
        <v>6.5112500000000004E-2</v>
      </c>
      <c r="S121" s="66"/>
      <c r="T121" s="129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76</v>
      </c>
      <c r="AU121" s="17" t="s">
        <v>133</v>
      </c>
      <c r="BK121" s="130">
        <f>BK122</f>
        <v>0</v>
      </c>
    </row>
    <row r="122" spans="1:65" s="12" customFormat="1" ht="25.9" customHeight="1" x14ac:dyDescent="0.2">
      <c r="B122" s="131"/>
      <c r="D122" s="132" t="s">
        <v>76</v>
      </c>
      <c r="E122" s="133" t="s">
        <v>152</v>
      </c>
      <c r="F122" s="133" t="s">
        <v>153</v>
      </c>
      <c r="I122" s="134"/>
      <c r="J122" s="135">
        <f>BK122</f>
        <v>0</v>
      </c>
      <c r="L122" s="131"/>
      <c r="M122" s="136"/>
      <c r="N122" s="137"/>
      <c r="O122" s="137"/>
      <c r="P122" s="138">
        <f>P123+P162+P169+P172</f>
        <v>0</v>
      </c>
      <c r="Q122" s="137"/>
      <c r="R122" s="138">
        <f>R123+R162+R169+R172</f>
        <v>6.5112500000000004E-2</v>
      </c>
      <c r="S122" s="137"/>
      <c r="T122" s="139">
        <f>T123+T162+T169+T172</f>
        <v>0</v>
      </c>
      <c r="AR122" s="132" t="s">
        <v>8</v>
      </c>
      <c r="AT122" s="140" t="s">
        <v>76</v>
      </c>
      <c r="AU122" s="140" t="s">
        <v>77</v>
      </c>
      <c r="AY122" s="132" t="s">
        <v>154</v>
      </c>
      <c r="BK122" s="141">
        <f>BK123+BK162+BK169+BK172</f>
        <v>0</v>
      </c>
    </row>
    <row r="123" spans="1:65" s="12" customFormat="1" ht="22.9" customHeight="1" x14ac:dyDescent="0.2">
      <c r="B123" s="131"/>
      <c r="D123" s="132" t="s">
        <v>76</v>
      </c>
      <c r="E123" s="142" t="s">
        <v>8</v>
      </c>
      <c r="F123" s="142" t="s">
        <v>155</v>
      </c>
      <c r="I123" s="134"/>
      <c r="J123" s="143">
        <f>BK123</f>
        <v>0</v>
      </c>
      <c r="L123" s="131"/>
      <c r="M123" s="136"/>
      <c r="N123" s="137"/>
      <c r="O123" s="137"/>
      <c r="P123" s="138">
        <f>SUM(P124:P161)</f>
        <v>0</v>
      </c>
      <c r="Q123" s="137"/>
      <c r="R123" s="138">
        <f>SUM(R124:R161)</f>
        <v>2E-3</v>
      </c>
      <c r="S123" s="137"/>
      <c r="T123" s="139">
        <f>SUM(T124:T161)</f>
        <v>0</v>
      </c>
      <c r="AR123" s="132" t="s">
        <v>8</v>
      </c>
      <c r="AT123" s="140" t="s">
        <v>76</v>
      </c>
      <c r="AU123" s="140" t="s">
        <v>8</v>
      </c>
      <c r="AY123" s="132" t="s">
        <v>154</v>
      </c>
      <c r="BK123" s="141">
        <f>SUM(BK124:BK161)</f>
        <v>0</v>
      </c>
    </row>
    <row r="124" spans="1:65" s="2" customFormat="1" ht="24.2" customHeight="1" x14ac:dyDescent="0.2">
      <c r="A124" s="32"/>
      <c r="B124" s="144"/>
      <c r="C124" s="145" t="s">
        <v>156</v>
      </c>
      <c r="D124" s="145" t="s">
        <v>157</v>
      </c>
      <c r="E124" s="146" t="s">
        <v>158</v>
      </c>
      <c r="F124" s="147" t="s">
        <v>159</v>
      </c>
      <c r="G124" s="148" t="s">
        <v>160</v>
      </c>
      <c r="H124" s="149">
        <v>70</v>
      </c>
      <c r="I124" s="150"/>
      <c r="J124" s="151">
        <f>ROUND(I124*H124,0)</f>
        <v>0</v>
      </c>
      <c r="K124" s="147" t="s">
        <v>161</v>
      </c>
      <c r="L124" s="33"/>
      <c r="M124" s="152" t="s">
        <v>1</v>
      </c>
      <c r="N124" s="153" t="s">
        <v>42</v>
      </c>
      <c r="O124" s="58"/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6" t="s">
        <v>162</v>
      </c>
      <c r="AT124" s="156" t="s">
        <v>157</v>
      </c>
      <c r="AU124" s="156" t="s">
        <v>86</v>
      </c>
      <c r="AY124" s="17" t="s">
        <v>154</v>
      </c>
      <c r="BE124" s="157">
        <f>IF(N124="základní",J124,0)</f>
        <v>0</v>
      </c>
      <c r="BF124" s="157">
        <f>IF(N124="snížená",J124,0)</f>
        <v>0</v>
      </c>
      <c r="BG124" s="157">
        <f>IF(N124="zákl. přenesená",J124,0)</f>
        <v>0</v>
      </c>
      <c r="BH124" s="157">
        <f>IF(N124="sníž. přenesená",J124,0)</f>
        <v>0</v>
      </c>
      <c r="BI124" s="157">
        <f>IF(N124="nulová",J124,0)</f>
        <v>0</v>
      </c>
      <c r="BJ124" s="17" t="s">
        <v>8</v>
      </c>
      <c r="BK124" s="157">
        <f>ROUND(I124*H124,0)</f>
        <v>0</v>
      </c>
      <c r="BL124" s="17" t="s">
        <v>162</v>
      </c>
      <c r="BM124" s="156" t="s">
        <v>163</v>
      </c>
    </row>
    <row r="125" spans="1:65" s="13" customFormat="1" ht="11.25" x14ac:dyDescent="0.2">
      <c r="B125" s="158"/>
      <c r="D125" s="159" t="s">
        <v>164</v>
      </c>
      <c r="E125" s="160" t="s">
        <v>1</v>
      </c>
      <c r="F125" s="161" t="s">
        <v>165</v>
      </c>
      <c r="H125" s="162">
        <v>70</v>
      </c>
      <c r="I125" s="163"/>
      <c r="L125" s="158"/>
      <c r="M125" s="164"/>
      <c r="N125" s="165"/>
      <c r="O125" s="165"/>
      <c r="P125" s="165"/>
      <c r="Q125" s="165"/>
      <c r="R125" s="165"/>
      <c r="S125" s="165"/>
      <c r="T125" s="166"/>
      <c r="AT125" s="160" t="s">
        <v>164</v>
      </c>
      <c r="AU125" s="160" t="s">
        <v>86</v>
      </c>
      <c r="AV125" s="13" t="s">
        <v>86</v>
      </c>
      <c r="AW125" s="13" t="s">
        <v>33</v>
      </c>
      <c r="AX125" s="13" t="s">
        <v>77</v>
      </c>
      <c r="AY125" s="160" t="s">
        <v>154</v>
      </c>
    </row>
    <row r="126" spans="1:65" s="14" customFormat="1" ht="11.25" x14ac:dyDescent="0.2">
      <c r="B126" s="167"/>
      <c r="D126" s="159" t="s">
        <v>164</v>
      </c>
      <c r="E126" s="168" t="s">
        <v>118</v>
      </c>
      <c r="F126" s="169" t="s">
        <v>166</v>
      </c>
      <c r="H126" s="170">
        <v>70</v>
      </c>
      <c r="I126" s="171"/>
      <c r="L126" s="167"/>
      <c r="M126" s="172"/>
      <c r="N126" s="173"/>
      <c r="O126" s="173"/>
      <c r="P126" s="173"/>
      <c r="Q126" s="173"/>
      <c r="R126" s="173"/>
      <c r="S126" s="173"/>
      <c r="T126" s="174"/>
      <c r="AT126" s="168" t="s">
        <v>164</v>
      </c>
      <c r="AU126" s="168" t="s">
        <v>86</v>
      </c>
      <c r="AV126" s="14" t="s">
        <v>167</v>
      </c>
      <c r="AW126" s="14" t="s">
        <v>33</v>
      </c>
      <c r="AX126" s="14" t="s">
        <v>8</v>
      </c>
      <c r="AY126" s="168" t="s">
        <v>154</v>
      </c>
    </row>
    <row r="127" spans="1:65" s="2" customFormat="1" ht="33" customHeight="1" x14ac:dyDescent="0.2">
      <c r="A127" s="32"/>
      <c r="B127" s="144"/>
      <c r="C127" s="145" t="s">
        <v>168</v>
      </c>
      <c r="D127" s="145" t="s">
        <v>157</v>
      </c>
      <c r="E127" s="146" t="s">
        <v>169</v>
      </c>
      <c r="F127" s="147" t="s">
        <v>170</v>
      </c>
      <c r="G127" s="148" t="s">
        <v>160</v>
      </c>
      <c r="H127" s="149">
        <v>33.75</v>
      </c>
      <c r="I127" s="150"/>
      <c r="J127" s="151">
        <f>ROUND(I127*H127,0)</f>
        <v>0</v>
      </c>
      <c r="K127" s="147" t="s">
        <v>161</v>
      </c>
      <c r="L127" s="33"/>
      <c r="M127" s="152" t="s">
        <v>1</v>
      </c>
      <c r="N127" s="153" t="s">
        <v>42</v>
      </c>
      <c r="O127" s="58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6" t="s">
        <v>162</v>
      </c>
      <c r="AT127" s="156" t="s">
        <v>157</v>
      </c>
      <c r="AU127" s="156" t="s">
        <v>86</v>
      </c>
      <c r="AY127" s="17" t="s">
        <v>154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7" t="s">
        <v>8</v>
      </c>
      <c r="BK127" s="157">
        <f>ROUND(I127*H127,0)</f>
        <v>0</v>
      </c>
      <c r="BL127" s="17" t="s">
        <v>162</v>
      </c>
      <c r="BM127" s="156" t="s">
        <v>171</v>
      </c>
    </row>
    <row r="128" spans="1:65" s="13" customFormat="1" ht="22.5" x14ac:dyDescent="0.2">
      <c r="B128" s="158"/>
      <c r="D128" s="159" t="s">
        <v>164</v>
      </c>
      <c r="E128" s="160" t="s">
        <v>1</v>
      </c>
      <c r="F128" s="161" t="s">
        <v>172</v>
      </c>
      <c r="H128" s="162">
        <v>33.75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164</v>
      </c>
      <c r="AU128" s="160" t="s">
        <v>86</v>
      </c>
      <c r="AV128" s="13" t="s">
        <v>86</v>
      </c>
      <c r="AW128" s="13" t="s">
        <v>33</v>
      </c>
      <c r="AX128" s="13" t="s">
        <v>77</v>
      </c>
      <c r="AY128" s="160" t="s">
        <v>154</v>
      </c>
    </row>
    <row r="129" spans="1:65" s="14" customFormat="1" ht="11.25" x14ac:dyDescent="0.2">
      <c r="B129" s="167"/>
      <c r="D129" s="159" t="s">
        <v>164</v>
      </c>
      <c r="E129" s="168" t="s">
        <v>121</v>
      </c>
      <c r="F129" s="169" t="s">
        <v>166</v>
      </c>
      <c r="H129" s="170">
        <v>33.75</v>
      </c>
      <c r="I129" s="171"/>
      <c r="L129" s="167"/>
      <c r="M129" s="172"/>
      <c r="N129" s="173"/>
      <c r="O129" s="173"/>
      <c r="P129" s="173"/>
      <c r="Q129" s="173"/>
      <c r="R129" s="173"/>
      <c r="S129" s="173"/>
      <c r="T129" s="174"/>
      <c r="AT129" s="168" t="s">
        <v>164</v>
      </c>
      <c r="AU129" s="168" t="s">
        <v>86</v>
      </c>
      <c r="AV129" s="14" t="s">
        <v>167</v>
      </c>
      <c r="AW129" s="14" t="s">
        <v>33</v>
      </c>
      <c r="AX129" s="14" t="s">
        <v>8</v>
      </c>
      <c r="AY129" s="168" t="s">
        <v>154</v>
      </c>
    </row>
    <row r="130" spans="1:65" s="2" customFormat="1" ht="33" customHeight="1" x14ac:dyDescent="0.2">
      <c r="A130" s="32"/>
      <c r="B130" s="144"/>
      <c r="C130" s="145" t="s">
        <v>9</v>
      </c>
      <c r="D130" s="145" t="s">
        <v>157</v>
      </c>
      <c r="E130" s="146" t="s">
        <v>173</v>
      </c>
      <c r="F130" s="147" t="s">
        <v>174</v>
      </c>
      <c r="G130" s="148" t="s">
        <v>160</v>
      </c>
      <c r="H130" s="149">
        <v>33.75</v>
      </c>
      <c r="I130" s="150"/>
      <c r="J130" s="151">
        <f>ROUND(I130*H130,0)</f>
        <v>0</v>
      </c>
      <c r="K130" s="147" t="s">
        <v>161</v>
      </c>
      <c r="L130" s="33"/>
      <c r="M130" s="152" t="s">
        <v>1</v>
      </c>
      <c r="N130" s="153" t="s">
        <v>42</v>
      </c>
      <c r="O130" s="58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6" t="s">
        <v>162</v>
      </c>
      <c r="AT130" s="156" t="s">
        <v>157</v>
      </c>
      <c r="AU130" s="156" t="s">
        <v>86</v>
      </c>
      <c r="AY130" s="17" t="s">
        <v>154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7" t="s">
        <v>8</v>
      </c>
      <c r="BK130" s="157">
        <f>ROUND(I130*H130,0)</f>
        <v>0</v>
      </c>
      <c r="BL130" s="17" t="s">
        <v>162</v>
      </c>
      <c r="BM130" s="156" t="s">
        <v>175</v>
      </c>
    </row>
    <row r="131" spans="1:65" s="13" customFormat="1" ht="22.5" x14ac:dyDescent="0.2">
      <c r="B131" s="158"/>
      <c r="D131" s="159" t="s">
        <v>164</v>
      </c>
      <c r="E131" s="160" t="s">
        <v>1</v>
      </c>
      <c r="F131" s="161" t="s">
        <v>176</v>
      </c>
      <c r="H131" s="162">
        <v>33.75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164</v>
      </c>
      <c r="AU131" s="160" t="s">
        <v>86</v>
      </c>
      <c r="AV131" s="13" t="s">
        <v>86</v>
      </c>
      <c r="AW131" s="13" t="s">
        <v>33</v>
      </c>
      <c r="AX131" s="13" t="s">
        <v>77</v>
      </c>
      <c r="AY131" s="160" t="s">
        <v>154</v>
      </c>
    </row>
    <row r="132" spans="1:65" s="14" customFormat="1" ht="11.25" x14ac:dyDescent="0.2">
      <c r="B132" s="167"/>
      <c r="D132" s="159" t="s">
        <v>164</v>
      </c>
      <c r="E132" s="168" t="s">
        <v>125</v>
      </c>
      <c r="F132" s="169" t="s">
        <v>166</v>
      </c>
      <c r="H132" s="170">
        <v>33.75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164</v>
      </c>
      <c r="AU132" s="168" t="s">
        <v>86</v>
      </c>
      <c r="AV132" s="14" t="s">
        <v>167</v>
      </c>
      <c r="AW132" s="14" t="s">
        <v>33</v>
      </c>
      <c r="AX132" s="14" t="s">
        <v>8</v>
      </c>
      <c r="AY132" s="168" t="s">
        <v>154</v>
      </c>
    </row>
    <row r="133" spans="1:65" s="2" customFormat="1" ht="37.9" customHeight="1" x14ac:dyDescent="0.2">
      <c r="A133" s="32"/>
      <c r="B133" s="144"/>
      <c r="C133" s="145" t="s">
        <v>177</v>
      </c>
      <c r="D133" s="145" t="s">
        <v>157</v>
      </c>
      <c r="E133" s="146" t="s">
        <v>178</v>
      </c>
      <c r="F133" s="147" t="s">
        <v>179</v>
      </c>
      <c r="G133" s="148" t="s">
        <v>160</v>
      </c>
      <c r="H133" s="149">
        <v>70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162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162</v>
      </c>
      <c r="BM133" s="156" t="s">
        <v>180</v>
      </c>
    </row>
    <row r="134" spans="1:65" s="13" customFormat="1" ht="11.25" x14ac:dyDescent="0.2">
      <c r="B134" s="158"/>
      <c r="D134" s="159" t="s">
        <v>164</v>
      </c>
      <c r="E134" s="160" t="s">
        <v>1</v>
      </c>
      <c r="F134" s="161" t="s">
        <v>118</v>
      </c>
      <c r="H134" s="162">
        <v>70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164</v>
      </c>
      <c r="AU134" s="160" t="s">
        <v>86</v>
      </c>
      <c r="AV134" s="13" t="s">
        <v>86</v>
      </c>
      <c r="AW134" s="13" t="s">
        <v>33</v>
      </c>
      <c r="AX134" s="13" t="s">
        <v>77</v>
      </c>
      <c r="AY134" s="160" t="s">
        <v>154</v>
      </c>
    </row>
    <row r="135" spans="1:65" s="14" customFormat="1" ht="11.25" x14ac:dyDescent="0.2">
      <c r="B135" s="167"/>
      <c r="D135" s="159" t="s">
        <v>164</v>
      </c>
      <c r="E135" s="168" t="s">
        <v>1</v>
      </c>
      <c r="F135" s="169" t="s">
        <v>166</v>
      </c>
      <c r="H135" s="170">
        <v>70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8" t="s">
        <v>164</v>
      </c>
      <c r="AU135" s="168" t="s">
        <v>86</v>
      </c>
      <c r="AV135" s="14" t="s">
        <v>167</v>
      </c>
      <c r="AW135" s="14" t="s">
        <v>33</v>
      </c>
      <c r="AX135" s="14" t="s">
        <v>8</v>
      </c>
      <c r="AY135" s="168" t="s">
        <v>154</v>
      </c>
    </row>
    <row r="136" spans="1:65" s="2" customFormat="1" ht="37.9" customHeight="1" x14ac:dyDescent="0.2">
      <c r="A136" s="32"/>
      <c r="B136" s="144"/>
      <c r="C136" s="145" t="s">
        <v>181</v>
      </c>
      <c r="D136" s="145" t="s">
        <v>157</v>
      </c>
      <c r="E136" s="146" t="s">
        <v>182</v>
      </c>
      <c r="F136" s="147" t="s">
        <v>183</v>
      </c>
      <c r="G136" s="148" t="s">
        <v>160</v>
      </c>
      <c r="H136" s="149">
        <v>70</v>
      </c>
      <c r="I136" s="150"/>
      <c r="J136" s="151">
        <f>ROUND(I136*H136,0)</f>
        <v>0</v>
      </c>
      <c r="K136" s="147" t="s">
        <v>161</v>
      </c>
      <c r="L136" s="33"/>
      <c r="M136" s="152" t="s">
        <v>1</v>
      </c>
      <c r="N136" s="153" t="s">
        <v>42</v>
      </c>
      <c r="O136" s="58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6" t="s">
        <v>162</v>
      </c>
      <c r="AT136" s="156" t="s">
        <v>157</v>
      </c>
      <c r="AU136" s="156" t="s">
        <v>86</v>
      </c>
      <c r="AY136" s="17" t="s">
        <v>154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7" t="s">
        <v>8</v>
      </c>
      <c r="BK136" s="157">
        <f>ROUND(I136*H136,0)</f>
        <v>0</v>
      </c>
      <c r="BL136" s="17" t="s">
        <v>162</v>
      </c>
      <c r="BM136" s="156" t="s">
        <v>184</v>
      </c>
    </row>
    <row r="137" spans="1:65" s="13" customFormat="1" ht="11.25" x14ac:dyDescent="0.2">
      <c r="B137" s="158"/>
      <c r="D137" s="159" t="s">
        <v>164</v>
      </c>
      <c r="E137" s="160" t="s">
        <v>1</v>
      </c>
      <c r="F137" s="161" t="s">
        <v>118</v>
      </c>
      <c r="H137" s="162">
        <v>70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164</v>
      </c>
      <c r="AU137" s="160" t="s">
        <v>86</v>
      </c>
      <c r="AV137" s="13" t="s">
        <v>86</v>
      </c>
      <c r="AW137" s="13" t="s">
        <v>33</v>
      </c>
      <c r="AX137" s="13" t="s">
        <v>77</v>
      </c>
      <c r="AY137" s="160" t="s">
        <v>154</v>
      </c>
    </row>
    <row r="138" spans="1:65" s="14" customFormat="1" ht="11.25" x14ac:dyDescent="0.2">
      <c r="B138" s="167"/>
      <c r="D138" s="159" t="s">
        <v>164</v>
      </c>
      <c r="E138" s="168" t="s">
        <v>1</v>
      </c>
      <c r="F138" s="169" t="s">
        <v>166</v>
      </c>
      <c r="H138" s="170">
        <v>70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8" t="s">
        <v>164</v>
      </c>
      <c r="AU138" s="168" t="s">
        <v>86</v>
      </c>
      <c r="AV138" s="14" t="s">
        <v>167</v>
      </c>
      <c r="AW138" s="14" t="s">
        <v>33</v>
      </c>
      <c r="AX138" s="14" t="s">
        <v>8</v>
      </c>
      <c r="AY138" s="168" t="s">
        <v>154</v>
      </c>
    </row>
    <row r="139" spans="1:65" s="2" customFormat="1" ht="37.9" customHeight="1" x14ac:dyDescent="0.2">
      <c r="A139" s="32"/>
      <c r="B139" s="144"/>
      <c r="C139" s="145" t="s">
        <v>185</v>
      </c>
      <c r="D139" s="145" t="s">
        <v>157</v>
      </c>
      <c r="E139" s="146" t="s">
        <v>186</v>
      </c>
      <c r="F139" s="147" t="s">
        <v>187</v>
      </c>
      <c r="G139" s="148" t="s">
        <v>160</v>
      </c>
      <c r="H139" s="149">
        <v>137.5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162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162</v>
      </c>
      <c r="BM139" s="156" t="s">
        <v>188</v>
      </c>
    </row>
    <row r="140" spans="1:65" s="13" customFormat="1" ht="11.25" x14ac:dyDescent="0.2">
      <c r="B140" s="158"/>
      <c r="D140" s="159" t="s">
        <v>164</v>
      </c>
      <c r="E140" s="160" t="s">
        <v>1</v>
      </c>
      <c r="F140" s="161" t="s">
        <v>118</v>
      </c>
      <c r="H140" s="162">
        <v>70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164</v>
      </c>
      <c r="AU140" s="160" t="s">
        <v>86</v>
      </c>
      <c r="AV140" s="13" t="s">
        <v>86</v>
      </c>
      <c r="AW140" s="13" t="s">
        <v>33</v>
      </c>
      <c r="AX140" s="13" t="s">
        <v>77</v>
      </c>
      <c r="AY140" s="160" t="s">
        <v>154</v>
      </c>
    </row>
    <row r="141" spans="1:65" s="13" customFormat="1" ht="11.25" x14ac:dyDescent="0.2">
      <c r="B141" s="158"/>
      <c r="D141" s="159" t="s">
        <v>164</v>
      </c>
      <c r="E141" s="160" t="s">
        <v>1</v>
      </c>
      <c r="F141" s="161" t="s">
        <v>121</v>
      </c>
      <c r="H141" s="162">
        <v>33.75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164</v>
      </c>
      <c r="AU141" s="160" t="s">
        <v>86</v>
      </c>
      <c r="AV141" s="13" t="s">
        <v>86</v>
      </c>
      <c r="AW141" s="13" t="s">
        <v>33</v>
      </c>
      <c r="AX141" s="13" t="s">
        <v>77</v>
      </c>
      <c r="AY141" s="160" t="s">
        <v>154</v>
      </c>
    </row>
    <row r="142" spans="1:65" s="13" customFormat="1" ht="11.25" x14ac:dyDescent="0.2">
      <c r="B142" s="158"/>
      <c r="D142" s="159" t="s">
        <v>164</v>
      </c>
      <c r="E142" s="160" t="s">
        <v>1</v>
      </c>
      <c r="F142" s="161" t="s">
        <v>125</v>
      </c>
      <c r="H142" s="162">
        <v>33.75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164</v>
      </c>
      <c r="AU142" s="160" t="s">
        <v>86</v>
      </c>
      <c r="AV142" s="13" t="s">
        <v>86</v>
      </c>
      <c r="AW142" s="13" t="s">
        <v>33</v>
      </c>
      <c r="AX142" s="13" t="s">
        <v>77</v>
      </c>
      <c r="AY142" s="160" t="s">
        <v>154</v>
      </c>
    </row>
    <row r="143" spans="1:65" s="14" customFormat="1" ht="11.25" x14ac:dyDescent="0.2">
      <c r="B143" s="167"/>
      <c r="D143" s="159" t="s">
        <v>164</v>
      </c>
      <c r="E143" s="168" t="s">
        <v>1</v>
      </c>
      <c r="F143" s="169" t="s">
        <v>166</v>
      </c>
      <c r="H143" s="170">
        <v>137.5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164</v>
      </c>
      <c r="AU143" s="168" t="s">
        <v>86</v>
      </c>
      <c r="AV143" s="14" t="s">
        <v>167</v>
      </c>
      <c r="AW143" s="14" t="s">
        <v>33</v>
      </c>
      <c r="AX143" s="14" t="s">
        <v>8</v>
      </c>
      <c r="AY143" s="168" t="s">
        <v>154</v>
      </c>
    </row>
    <row r="144" spans="1:65" s="2" customFormat="1" ht="33" customHeight="1" x14ac:dyDescent="0.2">
      <c r="A144" s="32"/>
      <c r="B144" s="144"/>
      <c r="C144" s="145" t="s">
        <v>189</v>
      </c>
      <c r="D144" s="145" t="s">
        <v>157</v>
      </c>
      <c r="E144" s="146" t="s">
        <v>190</v>
      </c>
      <c r="F144" s="147" t="s">
        <v>191</v>
      </c>
      <c r="G144" s="148" t="s">
        <v>192</v>
      </c>
      <c r="H144" s="149">
        <v>247.5</v>
      </c>
      <c r="I144" s="150"/>
      <c r="J144" s="151">
        <f>ROUND(I144*H144,0)</f>
        <v>0</v>
      </c>
      <c r="K144" s="147" t="s">
        <v>161</v>
      </c>
      <c r="L144" s="33"/>
      <c r="M144" s="152" t="s">
        <v>1</v>
      </c>
      <c r="N144" s="153" t="s">
        <v>42</v>
      </c>
      <c r="O144" s="58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6" t="s">
        <v>162</v>
      </c>
      <c r="AT144" s="156" t="s">
        <v>157</v>
      </c>
      <c r="AU144" s="156" t="s">
        <v>86</v>
      </c>
      <c r="AY144" s="17" t="s">
        <v>154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7" t="s">
        <v>8</v>
      </c>
      <c r="BK144" s="157">
        <f>ROUND(I144*H144,0)</f>
        <v>0</v>
      </c>
      <c r="BL144" s="17" t="s">
        <v>162</v>
      </c>
      <c r="BM144" s="156" t="s">
        <v>193</v>
      </c>
    </row>
    <row r="145" spans="1:65" s="13" customFormat="1" ht="11.25" x14ac:dyDescent="0.2">
      <c r="B145" s="158"/>
      <c r="D145" s="159" t="s">
        <v>164</v>
      </c>
      <c r="E145" s="160" t="s">
        <v>1</v>
      </c>
      <c r="F145" s="161" t="s">
        <v>194</v>
      </c>
      <c r="H145" s="162">
        <v>126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164</v>
      </c>
      <c r="AU145" s="160" t="s">
        <v>86</v>
      </c>
      <c r="AV145" s="13" t="s">
        <v>86</v>
      </c>
      <c r="AW145" s="13" t="s">
        <v>33</v>
      </c>
      <c r="AX145" s="13" t="s">
        <v>77</v>
      </c>
      <c r="AY145" s="160" t="s">
        <v>154</v>
      </c>
    </row>
    <row r="146" spans="1:65" s="13" customFormat="1" ht="11.25" x14ac:dyDescent="0.2">
      <c r="B146" s="158"/>
      <c r="D146" s="159" t="s">
        <v>164</v>
      </c>
      <c r="E146" s="160" t="s">
        <v>1</v>
      </c>
      <c r="F146" s="161" t="s">
        <v>195</v>
      </c>
      <c r="H146" s="162">
        <v>60.75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164</v>
      </c>
      <c r="AU146" s="160" t="s">
        <v>86</v>
      </c>
      <c r="AV146" s="13" t="s">
        <v>86</v>
      </c>
      <c r="AW146" s="13" t="s">
        <v>33</v>
      </c>
      <c r="AX146" s="13" t="s">
        <v>77</v>
      </c>
      <c r="AY146" s="160" t="s">
        <v>154</v>
      </c>
    </row>
    <row r="147" spans="1:65" s="13" customFormat="1" ht="11.25" x14ac:dyDescent="0.2">
      <c r="B147" s="158"/>
      <c r="D147" s="159" t="s">
        <v>164</v>
      </c>
      <c r="E147" s="160" t="s">
        <v>1</v>
      </c>
      <c r="F147" s="161" t="s">
        <v>196</v>
      </c>
      <c r="H147" s="162">
        <v>60.75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164</v>
      </c>
      <c r="AU147" s="160" t="s">
        <v>86</v>
      </c>
      <c r="AV147" s="13" t="s">
        <v>86</v>
      </c>
      <c r="AW147" s="13" t="s">
        <v>33</v>
      </c>
      <c r="AX147" s="13" t="s">
        <v>77</v>
      </c>
      <c r="AY147" s="160" t="s">
        <v>154</v>
      </c>
    </row>
    <row r="148" spans="1:65" s="14" customFormat="1" ht="11.25" x14ac:dyDescent="0.2">
      <c r="B148" s="167"/>
      <c r="D148" s="159" t="s">
        <v>164</v>
      </c>
      <c r="E148" s="168" t="s">
        <v>1</v>
      </c>
      <c r="F148" s="169" t="s">
        <v>166</v>
      </c>
      <c r="H148" s="170">
        <v>247.5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164</v>
      </c>
      <c r="AU148" s="168" t="s">
        <v>86</v>
      </c>
      <c r="AV148" s="14" t="s">
        <v>167</v>
      </c>
      <c r="AW148" s="14" t="s">
        <v>33</v>
      </c>
      <c r="AX148" s="14" t="s">
        <v>8</v>
      </c>
      <c r="AY148" s="168" t="s">
        <v>154</v>
      </c>
    </row>
    <row r="149" spans="1:65" s="2" customFormat="1" ht="24.2" customHeight="1" x14ac:dyDescent="0.2">
      <c r="A149" s="32"/>
      <c r="B149" s="144"/>
      <c r="C149" s="145" t="s">
        <v>197</v>
      </c>
      <c r="D149" s="145" t="s">
        <v>157</v>
      </c>
      <c r="E149" s="146" t="s">
        <v>198</v>
      </c>
      <c r="F149" s="147" t="s">
        <v>199</v>
      </c>
      <c r="G149" s="148" t="s">
        <v>200</v>
      </c>
      <c r="H149" s="149">
        <v>80</v>
      </c>
      <c r="I149" s="150"/>
      <c r="J149" s="151">
        <f>ROUND(I149*H149,0)</f>
        <v>0</v>
      </c>
      <c r="K149" s="147" t="s">
        <v>161</v>
      </c>
      <c r="L149" s="33"/>
      <c r="M149" s="152" t="s">
        <v>1</v>
      </c>
      <c r="N149" s="153" t="s">
        <v>42</v>
      </c>
      <c r="O149" s="58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6" t="s">
        <v>162</v>
      </c>
      <c r="AT149" s="156" t="s">
        <v>157</v>
      </c>
      <c r="AU149" s="156" t="s">
        <v>86</v>
      </c>
      <c r="AY149" s="17" t="s">
        <v>154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7" t="s">
        <v>8</v>
      </c>
      <c r="BK149" s="157">
        <f>ROUND(I149*H149,0)</f>
        <v>0</v>
      </c>
      <c r="BL149" s="17" t="s">
        <v>162</v>
      </c>
      <c r="BM149" s="156" t="s">
        <v>201</v>
      </c>
    </row>
    <row r="150" spans="1:65" s="13" customFormat="1" ht="11.25" x14ac:dyDescent="0.2">
      <c r="B150" s="158"/>
      <c r="D150" s="159" t="s">
        <v>164</v>
      </c>
      <c r="E150" s="160" t="s">
        <v>1</v>
      </c>
      <c r="F150" s="161" t="s">
        <v>202</v>
      </c>
      <c r="H150" s="162">
        <v>80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164</v>
      </c>
      <c r="AU150" s="160" t="s">
        <v>86</v>
      </c>
      <c r="AV150" s="13" t="s">
        <v>86</v>
      </c>
      <c r="AW150" s="13" t="s">
        <v>33</v>
      </c>
      <c r="AX150" s="13" t="s">
        <v>8</v>
      </c>
      <c r="AY150" s="160" t="s">
        <v>154</v>
      </c>
    </row>
    <row r="151" spans="1:65" s="2" customFormat="1" ht="16.5" customHeight="1" x14ac:dyDescent="0.2">
      <c r="A151" s="32"/>
      <c r="B151" s="144"/>
      <c r="C151" s="175" t="s">
        <v>203</v>
      </c>
      <c r="D151" s="175" t="s">
        <v>204</v>
      </c>
      <c r="E151" s="176" t="s">
        <v>205</v>
      </c>
      <c r="F151" s="177" t="s">
        <v>206</v>
      </c>
      <c r="G151" s="178" t="s">
        <v>207</v>
      </c>
      <c r="H151" s="179">
        <v>2</v>
      </c>
      <c r="I151" s="180"/>
      <c r="J151" s="181">
        <f>ROUND(I151*H151,0)</f>
        <v>0</v>
      </c>
      <c r="K151" s="177" t="s">
        <v>161</v>
      </c>
      <c r="L151" s="182"/>
      <c r="M151" s="183" t="s">
        <v>1</v>
      </c>
      <c r="N151" s="184" t="s">
        <v>42</v>
      </c>
      <c r="O151" s="58"/>
      <c r="P151" s="154">
        <f>O151*H151</f>
        <v>0</v>
      </c>
      <c r="Q151" s="154">
        <v>1E-3</v>
      </c>
      <c r="R151" s="154">
        <f>Q151*H151</f>
        <v>2E-3</v>
      </c>
      <c r="S151" s="154">
        <v>0</v>
      </c>
      <c r="T151" s="155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6" t="s">
        <v>208</v>
      </c>
      <c r="AT151" s="156" t="s">
        <v>204</v>
      </c>
      <c r="AU151" s="156" t="s">
        <v>86</v>
      </c>
      <c r="AY151" s="17" t="s">
        <v>154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7" t="s">
        <v>8</v>
      </c>
      <c r="BK151" s="157">
        <f>ROUND(I151*H151,0)</f>
        <v>0</v>
      </c>
      <c r="BL151" s="17" t="s">
        <v>162</v>
      </c>
      <c r="BM151" s="156" t="s">
        <v>209</v>
      </c>
    </row>
    <row r="152" spans="1:65" s="13" customFormat="1" ht="11.25" x14ac:dyDescent="0.2">
      <c r="B152" s="158"/>
      <c r="D152" s="159" t="s">
        <v>164</v>
      </c>
      <c r="E152" s="160" t="s">
        <v>1</v>
      </c>
      <c r="F152" s="161" t="s">
        <v>210</v>
      </c>
      <c r="H152" s="162">
        <v>2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164</v>
      </c>
      <c r="AU152" s="160" t="s">
        <v>86</v>
      </c>
      <c r="AV152" s="13" t="s">
        <v>86</v>
      </c>
      <c r="AW152" s="13" t="s">
        <v>33</v>
      </c>
      <c r="AX152" s="13" t="s">
        <v>8</v>
      </c>
      <c r="AY152" s="160" t="s">
        <v>154</v>
      </c>
    </row>
    <row r="153" spans="1:65" s="2" customFormat="1" ht="24.2" customHeight="1" x14ac:dyDescent="0.2">
      <c r="A153" s="32"/>
      <c r="B153" s="144"/>
      <c r="C153" s="145" t="s">
        <v>211</v>
      </c>
      <c r="D153" s="145" t="s">
        <v>157</v>
      </c>
      <c r="E153" s="146" t="s">
        <v>212</v>
      </c>
      <c r="F153" s="147" t="s">
        <v>213</v>
      </c>
      <c r="G153" s="148" t="s">
        <v>200</v>
      </c>
      <c r="H153" s="149">
        <v>135</v>
      </c>
      <c r="I153" s="150"/>
      <c r="J153" s="151">
        <f>ROUND(I153*H153,0)</f>
        <v>0</v>
      </c>
      <c r="K153" s="147" t="s">
        <v>161</v>
      </c>
      <c r="L153" s="33"/>
      <c r="M153" s="152" t="s">
        <v>1</v>
      </c>
      <c r="N153" s="153" t="s">
        <v>42</v>
      </c>
      <c r="O153" s="58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6" t="s">
        <v>162</v>
      </c>
      <c r="AT153" s="156" t="s">
        <v>157</v>
      </c>
      <c r="AU153" s="156" t="s">
        <v>86</v>
      </c>
      <c r="AY153" s="17" t="s">
        <v>154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7" t="s">
        <v>8</v>
      </c>
      <c r="BK153" s="157">
        <f>ROUND(I153*H153,0)</f>
        <v>0</v>
      </c>
      <c r="BL153" s="17" t="s">
        <v>162</v>
      </c>
      <c r="BM153" s="156" t="s">
        <v>214</v>
      </c>
    </row>
    <row r="154" spans="1:65" s="13" customFormat="1" ht="11.25" x14ac:dyDescent="0.2">
      <c r="B154" s="158"/>
      <c r="D154" s="159" t="s">
        <v>164</v>
      </c>
      <c r="E154" s="160" t="s">
        <v>1</v>
      </c>
      <c r="F154" s="161" t="s">
        <v>215</v>
      </c>
      <c r="H154" s="162">
        <v>135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164</v>
      </c>
      <c r="AU154" s="160" t="s">
        <v>86</v>
      </c>
      <c r="AV154" s="13" t="s">
        <v>86</v>
      </c>
      <c r="AW154" s="13" t="s">
        <v>33</v>
      </c>
      <c r="AX154" s="13" t="s">
        <v>8</v>
      </c>
      <c r="AY154" s="160" t="s">
        <v>154</v>
      </c>
    </row>
    <row r="155" spans="1:65" s="2" customFormat="1" ht="16.5" customHeight="1" x14ac:dyDescent="0.2">
      <c r="A155" s="32"/>
      <c r="B155" s="144"/>
      <c r="C155" s="145" t="s">
        <v>216</v>
      </c>
      <c r="D155" s="145" t="s">
        <v>157</v>
      </c>
      <c r="E155" s="146" t="s">
        <v>217</v>
      </c>
      <c r="F155" s="147" t="s">
        <v>218</v>
      </c>
      <c r="G155" s="148" t="s">
        <v>200</v>
      </c>
      <c r="H155" s="149">
        <v>80</v>
      </c>
      <c r="I155" s="150"/>
      <c r="J155" s="151">
        <f>ROUND(I155*H155,0)</f>
        <v>0</v>
      </c>
      <c r="K155" s="147" t="s">
        <v>161</v>
      </c>
      <c r="L155" s="33"/>
      <c r="M155" s="152" t="s">
        <v>1</v>
      </c>
      <c r="N155" s="153" t="s">
        <v>42</v>
      </c>
      <c r="O155" s="58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6" t="s">
        <v>162</v>
      </c>
      <c r="AT155" s="156" t="s">
        <v>157</v>
      </c>
      <c r="AU155" s="156" t="s">
        <v>86</v>
      </c>
      <c r="AY155" s="17" t="s">
        <v>154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7" t="s">
        <v>8</v>
      </c>
      <c r="BK155" s="157">
        <f>ROUND(I155*H155,0)</f>
        <v>0</v>
      </c>
      <c r="BL155" s="17" t="s">
        <v>162</v>
      </c>
      <c r="BM155" s="156" t="s">
        <v>219</v>
      </c>
    </row>
    <row r="156" spans="1:65" s="13" customFormat="1" ht="11.25" x14ac:dyDescent="0.2">
      <c r="B156" s="158"/>
      <c r="D156" s="159" t="s">
        <v>164</v>
      </c>
      <c r="E156" s="160" t="s">
        <v>1</v>
      </c>
      <c r="F156" s="161" t="s">
        <v>220</v>
      </c>
      <c r="H156" s="162">
        <v>80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164</v>
      </c>
      <c r="AU156" s="160" t="s">
        <v>86</v>
      </c>
      <c r="AV156" s="13" t="s">
        <v>86</v>
      </c>
      <c r="AW156" s="13" t="s">
        <v>33</v>
      </c>
      <c r="AX156" s="13" t="s">
        <v>8</v>
      </c>
      <c r="AY156" s="160" t="s">
        <v>154</v>
      </c>
    </row>
    <row r="157" spans="1:65" s="2" customFormat="1" ht="24.2" customHeight="1" x14ac:dyDescent="0.2">
      <c r="A157" s="32"/>
      <c r="B157" s="144"/>
      <c r="C157" s="145" t="s">
        <v>221</v>
      </c>
      <c r="D157" s="145" t="s">
        <v>157</v>
      </c>
      <c r="E157" s="146" t="s">
        <v>222</v>
      </c>
      <c r="F157" s="147" t="s">
        <v>223</v>
      </c>
      <c r="G157" s="148" t="s">
        <v>200</v>
      </c>
      <c r="H157" s="149">
        <v>80</v>
      </c>
      <c r="I157" s="150"/>
      <c r="J157" s="151">
        <f>ROUND(I157*H157,0)</f>
        <v>0</v>
      </c>
      <c r="K157" s="147" t="s">
        <v>161</v>
      </c>
      <c r="L157" s="33"/>
      <c r="M157" s="152" t="s">
        <v>1</v>
      </c>
      <c r="N157" s="153" t="s">
        <v>42</v>
      </c>
      <c r="O157" s="58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6" t="s">
        <v>162</v>
      </c>
      <c r="AT157" s="156" t="s">
        <v>157</v>
      </c>
      <c r="AU157" s="156" t="s">
        <v>86</v>
      </c>
      <c r="AY157" s="17" t="s">
        <v>154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7" t="s">
        <v>8</v>
      </c>
      <c r="BK157" s="157">
        <f>ROUND(I157*H157,0)</f>
        <v>0</v>
      </c>
      <c r="BL157" s="17" t="s">
        <v>162</v>
      </c>
      <c r="BM157" s="156" t="s">
        <v>224</v>
      </c>
    </row>
    <row r="158" spans="1:65" s="13" customFormat="1" ht="11.25" x14ac:dyDescent="0.2">
      <c r="B158" s="158"/>
      <c r="D158" s="159" t="s">
        <v>164</v>
      </c>
      <c r="E158" s="160" t="s">
        <v>1</v>
      </c>
      <c r="F158" s="161" t="s">
        <v>225</v>
      </c>
      <c r="H158" s="162">
        <v>80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164</v>
      </c>
      <c r="AU158" s="160" t="s">
        <v>86</v>
      </c>
      <c r="AV158" s="13" t="s">
        <v>86</v>
      </c>
      <c r="AW158" s="13" t="s">
        <v>33</v>
      </c>
      <c r="AX158" s="13" t="s">
        <v>8</v>
      </c>
      <c r="AY158" s="160" t="s">
        <v>154</v>
      </c>
    </row>
    <row r="159" spans="1:65" s="2" customFormat="1" ht="16.5" customHeight="1" x14ac:dyDescent="0.2">
      <c r="A159" s="32"/>
      <c r="B159" s="144"/>
      <c r="C159" s="175" t="s">
        <v>226</v>
      </c>
      <c r="D159" s="175" t="s">
        <v>204</v>
      </c>
      <c r="E159" s="176" t="s">
        <v>227</v>
      </c>
      <c r="F159" s="177" t="s">
        <v>228</v>
      </c>
      <c r="G159" s="178" t="s">
        <v>192</v>
      </c>
      <c r="H159" s="179">
        <v>24</v>
      </c>
      <c r="I159" s="180"/>
      <c r="J159" s="181">
        <f>ROUND(I159*H159,0)</f>
        <v>0</v>
      </c>
      <c r="K159" s="177" t="s">
        <v>161</v>
      </c>
      <c r="L159" s="182"/>
      <c r="M159" s="183" t="s">
        <v>1</v>
      </c>
      <c r="N159" s="184" t="s">
        <v>42</v>
      </c>
      <c r="O159" s="58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6" t="s">
        <v>208</v>
      </c>
      <c r="AT159" s="156" t="s">
        <v>204</v>
      </c>
      <c r="AU159" s="156" t="s">
        <v>86</v>
      </c>
      <c r="AY159" s="17" t="s">
        <v>154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7" t="s">
        <v>8</v>
      </c>
      <c r="BK159" s="157">
        <f>ROUND(I159*H159,0)</f>
        <v>0</v>
      </c>
      <c r="BL159" s="17" t="s">
        <v>162</v>
      </c>
      <c r="BM159" s="156" t="s">
        <v>229</v>
      </c>
    </row>
    <row r="160" spans="1:65" s="13" customFormat="1" ht="11.25" x14ac:dyDescent="0.2">
      <c r="B160" s="158"/>
      <c r="D160" s="159" t="s">
        <v>164</v>
      </c>
      <c r="E160" s="160" t="s">
        <v>1</v>
      </c>
      <c r="F160" s="161" t="s">
        <v>230</v>
      </c>
      <c r="H160" s="162">
        <v>24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164</v>
      </c>
      <c r="AU160" s="160" t="s">
        <v>86</v>
      </c>
      <c r="AV160" s="13" t="s">
        <v>86</v>
      </c>
      <c r="AW160" s="13" t="s">
        <v>33</v>
      </c>
      <c r="AX160" s="13" t="s">
        <v>77</v>
      </c>
      <c r="AY160" s="160" t="s">
        <v>154</v>
      </c>
    </row>
    <row r="161" spans="1:65" s="14" customFormat="1" ht="11.25" x14ac:dyDescent="0.2">
      <c r="B161" s="167"/>
      <c r="D161" s="159" t="s">
        <v>164</v>
      </c>
      <c r="E161" s="168" t="s">
        <v>1</v>
      </c>
      <c r="F161" s="169" t="s">
        <v>166</v>
      </c>
      <c r="H161" s="170">
        <v>24</v>
      </c>
      <c r="I161" s="171"/>
      <c r="L161" s="167"/>
      <c r="M161" s="172"/>
      <c r="N161" s="173"/>
      <c r="O161" s="173"/>
      <c r="P161" s="173"/>
      <c r="Q161" s="173"/>
      <c r="R161" s="173"/>
      <c r="S161" s="173"/>
      <c r="T161" s="174"/>
      <c r="AT161" s="168" t="s">
        <v>164</v>
      </c>
      <c r="AU161" s="168" t="s">
        <v>86</v>
      </c>
      <c r="AV161" s="14" t="s">
        <v>167</v>
      </c>
      <c r="AW161" s="14" t="s">
        <v>33</v>
      </c>
      <c r="AX161" s="14" t="s">
        <v>8</v>
      </c>
      <c r="AY161" s="168" t="s">
        <v>154</v>
      </c>
    </row>
    <row r="162" spans="1:65" s="12" customFormat="1" ht="22.9" customHeight="1" x14ac:dyDescent="0.2">
      <c r="B162" s="131"/>
      <c r="D162" s="132" t="s">
        <v>76</v>
      </c>
      <c r="E162" s="142" t="s">
        <v>231</v>
      </c>
      <c r="F162" s="142" t="s">
        <v>232</v>
      </c>
      <c r="I162" s="134"/>
      <c r="J162" s="143">
        <f>BK162</f>
        <v>0</v>
      </c>
      <c r="L162" s="131"/>
      <c r="M162" s="136"/>
      <c r="N162" s="137"/>
      <c r="O162" s="137"/>
      <c r="P162" s="138">
        <f>SUM(P163:P168)</f>
        <v>0</v>
      </c>
      <c r="Q162" s="137"/>
      <c r="R162" s="138">
        <f>SUM(R163:R168)</f>
        <v>0</v>
      </c>
      <c r="S162" s="137"/>
      <c r="T162" s="139">
        <f>SUM(T163:T168)</f>
        <v>0</v>
      </c>
      <c r="AR162" s="132" t="s">
        <v>8</v>
      </c>
      <c r="AT162" s="140" t="s">
        <v>76</v>
      </c>
      <c r="AU162" s="140" t="s">
        <v>8</v>
      </c>
      <c r="AY162" s="132" t="s">
        <v>154</v>
      </c>
      <c r="BK162" s="141">
        <f>SUM(BK163:BK168)</f>
        <v>0</v>
      </c>
    </row>
    <row r="163" spans="1:65" s="2" customFormat="1" ht="21.75" customHeight="1" x14ac:dyDescent="0.2">
      <c r="A163" s="32"/>
      <c r="B163" s="144"/>
      <c r="C163" s="145" t="s">
        <v>233</v>
      </c>
      <c r="D163" s="145" t="s">
        <v>157</v>
      </c>
      <c r="E163" s="146" t="s">
        <v>234</v>
      </c>
      <c r="F163" s="147" t="s">
        <v>235</v>
      </c>
      <c r="G163" s="148" t="s">
        <v>200</v>
      </c>
      <c r="H163" s="149">
        <v>135</v>
      </c>
      <c r="I163" s="150"/>
      <c r="J163" s="151">
        <f>ROUND(I163*H163,0)</f>
        <v>0</v>
      </c>
      <c r="K163" s="147" t="s">
        <v>161</v>
      </c>
      <c r="L163" s="33"/>
      <c r="M163" s="152" t="s">
        <v>1</v>
      </c>
      <c r="N163" s="153" t="s">
        <v>42</v>
      </c>
      <c r="O163" s="58"/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6" t="s">
        <v>162</v>
      </c>
      <c r="AT163" s="156" t="s">
        <v>157</v>
      </c>
      <c r="AU163" s="156" t="s">
        <v>86</v>
      </c>
      <c r="AY163" s="17" t="s">
        <v>154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7" t="s">
        <v>8</v>
      </c>
      <c r="BK163" s="157">
        <f>ROUND(I163*H163,0)</f>
        <v>0</v>
      </c>
      <c r="BL163" s="17" t="s">
        <v>162</v>
      </c>
      <c r="BM163" s="156" t="s">
        <v>236</v>
      </c>
    </row>
    <row r="164" spans="1:65" s="13" customFormat="1" ht="11.25" x14ac:dyDescent="0.2">
      <c r="B164" s="158"/>
      <c r="D164" s="159" t="s">
        <v>164</v>
      </c>
      <c r="E164" s="160" t="s">
        <v>1</v>
      </c>
      <c r="F164" s="161" t="s">
        <v>215</v>
      </c>
      <c r="H164" s="162">
        <v>135</v>
      </c>
      <c r="I164" s="163"/>
      <c r="L164" s="158"/>
      <c r="M164" s="164"/>
      <c r="N164" s="165"/>
      <c r="O164" s="165"/>
      <c r="P164" s="165"/>
      <c r="Q164" s="165"/>
      <c r="R164" s="165"/>
      <c r="S164" s="165"/>
      <c r="T164" s="166"/>
      <c r="AT164" s="160" t="s">
        <v>164</v>
      </c>
      <c r="AU164" s="160" t="s">
        <v>86</v>
      </c>
      <c r="AV164" s="13" t="s">
        <v>86</v>
      </c>
      <c r="AW164" s="13" t="s">
        <v>33</v>
      </c>
      <c r="AX164" s="13" t="s">
        <v>8</v>
      </c>
      <c r="AY164" s="160" t="s">
        <v>154</v>
      </c>
    </row>
    <row r="165" spans="1:65" s="2" customFormat="1" ht="24.2" customHeight="1" x14ac:dyDescent="0.2">
      <c r="A165" s="32"/>
      <c r="B165" s="144"/>
      <c r="C165" s="145" t="s">
        <v>237</v>
      </c>
      <c r="D165" s="145" t="s">
        <v>157</v>
      </c>
      <c r="E165" s="146" t="s">
        <v>238</v>
      </c>
      <c r="F165" s="147" t="s">
        <v>239</v>
      </c>
      <c r="G165" s="148" t="s">
        <v>200</v>
      </c>
      <c r="H165" s="149">
        <v>135</v>
      </c>
      <c r="I165" s="150"/>
      <c r="J165" s="151">
        <f>ROUND(I165*H165,0)</f>
        <v>0</v>
      </c>
      <c r="K165" s="147" t="s">
        <v>161</v>
      </c>
      <c r="L165" s="33"/>
      <c r="M165" s="152" t="s">
        <v>1</v>
      </c>
      <c r="N165" s="153" t="s">
        <v>42</v>
      </c>
      <c r="O165" s="58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6" t="s">
        <v>162</v>
      </c>
      <c r="AT165" s="156" t="s">
        <v>157</v>
      </c>
      <c r="AU165" s="156" t="s">
        <v>86</v>
      </c>
      <c r="AY165" s="17" t="s">
        <v>154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7" t="s">
        <v>8</v>
      </c>
      <c r="BK165" s="157">
        <f>ROUND(I165*H165,0)</f>
        <v>0</v>
      </c>
      <c r="BL165" s="17" t="s">
        <v>162</v>
      </c>
      <c r="BM165" s="156" t="s">
        <v>240</v>
      </c>
    </row>
    <row r="166" spans="1:65" s="13" customFormat="1" ht="11.25" x14ac:dyDescent="0.2">
      <c r="B166" s="158"/>
      <c r="D166" s="159" t="s">
        <v>164</v>
      </c>
      <c r="E166" s="160" t="s">
        <v>1</v>
      </c>
      <c r="F166" s="161" t="s">
        <v>215</v>
      </c>
      <c r="H166" s="162">
        <v>135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164</v>
      </c>
      <c r="AU166" s="160" t="s">
        <v>86</v>
      </c>
      <c r="AV166" s="13" t="s">
        <v>86</v>
      </c>
      <c r="AW166" s="13" t="s">
        <v>33</v>
      </c>
      <c r="AX166" s="13" t="s">
        <v>8</v>
      </c>
      <c r="AY166" s="160" t="s">
        <v>154</v>
      </c>
    </row>
    <row r="167" spans="1:65" s="2" customFormat="1" ht="24.2" customHeight="1" x14ac:dyDescent="0.2">
      <c r="A167" s="32"/>
      <c r="B167" s="144"/>
      <c r="C167" s="145" t="s">
        <v>241</v>
      </c>
      <c r="D167" s="145" t="s">
        <v>157</v>
      </c>
      <c r="E167" s="146" t="s">
        <v>242</v>
      </c>
      <c r="F167" s="147" t="s">
        <v>243</v>
      </c>
      <c r="G167" s="148" t="s">
        <v>200</v>
      </c>
      <c r="H167" s="149">
        <v>135</v>
      </c>
      <c r="I167" s="150"/>
      <c r="J167" s="151">
        <f>ROUND(I167*H167,0)</f>
        <v>0</v>
      </c>
      <c r="K167" s="147" t="s">
        <v>161</v>
      </c>
      <c r="L167" s="33"/>
      <c r="M167" s="152" t="s">
        <v>1</v>
      </c>
      <c r="N167" s="153" t="s">
        <v>42</v>
      </c>
      <c r="O167" s="58"/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6" t="s">
        <v>162</v>
      </c>
      <c r="AT167" s="156" t="s">
        <v>157</v>
      </c>
      <c r="AU167" s="156" t="s">
        <v>86</v>
      </c>
      <c r="AY167" s="17" t="s">
        <v>154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7" t="s">
        <v>8</v>
      </c>
      <c r="BK167" s="157">
        <f>ROUND(I167*H167,0)</f>
        <v>0</v>
      </c>
      <c r="BL167" s="17" t="s">
        <v>162</v>
      </c>
      <c r="BM167" s="156" t="s">
        <v>244</v>
      </c>
    </row>
    <row r="168" spans="1:65" s="13" customFormat="1" ht="11.25" x14ac:dyDescent="0.2">
      <c r="B168" s="158"/>
      <c r="D168" s="159" t="s">
        <v>164</v>
      </c>
      <c r="E168" s="160" t="s">
        <v>1</v>
      </c>
      <c r="F168" s="161" t="s">
        <v>215</v>
      </c>
      <c r="H168" s="162">
        <v>135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164</v>
      </c>
      <c r="AU168" s="160" t="s">
        <v>86</v>
      </c>
      <c r="AV168" s="13" t="s">
        <v>86</v>
      </c>
      <c r="AW168" s="13" t="s">
        <v>33</v>
      </c>
      <c r="AX168" s="13" t="s">
        <v>8</v>
      </c>
      <c r="AY168" s="160" t="s">
        <v>154</v>
      </c>
    </row>
    <row r="169" spans="1:65" s="12" customFormat="1" ht="22.9" customHeight="1" x14ac:dyDescent="0.2">
      <c r="B169" s="131"/>
      <c r="D169" s="132" t="s">
        <v>76</v>
      </c>
      <c r="E169" s="142" t="s">
        <v>156</v>
      </c>
      <c r="F169" s="142" t="s">
        <v>245</v>
      </c>
      <c r="I169" s="134"/>
      <c r="J169" s="143">
        <f>BK169</f>
        <v>0</v>
      </c>
      <c r="L169" s="131"/>
      <c r="M169" s="136"/>
      <c r="N169" s="137"/>
      <c r="O169" s="137"/>
      <c r="P169" s="138">
        <f>SUM(P170:P171)</f>
        <v>0</v>
      </c>
      <c r="Q169" s="137"/>
      <c r="R169" s="138">
        <f>SUM(R170:R171)</f>
        <v>6.3112500000000002E-2</v>
      </c>
      <c r="S169" s="137"/>
      <c r="T169" s="139">
        <f>SUM(T170:T171)</f>
        <v>0</v>
      </c>
      <c r="AR169" s="132" t="s">
        <v>8</v>
      </c>
      <c r="AT169" s="140" t="s">
        <v>76</v>
      </c>
      <c r="AU169" s="140" t="s">
        <v>8</v>
      </c>
      <c r="AY169" s="132" t="s">
        <v>154</v>
      </c>
      <c r="BK169" s="141">
        <f>SUM(BK170:BK171)</f>
        <v>0</v>
      </c>
    </row>
    <row r="170" spans="1:65" s="2" customFormat="1" ht="24.2" customHeight="1" x14ac:dyDescent="0.2">
      <c r="A170" s="32"/>
      <c r="B170" s="144"/>
      <c r="C170" s="145" t="s">
        <v>246</v>
      </c>
      <c r="D170" s="145" t="s">
        <v>157</v>
      </c>
      <c r="E170" s="146" t="s">
        <v>247</v>
      </c>
      <c r="F170" s="147" t="s">
        <v>248</v>
      </c>
      <c r="G170" s="148" t="s">
        <v>200</v>
      </c>
      <c r="H170" s="149">
        <v>135</v>
      </c>
      <c r="I170" s="150"/>
      <c r="J170" s="151">
        <f>ROUND(I170*H170,0)</f>
        <v>0</v>
      </c>
      <c r="K170" s="147" t="s">
        <v>161</v>
      </c>
      <c r="L170" s="33"/>
      <c r="M170" s="152" t="s">
        <v>1</v>
      </c>
      <c r="N170" s="153" t="s">
        <v>42</v>
      </c>
      <c r="O170" s="58"/>
      <c r="P170" s="154">
        <f>O170*H170</f>
        <v>0</v>
      </c>
      <c r="Q170" s="154">
        <v>4.6749999999999998E-4</v>
      </c>
      <c r="R170" s="154">
        <f>Q170*H170</f>
        <v>6.3112500000000002E-2</v>
      </c>
      <c r="S170" s="154">
        <v>0</v>
      </c>
      <c r="T170" s="155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6" t="s">
        <v>162</v>
      </c>
      <c r="AT170" s="156" t="s">
        <v>157</v>
      </c>
      <c r="AU170" s="156" t="s">
        <v>86</v>
      </c>
      <c r="AY170" s="17" t="s">
        <v>154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7" t="s">
        <v>8</v>
      </c>
      <c r="BK170" s="157">
        <f>ROUND(I170*H170,0)</f>
        <v>0</v>
      </c>
      <c r="BL170" s="17" t="s">
        <v>162</v>
      </c>
      <c r="BM170" s="156" t="s">
        <v>249</v>
      </c>
    </row>
    <row r="171" spans="1:65" s="13" customFormat="1" ht="11.25" x14ac:dyDescent="0.2">
      <c r="B171" s="158"/>
      <c r="D171" s="159" t="s">
        <v>164</v>
      </c>
      <c r="E171" s="160" t="s">
        <v>1</v>
      </c>
      <c r="F171" s="161" t="s">
        <v>215</v>
      </c>
      <c r="H171" s="162">
        <v>135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164</v>
      </c>
      <c r="AU171" s="160" t="s">
        <v>86</v>
      </c>
      <c r="AV171" s="13" t="s">
        <v>86</v>
      </c>
      <c r="AW171" s="13" t="s">
        <v>33</v>
      </c>
      <c r="AX171" s="13" t="s">
        <v>8</v>
      </c>
      <c r="AY171" s="160" t="s">
        <v>154</v>
      </c>
    </row>
    <row r="172" spans="1:65" s="12" customFormat="1" ht="22.9" customHeight="1" x14ac:dyDescent="0.2">
      <c r="B172" s="131"/>
      <c r="D172" s="132" t="s">
        <v>76</v>
      </c>
      <c r="E172" s="142" t="s">
        <v>250</v>
      </c>
      <c r="F172" s="142" t="s">
        <v>251</v>
      </c>
      <c r="I172" s="134"/>
      <c r="J172" s="143">
        <f>BK172</f>
        <v>0</v>
      </c>
      <c r="L172" s="131"/>
      <c r="M172" s="136"/>
      <c r="N172" s="137"/>
      <c r="O172" s="137"/>
      <c r="P172" s="138">
        <f>P173</f>
        <v>0</v>
      </c>
      <c r="Q172" s="137"/>
      <c r="R172" s="138">
        <f>R173</f>
        <v>0</v>
      </c>
      <c r="S172" s="137"/>
      <c r="T172" s="139">
        <f>T173</f>
        <v>0</v>
      </c>
      <c r="AR172" s="132" t="s">
        <v>8</v>
      </c>
      <c r="AT172" s="140" t="s">
        <v>76</v>
      </c>
      <c r="AU172" s="140" t="s">
        <v>8</v>
      </c>
      <c r="AY172" s="132" t="s">
        <v>154</v>
      </c>
      <c r="BK172" s="141">
        <f>BK173</f>
        <v>0</v>
      </c>
    </row>
    <row r="173" spans="1:65" s="2" customFormat="1" ht="33" customHeight="1" x14ac:dyDescent="0.2">
      <c r="A173" s="32"/>
      <c r="B173" s="144"/>
      <c r="C173" s="145" t="s">
        <v>252</v>
      </c>
      <c r="D173" s="145" t="s">
        <v>157</v>
      </c>
      <c r="E173" s="146" t="s">
        <v>253</v>
      </c>
      <c r="F173" s="147" t="s">
        <v>254</v>
      </c>
      <c r="G173" s="148" t="s">
        <v>192</v>
      </c>
      <c r="H173" s="149">
        <v>0.06</v>
      </c>
      <c r="I173" s="150"/>
      <c r="J173" s="151">
        <f>ROUND(I173*H173,0)</f>
        <v>0</v>
      </c>
      <c r="K173" s="147" t="s">
        <v>161</v>
      </c>
      <c r="L173" s="33"/>
      <c r="M173" s="185" t="s">
        <v>1</v>
      </c>
      <c r="N173" s="186" t="s">
        <v>42</v>
      </c>
      <c r="O173" s="187"/>
      <c r="P173" s="188">
        <f>O173*H173</f>
        <v>0</v>
      </c>
      <c r="Q173" s="188">
        <v>0</v>
      </c>
      <c r="R173" s="188">
        <f>Q173*H173</f>
        <v>0</v>
      </c>
      <c r="S173" s="188">
        <v>0</v>
      </c>
      <c r="T173" s="189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6" t="s">
        <v>162</v>
      </c>
      <c r="AT173" s="156" t="s">
        <v>157</v>
      </c>
      <c r="AU173" s="156" t="s">
        <v>86</v>
      </c>
      <c r="AY173" s="17" t="s">
        <v>154</v>
      </c>
      <c r="BE173" s="157">
        <f>IF(N173="základní",J173,0)</f>
        <v>0</v>
      </c>
      <c r="BF173" s="157">
        <f>IF(N173="snížená",J173,0)</f>
        <v>0</v>
      </c>
      <c r="BG173" s="157">
        <f>IF(N173="zákl. přenesená",J173,0)</f>
        <v>0</v>
      </c>
      <c r="BH173" s="157">
        <f>IF(N173="sníž. přenesená",J173,0)</f>
        <v>0</v>
      </c>
      <c r="BI173" s="157">
        <f>IF(N173="nulová",J173,0)</f>
        <v>0</v>
      </c>
      <c r="BJ173" s="17" t="s">
        <v>8</v>
      </c>
      <c r="BK173" s="157">
        <f>ROUND(I173*H173,0)</f>
        <v>0</v>
      </c>
      <c r="BL173" s="17" t="s">
        <v>162</v>
      </c>
      <c r="BM173" s="156" t="s">
        <v>255</v>
      </c>
    </row>
    <row r="174" spans="1:65" s="2" customFormat="1" ht="6.95" customHeight="1" x14ac:dyDescent="0.2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0:K17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2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88</v>
      </c>
      <c r="AZ2" s="93" t="s">
        <v>256</v>
      </c>
      <c r="BA2" s="93" t="s">
        <v>257</v>
      </c>
      <c r="BB2" s="93" t="s">
        <v>1</v>
      </c>
      <c r="BC2" s="93" t="s">
        <v>258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118</v>
      </c>
      <c r="BA3" s="93" t="s">
        <v>119</v>
      </c>
      <c r="BB3" s="93" t="s">
        <v>1</v>
      </c>
      <c r="BC3" s="93" t="s">
        <v>259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260</v>
      </c>
      <c r="BA4" s="93" t="s">
        <v>261</v>
      </c>
      <c r="BB4" s="93" t="s">
        <v>1</v>
      </c>
      <c r="BC4" s="93" t="s">
        <v>259</v>
      </c>
      <c r="BD4" s="93" t="s">
        <v>86</v>
      </c>
    </row>
    <row r="5" spans="1:56" s="1" customFormat="1" ht="6.95" customHeight="1" x14ac:dyDescent="0.2">
      <c r="B5" s="20"/>
      <c r="L5" s="20"/>
      <c r="AZ5" s="93" t="s">
        <v>121</v>
      </c>
      <c r="BA5" s="93" t="s">
        <v>122</v>
      </c>
      <c r="BB5" s="93" t="s">
        <v>1</v>
      </c>
      <c r="BC5" s="93" t="s">
        <v>262</v>
      </c>
      <c r="BD5" s="93" t="s">
        <v>86</v>
      </c>
    </row>
    <row r="6" spans="1:56" s="1" customFormat="1" ht="12" customHeight="1" x14ac:dyDescent="0.2">
      <c r="B6" s="20"/>
      <c r="D6" s="27" t="s">
        <v>17</v>
      </c>
      <c r="L6" s="20"/>
      <c r="AZ6" s="93" t="s">
        <v>125</v>
      </c>
      <c r="BA6" s="93" t="s">
        <v>126</v>
      </c>
      <c r="BB6" s="93" t="s">
        <v>1</v>
      </c>
      <c r="BC6" s="93" t="s">
        <v>262</v>
      </c>
      <c r="BD6" s="93" t="s">
        <v>86</v>
      </c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263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ROUND(J123,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ROUND((SUM(BE123:BE341)),  0)</f>
        <v>0</v>
      </c>
      <c r="G33" s="32"/>
      <c r="H33" s="32"/>
      <c r="I33" s="101">
        <v>0.21</v>
      </c>
      <c r="J33" s="100">
        <f>ROUND(((SUM(BE123:BE341))*I33),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ROUND((SUM(BF123:BF341)),  0)</f>
        <v>0</v>
      </c>
      <c r="G34" s="32"/>
      <c r="H34" s="32"/>
      <c r="I34" s="101">
        <v>0.12</v>
      </c>
      <c r="J34" s="100">
        <f>ROUND(((SUM(BF123:BF341))*I34),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ROUND((SUM(BG123:BG341)),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ROUND((SUM(BH123:BH341)),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ROUND((SUM(BI123:BI341)),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12 - 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 x14ac:dyDescent="0.2">
      <c r="B99" s="117"/>
      <c r="D99" s="118" t="s">
        <v>264</v>
      </c>
      <c r="E99" s="119"/>
      <c r="F99" s="119"/>
      <c r="G99" s="119"/>
      <c r="H99" s="119"/>
      <c r="I99" s="119"/>
      <c r="J99" s="120">
        <f>J283</f>
        <v>0</v>
      </c>
      <c r="L99" s="117"/>
    </row>
    <row r="100" spans="1:31" s="10" customFormat="1" ht="19.899999999999999" customHeight="1" x14ac:dyDescent="0.2">
      <c r="B100" s="117"/>
      <c r="D100" s="118" t="s">
        <v>137</v>
      </c>
      <c r="E100" s="119"/>
      <c r="F100" s="119"/>
      <c r="G100" s="119"/>
      <c r="H100" s="119"/>
      <c r="I100" s="119"/>
      <c r="J100" s="120">
        <f>J312</f>
        <v>0</v>
      </c>
      <c r="L100" s="117"/>
    </row>
    <row r="101" spans="1:31" s="10" customFormat="1" ht="19.899999999999999" customHeight="1" x14ac:dyDescent="0.2">
      <c r="B101" s="117"/>
      <c r="D101" s="118" t="s">
        <v>138</v>
      </c>
      <c r="E101" s="119"/>
      <c r="F101" s="119"/>
      <c r="G101" s="119"/>
      <c r="H101" s="119"/>
      <c r="I101" s="119"/>
      <c r="J101" s="120">
        <f>J328</f>
        <v>0</v>
      </c>
      <c r="L101" s="117"/>
    </row>
    <row r="102" spans="1:31" s="9" customFormat="1" ht="24.95" customHeight="1" x14ac:dyDescent="0.2">
      <c r="B102" s="113"/>
      <c r="D102" s="114" t="s">
        <v>265</v>
      </c>
      <c r="E102" s="115"/>
      <c r="F102" s="115"/>
      <c r="G102" s="115"/>
      <c r="H102" s="115"/>
      <c r="I102" s="115"/>
      <c r="J102" s="116">
        <f>J330</f>
        <v>0</v>
      </c>
      <c r="L102" s="113"/>
    </row>
    <row r="103" spans="1:31" s="10" customFormat="1" ht="19.899999999999999" customHeight="1" x14ac:dyDescent="0.2">
      <c r="B103" s="117"/>
      <c r="D103" s="118" t="s">
        <v>266</v>
      </c>
      <c r="E103" s="119"/>
      <c r="F103" s="119"/>
      <c r="G103" s="119"/>
      <c r="H103" s="119"/>
      <c r="I103" s="119"/>
      <c r="J103" s="120">
        <f>J331</f>
        <v>0</v>
      </c>
      <c r="L103" s="117"/>
    </row>
    <row r="104" spans="1:31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 x14ac:dyDescent="0.2">
      <c r="A110" s="32"/>
      <c r="B110" s="33"/>
      <c r="C110" s="21" t="s">
        <v>139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17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48" t="str">
        <f>E7</f>
        <v>Sanace skalního svahu u stadionů v Trutnově</v>
      </c>
      <c r="F113" s="249"/>
      <c r="G113" s="249"/>
      <c r="H113" s="249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127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13" t="str">
        <f>E9</f>
        <v>12 - I.etapa - uznatelné náklady</v>
      </c>
      <c r="F115" s="250"/>
      <c r="G115" s="250"/>
      <c r="H115" s="25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21</v>
      </c>
      <c r="D117" s="32"/>
      <c r="E117" s="32"/>
      <c r="F117" s="25" t="str">
        <f>F12</f>
        <v>Trutnov</v>
      </c>
      <c r="G117" s="32"/>
      <c r="H117" s="32"/>
      <c r="I117" s="27" t="s">
        <v>23</v>
      </c>
      <c r="J117" s="55" t="str">
        <f>IF(J12="","",J12)</f>
        <v>11. 7. 2025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 x14ac:dyDescent="0.2">
      <c r="A119" s="32"/>
      <c r="B119" s="33"/>
      <c r="C119" s="27" t="s">
        <v>25</v>
      </c>
      <c r="D119" s="32"/>
      <c r="E119" s="32"/>
      <c r="F119" s="25" t="str">
        <f>E15</f>
        <v>Město Trutnov, Slovanské nám. 165, Trutnov</v>
      </c>
      <c r="G119" s="32"/>
      <c r="H119" s="32"/>
      <c r="I119" s="27" t="s">
        <v>31</v>
      </c>
      <c r="J119" s="30" t="str">
        <f>E21</f>
        <v>ing. Jan Chaloupský, U hřiště 639, Trutnov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 x14ac:dyDescent="0.2">
      <c r="A120" s="32"/>
      <c r="B120" s="33"/>
      <c r="C120" s="27" t="s">
        <v>29</v>
      </c>
      <c r="D120" s="32"/>
      <c r="E120" s="32"/>
      <c r="F120" s="25" t="str">
        <f>IF(E18="","",E18)</f>
        <v>Vyplň údaj</v>
      </c>
      <c r="G120" s="32"/>
      <c r="H120" s="32"/>
      <c r="I120" s="27" t="s">
        <v>34</v>
      </c>
      <c r="J120" s="30" t="str">
        <f>E24</f>
        <v>ing. V. Švehla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1"/>
      <c r="B122" s="122"/>
      <c r="C122" s="123" t="s">
        <v>140</v>
      </c>
      <c r="D122" s="124" t="s">
        <v>62</v>
      </c>
      <c r="E122" s="124" t="s">
        <v>58</v>
      </c>
      <c r="F122" s="124" t="s">
        <v>59</v>
      </c>
      <c r="G122" s="124" t="s">
        <v>141</v>
      </c>
      <c r="H122" s="124" t="s">
        <v>142</v>
      </c>
      <c r="I122" s="124" t="s">
        <v>143</v>
      </c>
      <c r="J122" s="124" t="s">
        <v>131</v>
      </c>
      <c r="K122" s="125" t="s">
        <v>144</v>
      </c>
      <c r="L122" s="126"/>
      <c r="M122" s="62" t="s">
        <v>1</v>
      </c>
      <c r="N122" s="63" t="s">
        <v>41</v>
      </c>
      <c r="O122" s="63" t="s">
        <v>145</v>
      </c>
      <c r="P122" s="63" t="s">
        <v>146</v>
      </c>
      <c r="Q122" s="63" t="s">
        <v>147</v>
      </c>
      <c r="R122" s="63" t="s">
        <v>148</v>
      </c>
      <c r="S122" s="63" t="s">
        <v>149</v>
      </c>
      <c r="T122" s="64" t="s">
        <v>150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 x14ac:dyDescent="0.25">
      <c r="A123" s="32"/>
      <c r="B123" s="33"/>
      <c r="C123" s="69" t="s">
        <v>151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P124+P330</f>
        <v>0</v>
      </c>
      <c r="Q123" s="66"/>
      <c r="R123" s="128">
        <f>R124+R330</f>
        <v>210.82874614074802</v>
      </c>
      <c r="S123" s="66"/>
      <c r="T123" s="129">
        <f>T124+T330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76</v>
      </c>
      <c r="AU123" s="17" t="s">
        <v>133</v>
      </c>
      <c r="BK123" s="130">
        <f>BK124+BK330</f>
        <v>0</v>
      </c>
    </row>
    <row r="124" spans="1:65" s="12" customFormat="1" ht="25.9" customHeight="1" x14ac:dyDescent="0.2">
      <c r="B124" s="131"/>
      <c r="D124" s="132" t="s">
        <v>76</v>
      </c>
      <c r="E124" s="133" t="s">
        <v>152</v>
      </c>
      <c r="F124" s="133" t="s">
        <v>153</v>
      </c>
      <c r="I124" s="134"/>
      <c r="J124" s="135">
        <f>BK124</f>
        <v>0</v>
      </c>
      <c r="L124" s="131"/>
      <c r="M124" s="136"/>
      <c r="N124" s="137"/>
      <c r="O124" s="137"/>
      <c r="P124" s="138">
        <f>P125+P283+P312+P328</f>
        <v>0</v>
      </c>
      <c r="Q124" s="137"/>
      <c r="R124" s="138">
        <f>R125+R283+R312+R328</f>
        <v>210.81923006974802</v>
      </c>
      <c r="S124" s="137"/>
      <c r="T124" s="139">
        <f>T125+T283+T312+T328</f>
        <v>0</v>
      </c>
      <c r="AR124" s="132" t="s">
        <v>8</v>
      </c>
      <c r="AT124" s="140" t="s">
        <v>76</v>
      </c>
      <c r="AU124" s="140" t="s">
        <v>77</v>
      </c>
      <c r="AY124" s="132" t="s">
        <v>154</v>
      </c>
      <c r="BK124" s="141">
        <f>BK125+BK283+BK312+BK328</f>
        <v>0</v>
      </c>
    </row>
    <row r="125" spans="1:65" s="12" customFormat="1" ht="22.9" customHeight="1" x14ac:dyDescent="0.2">
      <c r="B125" s="131"/>
      <c r="D125" s="132" t="s">
        <v>76</v>
      </c>
      <c r="E125" s="142" t="s">
        <v>8</v>
      </c>
      <c r="F125" s="142" t="s">
        <v>155</v>
      </c>
      <c r="I125" s="134"/>
      <c r="J125" s="143">
        <f>BK125</f>
        <v>0</v>
      </c>
      <c r="L125" s="131"/>
      <c r="M125" s="136"/>
      <c r="N125" s="137"/>
      <c r="O125" s="137"/>
      <c r="P125" s="138">
        <f>SUM(P126:P282)</f>
        <v>0</v>
      </c>
      <c r="Q125" s="137"/>
      <c r="R125" s="138">
        <f>SUM(R126:R282)</f>
        <v>31.418976500000003</v>
      </c>
      <c r="S125" s="137"/>
      <c r="T125" s="139">
        <f>SUM(T126:T282)</f>
        <v>0</v>
      </c>
      <c r="AR125" s="132" t="s">
        <v>8</v>
      </c>
      <c r="AT125" s="140" t="s">
        <v>76</v>
      </c>
      <c r="AU125" s="140" t="s">
        <v>8</v>
      </c>
      <c r="AY125" s="132" t="s">
        <v>154</v>
      </c>
      <c r="BK125" s="141">
        <f>SUM(BK126:BK282)</f>
        <v>0</v>
      </c>
    </row>
    <row r="126" spans="1:65" s="2" customFormat="1" ht="33" customHeight="1" x14ac:dyDescent="0.2">
      <c r="A126" s="32"/>
      <c r="B126" s="144"/>
      <c r="C126" s="145" t="s">
        <v>8</v>
      </c>
      <c r="D126" s="145" t="s">
        <v>157</v>
      </c>
      <c r="E126" s="146" t="s">
        <v>267</v>
      </c>
      <c r="F126" s="147" t="s">
        <v>268</v>
      </c>
      <c r="G126" s="148" t="s">
        <v>200</v>
      </c>
      <c r="H126" s="149">
        <v>225</v>
      </c>
      <c r="I126" s="150"/>
      <c r="J126" s="151">
        <f>ROUND(I126*H126,0)</f>
        <v>0</v>
      </c>
      <c r="K126" s="147" t="s">
        <v>161</v>
      </c>
      <c r="L126" s="33"/>
      <c r="M126" s="152" t="s">
        <v>1</v>
      </c>
      <c r="N126" s="153" t="s">
        <v>42</v>
      </c>
      <c r="O126" s="58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6" t="s">
        <v>162</v>
      </c>
      <c r="AT126" s="156" t="s">
        <v>157</v>
      </c>
      <c r="AU126" s="156" t="s">
        <v>86</v>
      </c>
      <c r="AY126" s="17" t="s">
        <v>154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7" t="s">
        <v>8</v>
      </c>
      <c r="BK126" s="157">
        <f>ROUND(I126*H126,0)</f>
        <v>0</v>
      </c>
      <c r="BL126" s="17" t="s">
        <v>162</v>
      </c>
      <c r="BM126" s="156" t="s">
        <v>269</v>
      </c>
    </row>
    <row r="127" spans="1:65" s="13" customFormat="1" ht="11.25" x14ac:dyDescent="0.2">
      <c r="B127" s="158"/>
      <c r="D127" s="159" t="s">
        <v>164</v>
      </c>
      <c r="E127" s="160" t="s">
        <v>1</v>
      </c>
      <c r="F127" s="161" t="s">
        <v>270</v>
      </c>
      <c r="H127" s="162">
        <v>225</v>
      </c>
      <c r="I127" s="163"/>
      <c r="L127" s="158"/>
      <c r="M127" s="164"/>
      <c r="N127" s="165"/>
      <c r="O127" s="165"/>
      <c r="P127" s="165"/>
      <c r="Q127" s="165"/>
      <c r="R127" s="165"/>
      <c r="S127" s="165"/>
      <c r="T127" s="166"/>
      <c r="AT127" s="160" t="s">
        <v>164</v>
      </c>
      <c r="AU127" s="160" t="s">
        <v>86</v>
      </c>
      <c r="AV127" s="13" t="s">
        <v>86</v>
      </c>
      <c r="AW127" s="13" t="s">
        <v>33</v>
      </c>
      <c r="AX127" s="13" t="s">
        <v>8</v>
      </c>
      <c r="AY127" s="160" t="s">
        <v>154</v>
      </c>
    </row>
    <row r="128" spans="1:65" s="2" customFormat="1" ht="24.2" customHeight="1" x14ac:dyDescent="0.2">
      <c r="A128" s="32"/>
      <c r="B128" s="144"/>
      <c r="C128" s="145" t="s">
        <v>86</v>
      </c>
      <c r="D128" s="145" t="s">
        <v>157</v>
      </c>
      <c r="E128" s="146" t="s">
        <v>271</v>
      </c>
      <c r="F128" s="147" t="s">
        <v>272</v>
      </c>
      <c r="G128" s="148" t="s">
        <v>273</v>
      </c>
      <c r="H128" s="149">
        <v>4</v>
      </c>
      <c r="I128" s="150"/>
      <c r="J128" s="151">
        <f>ROUND(I128*H128,0)</f>
        <v>0</v>
      </c>
      <c r="K128" s="147" t="s">
        <v>161</v>
      </c>
      <c r="L128" s="33"/>
      <c r="M128" s="152" t="s">
        <v>1</v>
      </c>
      <c r="N128" s="153" t="s">
        <v>42</v>
      </c>
      <c r="O128" s="58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6" t="s">
        <v>162</v>
      </c>
      <c r="AT128" s="156" t="s">
        <v>157</v>
      </c>
      <c r="AU128" s="156" t="s">
        <v>86</v>
      </c>
      <c r="AY128" s="17" t="s">
        <v>154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7" t="s">
        <v>8</v>
      </c>
      <c r="BK128" s="157">
        <f>ROUND(I128*H128,0)</f>
        <v>0</v>
      </c>
      <c r="BL128" s="17" t="s">
        <v>162</v>
      </c>
      <c r="BM128" s="156" t="s">
        <v>274</v>
      </c>
    </row>
    <row r="129" spans="1:65" s="2" customFormat="1" ht="24.2" customHeight="1" x14ac:dyDescent="0.2">
      <c r="A129" s="32"/>
      <c r="B129" s="144"/>
      <c r="C129" s="145" t="s">
        <v>167</v>
      </c>
      <c r="D129" s="145" t="s">
        <v>157</v>
      </c>
      <c r="E129" s="146" t="s">
        <v>275</v>
      </c>
      <c r="F129" s="147" t="s">
        <v>276</v>
      </c>
      <c r="G129" s="148" t="s">
        <v>273</v>
      </c>
      <c r="H129" s="149">
        <v>3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162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162</v>
      </c>
      <c r="BM129" s="156" t="s">
        <v>277</v>
      </c>
    </row>
    <row r="130" spans="1:65" s="2" customFormat="1" ht="24.2" customHeight="1" x14ac:dyDescent="0.2">
      <c r="A130" s="32"/>
      <c r="B130" s="144"/>
      <c r="C130" s="145" t="s">
        <v>162</v>
      </c>
      <c r="D130" s="145" t="s">
        <v>157</v>
      </c>
      <c r="E130" s="146" t="s">
        <v>278</v>
      </c>
      <c r="F130" s="147" t="s">
        <v>279</v>
      </c>
      <c r="G130" s="148" t="s">
        <v>273</v>
      </c>
      <c r="H130" s="149">
        <v>1</v>
      </c>
      <c r="I130" s="150"/>
      <c r="J130" s="151">
        <f>ROUND(I130*H130,0)</f>
        <v>0</v>
      </c>
      <c r="K130" s="147" t="s">
        <v>161</v>
      </c>
      <c r="L130" s="33"/>
      <c r="M130" s="152" t="s">
        <v>1</v>
      </c>
      <c r="N130" s="153" t="s">
        <v>42</v>
      </c>
      <c r="O130" s="58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6" t="s">
        <v>162</v>
      </c>
      <c r="AT130" s="156" t="s">
        <v>157</v>
      </c>
      <c r="AU130" s="156" t="s">
        <v>86</v>
      </c>
      <c r="AY130" s="17" t="s">
        <v>154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7" t="s">
        <v>8</v>
      </c>
      <c r="BK130" s="157">
        <f>ROUND(I130*H130,0)</f>
        <v>0</v>
      </c>
      <c r="BL130" s="17" t="s">
        <v>162</v>
      </c>
      <c r="BM130" s="156" t="s">
        <v>280</v>
      </c>
    </row>
    <row r="131" spans="1:65" s="2" customFormat="1" ht="24.2" customHeight="1" x14ac:dyDescent="0.2">
      <c r="A131" s="32"/>
      <c r="B131" s="144"/>
      <c r="C131" s="145" t="s">
        <v>231</v>
      </c>
      <c r="D131" s="145" t="s">
        <v>157</v>
      </c>
      <c r="E131" s="146" t="s">
        <v>281</v>
      </c>
      <c r="F131" s="147" t="s">
        <v>282</v>
      </c>
      <c r="G131" s="148" t="s">
        <v>200</v>
      </c>
      <c r="H131" s="149">
        <v>975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162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162</v>
      </c>
      <c r="BM131" s="156" t="s">
        <v>283</v>
      </c>
    </row>
    <row r="132" spans="1:65" s="13" customFormat="1" ht="11.25" x14ac:dyDescent="0.2">
      <c r="B132" s="158"/>
      <c r="D132" s="159" t="s">
        <v>164</v>
      </c>
      <c r="E132" s="160" t="s">
        <v>1</v>
      </c>
      <c r="F132" s="161" t="s">
        <v>284</v>
      </c>
      <c r="H132" s="162">
        <v>750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164</v>
      </c>
      <c r="AU132" s="160" t="s">
        <v>86</v>
      </c>
      <c r="AV132" s="13" t="s">
        <v>86</v>
      </c>
      <c r="AW132" s="13" t="s">
        <v>33</v>
      </c>
      <c r="AX132" s="13" t="s">
        <v>77</v>
      </c>
      <c r="AY132" s="160" t="s">
        <v>154</v>
      </c>
    </row>
    <row r="133" spans="1:65" s="13" customFormat="1" ht="11.25" x14ac:dyDescent="0.2">
      <c r="B133" s="158"/>
      <c r="D133" s="159" t="s">
        <v>164</v>
      </c>
      <c r="E133" s="160" t="s">
        <v>1</v>
      </c>
      <c r="F133" s="161" t="s">
        <v>285</v>
      </c>
      <c r="H133" s="162">
        <v>225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164</v>
      </c>
      <c r="AU133" s="160" t="s">
        <v>86</v>
      </c>
      <c r="AV133" s="13" t="s">
        <v>86</v>
      </c>
      <c r="AW133" s="13" t="s">
        <v>33</v>
      </c>
      <c r="AX133" s="13" t="s">
        <v>77</v>
      </c>
      <c r="AY133" s="160" t="s">
        <v>154</v>
      </c>
    </row>
    <row r="134" spans="1:65" s="14" customFormat="1" ht="11.25" x14ac:dyDescent="0.2">
      <c r="B134" s="167"/>
      <c r="D134" s="159" t="s">
        <v>164</v>
      </c>
      <c r="E134" s="168" t="s">
        <v>1</v>
      </c>
      <c r="F134" s="169" t="s">
        <v>166</v>
      </c>
      <c r="H134" s="170">
        <v>975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164</v>
      </c>
      <c r="AU134" s="168" t="s">
        <v>86</v>
      </c>
      <c r="AV134" s="14" t="s">
        <v>167</v>
      </c>
      <c r="AW134" s="14" t="s">
        <v>33</v>
      </c>
      <c r="AX134" s="14" t="s">
        <v>8</v>
      </c>
      <c r="AY134" s="168" t="s">
        <v>154</v>
      </c>
    </row>
    <row r="135" spans="1:65" s="2" customFormat="1" ht="33" customHeight="1" x14ac:dyDescent="0.2">
      <c r="A135" s="32"/>
      <c r="B135" s="144"/>
      <c r="C135" s="145" t="s">
        <v>286</v>
      </c>
      <c r="D135" s="145" t="s">
        <v>157</v>
      </c>
      <c r="E135" s="146" t="s">
        <v>287</v>
      </c>
      <c r="F135" s="147" t="s">
        <v>288</v>
      </c>
      <c r="G135" s="148" t="s">
        <v>273</v>
      </c>
      <c r="H135" s="149">
        <v>4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162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162</v>
      </c>
      <c r="BM135" s="156" t="s">
        <v>289</v>
      </c>
    </row>
    <row r="136" spans="1:65" s="2" customFormat="1" ht="33" customHeight="1" x14ac:dyDescent="0.2">
      <c r="A136" s="32"/>
      <c r="B136" s="144"/>
      <c r="C136" s="145" t="s">
        <v>290</v>
      </c>
      <c r="D136" s="145" t="s">
        <v>157</v>
      </c>
      <c r="E136" s="146" t="s">
        <v>291</v>
      </c>
      <c r="F136" s="147" t="s">
        <v>292</v>
      </c>
      <c r="G136" s="148" t="s">
        <v>273</v>
      </c>
      <c r="H136" s="149">
        <v>3</v>
      </c>
      <c r="I136" s="150"/>
      <c r="J136" s="151">
        <f>ROUND(I136*H136,0)</f>
        <v>0</v>
      </c>
      <c r="K136" s="147" t="s">
        <v>161</v>
      </c>
      <c r="L136" s="33"/>
      <c r="M136" s="152" t="s">
        <v>1</v>
      </c>
      <c r="N136" s="153" t="s">
        <v>42</v>
      </c>
      <c r="O136" s="58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6" t="s">
        <v>162</v>
      </c>
      <c r="AT136" s="156" t="s">
        <v>157</v>
      </c>
      <c r="AU136" s="156" t="s">
        <v>86</v>
      </c>
      <c r="AY136" s="17" t="s">
        <v>154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7" t="s">
        <v>8</v>
      </c>
      <c r="BK136" s="157">
        <f>ROUND(I136*H136,0)</f>
        <v>0</v>
      </c>
      <c r="BL136" s="17" t="s">
        <v>162</v>
      </c>
      <c r="BM136" s="156" t="s">
        <v>293</v>
      </c>
    </row>
    <row r="137" spans="1:65" s="2" customFormat="1" ht="33" customHeight="1" x14ac:dyDescent="0.2">
      <c r="A137" s="32"/>
      <c r="B137" s="144"/>
      <c r="C137" s="145" t="s">
        <v>208</v>
      </c>
      <c r="D137" s="145" t="s">
        <v>157</v>
      </c>
      <c r="E137" s="146" t="s">
        <v>294</v>
      </c>
      <c r="F137" s="147" t="s">
        <v>295</v>
      </c>
      <c r="G137" s="148" t="s">
        <v>273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162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162</v>
      </c>
      <c r="BM137" s="156" t="s">
        <v>296</v>
      </c>
    </row>
    <row r="138" spans="1:65" s="2" customFormat="1" ht="24.2" customHeight="1" x14ac:dyDescent="0.2">
      <c r="A138" s="32"/>
      <c r="B138" s="144"/>
      <c r="C138" s="145" t="s">
        <v>156</v>
      </c>
      <c r="D138" s="145" t="s">
        <v>157</v>
      </c>
      <c r="E138" s="146" t="s">
        <v>158</v>
      </c>
      <c r="F138" s="147" t="s">
        <v>159</v>
      </c>
      <c r="G138" s="148" t="s">
        <v>160</v>
      </c>
      <c r="H138" s="149">
        <v>195</v>
      </c>
      <c r="I138" s="150"/>
      <c r="J138" s="151">
        <f>ROUND(I138*H138,0)</f>
        <v>0</v>
      </c>
      <c r="K138" s="147" t="s">
        <v>161</v>
      </c>
      <c r="L138" s="33"/>
      <c r="M138" s="152" t="s">
        <v>1</v>
      </c>
      <c r="N138" s="153" t="s">
        <v>42</v>
      </c>
      <c r="O138" s="58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6" t="s">
        <v>162</v>
      </c>
      <c r="AT138" s="156" t="s">
        <v>157</v>
      </c>
      <c r="AU138" s="156" t="s">
        <v>86</v>
      </c>
      <c r="AY138" s="17" t="s">
        <v>154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7" t="s">
        <v>8</v>
      </c>
      <c r="BK138" s="157">
        <f>ROUND(I138*H138,0)</f>
        <v>0</v>
      </c>
      <c r="BL138" s="17" t="s">
        <v>162</v>
      </c>
      <c r="BM138" s="156" t="s">
        <v>163</v>
      </c>
    </row>
    <row r="139" spans="1:65" s="13" customFormat="1" ht="11.25" x14ac:dyDescent="0.2">
      <c r="B139" s="158"/>
      <c r="D139" s="159" t="s">
        <v>164</v>
      </c>
      <c r="E139" s="160" t="s">
        <v>1</v>
      </c>
      <c r="F139" s="161" t="s">
        <v>297</v>
      </c>
      <c r="H139" s="162">
        <v>195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164</v>
      </c>
      <c r="AU139" s="160" t="s">
        <v>86</v>
      </c>
      <c r="AV139" s="13" t="s">
        <v>86</v>
      </c>
      <c r="AW139" s="13" t="s">
        <v>33</v>
      </c>
      <c r="AX139" s="13" t="s">
        <v>77</v>
      </c>
      <c r="AY139" s="160" t="s">
        <v>154</v>
      </c>
    </row>
    <row r="140" spans="1:65" s="14" customFormat="1" ht="11.25" x14ac:dyDescent="0.2">
      <c r="B140" s="167"/>
      <c r="D140" s="159" t="s">
        <v>164</v>
      </c>
      <c r="E140" s="168" t="s">
        <v>118</v>
      </c>
      <c r="F140" s="169" t="s">
        <v>166</v>
      </c>
      <c r="H140" s="170">
        <v>195</v>
      </c>
      <c r="I140" s="171"/>
      <c r="L140" s="167"/>
      <c r="M140" s="172"/>
      <c r="N140" s="173"/>
      <c r="O140" s="173"/>
      <c r="P140" s="173"/>
      <c r="Q140" s="173"/>
      <c r="R140" s="173"/>
      <c r="S140" s="173"/>
      <c r="T140" s="174"/>
      <c r="AT140" s="168" t="s">
        <v>164</v>
      </c>
      <c r="AU140" s="168" t="s">
        <v>86</v>
      </c>
      <c r="AV140" s="14" t="s">
        <v>167</v>
      </c>
      <c r="AW140" s="14" t="s">
        <v>33</v>
      </c>
      <c r="AX140" s="14" t="s">
        <v>8</v>
      </c>
      <c r="AY140" s="168" t="s">
        <v>154</v>
      </c>
    </row>
    <row r="141" spans="1:65" s="2" customFormat="1" ht="33" customHeight="1" x14ac:dyDescent="0.2">
      <c r="A141" s="32"/>
      <c r="B141" s="144"/>
      <c r="C141" s="145" t="s">
        <v>168</v>
      </c>
      <c r="D141" s="145" t="s">
        <v>157</v>
      </c>
      <c r="E141" s="146" t="s">
        <v>169</v>
      </c>
      <c r="F141" s="147" t="s">
        <v>170</v>
      </c>
      <c r="G141" s="148" t="s">
        <v>160</v>
      </c>
      <c r="H141" s="149">
        <v>28.5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162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162</v>
      </c>
      <c r="BM141" s="156" t="s">
        <v>171</v>
      </c>
    </row>
    <row r="142" spans="1:65" s="13" customFormat="1" ht="22.5" x14ac:dyDescent="0.2">
      <c r="B142" s="158"/>
      <c r="D142" s="159" t="s">
        <v>164</v>
      </c>
      <c r="E142" s="160" t="s">
        <v>1</v>
      </c>
      <c r="F142" s="161" t="s">
        <v>298</v>
      </c>
      <c r="H142" s="162">
        <v>28.5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164</v>
      </c>
      <c r="AU142" s="160" t="s">
        <v>86</v>
      </c>
      <c r="AV142" s="13" t="s">
        <v>86</v>
      </c>
      <c r="AW142" s="13" t="s">
        <v>33</v>
      </c>
      <c r="AX142" s="13" t="s">
        <v>77</v>
      </c>
      <c r="AY142" s="160" t="s">
        <v>154</v>
      </c>
    </row>
    <row r="143" spans="1:65" s="14" customFormat="1" ht="11.25" x14ac:dyDescent="0.2">
      <c r="B143" s="167"/>
      <c r="D143" s="159" t="s">
        <v>164</v>
      </c>
      <c r="E143" s="168" t="s">
        <v>121</v>
      </c>
      <c r="F143" s="169" t="s">
        <v>166</v>
      </c>
      <c r="H143" s="170">
        <v>28.5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164</v>
      </c>
      <c r="AU143" s="168" t="s">
        <v>86</v>
      </c>
      <c r="AV143" s="14" t="s">
        <v>167</v>
      </c>
      <c r="AW143" s="14" t="s">
        <v>33</v>
      </c>
      <c r="AX143" s="14" t="s">
        <v>8</v>
      </c>
      <c r="AY143" s="168" t="s">
        <v>154</v>
      </c>
    </row>
    <row r="144" spans="1:65" s="2" customFormat="1" ht="24.2" customHeight="1" x14ac:dyDescent="0.2">
      <c r="A144" s="32"/>
      <c r="B144" s="144"/>
      <c r="C144" s="145" t="s">
        <v>82</v>
      </c>
      <c r="D144" s="145" t="s">
        <v>157</v>
      </c>
      <c r="E144" s="146" t="s">
        <v>299</v>
      </c>
      <c r="F144" s="147" t="s">
        <v>300</v>
      </c>
      <c r="G144" s="148" t="s">
        <v>160</v>
      </c>
      <c r="H144" s="149">
        <v>195</v>
      </c>
      <c r="I144" s="150"/>
      <c r="J144" s="151">
        <f>ROUND(I144*H144,0)</f>
        <v>0</v>
      </c>
      <c r="K144" s="147" t="s">
        <v>161</v>
      </c>
      <c r="L144" s="33"/>
      <c r="M144" s="152" t="s">
        <v>1</v>
      </c>
      <c r="N144" s="153" t="s">
        <v>42</v>
      </c>
      <c r="O144" s="58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6" t="s">
        <v>162</v>
      </c>
      <c r="AT144" s="156" t="s">
        <v>157</v>
      </c>
      <c r="AU144" s="156" t="s">
        <v>86</v>
      </c>
      <c r="AY144" s="17" t="s">
        <v>154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7" t="s">
        <v>8</v>
      </c>
      <c r="BK144" s="157">
        <f>ROUND(I144*H144,0)</f>
        <v>0</v>
      </c>
      <c r="BL144" s="17" t="s">
        <v>162</v>
      </c>
      <c r="BM144" s="156" t="s">
        <v>301</v>
      </c>
    </row>
    <row r="145" spans="1:65" s="13" customFormat="1" ht="11.25" x14ac:dyDescent="0.2">
      <c r="B145" s="158"/>
      <c r="D145" s="159" t="s">
        <v>164</v>
      </c>
      <c r="E145" s="160" t="s">
        <v>1</v>
      </c>
      <c r="F145" s="161" t="s">
        <v>297</v>
      </c>
      <c r="H145" s="162">
        <v>195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164</v>
      </c>
      <c r="AU145" s="160" t="s">
        <v>86</v>
      </c>
      <c r="AV145" s="13" t="s">
        <v>86</v>
      </c>
      <c r="AW145" s="13" t="s">
        <v>33</v>
      </c>
      <c r="AX145" s="13" t="s">
        <v>77</v>
      </c>
      <c r="AY145" s="160" t="s">
        <v>154</v>
      </c>
    </row>
    <row r="146" spans="1:65" s="14" customFormat="1" ht="11.25" x14ac:dyDescent="0.2">
      <c r="B146" s="167"/>
      <c r="D146" s="159" t="s">
        <v>164</v>
      </c>
      <c r="E146" s="168" t="s">
        <v>260</v>
      </c>
      <c r="F146" s="169" t="s">
        <v>166</v>
      </c>
      <c r="H146" s="170">
        <v>195</v>
      </c>
      <c r="I146" s="171"/>
      <c r="L146" s="167"/>
      <c r="M146" s="172"/>
      <c r="N146" s="173"/>
      <c r="O146" s="173"/>
      <c r="P146" s="173"/>
      <c r="Q146" s="173"/>
      <c r="R146" s="173"/>
      <c r="S146" s="173"/>
      <c r="T146" s="174"/>
      <c r="AT146" s="168" t="s">
        <v>164</v>
      </c>
      <c r="AU146" s="168" t="s">
        <v>86</v>
      </c>
      <c r="AV146" s="14" t="s">
        <v>167</v>
      </c>
      <c r="AW146" s="14" t="s">
        <v>33</v>
      </c>
      <c r="AX146" s="14" t="s">
        <v>8</v>
      </c>
      <c r="AY146" s="168" t="s">
        <v>154</v>
      </c>
    </row>
    <row r="147" spans="1:65" s="2" customFormat="1" ht="33" customHeight="1" x14ac:dyDescent="0.2">
      <c r="A147" s="32"/>
      <c r="B147" s="144"/>
      <c r="C147" s="145" t="s">
        <v>9</v>
      </c>
      <c r="D147" s="145" t="s">
        <v>157</v>
      </c>
      <c r="E147" s="146" t="s">
        <v>173</v>
      </c>
      <c r="F147" s="147" t="s">
        <v>174</v>
      </c>
      <c r="G147" s="148" t="s">
        <v>160</v>
      </c>
      <c r="H147" s="149">
        <v>28.5</v>
      </c>
      <c r="I147" s="150"/>
      <c r="J147" s="151">
        <f>ROUND(I147*H147,0)</f>
        <v>0</v>
      </c>
      <c r="K147" s="147" t="s">
        <v>161</v>
      </c>
      <c r="L147" s="33"/>
      <c r="M147" s="152" t="s">
        <v>1</v>
      </c>
      <c r="N147" s="153" t="s">
        <v>42</v>
      </c>
      <c r="O147" s="58"/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6" t="s">
        <v>162</v>
      </c>
      <c r="AT147" s="156" t="s">
        <v>157</v>
      </c>
      <c r="AU147" s="156" t="s">
        <v>86</v>
      </c>
      <c r="AY147" s="17" t="s">
        <v>154</v>
      </c>
      <c r="BE147" s="157">
        <f>IF(N147="základní",J147,0)</f>
        <v>0</v>
      </c>
      <c r="BF147" s="157">
        <f>IF(N147="snížená",J147,0)</f>
        <v>0</v>
      </c>
      <c r="BG147" s="157">
        <f>IF(N147="zákl. přenesená",J147,0)</f>
        <v>0</v>
      </c>
      <c r="BH147" s="157">
        <f>IF(N147="sníž. přenesená",J147,0)</f>
        <v>0</v>
      </c>
      <c r="BI147" s="157">
        <f>IF(N147="nulová",J147,0)</f>
        <v>0</v>
      </c>
      <c r="BJ147" s="17" t="s">
        <v>8</v>
      </c>
      <c r="BK147" s="157">
        <f>ROUND(I147*H147,0)</f>
        <v>0</v>
      </c>
      <c r="BL147" s="17" t="s">
        <v>162</v>
      </c>
      <c r="BM147" s="156" t="s">
        <v>175</v>
      </c>
    </row>
    <row r="148" spans="1:65" s="13" customFormat="1" ht="22.5" x14ac:dyDescent="0.2">
      <c r="B148" s="158"/>
      <c r="D148" s="159" t="s">
        <v>164</v>
      </c>
      <c r="E148" s="160" t="s">
        <v>1</v>
      </c>
      <c r="F148" s="161" t="s">
        <v>302</v>
      </c>
      <c r="H148" s="162">
        <v>28.5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164</v>
      </c>
      <c r="AU148" s="160" t="s">
        <v>86</v>
      </c>
      <c r="AV148" s="13" t="s">
        <v>86</v>
      </c>
      <c r="AW148" s="13" t="s">
        <v>33</v>
      </c>
      <c r="AX148" s="13" t="s">
        <v>77</v>
      </c>
      <c r="AY148" s="160" t="s">
        <v>154</v>
      </c>
    </row>
    <row r="149" spans="1:65" s="14" customFormat="1" ht="11.25" x14ac:dyDescent="0.2">
      <c r="B149" s="167"/>
      <c r="D149" s="159" t="s">
        <v>164</v>
      </c>
      <c r="E149" s="168" t="s">
        <v>125</v>
      </c>
      <c r="F149" s="169" t="s">
        <v>166</v>
      </c>
      <c r="H149" s="170">
        <v>28.5</v>
      </c>
      <c r="I149" s="171"/>
      <c r="L149" s="167"/>
      <c r="M149" s="172"/>
      <c r="N149" s="173"/>
      <c r="O149" s="173"/>
      <c r="P149" s="173"/>
      <c r="Q149" s="173"/>
      <c r="R149" s="173"/>
      <c r="S149" s="173"/>
      <c r="T149" s="174"/>
      <c r="AT149" s="168" t="s">
        <v>164</v>
      </c>
      <c r="AU149" s="168" t="s">
        <v>86</v>
      </c>
      <c r="AV149" s="14" t="s">
        <v>167</v>
      </c>
      <c r="AW149" s="14" t="s">
        <v>33</v>
      </c>
      <c r="AX149" s="14" t="s">
        <v>8</v>
      </c>
      <c r="AY149" s="168" t="s">
        <v>154</v>
      </c>
    </row>
    <row r="150" spans="1:65" s="2" customFormat="1" ht="24.2" customHeight="1" x14ac:dyDescent="0.2">
      <c r="A150" s="32"/>
      <c r="B150" s="144"/>
      <c r="C150" s="145" t="s">
        <v>303</v>
      </c>
      <c r="D150" s="145" t="s">
        <v>157</v>
      </c>
      <c r="E150" s="146" t="s">
        <v>304</v>
      </c>
      <c r="F150" s="147" t="s">
        <v>305</v>
      </c>
      <c r="G150" s="148" t="s">
        <v>160</v>
      </c>
      <c r="H150" s="149">
        <v>59.305</v>
      </c>
      <c r="I150" s="150"/>
      <c r="J150" s="151">
        <f>ROUND(I150*H150,0)</f>
        <v>0</v>
      </c>
      <c r="K150" s="147" t="s">
        <v>161</v>
      </c>
      <c r="L150" s="33"/>
      <c r="M150" s="152" t="s">
        <v>1</v>
      </c>
      <c r="N150" s="153" t="s">
        <v>42</v>
      </c>
      <c r="O150" s="58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6" t="s">
        <v>162</v>
      </c>
      <c r="AT150" s="156" t="s">
        <v>157</v>
      </c>
      <c r="AU150" s="156" t="s">
        <v>86</v>
      </c>
      <c r="AY150" s="17" t="s">
        <v>154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7" t="s">
        <v>8</v>
      </c>
      <c r="BK150" s="157">
        <f>ROUND(I150*H150,0)</f>
        <v>0</v>
      </c>
      <c r="BL150" s="17" t="s">
        <v>162</v>
      </c>
      <c r="BM150" s="156" t="s">
        <v>306</v>
      </c>
    </row>
    <row r="151" spans="1:65" s="13" customFormat="1" ht="22.5" x14ac:dyDescent="0.2">
      <c r="B151" s="158"/>
      <c r="D151" s="159" t="s">
        <v>164</v>
      </c>
      <c r="E151" s="160" t="s">
        <v>1</v>
      </c>
      <c r="F151" s="161" t="s">
        <v>307</v>
      </c>
      <c r="H151" s="162">
        <v>33.93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164</v>
      </c>
      <c r="AU151" s="160" t="s">
        <v>86</v>
      </c>
      <c r="AV151" s="13" t="s">
        <v>86</v>
      </c>
      <c r="AW151" s="13" t="s">
        <v>33</v>
      </c>
      <c r="AX151" s="13" t="s">
        <v>77</v>
      </c>
      <c r="AY151" s="160" t="s">
        <v>154</v>
      </c>
    </row>
    <row r="152" spans="1:65" s="13" customFormat="1" ht="22.5" x14ac:dyDescent="0.2">
      <c r="B152" s="158"/>
      <c r="D152" s="159" t="s">
        <v>164</v>
      </c>
      <c r="E152" s="160" t="s">
        <v>1</v>
      </c>
      <c r="F152" s="161" t="s">
        <v>308</v>
      </c>
      <c r="H152" s="162">
        <v>25.375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164</v>
      </c>
      <c r="AU152" s="160" t="s">
        <v>86</v>
      </c>
      <c r="AV152" s="13" t="s">
        <v>86</v>
      </c>
      <c r="AW152" s="13" t="s">
        <v>33</v>
      </c>
      <c r="AX152" s="13" t="s">
        <v>77</v>
      </c>
      <c r="AY152" s="160" t="s">
        <v>154</v>
      </c>
    </row>
    <row r="153" spans="1:65" s="13" customFormat="1" ht="11.25" x14ac:dyDescent="0.2">
      <c r="B153" s="158"/>
      <c r="D153" s="159" t="s">
        <v>164</v>
      </c>
      <c r="E153" s="160" t="s">
        <v>1</v>
      </c>
      <c r="F153" s="161" t="s">
        <v>309</v>
      </c>
      <c r="H153" s="162">
        <v>0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164</v>
      </c>
      <c r="AU153" s="160" t="s">
        <v>86</v>
      </c>
      <c r="AV153" s="13" t="s">
        <v>86</v>
      </c>
      <c r="AW153" s="13" t="s">
        <v>33</v>
      </c>
      <c r="AX153" s="13" t="s">
        <v>77</v>
      </c>
      <c r="AY153" s="160" t="s">
        <v>154</v>
      </c>
    </row>
    <row r="154" spans="1:65" s="14" customFormat="1" ht="11.25" x14ac:dyDescent="0.2">
      <c r="B154" s="167"/>
      <c r="D154" s="159" t="s">
        <v>164</v>
      </c>
      <c r="E154" s="168" t="s">
        <v>256</v>
      </c>
      <c r="F154" s="169" t="s">
        <v>166</v>
      </c>
      <c r="H154" s="170">
        <v>59.305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164</v>
      </c>
      <c r="AU154" s="168" t="s">
        <v>86</v>
      </c>
      <c r="AV154" s="14" t="s">
        <v>167</v>
      </c>
      <c r="AW154" s="14" t="s">
        <v>33</v>
      </c>
      <c r="AX154" s="14" t="s">
        <v>8</v>
      </c>
      <c r="AY154" s="168" t="s">
        <v>154</v>
      </c>
    </row>
    <row r="155" spans="1:65" s="2" customFormat="1" ht="24.2" customHeight="1" x14ac:dyDescent="0.2">
      <c r="A155" s="32"/>
      <c r="B155" s="144"/>
      <c r="C155" s="145" t="s">
        <v>310</v>
      </c>
      <c r="D155" s="145" t="s">
        <v>157</v>
      </c>
      <c r="E155" s="146" t="s">
        <v>311</v>
      </c>
      <c r="F155" s="147" t="s">
        <v>312</v>
      </c>
      <c r="G155" s="148" t="s">
        <v>200</v>
      </c>
      <c r="H155" s="149">
        <v>625</v>
      </c>
      <c r="I155" s="150"/>
      <c r="J155" s="151">
        <f>ROUND(I155*H155,0)</f>
        <v>0</v>
      </c>
      <c r="K155" s="147" t="s">
        <v>161</v>
      </c>
      <c r="L155" s="33"/>
      <c r="M155" s="152" t="s">
        <v>1</v>
      </c>
      <c r="N155" s="153" t="s">
        <v>42</v>
      </c>
      <c r="O155" s="58"/>
      <c r="P155" s="154">
        <f>O155*H155</f>
        <v>0</v>
      </c>
      <c r="Q155" s="154">
        <v>2.0000000000000001E-4</v>
      </c>
      <c r="R155" s="154">
        <f>Q155*H155</f>
        <v>0.125</v>
      </c>
      <c r="S155" s="154">
        <v>0</v>
      </c>
      <c r="T155" s="155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6" t="s">
        <v>162</v>
      </c>
      <c r="AT155" s="156" t="s">
        <v>157</v>
      </c>
      <c r="AU155" s="156" t="s">
        <v>86</v>
      </c>
      <c r="AY155" s="17" t="s">
        <v>154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7" t="s">
        <v>8</v>
      </c>
      <c r="BK155" s="157">
        <f>ROUND(I155*H155,0)</f>
        <v>0</v>
      </c>
      <c r="BL155" s="17" t="s">
        <v>162</v>
      </c>
      <c r="BM155" s="156" t="s">
        <v>313</v>
      </c>
    </row>
    <row r="156" spans="1:65" s="13" customFormat="1" ht="11.25" x14ac:dyDescent="0.2">
      <c r="B156" s="158"/>
      <c r="D156" s="159" t="s">
        <v>164</v>
      </c>
      <c r="E156" s="160" t="s">
        <v>1</v>
      </c>
      <c r="F156" s="161" t="s">
        <v>314</v>
      </c>
      <c r="H156" s="162">
        <v>625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164</v>
      </c>
      <c r="AU156" s="160" t="s">
        <v>86</v>
      </c>
      <c r="AV156" s="13" t="s">
        <v>86</v>
      </c>
      <c r="AW156" s="13" t="s">
        <v>33</v>
      </c>
      <c r="AX156" s="13" t="s">
        <v>8</v>
      </c>
      <c r="AY156" s="160" t="s">
        <v>154</v>
      </c>
    </row>
    <row r="157" spans="1:65" s="2" customFormat="1" ht="16.5" customHeight="1" x14ac:dyDescent="0.2">
      <c r="A157" s="32"/>
      <c r="B157" s="144"/>
      <c r="C157" s="175" t="s">
        <v>315</v>
      </c>
      <c r="D157" s="175" t="s">
        <v>204</v>
      </c>
      <c r="E157" s="176" t="s">
        <v>316</v>
      </c>
      <c r="F157" s="177" t="s">
        <v>317</v>
      </c>
      <c r="G157" s="178" t="s">
        <v>200</v>
      </c>
      <c r="H157" s="179">
        <v>750</v>
      </c>
      <c r="I157" s="180"/>
      <c r="J157" s="181">
        <f>ROUND(I157*H157,0)</f>
        <v>0</v>
      </c>
      <c r="K157" s="177" t="s">
        <v>1</v>
      </c>
      <c r="L157" s="182"/>
      <c r="M157" s="183" t="s">
        <v>1</v>
      </c>
      <c r="N157" s="184" t="s">
        <v>42</v>
      </c>
      <c r="O157" s="58"/>
      <c r="P157" s="154">
        <f>O157*H157</f>
        <v>0</v>
      </c>
      <c r="Q157" s="154">
        <v>3.2000000000000003E-4</v>
      </c>
      <c r="R157" s="154">
        <f>Q157*H157</f>
        <v>0.24000000000000002</v>
      </c>
      <c r="S157" s="154">
        <v>0</v>
      </c>
      <c r="T157" s="155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6" t="s">
        <v>208</v>
      </c>
      <c r="AT157" s="156" t="s">
        <v>204</v>
      </c>
      <c r="AU157" s="156" t="s">
        <v>86</v>
      </c>
      <c r="AY157" s="17" t="s">
        <v>154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7" t="s">
        <v>8</v>
      </c>
      <c r="BK157" s="157">
        <f>ROUND(I157*H157,0)</f>
        <v>0</v>
      </c>
      <c r="BL157" s="17" t="s">
        <v>162</v>
      </c>
      <c r="BM157" s="156" t="s">
        <v>318</v>
      </c>
    </row>
    <row r="158" spans="1:65" s="13" customFormat="1" ht="11.25" x14ac:dyDescent="0.2">
      <c r="B158" s="158"/>
      <c r="D158" s="159" t="s">
        <v>164</v>
      </c>
      <c r="E158" s="160" t="s">
        <v>1</v>
      </c>
      <c r="F158" s="161" t="s">
        <v>319</v>
      </c>
      <c r="H158" s="162">
        <v>750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164</v>
      </c>
      <c r="AU158" s="160" t="s">
        <v>86</v>
      </c>
      <c r="AV158" s="13" t="s">
        <v>86</v>
      </c>
      <c r="AW158" s="13" t="s">
        <v>33</v>
      </c>
      <c r="AX158" s="13" t="s">
        <v>8</v>
      </c>
      <c r="AY158" s="160" t="s">
        <v>154</v>
      </c>
    </row>
    <row r="159" spans="1:65" s="2" customFormat="1" ht="24.2" customHeight="1" x14ac:dyDescent="0.2">
      <c r="A159" s="32"/>
      <c r="B159" s="144"/>
      <c r="C159" s="145" t="s">
        <v>320</v>
      </c>
      <c r="D159" s="145" t="s">
        <v>157</v>
      </c>
      <c r="E159" s="146" t="s">
        <v>321</v>
      </c>
      <c r="F159" s="147" t="s">
        <v>322</v>
      </c>
      <c r="G159" s="148" t="s">
        <v>200</v>
      </c>
      <c r="H159" s="149">
        <v>250</v>
      </c>
      <c r="I159" s="150"/>
      <c r="J159" s="151">
        <f>ROUND(I159*H159,0)</f>
        <v>0</v>
      </c>
      <c r="K159" s="147" t="s">
        <v>161</v>
      </c>
      <c r="L159" s="33"/>
      <c r="M159" s="152" t="s">
        <v>1</v>
      </c>
      <c r="N159" s="153" t="s">
        <v>42</v>
      </c>
      <c r="O159" s="58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6" t="s">
        <v>162</v>
      </c>
      <c r="AT159" s="156" t="s">
        <v>157</v>
      </c>
      <c r="AU159" s="156" t="s">
        <v>86</v>
      </c>
      <c r="AY159" s="17" t="s">
        <v>154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7" t="s">
        <v>8</v>
      </c>
      <c r="BK159" s="157">
        <f>ROUND(I159*H159,0)</f>
        <v>0</v>
      </c>
      <c r="BL159" s="17" t="s">
        <v>162</v>
      </c>
      <c r="BM159" s="156" t="s">
        <v>323</v>
      </c>
    </row>
    <row r="160" spans="1:65" s="13" customFormat="1" ht="11.25" x14ac:dyDescent="0.2">
      <c r="B160" s="158"/>
      <c r="D160" s="159" t="s">
        <v>164</v>
      </c>
      <c r="E160" s="160" t="s">
        <v>1</v>
      </c>
      <c r="F160" s="161" t="s">
        <v>324</v>
      </c>
      <c r="H160" s="162">
        <v>250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164</v>
      </c>
      <c r="AU160" s="160" t="s">
        <v>86</v>
      </c>
      <c r="AV160" s="13" t="s">
        <v>86</v>
      </c>
      <c r="AW160" s="13" t="s">
        <v>33</v>
      </c>
      <c r="AX160" s="13" t="s">
        <v>8</v>
      </c>
      <c r="AY160" s="160" t="s">
        <v>154</v>
      </c>
    </row>
    <row r="161" spans="1:65" s="2" customFormat="1" ht="24.2" customHeight="1" x14ac:dyDescent="0.2">
      <c r="A161" s="32"/>
      <c r="B161" s="144"/>
      <c r="C161" s="145" t="s">
        <v>325</v>
      </c>
      <c r="D161" s="145" t="s">
        <v>157</v>
      </c>
      <c r="E161" s="146" t="s">
        <v>326</v>
      </c>
      <c r="F161" s="147" t="s">
        <v>327</v>
      </c>
      <c r="G161" s="148" t="s">
        <v>160</v>
      </c>
      <c r="H161" s="149">
        <v>110</v>
      </c>
      <c r="I161" s="150"/>
      <c r="J161" s="151">
        <f>ROUND(I161*H161,0)</f>
        <v>0</v>
      </c>
      <c r="K161" s="147" t="s">
        <v>161</v>
      </c>
      <c r="L161" s="33"/>
      <c r="M161" s="152" t="s">
        <v>1</v>
      </c>
      <c r="N161" s="153" t="s">
        <v>42</v>
      </c>
      <c r="O161" s="58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6" t="s">
        <v>162</v>
      </c>
      <c r="AT161" s="156" t="s">
        <v>157</v>
      </c>
      <c r="AU161" s="156" t="s">
        <v>86</v>
      </c>
      <c r="AY161" s="17" t="s">
        <v>154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7" t="s">
        <v>8</v>
      </c>
      <c r="BK161" s="157">
        <f>ROUND(I161*H161,0)</f>
        <v>0</v>
      </c>
      <c r="BL161" s="17" t="s">
        <v>162</v>
      </c>
      <c r="BM161" s="156" t="s">
        <v>328</v>
      </c>
    </row>
    <row r="162" spans="1:65" s="13" customFormat="1" ht="11.25" x14ac:dyDescent="0.2">
      <c r="B162" s="158"/>
      <c r="D162" s="159" t="s">
        <v>164</v>
      </c>
      <c r="E162" s="160" t="s">
        <v>1</v>
      </c>
      <c r="F162" s="161" t="s">
        <v>329</v>
      </c>
      <c r="H162" s="162">
        <v>110</v>
      </c>
      <c r="I162" s="163"/>
      <c r="L162" s="158"/>
      <c r="M162" s="164"/>
      <c r="N162" s="165"/>
      <c r="O162" s="165"/>
      <c r="P162" s="165"/>
      <c r="Q162" s="165"/>
      <c r="R162" s="165"/>
      <c r="S162" s="165"/>
      <c r="T162" s="166"/>
      <c r="AT162" s="160" t="s">
        <v>164</v>
      </c>
      <c r="AU162" s="160" t="s">
        <v>86</v>
      </c>
      <c r="AV162" s="13" t="s">
        <v>86</v>
      </c>
      <c r="AW162" s="13" t="s">
        <v>33</v>
      </c>
      <c r="AX162" s="13" t="s">
        <v>8</v>
      </c>
      <c r="AY162" s="160" t="s">
        <v>154</v>
      </c>
    </row>
    <row r="163" spans="1:65" s="2" customFormat="1" ht="24.2" customHeight="1" x14ac:dyDescent="0.2">
      <c r="A163" s="32"/>
      <c r="B163" s="144"/>
      <c r="C163" s="145" t="s">
        <v>330</v>
      </c>
      <c r="D163" s="145" t="s">
        <v>157</v>
      </c>
      <c r="E163" s="146" t="s">
        <v>331</v>
      </c>
      <c r="F163" s="147" t="s">
        <v>332</v>
      </c>
      <c r="G163" s="148" t="s">
        <v>160</v>
      </c>
      <c r="H163" s="149">
        <v>110</v>
      </c>
      <c r="I163" s="150"/>
      <c r="J163" s="151">
        <f>ROUND(I163*H163,0)</f>
        <v>0</v>
      </c>
      <c r="K163" s="147" t="s">
        <v>161</v>
      </c>
      <c r="L163" s="33"/>
      <c r="M163" s="152" t="s">
        <v>1</v>
      </c>
      <c r="N163" s="153" t="s">
        <v>42</v>
      </c>
      <c r="O163" s="58"/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6" t="s">
        <v>162</v>
      </c>
      <c r="AT163" s="156" t="s">
        <v>157</v>
      </c>
      <c r="AU163" s="156" t="s">
        <v>86</v>
      </c>
      <c r="AY163" s="17" t="s">
        <v>154</v>
      </c>
      <c r="BE163" s="157">
        <f>IF(N163="základní",J163,0)</f>
        <v>0</v>
      </c>
      <c r="BF163" s="157">
        <f>IF(N163="snížená",J163,0)</f>
        <v>0</v>
      </c>
      <c r="BG163" s="157">
        <f>IF(N163="zákl. přenesená",J163,0)</f>
        <v>0</v>
      </c>
      <c r="BH163" s="157">
        <f>IF(N163="sníž. přenesená",J163,0)</f>
        <v>0</v>
      </c>
      <c r="BI163" s="157">
        <f>IF(N163="nulová",J163,0)</f>
        <v>0</v>
      </c>
      <c r="BJ163" s="17" t="s">
        <v>8</v>
      </c>
      <c r="BK163" s="157">
        <f>ROUND(I163*H163,0)</f>
        <v>0</v>
      </c>
      <c r="BL163" s="17" t="s">
        <v>162</v>
      </c>
      <c r="BM163" s="156" t="s">
        <v>333</v>
      </c>
    </row>
    <row r="164" spans="1:65" s="13" customFormat="1" ht="11.25" x14ac:dyDescent="0.2">
      <c r="B164" s="158"/>
      <c r="D164" s="159" t="s">
        <v>164</v>
      </c>
      <c r="E164" s="160" t="s">
        <v>1</v>
      </c>
      <c r="F164" s="161" t="s">
        <v>329</v>
      </c>
      <c r="H164" s="162">
        <v>110</v>
      </c>
      <c r="I164" s="163"/>
      <c r="L164" s="158"/>
      <c r="M164" s="164"/>
      <c r="N164" s="165"/>
      <c r="O164" s="165"/>
      <c r="P164" s="165"/>
      <c r="Q164" s="165"/>
      <c r="R164" s="165"/>
      <c r="S164" s="165"/>
      <c r="T164" s="166"/>
      <c r="AT164" s="160" t="s">
        <v>164</v>
      </c>
      <c r="AU164" s="160" t="s">
        <v>86</v>
      </c>
      <c r="AV164" s="13" t="s">
        <v>86</v>
      </c>
      <c r="AW164" s="13" t="s">
        <v>33</v>
      </c>
      <c r="AX164" s="13" t="s">
        <v>8</v>
      </c>
      <c r="AY164" s="160" t="s">
        <v>154</v>
      </c>
    </row>
    <row r="165" spans="1:65" s="2" customFormat="1" ht="24.2" customHeight="1" x14ac:dyDescent="0.2">
      <c r="A165" s="32"/>
      <c r="B165" s="144"/>
      <c r="C165" s="145" t="s">
        <v>334</v>
      </c>
      <c r="D165" s="145" t="s">
        <v>157</v>
      </c>
      <c r="E165" s="146" t="s">
        <v>335</v>
      </c>
      <c r="F165" s="147" t="s">
        <v>336</v>
      </c>
      <c r="G165" s="148" t="s">
        <v>337</v>
      </c>
      <c r="H165" s="149">
        <v>19.5</v>
      </c>
      <c r="I165" s="150"/>
      <c r="J165" s="151">
        <f>ROUND(I165*H165,0)</f>
        <v>0</v>
      </c>
      <c r="K165" s="147" t="s">
        <v>161</v>
      </c>
      <c r="L165" s="33"/>
      <c r="M165" s="152" t="s">
        <v>1</v>
      </c>
      <c r="N165" s="153" t="s">
        <v>42</v>
      </c>
      <c r="O165" s="58"/>
      <c r="P165" s="154">
        <f>O165*H165</f>
        <v>0</v>
      </c>
      <c r="Q165" s="154">
        <v>3.1199999999999999E-4</v>
      </c>
      <c r="R165" s="154">
        <f>Q165*H165</f>
        <v>6.084E-3</v>
      </c>
      <c r="S165" s="154">
        <v>0</v>
      </c>
      <c r="T165" s="155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6" t="s">
        <v>162</v>
      </c>
      <c r="AT165" s="156" t="s">
        <v>157</v>
      </c>
      <c r="AU165" s="156" t="s">
        <v>86</v>
      </c>
      <c r="AY165" s="17" t="s">
        <v>154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7" t="s">
        <v>8</v>
      </c>
      <c r="BK165" s="157">
        <f>ROUND(I165*H165,0)</f>
        <v>0</v>
      </c>
      <c r="BL165" s="17" t="s">
        <v>162</v>
      </c>
      <c r="BM165" s="156" t="s">
        <v>338</v>
      </c>
    </row>
    <row r="166" spans="1:65" s="13" customFormat="1" ht="11.25" x14ac:dyDescent="0.2">
      <c r="B166" s="158"/>
      <c r="D166" s="159" t="s">
        <v>164</v>
      </c>
      <c r="E166" s="160" t="s">
        <v>1</v>
      </c>
      <c r="F166" s="161" t="s">
        <v>339</v>
      </c>
      <c r="H166" s="162">
        <v>19.5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164</v>
      </c>
      <c r="AU166" s="160" t="s">
        <v>86</v>
      </c>
      <c r="AV166" s="13" t="s">
        <v>86</v>
      </c>
      <c r="AW166" s="13" t="s">
        <v>33</v>
      </c>
      <c r="AX166" s="13" t="s">
        <v>8</v>
      </c>
      <c r="AY166" s="160" t="s">
        <v>154</v>
      </c>
    </row>
    <row r="167" spans="1:65" s="2" customFormat="1" ht="33" customHeight="1" x14ac:dyDescent="0.2">
      <c r="A167" s="32"/>
      <c r="B167" s="144"/>
      <c r="C167" s="145" t="s">
        <v>340</v>
      </c>
      <c r="D167" s="145" t="s">
        <v>157</v>
      </c>
      <c r="E167" s="146" t="s">
        <v>341</v>
      </c>
      <c r="F167" s="147" t="s">
        <v>342</v>
      </c>
      <c r="G167" s="148" t="s">
        <v>337</v>
      </c>
      <c r="H167" s="149">
        <v>307</v>
      </c>
      <c r="I167" s="150"/>
      <c r="J167" s="151">
        <f>ROUND(I167*H167,0)</f>
        <v>0</v>
      </c>
      <c r="K167" s="147" t="s">
        <v>161</v>
      </c>
      <c r="L167" s="33"/>
      <c r="M167" s="152" t="s">
        <v>1</v>
      </c>
      <c r="N167" s="153" t="s">
        <v>42</v>
      </c>
      <c r="O167" s="58"/>
      <c r="P167" s="154">
        <f>O167*H167</f>
        <v>0</v>
      </c>
      <c r="Q167" s="154">
        <v>4.2200000000000001E-4</v>
      </c>
      <c r="R167" s="154">
        <f>Q167*H167</f>
        <v>0.129554</v>
      </c>
      <c r="S167" s="154">
        <v>0</v>
      </c>
      <c r="T167" s="155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6" t="s">
        <v>162</v>
      </c>
      <c r="AT167" s="156" t="s">
        <v>157</v>
      </c>
      <c r="AU167" s="156" t="s">
        <v>86</v>
      </c>
      <c r="AY167" s="17" t="s">
        <v>154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7" t="s">
        <v>8</v>
      </c>
      <c r="BK167" s="157">
        <f>ROUND(I167*H167,0)</f>
        <v>0</v>
      </c>
      <c r="BL167" s="17" t="s">
        <v>162</v>
      </c>
      <c r="BM167" s="156" t="s">
        <v>343</v>
      </c>
    </row>
    <row r="168" spans="1:65" s="13" customFormat="1" ht="11.25" x14ac:dyDescent="0.2">
      <c r="B168" s="158"/>
      <c r="D168" s="159" t="s">
        <v>164</v>
      </c>
      <c r="E168" s="160" t="s">
        <v>1</v>
      </c>
      <c r="F168" s="161" t="s">
        <v>344</v>
      </c>
      <c r="H168" s="162">
        <v>159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164</v>
      </c>
      <c r="AU168" s="160" t="s">
        <v>86</v>
      </c>
      <c r="AV168" s="13" t="s">
        <v>86</v>
      </c>
      <c r="AW168" s="13" t="s">
        <v>33</v>
      </c>
      <c r="AX168" s="13" t="s">
        <v>77</v>
      </c>
      <c r="AY168" s="160" t="s">
        <v>154</v>
      </c>
    </row>
    <row r="169" spans="1:65" s="13" customFormat="1" ht="11.25" x14ac:dyDescent="0.2">
      <c r="B169" s="158"/>
      <c r="D169" s="159" t="s">
        <v>164</v>
      </c>
      <c r="E169" s="160" t="s">
        <v>1</v>
      </c>
      <c r="F169" s="161" t="s">
        <v>345</v>
      </c>
      <c r="H169" s="162">
        <v>148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164</v>
      </c>
      <c r="AU169" s="160" t="s">
        <v>86</v>
      </c>
      <c r="AV169" s="13" t="s">
        <v>86</v>
      </c>
      <c r="AW169" s="13" t="s">
        <v>33</v>
      </c>
      <c r="AX169" s="13" t="s">
        <v>77</v>
      </c>
      <c r="AY169" s="160" t="s">
        <v>154</v>
      </c>
    </row>
    <row r="170" spans="1:65" s="14" customFormat="1" ht="11.25" x14ac:dyDescent="0.2">
      <c r="B170" s="167"/>
      <c r="D170" s="159" t="s">
        <v>164</v>
      </c>
      <c r="E170" s="168" t="s">
        <v>1</v>
      </c>
      <c r="F170" s="169" t="s">
        <v>166</v>
      </c>
      <c r="H170" s="170">
        <v>307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8" t="s">
        <v>164</v>
      </c>
      <c r="AU170" s="168" t="s">
        <v>86</v>
      </c>
      <c r="AV170" s="14" t="s">
        <v>167</v>
      </c>
      <c r="AW170" s="14" t="s">
        <v>33</v>
      </c>
      <c r="AX170" s="14" t="s">
        <v>8</v>
      </c>
      <c r="AY170" s="168" t="s">
        <v>154</v>
      </c>
    </row>
    <row r="171" spans="1:65" s="2" customFormat="1" ht="33" customHeight="1" x14ac:dyDescent="0.2">
      <c r="A171" s="32"/>
      <c r="B171" s="144"/>
      <c r="C171" s="145" t="s">
        <v>7</v>
      </c>
      <c r="D171" s="145" t="s">
        <v>157</v>
      </c>
      <c r="E171" s="146" t="s">
        <v>346</v>
      </c>
      <c r="F171" s="147" t="s">
        <v>347</v>
      </c>
      <c r="G171" s="148" t="s">
        <v>337</v>
      </c>
      <c r="H171" s="149">
        <v>3</v>
      </c>
      <c r="I171" s="150"/>
      <c r="J171" s="151">
        <f>ROUND(I171*H171,0)</f>
        <v>0</v>
      </c>
      <c r="K171" s="147" t="s">
        <v>161</v>
      </c>
      <c r="L171" s="33"/>
      <c r="M171" s="152" t="s">
        <v>1</v>
      </c>
      <c r="N171" s="153" t="s">
        <v>42</v>
      </c>
      <c r="O171" s="58"/>
      <c r="P171" s="154">
        <f>O171*H171</f>
        <v>0</v>
      </c>
      <c r="Q171" s="154">
        <v>4.3800000000000002E-4</v>
      </c>
      <c r="R171" s="154">
        <f>Q171*H171</f>
        <v>1.3140000000000001E-3</v>
      </c>
      <c r="S171" s="154">
        <v>0</v>
      </c>
      <c r="T171" s="155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6" t="s">
        <v>162</v>
      </c>
      <c r="AT171" s="156" t="s">
        <v>157</v>
      </c>
      <c r="AU171" s="156" t="s">
        <v>86</v>
      </c>
      <c r="AY171" s="17" t="s">
        <v>154</v>
      </c>
      <c r="BE171" s="157">
        <f>IF(N171="základní",J171,0)</f>
        <v>0</v>
      </c>
      <c r="BF171" s="157">
        <f>IF(N171="snížená",J171,0)</f>
        <v>0</v>
      </c>
      <c r="BG171" s="157">
        <f>IF(N171="zákl. přenesená",J171,0)</f>
        <v>0</v>
      </c>
      <c r="BH171" s="157">
        <f>IF(N171="sníž. přenesená",J171,0)</f>
        <v>0</v>
      </c>
      <c r="BI171" s="157">
        <f>IF(N171="nulová",J171,0)</f>
        <v>0</v>
      </c>
      <c r="BJ171" s="17" t="s">
        <v>8</v>
      </c>
      <c r="BK171" s="157">
        <f>ROUND(I171*H171,0)</f>
        <v>0</v>
      </c>
      <c r="BL171" s="17" t="s">
        <v>162</v>
      </c>
      <c r="BM171" s="156" t="s">
        <v>348</v>
      </c>
    </row>
    <row r="172" spans="1:65" s="13" customFormat="1" ht="11.25" x14ac:dyDescent="0.2">
      <c r="B172" s="158"/>
      <c r="D172" s="159" t="s">
        <v>164</v>
      </c>
      <c r="E172" s="160" t="s">
        <v>1</v>
      </c>
      <c r="F172" s="161" t="s">
        <v>349</v>
      </c>
      <c r="H172" s="162">
        <v>3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164</v>
      </c>
      <c r="AU172" s="160" t="s">
        <v>86</v>
      </c>
      <c r="AV172" s="13" t="s">
        <v>86</v>
      </c>
      <c r="AW172" s="13" t="s">
        <v>33</v>
      </c>
      <c r="AX172" s="13" t="s">
        <v>8</v>
      </c>
      <c r="AY172" s="160" t="s">
        <v>154</v>
      </c>
    </row>
    <row r="173" spans="1:65" s="2" customFormat="1" ht="37.9" customHeight="1" x14ac:dyDescent="0.2">
      <c r="A173" s="32"/>
      <c r="B173" s="144"/>
      <c r="C173" s="145" t="s">
        <v>91</v>
      </c>
      <c r="D173" s="145" t="s">
        <v>157</v>
      </c>
      <c r="E173" s="146" t="s">
        <v>350</v>
      </c>
      <c r="F173" s="147" t="s">
        <v>351</v>
      </c>
      <c r="G173" s="148" t="s">
        <v>273</v>
      </c>
      <c r="H173" s="149">
        <v>13</v>
      </c>
      <c r="I173" s="150"/>
      <c r="J173" s="151">
        <f>ROUND(I173*H173,0)</f>
        <v>0</v>
      </c>
      <c r="K173" s="147" t="s">
        <v>161</v>
      </c>
      <c r="L173" s="33"/>
      <c r="M173" s="152" t="s">
        <v>1</v>
      </c>
      <c r="N173" s="153" t="s">
        <v>42</v>
      </c>
      <c r="O173" s="58"/>
      <c r="P173" s="154">
        <f>O173*H173</f>
        <v>0</v>
      </c>
      <c r="Q173" s="154">
        <v>3.5000000000000003E-2</v>
      </c>
      <c r="R173" s="154">
        <f>Q173*H173</f>
        <v>0.45500000000000007</v>
      </c>
      <c r="S173" s="154">
        <v>0</v>
      </c>
      <c r="T173" s="155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6" t="s">
        <v>162</v>
      </c>
      <c r="AT173" s="156" t="s">
        <v>157</v>
      </c>
      <c r="AU173" s="156" t="s">
        <v>86</v>
      </c>
      <c r="AY173" s="17" t="s">
        <v>154</v>
      </c>
      <c r="BE173" s="157">
        <f>IF(N173="základní",J173,0)</f>
        <v>0</v>
      </c>
      <c r="BF173" s="157">
        <f>IF(N173="snížená",J173,0)</f>
        <v>0</v>
      </c>
      <c r="BG173" s="157">
        <f>IF(N173="zákl. přenesená",J173,0)</f>
        <v>0</v>
      </c>
      <c r="BH173" s="157">
        <f>IF(N173="sníž. přenesená",J173,0)</f>
        <v>0</v>
      </c>
      <c r="BI173" s="157">
        <f>IF(N173="nulová",J173,0)</f>
        <v>0</v>
      </c>
      <c r="BJ173" s="17" t="s">
        <v>8</v>
      </c>
      <c r="BK173" s="157">
        <f>ROUND(I173*H173,0)</f>
        <v>0</v>
      </c>
      <c r="BL173" s="17" t="s">
        <v>162</v>
      </c>
      <c r="BM173" s="156" t="s">
        <v>352</v>
      </c>
    </row>
    <row r="174" spans="1:65" s="13" customFormat="1" ht="11.25" x14ac:dyDescent="0.2">
      <c r="B174" s="158"/>
      <c r="D174" s="159" t="s">
        <v>164</v>
      </c>
      <c r="E174" s="160" t="s">
        <v>1</v>
      </c>
      <c r="F174" s="161" t="s">
        <v>353</v>
      </c>
      <c r="H174" s="162">
        <v>13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164</v>
      </c>
      <c r="AU174" s="160" t="s">
        <v>86</v>
      </c>
      <c r="AV174" s="13" t="s">
        <v>86</v>
      </c>
      <c r="AW174" s="13" t="s">
        <v>33</v>
      </c>
      <c r="AX174" s="13" t="s">
        <v>8</v>
      </c>
      <c r="AY174" s="160" t="s">
        <v>154</v>
      </c>
    </row>
    <row r="175" spans="1:65" s="2" customFormat="1" ht="37.9" customHeight="1" x14ac:dyDescent="0.2">
      <c r="A175" s="32"/>
      <c r="B175" s="144"/>
      <c r="C175" s="145" t="s">
        <v>354</v>
      </c>
      <c r="D175" s="145" t="s">
        <v>157</v>
      </c>
      <c r="E175" s="146" t="s">
        <v>355</v>
      </c>
      <c r="F175" s="147" t="s">
        <v>356</v>
      </c>
      <c r="G175" s="148" t="s">
        <v>273</v>
      </c>
      <c r="H175" s="149">
        <v>90</v>
      </c>
      <c r="I175" s="150"/>
      <c r="J175" s="151">
        <f>ROUND(I175*H175,0)</f>
        <v>0</v>
      </c>
      <c r="K175" s="147" t="s">
        <v>161</v>
      </c>
      <c r="L175" s="33"/>
      <c r="M175" s="152" t="s">
        <v>1</v>
      </c>
      <c r="N175" s="153" t="s">
        <v>42</v>
      </c>
      <c r="O175" s="58"/>
      <c r="P175" s="154">
        <f>O175*H175</f>
        <v>0</v>
      </c>
      <c r="Q175" s="154">
        <v>3.4000000000000002E-2</v>
      </c>
      <c r="R175" s="154">
        <f>Q175*H175</f>
        <v>3.06</v>
      </c>
      <c r="S175" s="154">
        <v>0</v>
      </c>
      <c r="T175" s="155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6" t="s">
        <v>162</v>
      </c>
      <c r="AT175" s="156" t="s">
        <v>157</v>
      </c>
      <c r="AU175" s="156" t="s">
        <v>86</v>
      </c>
      <c r="AY175" s="17" t="s">
        <v>154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7" t="s">
        <v>8</v>
      </c>
      <c r="BK175" s="157">
        <f>ROUND(I175*H175,0)</f>
        <v>0</v>
      </c>
      <c r="BL175" s="17" t="s">
        <v>162</v>
      </c>
      <c r="BM175" s="156" t="s">
        <v>357</v>
      </c>
    </row>
    <row r="176" spans="1:65" s="13" customFormat="1" ht="11.25" x14ac:dyDescent="0.2">
      <c r="B176" s="158"/>
      <c r="D176" s="159" t="s">
        <v>164</v>
      </c>
      <c r="E176" s="160" t="s">
        <v>1</v>
      </c>
      <c r="F176" s="161" t="s">
        <v>358</v>
      </c>
      <c r="H176" s="162">
        <v>53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164</v>
      </c>
      <c r="AU176" s="160" t="s">
        <v>86</v>
      </c>
      <c r="AV176" s="13" t="s">
        <v>86</v>
      </c>
      <c r="AW176" s="13" t="s">
        <v>33</v>
      </c>
      <c r="AX176" s="13" t="s">
        <v>77</v>
      </c>
      <c r="AY176" s="160" t="s">
        <v>154</v>
      </c>
    </row>
    <row r="177" spans="1:65" s="13" customFormat="1" ht="11.25" x14ac:dyDescent="0.2">
      <c r="B177" s="158"/>
      <c r="D177" s="159" t="s">
        <v>164</v>
      </c>
      <c r="E177" s="160" t="s">
        <v>1</v>
      </c>
      <c r="F177" s="161" t="s">
        <v>359</v>
      </c>
      <c r="H177" s="162">
        <v>37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164</v>
      </c>
      <c r="AU177" s="160" t="s">
        <v>86</v>
      </c>
      <c r="AV177" s="13" t="s">
        <v>86</v>
      </c>
      <c r="AW177" s="13" t="s">
        <v>33</v>
      </c>
      <c r="AX177" s="13" t="s">
        <v>77</v>
      </c>
      <c r="AY177" s="160" t="s">
        <v>154</v>
      </c>
    </row>
    <row r="178" spans="1:65" s="14" customFormat="1" ht="11.25" x14ac:dyDescent="0.2">
      <c r="B178" s="167"/>
      <c r="D178" s="159" t="s">
        <v>164</v>
      </c>
      <c r="E178" s="168" t="s">
        <v>1</v>
      </c>
      <c r="F178" s="169" t="s">
        <v>166</v>
      </c>
      <c r="H178" s="170">
        <v>90</v>
      </c>
      <c r="I178" s="171"/>
      <c r="L178" s="167"/>
      <c r="M178" s="172"/>
      <c r="N178" s="173"/>
      <c r="O178" s="173"/>
      <c r="P178" s="173"/>
      <c r="Q178" s="173"/>
      <c r="R178" s="173"/>
      <c r="S178" s="173"/>
      <c r="T178" s="174"/>
      <c r="AT178" s="168" t="s">
        <v>164</v>
      </c>
      <c r="AU178" s="168" t="s">
        <v>86</v>
      </c>
      <c r="AV178" s="14" t="s">
        <v>167</v>
      </c>
      <c r="AW178" s="14" t="s">
        <v>33</v>
      </c>
      <c r="AX178" s="14" t="s">
        <v>8</v>
      </c>
      <c r="AY178" s="168" t="s">
        <v>154</v>
      </c>
    </row>
    <row r="179" spans="1:65" s="2" customFormat="1" ht="33" customHeight="1" x14ac:dyDescent="0.2">
      <c r="A179" s="32"/>
      <c r="B179" s="144"/>
      <c r="C179" s="145" t="s">
        <v>360</v>
      </c>
      <c r="D179" s="145" t="s">
        <v>157</v>
      </c>
      <c r="E179" s="146" t="s">
        <v>361</v>
      </c>
      <c r="F179" s="147" t="s">
        <v>362</v>
      </c>
      <c r="G179" s="148" t="s">
        <v>273</v>
      </c>
      <c r="H179" s="149">
        <v>149</v>
      </c>
      <c r="I179" s="150"/>
      <c r="J179" s="151">
        <f>ROUND(I179*H179,0)</f>
        <v>0</v>
      </c>
      <c r="K179" s="147" t="s">
        <v>161</v>
      </c>
      <c r="L179" s="33"/>
      <c r="M179" s="152" t="s">
        <v>1</v>
      </c>
      <c r="N179" s="153" t="s">
        <v>42</v>
      </c>
      <c r="O179" s="58"/>
      <c r="P179" s="154">
        <f>O179*H179</f>
        <v>0</v>
      </c>
      <c r="Q179" s="154">
        <v>3.7100000000000001E-2</v>
      </c>
      <c r="R179" s="154">
        <f>Q179*H179</f>
        <v>5.5278999999999998</v>
      </c>
      <c r="S179" s="154">
        <v>0</v>
      </c>
      <c r="T179" s="155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6" t="s">
        <v>162</v>
      </c>
      <c r="AT179" s="156" t="s">
        <v>157</v>
      </c>
      <c r="AU179" s="156" t="s">
        <v>86</v>
      </c>
      <c r="AY179" s="17" t="s">
        <v>154</v>
      </c>
      <c r="BE179" s="157">
        <f>IF(N179="základní",J179,0)</f>
        <v>0</v>
      </c>
      <c r="BF179" s="157">
        <f>IF(N179="snížená",J179,0)</f>
        <v>0</v>
      </c>
      <c r="BG179" s="157">
        <f>IF(N179="zákl. přenesená",J179,0)</f>
        <v>0</v>
      </c>
      <c r="BH179" s="157">
        <f>IF(N179="sníž. přenesená",J179,0)</f>
        <v>0</v>
      </c>
      <c r="BI179" s="157">
        <f>IF(N179="nulová",J179,0)</f>
        <v>0</v>
      </c>
      <c r="BJ179" s="17" t="s">
        <v>8</v>
      </c>
      <c r="BK179" s="157">
        <f>ROUND(I179*H179,0)</f>
        <v>0</v>
      </c>
      <c r="BL179" s="17" t="s">
        <v>162</v>
      </c>
      <c r="BM179" s="156" t="s">
        <v>363</v>
      </c>
    </row>
    <row r="180" spans="1:65" s="13" customFormat="1" ht="11.25" x14ac:dyDescent="0.2">
      <c r="B180" s="158"/>
      <c r="D180" s="159" t="s">
        <v>164</v>
      </c>
      <c r="E180" s="160" t="s">
        <v>1</v>
      </c>
      <c r="F180" s="161" t="s">
        <v>364</v>
      </c>
      <c r="H180" s="162">
        <v>133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164</v>
      </c>
      <c r="AU180" s="160" t="s">
        <v>86</v>
      </c>
      <c r="AV180" s="13" t="s">
        <v>86</v>
      </c>
      <c r="AW180" s="13" t="s">
        <v>33</v>
      </c>
      <c r="AX180" s="13" t="s">
        <v>77</v>
      </c>
      <c r="AY180" s="160" t="s">
        <v>154</v>
      </c>
    </row>
    <row r="181" spans="1:65" s="13" customFormat="1" ht="22.5" x14ac:dyDescent="0.2">
      <c r="B181" s="158"/>
      <c r="D181" s="159" t="s">
        <v>164</v>
      </c>
      <c r="E181" s="160" t="s">
        <v>1</v>
      </c>
      <c r="F181" s="161" t="s">
        <v>365</v>
      </c>
      <c r="H181" s="162">
        <v>3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164</v>
      </c>
      <c r="AU181" s="160" t="s">
        <v>86</v>
      </c>
      <c r="AV181" s="13" t="s">
        <v>86</v>
      </c>
      <c r="AW181" s="13" t="s">
        <v>33</v>
      </c>
      <c r="AX181" s="13" t="s">
        <v>77</v>
      </c>
      <c r="AY181" s="160" t="s">
        <v>154</v>
      </c>
    </row>
    <row r="182" spans="1:65" s="13" customFormat="1" ht="11.25" x14ac:dyDescent="0.2">
      <c r="B182" s="158"/>
      <c r="D182" s="159" t="s">
        <v>164</v>
      </c>
      <c r="E182" s="160" t="s">
        <v>1</v>
      </c>
      <c r="F182" s="161" t="s">
        <v>366</v>
      </c>
      <c r="H182" s="162">
        <v>13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164</v>
      </c>
      <c r="AU182" s="160" t="s">
        <v>86</v>
      </c>
      <c r="AV182" s="13" t="s">
        <v>86</v>
      </c>
      <c r="AW182" s="13" t="s">
        <v>33</v>
      </c>
      <c r="AX182" s="13" t="s">
        <v>77</v>
      </c>
      <c r="AY182" s="160" t="s">
        <v>154</v>
      </c>
    </row>
    <row r="183" spans="1:65" s="14" customFormat="1" ht="11.25" x14ac:dyDescent="0.2">
      <c r="B183" s="167"/>
      <c r="D183" s="159" t="s">
        <v>164</v>
      </c>
      <c r="E183" s="168" t="s">
        <v>1</v>
      </c>
      <c r="F183" s="169" t="s">
        <v>166</v>
      </c>
      <c r="H183" s="170">
        <v>149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164</v>
      </c>
      <c r="AU183" s="168" t="s">
        <v>86</v>
      </c>
      <c r="AV183" s="14" t="s">
        <v>167</v>
      </c>
      <c r="AW183" s="14" t="s">
        <v>33</v>
      </c>
      <c r="AX183" s="14" t="s">
        <v>8</v>
      </c>
      <c r="AY183" s="168" t="s">
        <v>154</v>
      </c>
    </row>
    <row r="184" spans="1:65" s="2" customFormat="1" ht="33" customHeight="1" x14ac:dyDescent="0.2">
      <c r="A184" s="32"/>
      <c r="B184" s="144"/>
      <c r="C184" s="145" t="s">
        <v>367</v>
      </c>
      <c r="D184" s="145" t="s">
        <v>157</v>
      </c>
      <c r="E184" s="146" t="s">
        <v>368</v>
      </c>
      <c r="F184" s="147" t="s">
        <v>369</v>
      </c>
      <c r="G184" s="148" t="s">
        <v>273</v>
      </c>
      <c r="H184" s="149">
        <v>370</v>
      </c>
      <c r="I184" s="150"/>
      <c r="J184" s="151">
        <f>ROUND(I184*H184,0)</f>
        <v>0</v>
      </c>
      <c r="K184" s="147" t="s">
        <v>161</v>
      </c>
      <c r="L184" s="33"/>
      <c r="M184" s="152" t="s">
        <v>1</v>
      </c>
      <c r="N184" s="153" t="s">
        <v>42</v>
      </c>
      <c r="O184" s="58"/>
      <c r="P184" s="154">
        <f>O184*H184</f>
        <v>0</v>
      </c>
      <c r="Q184" s="154">
        <v>4.7E-2</v>
      </c>
      <c r="R184" s="154">
        <f>Q184*H184</f>
        <v>17.39</v>
      </c>
      <c r="S184" s="154">
        <v>0</v>
      </c>
      <c r="T184" s="155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6" t="s">
        <v>162</v>
      </c>
      <c r="AT184" s="156" t="s">
        <v>157</v>
      </c>
      <c r="AU184" s="156" t="s">
        <v>86</v>
      </c>
      <c r="AY184" s="17" t="s">
        <v>154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7" t="s">
        <v>8</v>
      </c>
      <c r="BK184" s="157">
        <f>ROUND(I184*H184,0)</f>
        <v>0</v>
      </c>
      <c r="BL184" s="17" t="s">
        <v>162</v>
      </c>
      <c r="BM184" s="156" t="s">
        <v>370</v>
      </c>
    </row>
    <row r="185" spans="1:65" s="13" customFormat="1" ht="11.25" x14ac:dyDescent="0.2">
      <c r="B185" s="158"/>
      <c r="D185" s="159" t="s">
        <v>164</v>
      </c>
      <c r="E185" s="160" t="s">
        <v>1</v>
      </c>
      <c r="F185" s="161" t="s">
        <v>371</v>
      </c>
      <c r="H185" s="162">
        <v>370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164</v>
      </c>
      <c r="AU185" s="160" t="s">
        <v>86</v>
      </c>
      <c r="AV185" s="13" t="s">
        <v>86</v>
      </c>
      <c r="AW185" s="13" t="s">
        <v>33</v>
      </c>
      <c r="AX185" s="13" t="s">
        <v>8</v>
      </c>
      <c r="AY185" s="160" t="s">
        <v>154</v>
      </c>
    </row>
    <row r="186" spans="1:65" s="2" customFormat="1" ht="24.2" customHeight="1" x14ac:dyDescent="0.2">
      <c r="A186" s="32"/>
      <c r="B186" s="144"/>
      <c r="C186" s="145" t="s">
        <v>372</v>
      </c>
      <c r="D186" s="145" t="s">
        <v>157</v>
      </c>
      <c r="E186" s="146" t="s">
        <v>373</v>
      </c>
      <c r="F186" s="147" t="s">
        <v>374</v>
      </c>
      <c r="G186" s="148" t="s">
        <v>200</v>
      </c>
      <c r="H186" s="149">
        <v>900</v>
      </c>
      <c r="I186" s="150"/>
      <c r="J186" s="151">
        <f>ROUND(I186*H186,0)</f>
        <v>0</v>
      </c>
      <c r="K186" s="147" t="s">
        <v>161</v>
      </c>
      <c r="L186" s="33"/>
      <c r="M186" s="152" t="s">
        <v>1</v>
      </c>
      <c r="N186" s="153" t="s">
        <v>42</v>
      </c>
      <c r="O186" s="58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6" t="s">
        <v>162</v>
      </c>
      <c r="AT186" s="156" t="s">
        <v>157</v>
      </c>
      <c r="AU186" s="156" t="s">
        <v>86</v>
      </c>
      <c r="AY186" s="17" t="s">
        <v>154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7" t="s">
        <v>8</v>
      </c>
      <c r="BK186" s="157">
        <f>ROUND(I186*H186,0)</f>
        <v>0</v>
      </c>
      <c r="BL186" s="17" t="s">
        <v>162</v>
      </c>
      <c r="BM186" s="156" t="s">
        <v>375</v>
      </c>
    </row>
    <row r="187" spans="1:65" s="13" customFormat="1" ht="11.25" x14ac:dyDescent="0.2">
      <c r="B187" s="158"/>
      <c r="D187" s="159" t="s">
        <v>164</v>
      </c>
      <c r="E187" s="160" t="s">
        <v>1</v>
      </c>
      <c r="F187" s="161" t="s">
        <v>376</v>
      </c>
      <c r="H187" s="162">
        <v>530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164</v>
      </c>
      <c r="AU187" s="160" t="s">
        <v>86</v>
      </c>
      <c r="AV187" s="13" t="s">
        <v>86</v>
      </c>
      <c r="AW187" s="13" t="s">
        <v>33</v>
      </c>
      <c r="AX187" s="13" t="s">
        <v>77</v>
      </c>
      <c r="AY187" s="160" t="s">
        <v>154</v>
      </c>
    </row>
    <row r="188" spans="1:65" s="13" customFormat="1" ht="11.25" x14ac:dyDescent="0.2">
      <c r="B188" s="158"/>
      <c r="D188" s="159" t="s">
        <v>164</v>
      </c>
      <c r="E188" s="160" t="s">
        <v>1</v>
      </c>
      <c r="F188" s="161" t="s">
        <v>377</v>
      </c>
      <c r="H188" s="162">
        <v>370</v>
      </c>
      <c r="I188" s="163"/>
      <c r="L188" s="158"/>
      <c r="M188" s="164"/>
      <c r="N188" s="165"/>
      <c r="O188" s="165"/>
      <c r="P188" s="165"/>
      <c r="Q188" s="165"/>
      <c r="R188" s="165"/>
      <c r="S188" s="165"/>
      <c r="T188" s="166"/>
      <c r="AT188" s="160" t="s">
        <v>164</v>
      </c>
      <c r="AU188" s="160" t="s">
        <v>86</v>
      </c>
      <c r="AV188" s="13" t="s">
        <v>86</v>
      </c>
      <c r="AW188" s="13" t="s">
        <v>33</v>
      </c>
      <c r="AX188" s="13" t="s">
        <v>77</v>
      </c>
      <c r="AY188" s="160" t="s">
        <v>154</v>
      </c>
    </row>
    <row r="189" spans="1:65" s="14" customFormat="1" ht="11.25" x14ac:dyDescent="0.2">
      <c r="B189" s="167"/>
      <c r="D189" s="159" t="s">
        <v>164</v>
      </c>
      <c r="E189" s="168" t="s">
        <v>1</v>
      </c>
      <c r="F189" s="169" t="s">
        <v>166</v>
      </c>
      <c r="H189" s="170">
        <v>900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164</v>
      </c>
      <c r="AU189" s="168" t="s">
        <v>86</v>
      </c>
      <c r="AV189" s="14" t="s">
        <v>167</v>
      </c>
      <c r="AW189" s="14" t="s">
        <v>33</v>
      </c>
      <c r="AX189" s="14" t="s">
        <v>8</v>
      </c>
      <c r="AY189" s="168" t="s">
        <v>154</v>
      </c>
    </row>
    <row r="190" spans="1:65" s="2" customFormat="1" ht="24.2" customHeight="1" x14ac:dyDescent="0.2">
      <c r="A190" s="32"/>
      <c r="B190" s="144"/>
      <c r="C190" s="175" t="s">
        <v>378</v>
      </c>
      <c r="D190" s="175" t="s">
        <v>204</v>
      </c>
      <c r="E190" s="176" t="s">
        <v>379</v>
      </c>
      <c r="F190" s="177" t="s">
        <v>380</v>
      </c>
      <c r="G190" s="178" t="s">
        <v>200</v>
      </c>
      <c r="H190" s="179">
        <v>1080</v>
      </c>
      <c r="I190" s="180"/>
      <c r="J190" s="181">
        <f>ROUND(I190*H190,0)</f>
        <v>0</v>
      </c>
      <c r="K190" s="177" t="s">
        <v>1</v>
      </c>
      <c r="L190" s="182"/>
      <c r="M190" s="183" t="s">
        <v>1</v>
      </c>
      <c r="N190" s="184" t="s">
        <v>42</v>
      </c>
      <c r="O190" s="58"/>
      <c r="P190" s="154">
        <f>O190*H190</f>
        <v>0</v>
      </c>
      <c r="Q190" s="154">
        <v>2.5999999999999999E-3</v>
      </c>
      <c r="R190" s="154">
        <f>Q190*H190</f>
        <v>2.8079999999999998</v>
      </c>
      <c r="S190" s="154">
        <v>0</v>
      </c>
      <c r="T190" s="15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6" t="s">
        <v>208</v>
      </c>
      <c r="AT190" s="156" t="s">
        <v>204</v>
      </c>
      <c r="AU190" s="156" t="s">
        <v>86</v>
      </c>
      <c r="AY190" s="17" t="s">
        <v>154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7" t="s">
        <v>8</v>
      </c>
      <c r="BK190" s="157">
        <f>ROUND(I190*H190,0)</f>
        <v>0</v>
      </c>
      <c r="BL190" s="17" t="s">
        <v>162</v>
      </c>
      <c r="BM190" s="156" t="s">
        <v>381</v>
      </c>
    </row>
    <row r="191" spans="1:65" s="13" customFormat="1" ht="11.25" x14ac:dyDescent="0.2">
      <c r="B191" s="158"/>
      <c r="D191" s="159" t="s">
        <v>164</v>
      </c>
      <c r="E191" s="160" t="s">
        <v>1</v>
      </c>
      <c r="F191" s="161" t="s">
        <v>382</v>
      </c>
      <c r="H191" s="162">
        <v>636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164</v>
      </c>
      <c r="AU191" s="160" t="s">
        <v>86</v>
      </c>
      <c r="AV191" s="13" t="s">
        <v>86</v>
      </c>
      <c r="AW191" s="13" t="s">
        <v>33</v>
      </c>
      <c r="AX191" s="13" t="s">
        <v>77</v>
      </c>
      <c r="AY191" s="160" t="s">
        <v>154</v>
      </c>
    </row>
    <row r="192" spans="1:65" s="13" customFormat="1" ht="11.25" x14ac:dyDescent="0.2">
      <c r="B192" s="158"/>
      <c r="D192" s="159" t="s">
        <v>164</v>
      </c>
      <c r="E192" s="160" t="s">
        <v>1</v>
      </c>
      <c r="F192" s="161" t="s">
        <v>383</v>
      </c>
      <c r="H192" s="162">
        <v>444</v>
      </c>
      <c r="I192" s="163"/>
      <c r="L192" s="158"/>
      <c r="M192" s="164"/>
      <c r="N192" s="165"/>
      <c r="O192" s="165"/>
      <c r="P192" s="165"/>
      <c r="Q192" s="165"/>
      <c r="R192" s="165"/>
      <c r="S192" s="165"/>
      <c r="T192" s="166"/>
      <c r="AT192" s="160" t="s">
        <v>164</v>
      </c>
      <c r="AU192" s="160" t="s">
        <v>86</v>
      </c>
      <c r="AV192" s="13" t="s">
        <v>86</v>
      </c>
      <c r="AW192" s="13" t="s">
        <v>33</v>
      </c>
      <c r="AX192" s="13" t="s">
        <v>77</v>
      </c>
      <c r="AY192" s="160" t="s">
        <v>154</v>
      </c>
    </row>
    <row r="193" spans="1:65" s="14" customFormat="1" ht="11.25" x14ac:dyDescent="0.2">
      <c r="B193" s="167"/>
      <c r="D193" s="159" t="s">
        <v>164</v>
      </c>
      <c r="E193" s="168" t="s">
        <v>1</v>
      </c>
      <c r="F193" s="169" t="s">
        <v>166</v>
      </c>
      <c r="H193" s="170">
        <v>1080</v>
      </c>
      <c r="I193" s="171"/>
      <c r="L193" s="167"/>
      <c r="M193" s="172"/>
      <c r="N193" s="173"/>
      <c r="O193" s="173"/>
      <c r="P193" s="173"/>
      <c r="Q193" s="173"/>
      <c r="R193" s="173"/>
      <c r="S193" s="173"/>
      <c r="T193" s="174"/>
      <c r="AT193" s="168" t="s">
        <v>164</v>
      </c>
      <c r="AU193" s="168" t="s">
        <v>86</v>
      </c>
      <c r="AV193" s="14" t="s">
        <v>167</v>
      </c>
      <c r="AW193" s="14" t="s">
        <v>33</v>
      </c>
      <c r="AX193" s="14" t="s">
        <v>8</v>
      </c>
      <c r="AY193" s="168" t="s">
        <v>154</v>
      </c>
    </row>
    <row r="194" spans="1:65" s="2" customFormat="1" ht="24.2" customHeight="1" x14ac:dyDescent="0.2">
      <c r="A194" s="32"/>
      <c r="B194" s="144"/>
      <c r="C194" s="145" t="s">
        <v>384</v>
      </c>
      <c r="D194" s="145" t="s">
        <v>157</v>
      </c>
      <c r="E194" s="146" t="s">
        <v>385</v>
      </c>
      <c r="F194" s="147" t="s">
        <v>386</v>
      </c>
      <c r="G194" s="148" t="s">
        <v>337</v>
      </c>
      <c r="H194" s="149">
        <v>200</v>
      </c>
      <c r="I194" s="150"/>
      <c r="J194" s="151">
        <f>ROUND(I194*H194,0)</f>
        <v>0</v>
      </c>
      <c r="K194" s="147" t="s">
        <v>161</v>
      </c>
      <c r="L194" s="33"/>
      <c r="M194" s="152" t="s">
        <v>1</v>
      </c>
      <c r="N194" s="153" t="s">
        <v>42</v>
      </c>
      <c r="O194" s="58"/>
      <c r="P194" s="154">
        <f>O194*H194</f>
        <v>0</v>
      </c>
      <c r="Q194" s="154">
        <v>2.0999999999999999E-5</v>
      </c>
      <c r="R194" s="154">
        <f>Q194*H194</f>
        <v>4.1999999999999997E-3</v>
      </c>
      <c r="S194" s="154">
        <v>0</v>
      </c>
      <c r="T194" s="155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6" t="s">
        <v>162</v>
      </c>
      <c r="AT194" s="156" t="s">
        <v>157</v>
      </c>
      <c r="AU194" s="156" t="s">
        <v>86</v>
      </c>
      <c r="AY194" s="17" t="s">
        <v>154</v>
      </c>
      <c r="BE194" s="157">
        <f>IF(N194="základní",J194,0)</f>
        <v>0</v>
      </c>
      <c r="BF194" s="157">
        <f>IF(N194="snížená",J194,0)</f>
        <v>0</v>
      </c>
      <c r="BG194" s="157">
        <f>IF(N194="zákl. přenesená",J194,0)</f>
        <v>0</v>
      </c>
      <c r="BH194" s="157">
        <f>IF(N194="sníž. přenesená",J194,0)</f>
        <v>0</v>
      </c>
      <c r="BI194" s="157">
        <f>IF(N194="nulová",J194,0)</f>
        <v>0</v>
      </c>
      <c r="BJ194" s="17" t="s">
        <v>8</v>
      </c>
      <c r="BK194" s="157">
        <f>ROUND(I194*H194,0)</f>
        <v>0</v>
      </c>
      <c r="BL194" s="17" t="s">
        <v>162</v>
      </c>
      <c r="BM194" s="156" t="s">
        <v>387</v>
      </c>
    </row>
    <row r="195" spans="1:65" s="13" customFormat="1" ht="22.5" x14ac:dyDescent="0.2">
      <c r="B195" s="158"/>
      <c r="D195" s="159" t="s">
        <v>164</v>
      </c>
      <c r="E195" s="160" t="s">
        <v>1</v>
      </c>
      <c r="F195" s="161" t="s">
        <v>388</v>
      </c>
      <c r="H195" s="162">
        <v>200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164</v>
      </c>
      <c r="AU195" s="160" t="s">
        <v>86</v>
      </c>
      <c r="AV195" s="13" t="s">
        <v>86</v>
      </c>
      <c r="AW195" s="13" t="s">
        <v>33</v>
      </c>
      <c r="AX195" s="13" t="s">
        <v>8</v>
      </c>
      <c r="AY195" s="160" t="s">
        <v>154</v>
      </c>
    </row>
    <row r="196" spans="1:65" s="2" customFormat="1" ht="21.75" customHeight="1" x14ac:dyDescent="0.2">
      <c r="A196" s="32"/>
      <c r="B196" s="144"/>
      <c r="C196" s="175" t="s">
        <v>389</v>
      </c>
      <c r="D196" s="175" t="s">
        <v>204</v>
      </c>
      <c r="E196" s="176" t="s">
        <v>390</v>
      </c>
      <c r="F196" s="177" t="s">
        <v>391</v>
      </c>
      <c r="G196" s="178" t="s">
        <v>337</v>
      </c>
      <c r="H196" s="179">
        <v>240</v>
      </c>
      <c r="I196" s="180"/>
      <c r="J196" s="181">
        <f>ROUND(I196*H196,0)</f>
        <v>0</v>
      </c>
      <c r="K196" s="177" t="s">
        <v>1</v>
      </c>
      <c r="L196" s="182"/>
      <c r="M196" s="183" t="s">
        <v>1</v>
      </c>
      <c r="N196" s="184" t="s">
        <v>42</v>
      </c>
      <c r="O196" s="58"/>
      <c r="P196" s="154">
        <f>O196*H196</f>
        <v>0</v>
      </c>
      <c r="Q196" s="154">
        <v>6.7000000000000002E-4</v>
      </c>
      <c r="R196" s="154">
        <f>Q196*H196</f>
        <v>0.1608</v>
      </c>
      <c r="S196" s="154">
        <v>0</v>
      </c>
      <c r="T196" s="155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6" t="s">
        <v>208</v>
      </c>
      <c r="AT196" s="156" t="s">
        <v>204</v>
      </c>
      <c r="AU196" s="156" t="s">
        <v>86</v>
      </c>
      <c r="AY196" s="17" t="s">
        <v>154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7" t="s">
        <v>8</v>
      </c>
      <c r="BK196" s="157">
        <f>ROUND(I196*H196,0)</f>
        <v>0</v>
      </c>
      <c r="BL196" s="17" t="s">
        <v>162</v>
      </c>
      <c r="BM196" s="156" t="s">
        <v>392</v>
      </c>
    </row>
    <row r="197" spans="1:65" s="13" customFormat="1" ht="22.5" x14ac:dyDescent="0.2">
      <c r="B197" s="158"/>
      <c r="D197" s="159" t="s">
        <v>164</v>
      </c>
      <c r="E197" s="160" t="s">
        <v>1</v>
      </c>
      <c r="F197" s="161" t="s">
        <v>393</v>
      </c>
      <c r="H197" s="162">
        <v>240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164</v>
      </c>
      <c r="AU197" s="160" t="s">
        <v>86</v>
      </c>
      <c r="AV197" s="13" t="s">
        <v>86</v>
      </c>
      <c r="AW197" s="13" t="s">
        <v>33</v>
      </c>
      <c r="AX197" s="13" t="s">
        <v>8</v>
      </c>
      <c r="AY197" s="160" t="s">
        <v>154</v>
      </c>
    </row>
    <row r="198" spans="1:65" s="2" customFormat="1" ht="33" customHeight="1" x14ac:dyDescent="0.2">
      <c r="A198" s="32"/>
      <c r="B198" s="144"/>
      <c r="C198" s="145" t="s">
        <v>394</v>
      </c>
      <c r="D198" s="145" t="s">
        <v>157</v>
      </c>
      <c r="E198" s="146" t="s">
        <v>395</v>
      </c>
      <c r="F198" s="147" t="s">
        <v>396</v>
      </c>
      <c r="G198" s="148" t="s">
        <v>273</v>
      </c>
      <c r="H198" s="149">
        <v>13</v>
      </c>
      <c r="I198" s="150"/>
      <c r="J198" s="151">
        <f>ROUND(I198*H198,0)</f>
        <v>0</v>
      </c>
      <c r="K198" s="147" t="s">
        <v>161</v>
      </c>
      <c r="L198" s="33"/>
      <c r="M198" s="152" t="s">
        <v>1</v>
      </c>
      <c r="N198" s="153" t="s">
        <v>42</v>
      </c>
      <c r="O198" s="58"/>
      <c r="P198" s="154">
        <f>O198*H198</f>
        <v>0</v>
      </c>
      <c r="Q198" s="154">
        <v>1.42725E-2</v>
      </c>
      <c r="R198" s="154">
        <f>Q198*H198</f>
        <v>0.1855425</v>
      </c>
      <c r="S198" s="154">
        <v>0</v>
      </c>
      <c r="T198" s="155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6" t="s">
        <v>162</v>
      </c>
      <c r="AT198" s="156" t="s">
        <v>157</v>
      </c>
      <c r="AU198" s="156" t="s">
        <v>86</v>
      </c>
      <c r="AY198" s="17" t="s">
        <v>154</v>
      </c>
      <c r="BE198" s="157">
        <f>IF(N198="základní",J198,0)</f>
        <v>0</v>
      </c>
      <c r="BF198" s="157">
        <f>IF(N198="snížená",J198,0)</f>
        <v>0</v>
      </c>
      <c r="BG198" s="157">
        <f>IF(N198="zákl. přenesená",J198,0)</f>
        <v>0</v>
      </c>
      <c r="BH198" s="157">
        <f>IF(N198="sníž. přenesená",J198,0)</f>
        <v>0</v>
      </c>
      <c r="BI198" s="157">
        <f>IF(N198="nulová",J198,0)</f>
        <v>0</v>
      </c>
      <c r="BJ198" s="17" t="s">
        <v>8</v>
      </c>
      <c r="BK198" s="157">
        <f>ROUND(I198*H198,0)</f>
        <v>0</v>
      </c>
      <c r="BL198" s="17" t="s">
        <v>162</v>
      </c>
      <c r="BM198" s="156" t="s">
        <v>397</v>
      </c>
    </row>
    <row r="199" spans="1:65" s="13" customFormat="1" ht="11.25" x14ac:dyDescent="0.2">
      <c r="B199" s="158"/>
      <c r="D199" s="159" t="s">
        <v>164</v>
      </c>
      <c r="E199" s="160" t="s">
        <v>1</v>
      </c>
      <c r="F199" s="161" t="s">
        <v>398</v>
      </c>
      <c r="H199" s="162">
        <v>13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164</v>
      </c>
      <c r="AU199" s="160" t="s">
        <v>86</v>
      </c>
      <c r="AV199" s="13" t="s">
        <v>86</v>
      </c>
      <c r="AW199" s="13" t="s">
        <v>33</v>
      </c>
      <c r="AX199" s="13" t="s">
        <v>77</v>
      </c>
      <c r="AY199" s="160" t="s">
        <v>154</v>
      </c>
    </row>
    <row r="200" spans="1:65" s="14" customFormat="1" ht="11.25" x14ac:dyDescent="0.2">
      <c r="B200" s="167"/>
      <c r="D200" s="159" t="s">
        <v>164</v>
      </c>
      <c r="E200" s="168" t="s">
        <v>1</v>
      </c>
      <c r="F200" s="169" t="s">
        <v>399</v>
      </c>
      <c r="H200" s="170">
        <v>13</v>
      </c>
      <c r="I200" s="171"/>
      <c r="L200" s="167"/>
      <c r="M200" s="172"/>
      <c r="N200" s="173"/>
      <c r="O200" s="173"/>
      <c r="P200" s="173"/>
      <c r="Q200" s="173"/>
      <c r="R200" s="173"/>
      <c r="S200" s="173"/>
      <c r="T200" s="174"/>
      <c r="AT200" s="168" t="s">
        <v>164</v>
      </c>
      <c r="AU200" s="168" t="s">
        <v>86</v>
      </c>
      <c r="AV200" s="14" t="s">
        <v>167</v>
      </c>
      <c r="AW200" s="14" t="s">
        <v>33</v>
      </c>
      <c r="AX200" s="14" t="s">
        <v>8</v>
      </c>
      <c r="AY200" s="168" t="s">
        <v>154</v>
      </c>
    </row>
    <row r="201" spans="1:65" s="2" customFormat="1" ht="33" customHeight="1" x14ac:dyDescent="0.2">
      <c r="A201" s="32"/>
      <c r="B201" s="144"/>
      <c r="C201" s="145" t="s">
        <v>94</v>
      </c>
      <c r="D201" s="145" t="s">
        <v>157</v>
      </c>
      <c r="E201" s="146" t="s">
        <v>400</v>
      </c>
      <c r="F201" s="147" t="s">
        <v>401</v>
      </c>
      <c r="G201" s="148" t="s">
        <v>273</v>
      </c>
      <c r="H201" s="149">
        <v>3</v>
      </c>
      <c r="I201" s="150"/>
      <c r="J201" s="151">
        <f>ROUND(I201*H201,0)</f>
        <v>0</v>
      </c>
      <c r="K201" s="147" t="s">
        <v>161</v>
      </c>
      <c r="L201" s="33"/>
      <c r="M201" s="152" t="s">
        <v>1</v>
      </c>
      <c r="N201" s="153" t="s">
        <v>42</v>
      </c>
      <c r="O201" s="58"/>
      <c r="P201" s="154">
        <f>O201*H201</f>
        <v>0</v>
      </c>
      <c r="Q201" s="154">
        <v>0.15190000000000001</v>
      </c>
      <c r="R201" s="154">
        <f>Q201*H201</f>
        <v>0.45569999999999999</v>
      </c>
      <c r="S201" s="154">
        <v>0</v>
      </c>
      <c r="T201" s="155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6" t="s">
        <v>162</v>
      </c>
      <c r="AT201" s="156" t="s">
        <v>157</v>
      </c>
      <c r="AU201" s="156" t="s">
        <v>86</v>
      </c>
      <c r="AY201" s="17" t="s">
        <v>154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7" t="s">
        <v>8</v>
      </c>
      <c r="BK201" s="157">
        <f>ROUND(I201*H201,0)</f>
        <v>0</v>
      </c>
      <c r="BL201" s="17" t="s">
        <v>162</v>
      </c>
      <c r="BM201" s="156" t="s">
        <v>402</v>
      </c>
    </row>
    <row r="202" spans="1:65" s="13" customFormat="1" ht="11.25" x14ac:dyDescent="0.2">
      <c r="B202" s="158"/>
      <c r="D202" s="159" t="s">
        <v>164</v>
      </c>
      <c r="E202" s="160" t="s">
        <v>1</v>
      </c>
      <c r="F202" s="161" t="s">
        <v>403</v>
      </c>
      <c r="H202" s="162">
        <v>32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164</v>
      </c>
      <c r="AU202" s="160" t="s">
        <v>86</v>
      </c>
      <c r="AV202" s="13" t="s">
        <v>86</v>
      </c>
      <c r="AW202" s="13" t="s">
        <v>33</v>
      </c>
      <c r="AX202" s="13" t="s">
        <v>77</v>
      </c>
      <c r="AY202" s="160" t="s">
        <v>154</v>
      </c>
    </row>
    <row r="203" spans="1:65" s="14" customFormat="1" ht="11.25" x14ac:dyDescent="0.2">
      <c r="B203" s="167"/>
      <c r="D203" s="159" t="s">
        <v>164</v>
      </c>
      <c r="E203" s="168" t="s">
        <v>1</v>
      </c>
      <c r="F203" s="169" t="s">
        <v>404</v>
      </c>
      <c r="H203" s="170">
        <v>32</v>
      </c>
      <c r="I203" s="171"/>
      <c r="L203" s="167"/>
      <c r="M203" s="172"/>
      <c r="N203" s="173"/>
      <c r="O203" s="173"/>
      <c r="P203" s="173"/>
      <c r="Q203" s="173"/>
      <c r="R203" s="173"/>
      <c r="S203" s="173"/>
      <c r="T203" s="174"/>
      <c r="AT203" s="168" t="s">
        <v>164</v>
      </c>
      <c r="AU203" s="168" t="s">
        <v>86</v>
      </c>
      <c r="AV203" s="14" t="s">
        <v>167</v>
      </c>
      <c r="AW203" s="14" t="s">
        <v>33</v>
      </c>
      <c r="AX203" s="14" t="s">
        <v>77</v>
      </c>
      <c r="AY203" s="168" t="s">
        <v>154</v>
      </c>
    </row>
    <row r="204" spans="1:65" s="13" customFormat="1" ht="22.5" x14ac:dyDescent="0.2">
      <c r="B204" s="158"/>
      <c r="D204" s="159" t="s">
        <v>164</v>
      </c>
      <c r="E204" s="160" t="s">
        <v>1</v>
      </c>
      <c r="F204" s="161" t="s">
        <v>405</v>
      </c>
      <c r="H204" s="162">
        <v>3</v>
      </c>
      <c r="I204" s="163"/>
      <c r="L204" s="158"/>
      <c r="M204" s="164"/>
      <c r="N204" s="165"/>
      <c r="O204" s="165"/>
      <c r="P204" s="165"/>
      <c r="Q204" s="165"/>
      <c r="R204" s="165"/>
      <c r="S204" s="165"/>
      <c r="T204" s="166"/>
      <c r="AT204" s="160" t="s">
        <v>164</v>
      </c>
      <c r="AU204" s="160" t="s">
        <v>86</v>
      </c>
      <c r="AV204" s="13" t="s">
        <v>86</v>
      </c>
      <c r="AW204" s="13" t="s">
        <v>33</v>
      </c>
      <c r="AX204" s="13" t="s">
        <v>77</v>
      </c>
      <c r="AY204" s="160" t="s">
        <v>154</v>
      </c>
    </row>
    <row r="205" spans="1:65" s="14" customFormat="1" ht="11.25" x14ac:dyDescent="0.2">
      <c r="B205" s="167"/>
      <c r="D205" s="159" t="s">
        <v>164</v>
      </c>
      <c r="E205" s="168" t="s">
        <v>1</v>
      </c>
      <c r="F205" s="169" t="s">
        <v>406</v>
      </c>
      <c r="H205" s="170">
        <v>3</v>
      </c>
      <c r="I205" s="171"/>
      <c r="L205" s="167"/>
      <c r="M205" s="172"/>
      <c r="N205" s="173"/>
      <c r="O205" s="173"/>
      <c r="P205" s="173"/>
      <c r="Q205" s="173"/>
      <c r="R205" s="173"/>
      <c r="S205" s="173"/>
      <c r="T205" s="174"/>
      <c r="AT205" s="168" t="s">
        <v>164</v>
      </c>
      <c r="AU205" s="168" t="s">
        <v>86</v>
      </c>
      <c r="AV205" s="14" t="s">
        <v>167</v>
      </c>
      <c r="AW205" s="14" t="s">
        <v>33</v>
      </c>
      <c r="AX205" s="14" t="s">
        <v>8</v>
      </c>
      <c r="AY205" s="168" t="s">
        <v>154</v>
      </c>
    </row>
    <row r="206" spans="1:65" s="2" customFormat="1" ht="24.2" customHeight="1" x14ac:dyDescent="0.2">
      <c r="A206" s="32"/>
      <c r="B206" s="144"/>
      <c r="C206" s="145" t="s">
        <v>97</v>
      </c>
      <c r="D206" s="145" t="s">
        <v>157</v>
      </c>
      <c r="E206" s="146" t="s">
        <v>407</v>
      </c>
      <c r="F206" s="147" t="s">
        <v>408</v>
      </c>
      <c r="G206" s="148" t="s">
        <v>273</v>
      </c>
      <c r="H206" s="149">
        <v>45</v>
      </c>
      <c r="I206" s="150"/>
      <c r="J206" s="151">
        <f>ROUND(I206*H206,0)</f>
        <v>0</v>
      </c>
      <c r="K206" s="147" t="s">
        <v>161</v>
      </c>
      <c r="L206" s="33"/>
      <c r="M206" s="152" t="s">
        <v>1</v>
      </c>
      <c r="N206" s="153" t="s">
        <v>42</v>
      </c>
      <c r="O206" s="58"/>
      <c r="P206" s="154">
        <f>O206*H206</f>
        <v>0</v>
      </c>
      <c r="Q206" s="154">
        <v>1.4400000000000001E-3</v>
      </c>
      <c r="R206" s="154">
        <f>Q206*H206</f>
        <v>6.480000000000001E-2</v>
      </c>
      <c r="S206" s="154">
        <v>0</v>
      </c>
      <c r="T206" s="155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6" t="s">
        <v>162</v>
      </c>
      <c r="AT206" s="156" t="s">
        <v>157</v>
      </c>
      <c r="AU206" s="156" t="s">
        <v>86</v>
      </c>
      <c r="AY206" s="17" t="s">
        <v>154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7" t="s">
        <v>8</v>
      </c>
      <c r="BK206" s="157">
        <f>ROUND(I206*H206,0)</f>
        <v>0</v>
      </c>
      <c r="BL206" s="17" t="s">
        <v>162</v>
      </c>
      <c r="BM206" s="156" t="s">
        <v>409</v>
      </c>
    </row>
    <row r="207" spans="1:65" s="13" customFormat="1" ht="11.25" x14ac:dyDescent="0.2">
      <c r="B207" s="158"/>
      <c r="D207" s="159" t="s">
        <v>164</v>
      </c>
      <c r="E207" s="160" t="s">
        <v>1</v>
      </c>
      <c r="F207" s="161" t="s">
        <v>410</v>
      </c>
      <c r="H207" s="162">
        <v>29</v>
      </c>
      <c r="I207" s="163"/>
      <c r="L207" s="158"/>
      <c r="M207" s="164"/>
      <c r="N207" s="165"/>
      <c r="O207" s="165"/>
      <c r="P207" s="165"/>
      <c r="Q207" s="165"/>
      <c r="R207" s="165"/>
      <c r="S207" s="165"/>
      <c r="T207" s="166"/>
      <c r="AT207" s="160" t="s">
        <v>164</v>
      </c>
      <c r="AU207" s="160" t="s">
        <v>86</v>
      </c>
      <c r="AV207" s="13" t="s">
        <v>86</v>
      </c>
      <c r="AW207" s="13" t="s">
        <v>33</v>
      </c>
      <c r="AX207" s="13" t="s">
        <v>77</v>
      </c>
      <c r="AY207" s="160" t="s">
        <v>154</v>
      </c>
    </row>
    <row r="208" spans="1:65" s="13" customFormat="1" ht="11.25" x14ac:dyDescent="0.2">
      <c r="B208" s="158"/>
      <c r="D208" s="159" t="s">
        <v>164</v>
      </c>
      <c r="E208" s="160" t="s">
        <v>1</v>
      </c>
      <c r="F208" s="161" t="s">
        <v>411</v>
      </c>
      <c r="H208" s="162">
        <v>3</v>
      </c>
      <c r="I208" s="163"/>
      <c r="L208" s="158"/>
      <c r="M208" s="164"/>
      <c r="N208" s="165"/>
      <c r="O208" s="165"/>
      <c r="P208" s="165"/>
      <c r="Q208" s="165"/>
      <c r="R208" s="165"/>
      <c r="S208" s="165"/>
      <c r="T208" s="166"/>
      <c r="AT208" s="160" t="s">
        <v>164</v>
      </c>
      <c r="AU208" s="160" t="s">
        <v>86</v>
      </c>
      <c r="AV208" s="13" t="s">
        <v>86</v>
      </c>
      <c r="AW208" s="13" t="s">
        <v>33</v>
      </c>
      <c r="AX208" s="13" t="s">
        <v>77</v>
      </c>
      <c r="AY208" s="160" t="s">
        <v>154</v>
      </c>
    </row>
    <row r="209" spans="1:65" s="14" customFormat="1" ht="11.25" x14ac:dyDescent="0.2">
      <c r="B209" s="167"/>
      <c r="D209" s="159" t="s">
        <v>164</v>
      </c>
      <c r="E209" s="168" t="s">
        <v>1</v>
      </c>
      <c r="F209" s="169" t="s">
        <v>412</v>
      </c>
      <c r="H209" s="170">
        <v>32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164</v>
      </c>
      <c r="AU209" s="168" t="s">
        <v>86</v>
      </c>
      <c r="AV209" s="14" t="s">
        <v>167</v>
      </c>
      <c r="AW209" s="14" t="s">
        <v>33</v>
      </c>
      <c r="AX209" s="14" t="s">
        <v>77</v>
      </c>
      <c r="AY209" s="168" t="s">
        <v>154</v>
      </c>
    </row>
    <row r="210" spans="1:65" s="13" customFormat="1" ht="11.25" x14ac:dyDescent="0.2">
      <c r="B210" s="158"/>
      <c r="D210" s="159" t="s">
        <v>164</v>
      </c>
      <c r="E210" s="160" t="s">
        <v>1</v>
      </c>
      <c r="F210" s="161" t="s">
        <v>398</v>
      </c>
      <c r="H210" s="162">
        <v>13</v>
      </c>
      <c r="I210" s="163"/>
      <c r="L210" s="158"/>
      <c r="M210" s="164"/>
      <c r="N210" s="165"/>
      <c r="O210" s="165"/>
      <c r="P210" s="165"/>
      <c r="Q210" s="165"/>
      <c r="R210" s="165"/>
      <c r="S210" s="165"/>
      <c r="T210" s="166"/>
      <c r="AT210" s="160" t="s">
        <v>164</v>
      </c>
      <c r="AU210" s="160" t="s">
        <v>86</v>
      </c>
      <c r="AV210" s="13" t="s">
        <v>86</v>
      </c>
      <c r="AW210" s="13" t="s">
        <v>33</v>
      </c>
      <c r="AX210" s="13" t="s">
        <v>77</v>
      </c>
      <c r="AY210" s="160" t="s">
        <v>154</v>
      </c>
    </row>
    <row r="211" spans="1:65" s="14" customFormat="1" ht="11.25" x14ac:dyDescent="0.2">
      <c r="B211" s="167"/>
      <c r="D211" s="159" t="s">
        <v>164</v>
      </c>
      <c r="E211" s="168" t="s">
        <v>1</v>
      </c>
      <c r="F211" s="169" t="s">
        <v>399</v>
      </c>
      <c r="H211" s="170">
        <v>13</v>
      </c>
      <c r="I211" s="171"/>
      <c r="L211" s="167"/>
      <c r="M211" s="172"/>
      <c r="N211" s="173"/>
      <c r="O211" s="173"/>
      <c r="P211" s="173"/>
      <c r="Q211" s="173"/>
      <c r="R211" s="173"/>
      <c r="S211" s="173"/>
      <c r="T211" s="174"/>
      <c r="AT211" s="168" t="s">
        <v>164</v>
      </c>
      <c r="AU211" s="168" t="s">
        <v>86</v>
      </c>
      <c r="AV211" s="14" t="s">
        <v>167</v>
      </c>
      <c r="AW211" s="14" t="s">
        <v>33</v>
      </c>
      <c r="AX211" s="14" t="s">
        <v>77</v>
      </c>
      <c r="AY211" s="168" t="s">
        <v>154</v>
      </c>
    </row>
    <row r="212" spans="1:65" s="15" customFormat="1" ht="11.25" x14ac:dyDescent="0.2">
      <c r="B212" s="190"/>
      <c r="D212" s="159" t="s">
        <v>164</v>
      </c>
      <c r="E212" s="191" t="s">
        <v>1</v>
      </c>
      <c r="F212" s="192" t="s">
        <v>413</v>
      </c>
      <c r="H212" s="193">
        <v>45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1" t="s">
        <v>164</v>
      </c>
      <c r="AU212" s="191" t="s">
        <v>86</v>
      </c>
      <c r="AV212" s="15" t="s">
        <v>162</v>
      </c>
      <c r="AW212" s="15" t="s">
        <v>33</v>
      </c>
      <c r="AX212" s="15" t="s">
        <v>8</v>
      </c>
      <c r="AY212" s="191" t="s">
        <v>154</v>
      </c>
    </row>
    <row r="213" spans="1:65" s="2" customFormat="1" ht="24.2" customHeight="1" x14ac:dyDescent="0.2">
      <c r="A213" s="32"/>
      <c r="B213" s="144"/>
      <c r="C213" s="145" t="s">
        <v>414</v>
      </c>
      <c r="D213" s="145" t="s">
        <v>157</v>
      </c>
      <c r="E213" s="146" t="s">
        <v>415</v>
      </c>
      <c r="F213" s="147" t="s">
        <v>416</v>
      </c>
      <c r="G213" s="148" t="s">
        <v>200</v>
      </c>
      <c r="H213" s="149">
        <v>254</v>
      </c>
      <c r="I213" s="150"/>
      <c r="J213" s="151">
        <f>ROUND(I213*H213,0)</f>
        <v>0</v>
      </c>
      <c r="K213" s="147" t="s">
        <v>161</v>
      </c>
      <c r="L213" s="33"/>
      <c r="M213" s="152" t="s">
        <v>1</v>
      </c>
      <c r="N213" s="153" t="s">
        <v>42</v>
      </c>
      <c r="O213" s="58"/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6" t="s">
        <v>162</v>
      </c>
      <c r="AT213" s="156" t="s">
        <v>157</v>
      </c>
      <c r="AU213" s="156" t="s">
        <v>86</v>
      </c>
      <c r="AY213" s="17" t="s">
        <v>154</v>
      </c>
      <c r="BE213" s="157">
        <f>IF(N213="základní",J213,0)</f>
        <v>0</v>
      </c>
      <c r="BF213" s="157">
        <f>IF(N213="snížená",J213,0)</f>
        <v>0</v>
      </c>
      <c r="BG213" s="157">
        <f>IF(N213="zákl. přenesená",J213,0)</f>
        <v>0</v>
      </c>
      <c r="BH213" s="157">
        <f>IF(N213="sníž. přenesená",J213,0)</f>
        <v>0</v>
      </c>
      <c r="BI213" s="157">
        <f>IF(N213="nulová",J213,0)</f>
        <v>0</v>
      </c>
      <c r="BJ213" s="17" t="s">
        <v>8</v>
      </c>
      <c r="BK213" s="157">
        <f>ROUND(I213*H213,0)</f>
        <v>0</v>
      </c>
      <c r="BL213" s="17" t="s">
        <v>162</v>
      </c>
      <c r="BM213" s="156" t="s">
        <v>417</v>
      </c>
    </row>
    <row r="214" spans="1:65" s="13" customFormat="1" ht="11.25" x14ac:dyDescent="0.2">
      <c r="B214" s="158"/>
      <c r="D214" s="159" t="s">
        <v>164</v>
      </c>
      <c r="E214" s="160" t="s">
        <v>1</v>
      </c>
      <c r="F214" s="161" t="s">
        <v>418</v>
      </c>
      <c r="H214" s="162">
        <v>70</v>
      </c>
      <c r="I214" s="163"/>
      <c r="L214" s="158"/>
      <c r="M214" s="164"/>
      <c r="N214" s="165"/>
      <c r="O214" s="165"/>
      <c r="P214" s="165"/>
      <c r="Q214" s="165"/>
      <c r="R214" s="165"/>
      <c r="S214" s="165"/>
      <c r="T214" s="166"/>
      <c r="AT214" s="160" t="s">
        <v>164</v>
      </c>
      <c r="AU214" s="160" t="s">
        <v>86</v>
      </c>
      <c r="AV214" s="13" t="s">
        <v>86</v>
      </c>
      <c r="AW214" s="13" t="s">
        <v>33</v>
      </c>
      <c r="AX214" s="13" t="s">
        <v>77</v>
      </c>
      <c r="AY214" s="160" t="s">
        <v>154</v>
      </c>
    </row>
    <row r="215" spans="1:65" s="13" customFormat="1" ht="11.25" x14ac:dyDescent="0.2">
      <c r="B215" s="158"/>
      <c r="D215" s="159" t="s">
        <v>164</v>
      </c>
      <c r="E215" s="160" t="s">
        <v>1</v>
      </c>
      <c r="F215" s="161" t="s">
        <v>419</v>
      </c>
      <c r="H215" s="162">
        <v>184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164</v>
      </c>
      <c r="AU215" s="160" t="s">
        <v>86</v>
      </c>
      <c r="AV215" s="13" t="s">
        <v>86</v>
      </c>
      <c r="AW215" s="13" t="s">
        <v>33</v>
      </c>
      <c r="AX215" s="13" t="s">
        <v>77</v>
      </c>
      <c r="AY215" s="160" t="s">
        <v>154</v>
      </c>
    </row>
    <row r="216" spans="1:65" s="14" customFormat="1" ht="11.25" x14ac:dyDescent="0.2">
      <c r="B216" s="167"/>
      <c r="D216" s="159" t="s">
        <v>164</v>
      </c>
      <c r="E216" s="168" t="s">
        <v>1</v>
      </c>
      <c r="F216" s="169" t="s">
        <v>166</v>
      </c>
      <c r="H216" s="170">
        <v>254</v>
      </c>
      <c r="I216" s="171"/>
      <c r="L216" s="167"/>
      <c r="M216" s="172"/>
      <c r="N216" s="173"/>
      <c r="O216" s="173"/>
      <c r="P216" s="173"/>
      <c r="Q216" s="173"/>
      <c r="R216" s="173"/>
      <c r="S216" s="173"/>
      <c r="T216" s="174"/>
      <c r="AT216" s="168" t="s">
        <v>164</v>
      </c>
      <c r="AU216" s="168" t="s">
        <v>86</v>
      </c>
      <c r="AV216" s="14" t="s">
        <v>167</v>
      </c>
      <c r="AW216" s="14" t="s">
        <v>33</v>
      </c>
      <c r="AX216" s="14" t="s">
        <v>8</v>
      </c>
      <c r="AY216" s="168" t="s">
        <v>154</v>
      </c>
    </row>
    <row r="217" spans="1:65" s="2" customFormat="1" ht="24.2" customHeight="1" x14ac:dyDescent="0.2">
      <c r="A217" s="32"/>
      <c r="B217" s="144"/>
      <c r="C217" s="175" t="s">
        <v>420</v>
      </c>
      <c r="D217" s="175" t="s">
        <v>204</v>
      </c>
      <c r="E217" s="176" t="s">
        <v>421</v>
      </c>
      <c r="F217" s="177" t="s">
        <v>422</v>
      </c>
      <c r="G217" s="178" t="s">
        <v>200</v>
      </c>
      <c r="H217" s="179">
        <v>304.8</v>
      </c>
      <c r="I217" s="180"/>
      <c r="J217" s="181">
        <f>ROUND(I217*H217,0)</f>
        <v>0</v>
      </c>
      <c r="K217" s="177" t="s">
        <v>161</v>
      </c>
      <c r="L217" s="182"/>
      <c r="M217" s="183" t="s">
        <v>1</v>
      </c>
      <c r="N217" s="184" t="s">
        <v>42</v>
      </c>
      <c r="O217" s="58"/>
      <c r="P217" s="154">
        <f>O217*H217</f>
        <v>0</v>
      </c>
      <c r="Q217" s="154">
        <v>1.74E-3</v>
      </c>
      <c r="R217" s="154">
        <f>Q217*H217</f>
        <v>0.53035200000000005</v>
      </c>
      <c r="S217" s="154">
        <v>0</v>
      </c>
      <c r="T217" s="155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6" t="s">
        <v>208</v>
      </c>
      <c r="AT217" s="156" t="s">
        <v>204</v>
      </c>
      <c r="AU217" s="156" t="s">
        <v>86</v>
      </c>
      <c r="AY217" s="17" t="s">
        <v>154</v>
      </c>
      <c r="BE217" s="157">
        <f>IF(N217="základní",J217,0)</f>
        <v>0</v>
      </c>
      <c r="BF217" s="157">
        <f>IF(N217="snížená",J217,0)</f>
        <v>0</v>
      </c>
      <c r="BG217" s="157">
        <f>IF(N217="zákl. přenesená",J217,0)</f>
        <v>0</v>
      </c>
      <c r="BH217" s="157">
        <f>IF(N217="sníž. přenesená",J217,0)</f>
        <v>0</v>
      </c>
      <c r="BI217" s="157">
        <f>IF(N217="nulová",J217,0)</f>
        <v>0</v>
      </c>
      <c r="BJ217" s="17" t="s">
        <v>8</v>
      </c>
      <c r="BK217" s="157">
        <f>ROUND(I217*H217,0)</f>
        <v>0</v>
      </c>
      <c r="BL217" s="17" t="s">
        <v>162</v>
      </c>
      <c r="BM217" s="156" t="s">
        <v>423</v>
      </c>
    </row>
    <row r="218" spans="1:65" s="13" customFormat="1" ht="11.25" x14ac:dyDescent="0.2">
      <c r="B218" s="158"/>
      <c r="D218" s="159" t="s">
        <v>164</v>
      </c>
      <c r="E218" s="160" t="s">
        <v>1</v>
      </c>
      <c r="F218" s="161" t="s">
        <v>424</v>
      </c>
      <c r="H218" s="162">
        <v>84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164</v>
      </c>
      <c r="AU218" s="160" t="s">
        <v>86</v>
      </c>
      <c r="AV218" s="13" t="s">
        <v>86</v>
      </c>
      <c r="AW218" s="13" t="s">
        <v>33</v>
      </c>
      <c r="AX218" s="13" t="s">
        <v>77</v>
      </c>
      <c r="AY218" s="160" t="s">
        <v>154</v>
      </c>
    </row>
    <row r="219" spans="1:65" s="13" customFormat="1" ht="11.25" x14ac:dyDescent="0.2">
      <c r="B219" s="158"/>
      <c r="D219" s="159" t="s">
        <v>164</v>
      </c>
      <c r="E219" s="160" t="s">
        <v>1</v>
      </c>
      <c r="F219" s="161" t="s">
        <v>425</v>
      </c>
      <c r="H219" s="162">
        <v>220.8</v>
      </c>
      <c r="I219" s="163"/>
      <c r="L219" s="158"/>
      <c r="M219" s="164"/>
      <c r="N219" s="165"/>
      <c r="O219" s="165"/>
      <c r="P219" s="165"/>
      <c r="Q219" s="165"/>
      <c r="R219" s="165"/>
      <c r="S219" s="165"/>
      <c r="T219" s="166"/>
      <c r="AT219" s="160" t="s">
        <v>164</v>
      </c>
      <c r="AU219" s="160" t="s">
        <v>86</v>
      </c>
      <c r="AV219" s="13" t="s">
        <v>86</v>
      </c>
      <c r="AW219" s="13" t="s">
        <v>33</v>
      </c>
      <c r="AX219" s="13" t="s">
        <v>77</v>
      </c>
      <c r="AY219" s="160" t="s">
        <v>154</v>
      </c>
    </row>
    <row r="220" spans="1:65" s="14" customFormat="1" ht="11.25" x14ac:dyDescent="0.2">
      <c r="B220" s="167"/>
      <c r="D220" s="159" t="s">
        <v>164</v>
      </c>
      <c r="E220" s="168" t="s">
        <v>1</v>
      </c>
      <c r="F220" s="169" t="s">
        <v>166</v>
      </c>
      <c r="H220" s="170">
        <v>304.8</v>
      </c>
      <c r="I220" s="171"/>
      <c r="L220" s="167"/>
      <c r="M220" s="172"/>
      <c r="N220" s="173"/>
      <c r="O220" s="173"/>
      <c r="P220" s="173"/>
      <c r="Q220" s="173"/>
      <c r="R220" s="173"/>
      <c r="S220" s="173"/>
      <c r="T220" s="174"/>
      <c r="AT220" s="168" t="s">
        <v>164</v>
      </c>
      <c r="AU220" s="168" t="s">
        <v>86</v>
      </c>
      <c r="AV220" s="14" t="s">
        <v>167</v>
      </c>
      <c r="AW220" s="14" t="s">
        <v>33</v>
      </c>
      <c r="AX220" s="14" t="s">
        <v>8</v>
      </c>
      <c r="AY220" s="168" t="s">
        <v>154</v>
      </c>
    </row>
    <row r="221" spans="1:65" s="2" customFormat="1" ht="24.2" customHeight="1" x14ac:dyDescent="0.2">
      <c r="A221" s="32"/>
      <c r="B221" s="144"/>
      <c r="C221" s="145" t="s">
        <v>426</v>
      </c>
      <c r="D221" s="145" t="s">
        <v>157</v>
      </c>
      <c r="E221" s="146" t="s">
        <v>427</v>
      </c>
      <c r="F221" s="147" t="s">
        <v>428</v>
      </c>
      <c r="G221" s="148" t="s">
        <v>337</v>
      </c>
      <c r="H221" s="149">
        <v>530</v>
      </c>
      <c r="I221" s="150"/>
      <c r="J221" s="151">
        <f>ROUND(I221*H221,0)</f>
        <v>0</v>
      </c>
      <c r="K221" s="147" t="s">
        <v>161</v>
      </c>
      <c r="L221" s="33"/>
      <c r="M221" s="152" t="s">
        <v>1</v>
      </c>
      <c r="N221" s="153" t="s">
        <v>42</v>
      </c>
      <c r="O221" s="58"/>
      <c r="P221" s="154">
        <f>O221*H221</f>
        <v>0</v>
      </c>
      <c r="Q221" s="154">
        <v>6.9999999999999999E-6</v>
      </c>
      <c r="R221" s="154">
        <f>Q221*H221</f>
        <v>3.7099999999999998E-3</v>
      </c>
      <c r="S221" s="154">
        <v>0</v>
      </c>
      <c r="T221" s="155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6" t="s">
        <v>162</v>
      </c>
      <c r="AT221" s="156" t="s">
        <v>157</v>
      </c>
      <c r="AU221" s="156" t="s">
        <v>86</v>
      </c>
      <c r="AY221" s="17" t="s">
        <v>154</v>
      </c>
      <c r="BE221" s="157">
        <f>IF(N221="základní",J221,0)</f>
        <v>0</v>
      </c>
      <c r="BF221" s="157">
        <f>IF(N221="snížená",J221,0)</f>
        <v>0</v>
      </c>
      <c r="BG221" s="157">
        <f>IF(N221="zákl. přenesená",J221,0)</f>
        <v>0</v>
      </c>
      <c r="BH221" s="157">
        <f>IF(N221="sníž. přenesená",J221,0)</f>
        <v>0</v>
      </c>
      <c r="BI221" s="157">
        <f>IF(N221="nulová",J221,0)</f>
        <v>0</v>
      </c>
      <c r="BJ221" s="17" t="s">
        <v>8</v>
      </c>
      <c r="BK221" s="157">
        <f>ROUND(I221*H221,0)</f>
        <v>0</v>
      </c>
      <c r="BL221" s="17" t="s">
        <v>162</v>
      </c>
      <c r="BM221" s="156" t="s">
        <v>429</v>
      </c>
    </row>
    <row r="222" spans="1:65" s="13" customFormat="1" ht="11.25" x14ac:dyDescent="0.2">
      <c r="B222" s="158"/>
      <c r="D222" s="159" t="s">
        <v>164</v>
      </c>
      <c r="E222" s="160" t="s">
        <v>1</v>
      </c>
      <c r="F222" s="161" t="s">
        <v>430</v>
      </c>
      <c r="H222" s="162">
        <v>70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164</v>
      </c>
      <c r="AU222" s="160" t="s">
        <v>86</v>
      </c>
      <c r="AV222" s="13" t="s">
        <v>86</v>
      </c>
      <c r="AW222" s="13" t="s">
        <v>33</v>
      </c>
      <c r="AX222" s="13" t="s">
        <v>77</v>
      </c>
      <c r="AY222" s="160" t="s">
        <v>154</v>
      </c>
    </row>
    <row r="223" spans="1:65" s="13" customFormat="1" ht="11.25" x14ac:dyDescent="0.2">
      <c r="B223" s="158"/>
      <c r="D223" s="159" t="s">
        <v>164</v>
      </c>
      <c r="E223" s="160" t="s">
        <v>1</v>
      </c>
      <c r="F223" s="161" t="s">
        <v>431</v>
      </c>
      <c r="H223" s="162">
        <v>460</v>
      </c>
      <c r="I223" s="163"/>
      <c r="L223" s="158"/>
      <c r="M223" s="164"/>
      <c r="N223" s="165"/>
      <c r="O223" s="165"/>
      <c r="P223" s="165"/>
      <c r="Q223" s="165"/>
      <c r="R223" s="165"/>
      <c r="S223" s="165"/>
      <c r="T223" s="166"/>
      <c r="AT223" s="160" t="s">
        <v>164</v>
      </c>
      <c r="AU223" s="160" t="s">
        <v>86</v>
      </c>
      <c r="AV223" s="13" t="s">
        <v>86</v>
      </c>
      <c r="AW223" s="13" t="s">
        <v>33</v>
      </c>
      <c r="AX223" s="13" t="s">
        <v>77</v>
      </c>
      <c r="AY223" s="160" t="s">
        <v>154</v>
      </c>
    </row>
    <row r="224" spans="1:65" s="14" customFormat="1" ht="11.25" x14ac:dyDescent="0.2">
      <c r="B224" s="167"/>
      <c r="D224" s="159" t="s">
        <v>164</v>
      </c>
      <c r="E224" s="168" t="s">
        <v>1</v>
      </c>
      <c r="F224" s="169" t="s">
        <v>166</v>
      </c>
      <c r="H224" s="170">
        <v>530</v>
      </c>
      <c r="I224" s="171"/>
      <c r="L224" s="167"/>
      <c r="M224" s="172"/>
      <c r="N224" s="173"/>
      <c r="O224" s="173"/>
      <c r="P224" s="173"/>
      <c r="Q224" s="173"/>
      <c r="R224" s="173"/>
      <c r="S224" s="173"/>
      <c r="T224" s="174"/>
      <c r="AT224" s="168" t="s">
        <v>164</v>
      </c>
      <c r="AU224" s="168" t="s">
        <v>86</v>
      </c>
      <c r="AV224" s="14" t="s">
        <v>167</v>
      </c>
      <c r="AW224" s="14" t="s">
        <v>33</v>
      </c>
      <c r="AX224" s="14" t="s">
        <v>8</v>
      </c>
      <c r="AY224" s="168" t="s">
        <v>154</v>
      </c>
    </row>
    <row r="225" spans="1:65" s="2" customFormat="1" ht="21.75" customHeight="1" x14ac:dyDescent="0.2">
      <c r="A225" s="32"/>
      <c r="B225" s="144"/>
      <c r="C225" s="175" t="s">
        <v>432</v>
      </c>
      <c r="D225" s="175" t="s">
        <v>204</v>
      </c>
      <c r="E225" s="176" t="s">
        <v>433</v>
      </c>
      <c r="F225" s="177" t="s">
        <v>434</v>
      </c>
      <c r="G225" s="178" t="s">
        <v>337</v>
      </c>
      <c r="H225" s="179">
        <v>636</v>
      </c>
      <c r="I225" s="180"/>
      <c r="J225" s="181">
        <f>ROUND(I225*H225,0)</f>
        <v>0</v>
      </c>
      <c r="K225" s="177" t="s">
        <v>161</v>
      </c>
      <c r="L225" s="182"/>
      <c r="M225" s="183" t="s">
        <v>1</v>
      </c>
      <c r="N225" s="184" t="s">
        <v>42</v>
      </c>
      <c r="O225" s="58"/>
      <c r="P225" s="154">
        <f>O225*H225</f>
        <v>0</v>
      </c>
      <c r="Q225" s="154">
        <v>3.2000000000000003E-4</v>
      </c>
      <c r="R225" s="154">
        <f>Q225*H225</f>
        <v>0.20352000000000001</v>
      </c>
      <c r="S225" s="154">
        <v>0</v>
      </c>
      <c r="T225" s="155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6" t="s">
        <v>208</v>
      </c>
      <c r="AT225" s="156" t="s">
        <v>204</v>
      </c>
      <c r="AU225" s="156" t="s">
        <v>86</v>
      </c>
      <c r="AY225" s="17" t="s">
        <v>154</v>
      </c>
      <c r="BE225" s="157">
        <f>IF(N225="základní",J225,0)</f>
        <v>0</v>
      </c>
      <c r="BF225" s="157">
        <f>IF(N225="snížená",J225,0)</f>
        <v>0</v>
      </c>
      <c r="BG225" s="157">
        <f>IF(N225="zákl. přenesená",J225,0)</f>
        <v>0</v>
      </c>
      <c r="BH225" s="157">
        <f>IF(N225="sníž. přenesená",J225,0)</f>
        <v>0</v>
      </c>
      <c r="BI225" s="157">
        <f>IF(N225="nulová",J225,0)</f>
        <v>0</v>
      </c>
      <c r="BJ225" s="17" t="s">
        <v>8</v>
      </c>
      <c r="BK225" s="157">
        <f>ROUND(I225*H225,0)</f>
        <v>0</v>
      </c>
      <c r="BL225" s="17" t="s">
        <v>162</v>
      </c>
      <c r="BM225" s="156" t="s">
        <v>435</v>
      </c>
    </row>
    <row r="226" spans="1:65" s="13" customFormat="1" ht="11.25" x14ac:dyDescent="0.2">
      <c r="B226" s="158"/>
      <c r="D226" s="159" t="s">
        <v>164</v>
      </c>
      <c r="E226" s="160" t="s">
        <v>1</v>
      </c>
      <c r="F226" s="161" t="s">
        <v>436</v>
      </c>
      <c r="H226" s="162">
        <v>84</v>
      </c>
      <c r="I226" s="163"/>
      <c r="L226" s="158"/>
      <c r="M226" s="164"/>
      <c r="N226" s="165"/>
      <c r="O226" s="165"/>
      <c r="P226" s="165"/>
      <c r="Q226" s="165"/>
      <c r="R226" s="165"/>
      <c r="S226" s="165"/>
      <c r="T226" s="166"/>
      <c r="AT226" s="160" t="s">
        <v>164</v>
      </c>
      <c r="AU226" s="160" t="s">
        <v>86</v>
      </c>
      <c r="AV226" s="13" t="s">
        <v>86</v>
      </c>
      <c r="AW226" s="13" t="s">
        <v>33</v>
      </c>
      <c r="AX226" s="13" t="s">
        <v>77</v>
      </c>
      <c r="AY226" s="160" t="s">
        <v>154</v>
      </c>
    </row>
    <row r="227" spans="1:65" s="13" customFormat="1" ht="11.25" x14ac:dyDescent="0.2">
      <c r="B227" s="158"/>
      <c r="D227" s="159" t="s">
        <v>164</v>
      </c>
      <c r="E227" s="160" t="s">
        <v>1</v>
      </c>
      <c r="F227" s="161" t="s">
        <v>437</v>
      </c>
      <c r="H227" s="162">
        <v>552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164</v>
      </c>
      <c r="AU227" s="160" t="s">
        <v>86</v>
      </c>
      <c r="AV227" s="13" t="s">
        <v>86</v>
      </c>
      <c r="AW227" s="13" t="s">
        <v>33</v>
      </c>
      <c r="AX227" s="13" t="s">
        <v>77</v>
      </c>
      <c r="AY227" s="160" t="s">
        <v>154</v>
      </c>
    </row>
    <row r="228" spans="1:65" s="14" customFormat="1" ht="11.25" x14ac:dyDescent="0.2">
      <c r="B228" s="167"/>
      <c r="D228" s="159" t="s">
        <v>164</v>
      </c>
      <c r="E228" s="168" t="s">
        <v>1</v>
      </c>
      <c r="F228" s="169" t="s">
        <v>166</v>
      </c>
      <c r="H228" s="170">
        <v>636</v>
      </c>
      <c r="I228" s="171"/>
      <c r="L228" s="167"/>
      <c r="M228" s="172"/>
      <c r="N228" s="173"/>
      <c r="O228" s="173"/>
      <c r="P228" s="173"/>
      <c r="Q228" s="173"/>
      <c r="R228" s="173"/>
      <c r="S228" s="173"/>
      <c r="T228" s="174"/>
      <c r="AT228" s="168" t="s">
        <v>164</v>
      </c>
      <c r="AU228" s="168" t="s">
        <v>86</v>
      </c>
      <c r="AV228" s="14" t="s">
        <v>167</v>
      </c>
      <c r="AW228" s="14" t="s">
        <v>33</v>
      </c>
      <c r="AX228" s="14" t="s">
        <v>8</v>
      </c>
      <c r="AY228" s="168" t="s">
        <v>154</v>
      </c>
    </row>
    <row r="229" spans="1:65" s="2" customFormat="1" ht="24.2" customHeight="1" x14ac:dyDescent="0.2">
      <c r="A229" s="32"/>
      <c r="B229" s="144"/>
      <c r="C229" s="145" t="s">
        <v>438</v>
      </c>
      <c r="D229" s="145" t="s">
        <v>157</v>
      </c>
      <c r="E229" s="146" t="s">
        <v>439</v>
      </c>
      <c r="F229" s="147" t="s">
        <v>440</v>
      </c>
      <c r="G229" s="148" t="s">
        <v>273</v>
      </c>
      <c r="H229" s="149">
        <v>4</v>
      </c>
      <c r="I229" s="150"/>
      <c r="J229" s="151">
        <f t="shared" ref="J229:J235" si="0">ROUND(I229*H229,0)</f>
        <v>0</v>
      </c>
      <c r="K229" s="147" t="s">
        <v>161</v>
      </c>
      <c r="L229" s="33"/>
      <c r="M229" s="152" t="s">
        <v>1</v>
      </c>
      <c r="N229" s="153" t="s">
        <v>42</v>
      </c>
      <c r="O229" s="58"/>
      <c r="P229" s="154">
        <f t="shared" ref="P229:P235" si="1">O229*H229</f>
        <v>0</v>
      </c>
      <c r="Q229" s="154">
        <v>0</v>
      </c>
      <c r="R229" s="154">
        <f t="shared" ref="R229:R235" si="2">Q229*H229</f>
        <v>0</v>
      </c>
      <c r="S229" s="154">
        <v>0</v>
      </c>
      <c r="T229" s="155">
        <f t="shared" ref="T229:T235" si="3"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6" t="s">
        <v>162</v>
      </c>
      <c r="AT229" s="156" t="s">
        <v>157</v>
      </c>
      <c r="AU229" s="156" t="s">
        <v>86</v>
      </c>
      <c r="AY229" s="17" t="s">
        <v>154</v>
      </c>
      <c r="BE229" s="157">
        <f t="shared" ref="BE229:BE235" si="4">IF(N229="základní",J229,0)</f>
        <v>0</v>
      </c>
      <c r="BF229" s="157">
        <f t="shared" ref="BF229:BF235" si="5">IF(N229="snížená",J229,0)</f>
        <v>0</v>
      </c>
      <c r="BG229" s="157">
        <f t="shared" ref="BG229:BG235" si="6">IF(N229="zákl. přenesená",J229,0)</f>
        <v>0</v>
      </c>
      <c r="BH229" s="157">
        <f t="shared" ref="BH229:BH235" si="7">IF(N229="sníž. přenesená",J229,0)</f>
        <v>0</v>
      </c>
      <c r="BI229" s="157">
        <f t="shared" ref="BI229:BI235" si="8">IF(N229="nulová",J229,0)</f>
        <v>0</v>
      </c>
      <c r="BJ229" s="17" t="s">
        <v>8</v>
      </c>
      <c r="BK229" s="157">
        <f t="shared" ref="BK229:BK235" si="9">ROUND(I229*H229,0)</f>
        <v>0</v>
      </c>
      <c r="BL229" s="17" t="s">
        <v>162</v>
      </c>
      <c r="BM229" s="156" t="s">
        <v>441</v>
      </c>
    </row>
    <row r="230" spans="1:65" s="2" customFormat="1" ht="24.2" customHeight="1" x14ac:dyDescent="0.2">
      <c r="A230" s="32"/>
      <c r="B230" s="144"/>
      <c r="C230" s="145" t="s">
        <v>442</v>
      </c>
      <c r="D230" s="145" t="s">
        <v>157</v>
      </c>
      <c r="E230" s="146" t="s">
        <v>443</v>
      </c>
      <c r="F230" s="147" t="s">
        <v>444</v>
      </c>
      <c r="G230" s="148" t="s">
        <v>273</v>
      </c>
      <c r="H230" s="149">
        <v>4</v>
      </c>
      <c r="I230" s="150"/>
      <c r="J230" s="151">
        <f t="shared" si="0"/>
        <v>0</v>
      </c>
      <c r="K230" s="147" t="s">
        <v>161</v>
      </c>
      <c r="L230" s="33"/>
      <c r="M230" s="152" t="s">
        <v>1</v>
      </c>
      <c r="N230" s="153" t="s">
        <v>42</v>
      </c>
      <c r="O230" s="58"/>
      <c r="P230" s="154">
        <f t="shared" si="1"/>
        <v>0</v>
      </c>
      <c r="Q230" s="154">
        <v>0</v>
      </c>
      <c r="R230" s="154">
        <f t="shared" si="2"/>
        <v>0</v>
      </c>
      <c r="S230" s="154">
        <v>0</v>
      </c>
      <c r="T230" s="155">
        <f t="shared" si="3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6" t="s">
        <v>162</v>
      </c>
      <c r="AT230" s="156" t="s">
        <v>157</v>
      </c>
      <c r="AU230" s="156" t="s">
        <v>86</v>
      </c>
      <c r="AY230" s="17" t="s">
        <v>154</v>
      </c>
      <c r="BE230" s="157">
        <f t="shared" si="4"/>
        <v>0</v>
      </c>
      <c r="BF230" s="157">
        <f t="shared" si="5"/>
        <v>0</v>
      </c>
      <c r="BG230" s="157">
        <f t="shared" si="6"/>
        <v>0</v>
      </c>
      <c r="BH230" s="157">
        <f t="shared" si="7"/>
        <v>0</v>
      </c>
      <c r="BI230" s="157">
        <f t="shared" si="8"/>
        <v>0</v>
      </c>
      <c r="BJ230" s="17" t="s">
        <v>8</v>
      </c>
      <c r="BK230" s="157">
        <f t="shared" si="9"/>
        <v>0</v>
      </c>
      <c r="BL230" s="17" t="s">
        <v>162</v>
      </c>
      <c r="BM230" s="156" t="s">
        <v>445</v>
      </c>
    </row>
    <row r="231" spans="1:65" s="2" customFormat="1" ht="24.2" customHeight="1" x14ac:dyDescent="0.2">
      <c r="A231" s="32"/>
      <c r="B231" s="144"/>
      <c r="C231" s="145" t="s">
        <v>446</v>
      </c>
      <c r="D231" s="145" t="s">
        <v>157</v>
      </c>
      <c r="E231" s="146" t="s">
        <v>447</v>
      </c>
      <c r="F231" s="147" t="s">
        <v>448</v>
      </c>
      <c r="G231" s="148" t="s">
        <v>273</v>
      </c>
      <c r="H231" s="149">
        <v>4</v>
      </c>
      <c r="I231" s="150"/>
      <c r="J231" s="151">
        <f t="shared" si="0"/>
        <v>0</v>
      </c>
      <c r="K231" s="147" t="s">
        <v>161</v>
      </c>
      <c r="L231" s="33"/>
      <c r="M231" s="152" t="s">
        <v>1</v>
      </c>
      <c r="N231" s="153" t="s">
        <v>42</v>
      </c>
      <c r="O231" s="58"/>
      <c r="P231" s="154">
        <f t="shared" si="1"/>
        <v>0</v>
      </c>
      <c r="Q231" s="154">
        <v>0</v>
      </c>
      <c r="R231" s="154">
        <f t="shared" si="2"/>
        <v>0</v>
      </c>
      <c r="S231" s="154">
        <v>0</v>
      </c>
      <c r="T231" s="155">
        <f t="shared" si="3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6" t="s">
        <v>162</v>
      </c>
      <c r="AT231" s="156" t="s">
        <v>157</v>
      </c>
      <c r="AU231" s="156" t="s">
        <v>86</v>
      </c>
      <c r="AY231" s="17" t="s">
        <v>154</v>
      </c>
      <c r="BE231" s="157">
        <f t="shared" si="4"/>
        <v>0</v>
      </c>
      <c r="BF231" s="157">
        <f t="shared" si="5"/>
        <v>0</v>
      </c>
      <c r="BG231" s="157">
        <f t="shared" si="6"/>
        <v>0</v>
      </c>
      <c r="BH231" s="157">
        <f t="shared" si="7"/>
        <v>0</v>
      </c>
      <c r="BI231" s="157">
        <f t="shared" si="8"/>
        <v>0</v>
      </c>
      <c r="BJ231" s="17" t="s">
        <v>8</v>
      </c>
      <c r="BK231" s="157">
        <f t="shared" si="9"/>
        <v>0</v>
      </c>
      <c r="BL231" s="17" t="s">
        <v>162</v>
      </c>
      <c r="BM231" s="156" t="s">
        <v>449</v>
      </c>
    </row>
    <row r="232" spans="1:65" s="2" customFormat="1" ht="24.2" customHeight="1" x14ac:dyDescent="0.2">
      <c r="A232" s="32"/>
      <c r="B232" s="144"/>
      <c r="C232" s="145" t="s">
        <v>450</v>
      </c>
      <c r="D232" s="145" t="s">
        <v>157</v>
      </c>
      <c r="E232" s="146" t="s">
        <v>451</v>
      </c>
      <c r="F232" s="147" t="s">
        <v>452</v>
      </c>
      <c r="G232" s="148" t="s">
        <v>273</v>
      </c>
      <c r="H232" s="149">
        <v>4</v>
      </c>
      <c r="I232" s="150"/>
      <c r="J232" s="151">
        <f t="shared" si="0"/>
        <v>0</v>
      </c>
      <c r="K232" s="147" t="s">
        <v>161</v>
      </c>
      <c r="L232" s="33"/>
      <c r="M232" s="152" t="s">
        <v>1</v>
      </c>
      <c r="N232" s="153" t="s">
        <v>42</v>
      </c>
      <c r="O232" s="58"/>
      <c r="P232" s="154">
        <f t="shared" si="1"/>
        <v>0</v>
      </c>
      <c r="Q232" s="154">
        <v>0</v>
      </c>
      <c r="R232" s="154">
        <f t="shared" si="2"/>
        <v>0</v>
      </c>
      <c r="S232" s="154">
        <v>0</v>
      </c>
      <c r="T232" s="155">
        <f t="shared" si="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6" t="s">
        <v>162</v>
      </c>
      <c r="AT232" s="156" t="s">
        <v>157</v>
      </c>
      <c r="AU232" s="156" t="s">
        <v>86</v>
      </c>
      <c r="AY232" s="17" t="s">
        <v>154</v>
      </c>
      <c r="BE232" s="157">
        <f t="shared" si="4"/>
        <v>0</v>
      </c>
      <c r="BF232" s="157">
        <f t="shared" si="5"/>
        <v>0</v>
      </c>
      <c r="BG232" s="157">
        <f t="shared" si="6"/>
        <v>0</v>
      </c>
      <c r="BH232" s="157">
        <f t="shared" si="7"/>
        <v>0</v>
      </c>
      <c r="BI232" s="157">
        <f t="shared" si="8"/>
        <v>0</v>
      </c>
      <c r="BJ232" s="17" t="s">
        <v>8</v>
      </c>
      <c r="BK232" s="157">
        <f t="shared" si="9"/>
        <v>0</v>
      </c>
      <c r="BL232" s="17" t="s">
        <v>162</v>
      </c>
      <c r="BM232" s="156" t="s">
        <v>453</v>
      </c>
    </row>
    <row r="233" spans="1:65" s="2" customFormat="1" ht="24.2" customHeight="1" x14ac:dyDescent="0.2">
      <c r="A233" s="32"/>
      <c r="B233" s="144"/>
      <c r="C233" s="145" t="s">
        <v>454</v>
      </c>
      <c r="D233" s="145" t="s">
        <v>157</v>
      </c>
      <c r="E233" s="146" t="s">
        <v>455</v>
      </c>
      <c r="F233" s="147" t="s">
        <v>456</v>
      </c>
      <c r="G233" s="148" t="s">
        <v>273</v>
      </c>
      <c r="H233" s="149">
        <v>4</v>
      </c>
      <c r="I233" s="150"/>
      <c r="J233" s="151">
        <f t="shared" si="0"/>
        <v>0</v>
      </c>
      <c r="K233" s="147" t="s">
        <v>161</v>
      </c>
      <c r="L233" s="33"/>
      <c r="M233" s="152" t="s">
        <v>1</v>
      </c>
      <c r="N233" s="153" t="s">
        <v>42</v>
      </c>
      <c r="O233" s="58"/>
      <c r="P233" s="154">
        <f t="shared" si="1"/>
        <v>0</v>
      </c>
      <c r="Q233" s="154">
        <v>0</v>
      </c>
      <c r="R233" s="154">
        <f t="shared" si="2"/>
        <v>0</v>
      </c>
      <c r="S233" s="154">
        <v>0</v>
      </c>
      <c r="T233" s="155">
        <f t="shared" si="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6" t="s">
        <v>162</v>
      </c>
      <c r="AT233" s="156" t="s">
        <v>157</v>
      </c>
      <c r="AU233" s="156" t="s">
        <v>86</v>
      </c>
      <c r="AY233" s="17" t="s">
        <v>154</v>
      </c>
      <c r="BE233" s="157">
        <f t="shared" si="4"/>
        <v>0</v>
      </c>
      <c r="BF233" s="157">
        <f t="shared" si="5"/>
        <v>0</v>
      </c>
      <c r="BG233" s="157">
        <f t="shared" si="6"/>
        <v>0</v>
      </c>
      <c r="BH233" s="157">
        <f t="shared" si="7"/>
        <v>0</v>
      </c>
      <c r="BI233" s="157">
        <f t="shared" si="8"/>
        <v>0</v>
      </c>
      <c r="BJ233" s="17" t="s">
        <v>8</v>
      </c>
      <c r="BK233" s="157">
        <f t="shared" si="9"/>
        <v>0</v>
      </c>
      <c r="BL233" s="17" t="s">
        <v>162</v>
      </c>
      <c r="BM233" s="156" t="s">
        <v>457</v>
      </c>
    </row>
    <row r="234" spans="1:65" s="2" customFormat="1" ht="24.2" customHeight="1" x14ac:dyDescent="0.2">
      <c r="A234" s="32"/>
      <c r="B234" s="144"/>
      <c r="C234" s="145" t="s">
        <v>458</v>
      </c>
      <c r="D234" s="145" t="s">
        <v>157</v>
      </c>
      <c r="E234" s="146" t="s">
        <v>459</v>
      </c>
      <c r="F234" s="147" t="s">
        <v>460</v>
      </c>
      <c r="G234" s="148" t="s">
        <v>273</v>
      </c>
      <c r="H234" s="149">
        <v>4</v>
      </c>
      <c r="I234" s="150"/>
      <c r="J234" s="151">
        <f t="shared" si="0"/>
        <v>0</v>
      </c>
      <c r="K234" s="147" t="s">
        <v>161</v>
      </c>
      <c r="L234" s="33"/>
      <c r="M234" s="152" t="s">
        <v>1</v>
      </c>
      <c r="N234" s="153" t="s">
        <v>42</v>
      </c>
      <c r="O234" s="58"/>
      <c r="P234" s="154">
        <f t="shared" si="1"/>
        <v>0</v>
      </c>
      <c r="Q234" s="154">
        <v>0</v>
      </c>
      <c r="R234" s="154">
        <f t="shared" si="2"/>
        <v>0</v>
      </c>
      <c r="S234" s="154">
        <v>0</v>
      </c>
      <c r="T234" s="155">
        <f t="shared" si="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6" t="s">
        <v>162</v>
      </c>
      <c r="AT234" s="156" t="s">
        <v>157</v>
      </c>
      <c r="AU234" s="156" t="s">
        <v>86</v>
      </c>
      <c r="AY234" s="17" t="s">
        <v>154</v>
      </c>
      <c r="BE234" s="157">
        <f t="shared" si="4"/>
        <v>0</v>
      </c>
      <c r="BF234" s="157">
        <f t="shared" si="5"/>
        <v>0</v>
      </c>
      <c r="BG234" s="157">
        <f t="shared" si="6"/>
        <v>0</v>
      </c>
      <c r="BH234" s="157">
        <f t="shared" si="7"/>
        <v>0</v>
      </c>
      <c r="BI234" s="157">
        <f t="shared" si="8"/>
        <v>0</v>
      </c>
      <c r="BJ234" s="17" t="s">
        <v>8</v>
      </c>
      <c r="BK234" s="157">
        <f t="shared" si="9"/>
        <v>0</v>
      </c>
      <c r="BL234" s="17" t="s">
        <v>162</v>
      </c>
      <c r="BM234" s="156" t="s">
        <v>461</v>
      </c>
    </row>
    <row r="235" spans="1:65" s="2" customFormat="1" ht="37.9" customHeight="1" x14ac:dyDescent="0.2">
      <c r="A235" s="32"/>
      <c r="B235" s="144"/>
      <c r="C235" s="145" t="s">
        <v>177</v>
      </c>
      <c r="D235" s="145" t="s">
        <v>157</v>
      </c>
      <c r="E235" s="146" t="s">
        <v>178</v>
      </c>
      <c r="F235" s="147" t="s">
        <v>179</v>
      </c>
      <c r="G235" s="148" t="s">
        <v>160</v>
      </c>
      <c r="H235" s="149">
        <v>390</v>
      </c>
      <c r="I235" s="150"/>
      <c r="J235" s="151">
        <f t="shared" si="0"/>
        <v>0</v>
      </c>
      <c r="K235" s="147" t="s">
        <v>161</v>
      </c>
      <c r="L235" s="33"/>
      <c r="M235" s="152" t="s">
        <v>1</v>
      </c>
      <c r="N235" s="153" t="s">
        <v>42</v>
      </c>
      <c r="O235" s="58"/>
      <c r="P235" s="154">
        <f t="shared" si="1"/>
        <v>0</v>
      </c>
      <c r="Q235" s="154">
        <v>0</v>
      </c>
      <c r="R235" s="154">
        <f t="shared" si="2"/>
        <v>0</v>
      </c>
      <c r="S235" s="154">
        <v>0</v>
      </c>
      <c r="T235" s="155">
        <f t="shared" si="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56" t="s">
        <v>162</v>
      </c>
      <c r="AT235" s="156" t="s">
        <v>157</v>
      </c>
      <c r="AU235" s="156" t="s">
        <v>86</v>
      </c>
      <c r="AY235" s="17" t="s">
        <v>154</v>
      </c>
      <c r="BE235" s="157">
        <f t="shared" si="4"/>
        <v>0</v>
      </c>
      <c r="BF235" s="157">
        <f t="shared" si="5"/>
        <v>0</v>
      </c>
      <c r="BG235" s="157">
        <f t="shared" si="6"/>
        <v>0</v>
      </c>
      <c r="BH235" s="157">
        <f t="shared" si="7"/>
        <v>0</v>
      </c>
      <c r="BI235" s="157">
        <f t="shared" si="8"/>
        <v>0</v>
      </c>
      <c r="BJ235" s="17" t="s">
        <v>8</v>
      </c>
      <c r="BK235" s="157">
        <f t="shared" si="9"/>
        <v>0</v>
      </c>
      <c r="BL235" s="17" t="s">
        <v>162</v>
      </c>
      <c r="BM235" s="156" t="s">
        <v>180</v>
      </c>
    </row>
    <row r="236" spans="1:65" s="13" customFormat="1" ht="11.25" x14ac:dyDescent="0.2">
      <c r="B236" s="158"/>
      <c r="D236" s="159" t="s">
        <v>164</v>
      </c>
      <c r="E236" s="160" t="s">
        <v>1</v>
      </c>
      <c r="F236" s="161" t="s">
        <v>118</v>
      </c>
      <c r="H236" s="162">
        <v>195</v>
      </c>
      <c r="I236" s="163"/>
      <c r="L236" s="158"/>
      <c r="M236" s="164"/>
      <c r="N236" s="165"/>
      <c r="O236" s="165"/>
      <c r="P236" s="165"/>
      <c r="Q236" s="165"/>
      <c r="R236" s="165"/>
      <c r="S236" s="165"/>
      <c r="T236" s="166"/>
      <c r="AT236" s="160" t="s">
        <v>164</v>
      </c>
      <c r="AU236" s="160" t="s">
        <v>86</v>
      </c>
      <c r="AV236" s="13" t="s">
        <v>86</v>
      </c>
      <c r="AW236" s="13" t="s">
        <v>33</v>
      </c>
      <c r="AX236" s="13" t="s">
        <v>77</v>
      </c>
      <c r="AY236" s="160" t="s">
        <v>154</v>
      </c>
    </row>
    <row r="237" spans="1:65" s="13" customFormat="1" ht="11.25" x14ac:dyDescent="0.2">
      <c r="B237" s="158"/>
      <c r="D237" s="159" t="s">
        <v>164</v>
      </c>
      <c r="E237" s="160" t="s">
        <v>1</v>
      </c>
      <c r="F237" s="161" t="s">
        <v>260</v>
      </c>
      <c r="H237" s="162">
        <v>195</v>
      </c>
      <c r="I237" s="163"/>
      <c r="L237" s="158"/>
      <c r="M237" s="164"/>
      <c r="N237" s="165"/>
      <c r="O237" s="165"/>
      <c r="P237" s="165"/>
      <c r="Q237" s="165"/>
      <c r="R237" s="165"/>
      <c r="S237" s="165"/>
      <c r="T237" s="166"/>
      <c r="AT237" s="160" t="s">
        <v>164</v>
      </c>
      <c r="AU237" s="160" t="s">
        <v>86</v>
      </c>
      <c r="AV237" s="13" t="s">
        <v>86</v>
      </c>
      <c r="AW237" s="13" t="s">
        <v>33</v>
      </c>
      <c r="AX237" s="13" t="s">
        <v>77</v>
      </c>
      <c r="AY237" s="160" t="s">
        <v>154</v>
      </c>
    </row>
    <row r="238" spans="1:65" s="14" customFormat="1" ht="11.25" x14ac:dyDescent="0.2">
      <c r="B238" s="167"/>
      <c r="D238" s="159" t="s">
        <v>164</v>
      </c>
      <c r="E238" s="168" t="s">
        <v>1</v>
      </c>
      <c r="F238" s="169" t="s">
        <v>166</v>
      </c>
      <c r="H238" s="170">
        <v>390</v>
      </c>
      <c r="I238" s="171"/>
      <c r="L238" s="167"/>
      <c r="M238" s="172"/>
      <c r="N238" s="173"/>
      <c r="O238" s="173"/>
      <c r="P238" s="173"/>
      <c r="Q238" s="173"/>
      <c r="R238" s="173"/>
      <c r="S238" s="173"/>
      <c r="T238" s="174"/>
      <c r="AT238" s="168" t="s">
        <v>164</v>
      </c>
      <c r="AU238" s="168" t="s">
        <v>86</v>
      </c>
      <c r="AV238" s="14" t="s">
        <v>167</v>
      </c>
      <c r="AW238" s="14" t="s">
        <v>33</v>
      </c>
      <c r="AX238" s="14" t="s">
        <v>8</v>
      </c>
      <c r="AY238" s="168" t="s">
        <v>154</v>
      </c>
    </row>
    <row r="239" spans="1:65" s="2" customFormat="1" ht="37.9" customHeight="1" x14ac:dyDescent="0.2">
      <c r="A239" s="32"/>
      <c r="B239" s="144"/>
      <c r="C239" s="145" t="s">
        <v>181</v>
      </c>
      <c r="D239" s="145" t="s">
        <v>157</v>
      </c>
      <c r="E239" s="146" t="s">
        <v>182</v>
      </c>
      <c r="F239" s="147" t="s">
        <v>183</v>
      </c>
      <c r="G239" s="148" t="s">
        <v>160</v>
      </c>
      <c r="H239" s="149">
        <v>390</v>
      </c>
      <c r="I239" s="150"/>
      <c r="J239" s="151">
        <f>ROUND(I239*H239,0)</f>
        <v>0</v>
      </c>
      <c r="K239" s="147" t="s">
        <v>161</v>
      </c>
      <c r="L239" s="33"/>
      <c r="M239" s="152" t="s">
        <v>1</v>
      </c>
      <c r="N239" s="153" t="s">
        <v>42</v>
      </c>
      <c r="O239" s="58"/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6" t="s">
        <v>162</v>
      </c>
      <c r="AT239" s="156" t="s">
        <v>157</v>
      </c>
      <c r="AU239" s="156" t="s">
        <v>86</v>
      </c>
      <c r="AY239" s="17" t="s">
        <v>154</v>
      </c>
      <c r="BE239" s="157">
        <f>IF(N239="základní",J239,0)</f>
        <v>0</v>
      </c>
      <c r="BF239" s="157">
        <f>IF(N239="snížená",J239,0)</f>
        <v>0</v>
      </c>
      <c r="BG239" s="157">
        <f>IF(N239="zákl. přenesená",J239,0)</f>
        <v>0</v>
      </c>
      <c r="BH239" s="157">
        <f>IF(N239="sníž. přenesená",J239,0)</f>
        <v>0</v>
      </c>
      <c r="BI239" s="157">
        <f>IF(N239="nulová",J239,0)</f>
        <v>0</v>
      </c>
      <c r="BJ239" s="17" t="s">
        <v>8</v>
      </c>
      <c r="BK239" s="157">
        <f>ROUND(I239*H239,0)</f>
        <v>0</v>
      </c>
      <c r="BL239" s="17" t="s">
        <v>162</v>
      </c>
      <c r="BM239" s="156" t="s">
        <v>184</v>
      </c>
    </row>
    <row r="240" spans="1:65" s="13" customFormat="1" ht="11.25" x14ac:dyDescent="0.2">
      <c r="B240" s="158"/>
      <c r="D240" s="159" t="s">
        <v>164</v>
      </c>
      <c r="E240" s="160" t="s">
        <v>1</v>
      </c>
      <c r="F240" s="161" t="s">
        <v>118</v>
      </c>
      <c r="H240" s="162">
        <v>195</v>
      </c>
      <c r="I240" s="163"/>
      <c r="L240" s="158"/>
      <c r="M240" s="164"/>
      <c r="N240" s="165"/>
      <c r="O240" s="165"/>
      <c r="P240" s="165"/>
      <c r="Q240" s="165"/>
      <c r="R240" s="165"/>
      <c r="S240" s="165"/>
      <c r="T240" s="166"/>
      <c r="AT240" s="160" t="s">
        <v>164</v>
      </c>
      <c r="AU240" s="160" t="s">
        <v>86</v>
      </c>
      <c r="AV240" s="13" t="s">
        <v>86</v>
      </c>
      <c r="AW240" s="13" t="s">
        <v>33</v>
      </c>
      <c r="AX240" s="13" t="s">
        <v>77</v>
      </c>
      <c r="AY240" s="160" t="s">
        <v>154</v>
      </c>
    </row>
    <row r="241" spans="1:65" s="13" customFormat="1" ht="11.25" x14ac:dyDescent="0.2">
      <c r="B241" s="158"/>
      <c r="D241" s="159" t="s">
        <v>164</v>
      </c>
      <c r="E241" s="160" t="s">
        <v>1</v>
      </c>
      <c r="F241" s="161" t="s">
        <v>260</v>
      </c>
      <c r="H241" s="162">
        <v>195</v>
      </c>
      <c r="I241" s="163"/>
      <c r="L241" s="158"/>
      <c r="M241" s="164"/>
      <c r="N241" s="165"/>
      <c r="O241" s="165"/>
      <c r="P241" s="165"/>
      <c r="Q241" s="165"/>
      <c r="R241" s="165"/>
      <c r="S241" s="165"/>
      <c r="T241" s="166"/>
      <c r="AT241" s="160" t="s">
        <v>164</v>
      </c>
      <c r="AU241" s="160" t="s">
        <v>86</v>
      </c>
      <c r="AV241" s="13" t="s">
        <v>86</v>
      </c>
      <c r="AW241" s="13" t="s">
        <v>33</v>
      </c>
      <c r="AX241" s="13" t="s">
        <v>77</v>
      </c>
      <c r="AY241" s="160" t="s">
        <v>154</v>
      </c>
    </row>
    <row r="242" spans="1:65" s="14" customFormat="1" ht="11.25" x14ac:dyDescent="0.2">
      <c r="B242" s="167"/>
      <c r="D242" s="159" t="s">
        <v>164</v>
      </c>
      <c r="E242" s="168" t="s">
        <v>1</v>
      </c>
      <c r="F242" s="169" t="s">
        <v>166</v>
      </c>
      <c r="H242" s="170">
        <v>390</v>
      </c>
      <c r="I242" s="171"/>
      <c r="L242" s="167"/>
      <c r="M242" s="172"/>
      <c r="N242" s="173"/>
      <c r="O242" s="173"/>
      <c r="P242" s="173"/>
      <c r="Q242" s="173"/>
      <c r="R242" s="173"/>
      <c r="S242" s="173"/>
      <c r="T242" s="174"/>
      <c r="AT242" s="168" t="s">
        <v>164</v>
      </c>
      <c r="AU242" s="168" t="s">
        <v>86</v>
      </c>
      <c r="AV242" s="14" t="s">
        <v>167</v>
      </c>
      <c r="AW242" s="14" t="s">
        <v>33</v>
      </c>
      <c r="AX242" s="14" t="s">
        <v>8</v>
      </c>
      <c r="AY242" s="168" t="s">
        <v>154</v>
      </c>
    </row>
    <row r="243" spans="1:65" s="2" customFormat="1" ht="33" customHeight="1" x14ac:dyDescent="0.2">
      <c r="A243" s="32"/>
      <c r="B243" s="144"/>
      <c r="C243" s="145" t="s">
        <v>462</v>
      </c>
      <c r="D243" s="145" t="s">
        <v>157</v>
      </c>
      <c r="E243" s="146" t="s">
        <v>463</v>
      </c>
      <c r="F243" s="147" t="s">
        <v>464</v>
      </c>
      <c r="G243" s="148" t="s">
        <v>273</v>
      </c>
      <c r="H243" s="149">
        <v>4</v>
      </c>
      <c r="I243" s="150"/>
      <c r="J243" s="151">
        <f t="shared" ref="J243:J249" si="10">ROUND(I243*H243,0)</f>
        <v>0</v>
      </c>
      <c r="K243" s="147" t="s">
        <v>161</v>
      </c>
      <c r="L243" s="33"/>
      <c r="M243" s="152" t="s">
        <v>1</v>
      </c>
      <c r="N243" s="153" t="s">
        <v>42</v>
      </c>
      <c r="O243" s="58"/>
      <c r="P243" s="154">
        <f t="shared" ref="P243:P249" si="11">O243*H243</f>
        <v>0</v>
      </c>
      <c r="Q243" s="154">
        <v>0</v>
      </c>
      <c r="R243" s="154">
        <f t="shared" ref="R243:R249" si="12">Q243*H243</f>
        <v>0</v>
      </c>
      <c r="S243" s="154">
        <v>0</v>
      </c>
      <c r="T243" s="155">
        <f t="shared" ref="T243:T249" si="13"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6" t="s">
        <v>162</v>
      </c>
      <c r="AT243" s="156" t="s">
        <v>157</v>
      </c>
      <c r="AU243" s="156" t="s">
        <v>86</v>
      </c>
      <c r="AY243" s="17" t="s">
        <v>154</v>
      </c>
      <c r="BE243" s="157">
        <f t="shared" ref="BE243:BE249" si="14">IF(N243="základní",J243,0)</f>
        <v>0</v>
      </c>
      <c r="BF243" s="157">
        <f t="shared" ref="BF243:BF249" si="15">IF(N243="snížená",J243,0)</f>
        <v>0</v>
      </c>
      <c r="BG243" s="157">
        <f t="shared" ref="BG243:BG249" si="16">IF(N243="zákl. přenesená",J243,0)</f>
        <v>0</v>
      </c>
      <c r="BH243" s="157">
        <f t="shared" ref="BH243:BH249" si="17">IF(N243="sníž. přenesená",J243,0)</f>
        <v>0</v>
      </c>
      <c r="BI243" s="157">
        <f t="shared" ref="BI243:BI249" si="18">IF(N243="nulová",J243,0)</f>
        <v>0</v>
      </c>
      <c r="BJ243" s="17" t="s">
        <v>8</v>
      </c>
      <c r="BK243" s="157">
        <f t="shared" ref="BK243:BK249" si="19">ROUND(I243*H243,0)</f>
        <v>0</v>
      </c>
      <c r="BL243" s="17" t="s">
        <v>162</v>
      </c>
      <c r="BM243" s="156" t="s">
        <v>465</v>
      </c>
    </row>
    <row r="244" spans="1:65" s="2" customFormat="1" ht="33" customHeight="1" x14ac:dyDescent="0.2">
      <c r="A244" s="32"/>
      <c r="B244" s="144"/>
      <c r="C244" s="145" t="s">
        <v>466</v>
      </c>
      <c r="D244" s="145" t="s">
        <v>157</v>
      </c>
      <c r="E244" s="146" t="s">
        <v>467</v>
      </c>
      <c r="F244" s="147" t="s">
        <v>468</v>
      </c>
      <c r="G244" s="148" t="s">
        <v>273</v>
      </c>
      <c r="H244" s="149">
        <v>4</v>
      </c>
      <c r="I244" s="150"/>
      <c r="J244" s="151">
        <f t="shared" si="10"/>
        <v>0</v>
      </c>
      <c r="K244" s="147" t="s">
        <v>161</v>
      </c>
      <c r="L244" s="33"/>
      <c r="M244" s="152" t="s">
        <v>1</v>
      </c>
      <c r="N244" s="153" t="s">
        <v>42</v>
      </c>
      <c r="O244" s="58"/>
      <c r="P244" s="154">
        <f t="shared" si="11"/>
        <v>0</v>
      </c>
      <c r="Q244" s="154">
        <v>0</v>
      </c>
      <c r="R244" s="154">
        <f t="shared" si="12"/>
        <v>0</v>
      </c>
      <c r="S244" s="154">
        <v>0</v>
      </c>
      <c r="T244" s="155">
        <f t="shared" si="1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6" t="s">
        <v>162</v>
      </c>
      <c r="AT244" s="156" t="s">
        <v>157</v>
      </c>
      <c r="AU244" s="156" t="s">
        <v>86</v>
      </c>
      <c r="AY244" s="17" t="s">
        <v>154</v>
      </c>
      <c r="BE244" s="157">
        <f t="shared" si="14"/>
        <v>0</v>
      </c>
      <c r="BF244" s="157">
        <f t="shared" si="15"/>
        <v>0</v>
      </c>
      <c r="BG244" s="157">
        <f t="shared" si="16"/>
        <v>0</v>
      </c>
      <c r="BH244" s="157">
        <f t="shared" si="17"/>
        <v>0</v>
      </c>
      <c r="BI244" s="157">
        <f t="shared" si="18"/>
        <v>0</v>
      </c>
      <c r="BJ244" s="17" t="s">
        <v>8</v>
      </c>
      <c r="BK244" s="157">
        <f t="shared" si="19"/>
        <v>0</v>
      </c>
      <c r="BL244" s="17" t="s">
        <v>162</v>
      </c>
      <c r="BM244" s="156" t="s">
        <v>469</v>
      </c>
    </row>
    <row r="245" spans="1:65" s="2" customFormat="1" ht="33" customHeight="1" x14ac:dyDescent="0.2">
      <c r="A245" s="32"/>
      <c r="B245" s="144"/>
      <c r="C245" s="145" t="s">
        <v>470</v>
      </c>
      <c r="D245" s="145" t="s">
        <v>157</v>
      </c>
      <c r="E245" s="146" t="s">
        <v>471</v>
      </c>
      <c r="F245" s="147" t="s">
        <v>472</v>
      </c>
      <c r="G245" s="148" t="s">
        <v>273</v>
      </c>
      <c r="H245" s="149">
        <v>4</v>
      </c>
      <c r="I245" s="150"/>
      <c r="J245" s="151">
        <f t="shared" si="10"/>
        <v>0</v>
      </c>
      <c r="K245" s="147" t="s">
        <v>161</v>
      </c>
      <c r="L245" s="33"/>
      <c r="M245" s="152" t="s">
        <v>1</v>
      </c>
      <c r="N245" s="153" t="s">
        <v>42</v>
      </c>
      <c r="O245" s="58"/>
      <c r="P245" s="154">
        <f t="shared" si="11"/>
        <v>0</v>
      </c>
      <c r="Q245" s="154">
        <v>0</v>
      </c>
      <c r="R245" s="154">
        <f t="shared" si="12"/>
        <v>0</v>
      </c>
      <c r="S245" s="154">
        <v>0</v>
      </c>
      <c r="T245" s="155">
        <f t="shared" si="1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6" t="s">
        <v>162</v>
      </c>
      <c r="AT245" s="156" t="s">
        <v>157</v>
      </c>
      <c r="AU245" s="156" t="s">
        <v>86</v>
      </c>
      <c r="AY245" s="17" t="s">
        <v>154</v>
      </c>
      <c r="BE245" s="157">
        <f t="shared" si="14"/>
        <v>0</v>
      </c>
      <c r="BF245" s="157">
        <f t="shared" si="15"/>
        <v>0</v>
      </c>
      <c r="BG245" s="157">
        <f t="shared" si="16"/>
        <v>0</v>
      </c>
      <c r="BH245" s="157">
        <f t="shared" si="17"/>
        <v>0</v>
      </c>
      <c r="BI245" s="157">
        <f t="shared" si="18"/>
        <v>0</v>
      </c>
      <c r="BJ245" s="17" t="s">
        <v>8</v>
      </c>
      <c r="BK245" s="157">
        <f t="shared" si="19"/>
        <v>0</v>
      </c>
      <c r="BL245" s="17" t="s">
        <v>162</v>
      </c>
      <c r="BM245" s="156" t="s">
        <v>473</v>
      </c>
    </row>
    <row r="246" spans="1:65" s="2" customFormat="1" ht="33" customHeight="1" x14ac:dyDescent="0.2">
      <c r="A246" s="32"/>
      <c r="B246" s="144"/>
      <c r="C246" s="145" t="s">
        <v>474</v>
      </c>
      <c r="D246" s="145" t="s">
        <v>157</v>
      </c>
      <c r="E246" s="146" t="s">
        <v>475</v>
      </c>
      <c r="F246" s="147" t="s">
        <v>476</v>
      </c>
      <c r="G246" s="148" t="s">
        <v>273</v>
      </c>
      <c r="H246" s="149">
        <v>4</v>
      </c>
      <c r="I246" s="150"/>
      <c r="J246" s="151">
        <f t="shared" si="10"/>
        <v>0</v>
      </c>
      <c r="K246" s="147" t="s">
        <v>161</v>
      </c>
      <c r="L246" s="33"/>
      <c r="M246" s="152" t="s">
        <v>1</v>
      </c>
      <c r="N246" s="153" t="s">
        <v>42</v>
      </c>
      <c r="O246" s="58"/>
      <c r="P246" s="154">
        <f t="shared" si="11"/>
        <v>0</v>
      </c>
      <c r="Q246" s="154">
        <v>0</v>
      </c>
      <c r="R246" s="154">
        <f t="shared" si="12"/>
        <v>0</v>
      </c>
      <c r="S246" s="154">
        <v>0</v>
      </c>
      <c r="T246" s="155">
        <f t="shared" si="1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6" t="s">
        <v>162</v>
      </c>
      <c r="AT246" s="156" t="s">
        <v>157</v>
      </c>
      <c r="AU246" s="156" t="s">
        <v>86</v>
      </c>
      <c r="AY246" s="17" t="s">
        <v>154</v>
      </c>
      <c r="BE246" s="157">
        <f t="shared" si="14"/>
        <v>0</v>
      </c>
      <c r="BF246" s="157">
        <f t="shared" si="15"/>
        <v>0</v>
      </c>
      <c r="BG246" s="157">
        <f t="shared" si="16"/>
        <v>0</v>
      </c>
      <c r="BH246" s="157">
        <f t="shared" si="17"/>
        <v>0</v>
      </c>
      <c r="BI246" s="157">
        <f t="shared" si="18"/>
        <v>0</v>
      </c>
      <c r="BJ246" s="17" t="s">
        <v>8</v>
      </c>
      <c r="BK246" s="157">
        <f t="shared" si="19"/>
        <v>0</v>
      </c>
      <c r="BL246" s="17" t="s">
        <v>162</v>
      </c>
      <c r="BM246" s="156" t="s">
        <v>477</v>
      </c>
    </row>
    <row r="247" spans="1:65" s="2" customFormat="1" ht="24.2" customHeight="1" x14ac:dyDescent="0.2">
      <c r="A247" s="32"/>
      <c r="B247" s="144"/>
      <c r="C247" s="145" t="s">
        <v>478</v>
      </c>
      <c r="D247" s="145" t="s">
        <v>157</v>
      </c>
      <c r="E247" s="146" t="s">
        <v>479</v>
      </c>
      <c r="F247" s="147" t="s">
        <v>480</v>
      </c>
      <c r="G247" s="148" t="s">
        <v>273</v>
      </c>
      <c r="H247" s="149">
        <v>4</v>
      </c>
      <c r="I247" s="150"/>
      <c r="J247" s="151">
        <f t="shared" si="10"/>
        <v>0</v>
      </c>
      <c r="K247" s="147" t="s">
        <v>161</v>
      </c>
      <c r="L247" s="33"/>
      <c r="M247" s="152" t="s">
        <v>1</v>
      </c>
      <c r="N247" s="153" t="s">
        <v>42</v>
      </c>
      <c r="O247" s="58"/>
      <c r="P247" s="154">
        <f t="shared" si="11"/>
        <v>0</v>
      </c>
      <c r="Q247" s="154">
        <v>0</v>
      </c>
      <c r="R247" s="154">
        <f t="shared" si="12"/>
        <v>0</v>
      </c>
      <c r="S247" s="154">
        <v>0</v>
      </c>
      <c r="T247" s="155">
        <f t="shared" si="1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6" t="s">
        <v>162</v>
      </c>
      <c r="AT247" s="156" t="s">
        <v>157</v>
      </c>
      <c r="AU247" s="156" t="s">
        <v>86</v>
      </c>
      <c r="AY247" s="17" t="s">
        <v>154</v>
      </c>
      <c r="BE247" s="157">
        <f t="shared" si="14"/>
        <v>0</v>
      </c>
      <c r="BF247" s="157">
        <f t="shared" si="15"/>
        <v>0</v>
      </c>
      <c r="BG247" s="157">
        <f t="shared" si="16"/>
        <v>0</v>
      </c>
      <c r="BH247" s="157">
        <f t="shared" si="17"/>
        <v>0</v>
      </c>
      <c r="BI247" s="157">
        <f t="shared" si="18"/>
        <v>0</v>
      </c>
      <c r="BJ247" s="17" t="s">
        <v>8</v>
      </c>
      <c r="BK247" s="157">
        <f t="shared" si="19"/>
        <v>0</v>
      </c>
      <c r="BL247" s="17" t="s">
        <v>162</v>
      </c>
      <c r="BM247" s="156" t="s">
        <v>481</v>
      </c>
    </row>
    <row r="248" spans="1:65" s="2" customFormat="1" ht="24.2" customHeight="1" x14ac:dyDescent="0.2">
      <c r="A248" s="32"/>
      <c r="B248" s="144"/>
      <c r="C248" s="145" t="s">
        <v>482</v>
      </c>
      <c r="D248" s="145" t="s">
        <v>157</v>
      </c>
      <c r="E248" s="146" t="s">
        <v>483</v>
      </c>
      <c r="F248" s="147" t="s">
        <v>484</v>
      </c>
      <c r="G248" s="148" t="s">
        <v>273</v>
      </c>
      <c r="H248" s="149">
        <v>4</v>
      </c>
      <c r="I248" s="150"/>
      <c r="J248" s="151">
        <f t="shared" si="10"/>
        <v>0</v>
      </c>
      <c r="K248" s="147" t="s">
        <v>161</v>
      </c>
      <c r="L248" s="33"/>
      <c r="M248" s="152" t="s">
        <v>1</v>
      </c>
      <c r="N248" s="153" t="s">
        <v>42</v>
      </c>
      <c r="O248" s="58"/>
      <c r="P248" s="154">
        <f t="shared" si="11"/>
        <v>0</v>
      </c>
      <c r="Q248" s="154">
        <v>0</v>
      </c>
      <c r="R248" s="154">
        <f t="shared" si="12"/>
        <v>0</v>
      </c>
      <c r="S248" s="154">
        <v>0</v>
      </c>
      <c r="T248" s="155">
        <f t="shared" si="1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6" t="s">
        <v>162</v>
      </c>
      <c r="AT248" s="156" t="s">
        <v>157</v>
      </c>
      <c r="AU248" s="156" t="s">
        <v>86</v>
      </c>
      <c r="AY248" s="17" t="s">
        <v>154</v>
      </c>
      <c r="BE248" s="157">
        <f t="shared" si="14"/>
        <v>0</v>
      </c>
      <c r="BF248" s="157">
        <f t="shared" si="15"/>
        <v>0</v>
      </c>
      <c r="BG248" s="157">
        <f t="shared" si="16"/>
        <v>0</v>
      </c>
      <c r="BH248" s="157">
        <f t="shared" si="17"/>
        <v>0</v>
      </c>
      <c r="BI248" s="157">
        <f t="shared" si="18"/>
        <v>0</v>
      </c>
      <c r="BJ248" s="17" t="s">
        <v>8</v>
      </c>
      <c r="BK248" s="157">
        <f t="shared" si="19"/>
        <v>0</v>
      </c>
      <c r="BL248" s="17" t="s">
        <v>162</v>
      </c>
      <c r="BM248" s="156" t="s">
        <v>485</v>
      </c>
    </row>
    <row r="249" spans="1:65" s="2" customFormat="1" ht="37.9" customHeight="1" x14ac:dyDescent="0.2">
      <c r="A249" s="32"/>
      <c r="B249" s="144"/>
      <c r="C249" s="145" t="s">
        <v>185</v>
      </c>
      <c r="D249" s="145" t="s">
        <v>157</v>
      </c>
      <c r="E249" s="146" t="s">
        <v>186</v>
      </c>
      <c r="F249" s="147" t="s">
        <v>187</v>
      </c>
      <c r="G249" s="148" t="s">
        <v>160</v>
      </c>
      <c r="H249" s="149">
        <v>506.30500000000001</v>
      </c>
      <c r="I249" s="150"/>
      <c r="J249" s="151">
        <f t="shared" si="10"/>
        <v>0</v>
      </c>
      <c r="K249" s="147" t="s">
        <v>161</v>
      </c>
      <c r="L249" s="33"/>
      <c r="M249" s="152" t="s">
        <v>1</v>
      </c>
      <c r="N249" s="153" t="s">
        <v>42</v>
      </c>
      <c r="O249" s="58"/>
      <c r="P249" s="154">
        <f t="shared" si="11"/>
        <v>0</v>
      </c>
      <c r="Q249" s="154">
        <v>0</v>
      </c>
      <c r="R249" s="154">
        <f t="shared" si="12"/>
        <v>0</v>
      </c>
      <c r="S249" s="154">
        <v>0</v>
      </c>
      <c r="T249" s="155">
        <f t="shared" si="1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6" t="s">
        <v>162</v>
      </c>
      <c r="AT249" s="156" t="s">
        <v>157</v>
      </c>
      <c r="AU249" s="156" t="s">
        <v>86</v>
      </c>
      <c r="AY249" s="17" t="s">
        <v>154</v>
      </c>
      <c r="BE249" s="157">
        <f t="shared" si="14"/>
        <v>0</v>
      </c>
      <c r="BF249" s="157">
        <f t="shared" si="15"/>
        <v>0</v>
      </c>
      <c r="BG249" s="157">
        <f t="shared" si="16"/>
        <v>0</v>
      </c>
      <c r="BH249" s="157">
        <f t="shared" si="17"/>
        <v>0</v>
      </c>
      <c r="BI249" s="157">
        <f t="shared" si="18"/>
        <v>0</v>
      </c>
      <c r="BJ249" s="17" t="s">
        <v>8</v>
      </c>
      <c r="BK249" s="157">
        <f t="shared" si="19"/>
        <v>0</v>
      </c>
      <c r="BL249" s="17" t="s">
        <v>162</v>
      </c>
      <c r="BM249" s="156" t="s">
        <v>188</v>
      </c>
    </row>
    <row r="250" spans="1:65" s="13" customFormat="1" ht="11.25" x14ac:dyDescent="0.2">
      <c r="B250" s="158"/>
      <c r="D250" s="159" t="s">
        <v>164</v>
      </c>
      <c r="E250" s="160" t="s">
        <v>1</v>
      </c>
      <c r="F250" s="161" t="s">
        <v>256</v>
      </c>
      <c r="H250" s="162">
        <v>59.305</v>
      </c>
      <c r="I250" s="163"/>
      <c r="L250" s="158"/>
      <c r="M250" s="164"/>
      <c r="N250" s="165"/>
      <c r="O250" s="165"/>
      <c r="P250" s="165"/>
      <c r="Q250" s="165"/>
      <c r="R250" s="165"/>
      <c r="S250" s="165"/>
      <c r="T250" s="166"/>
      <c r="AT250" s="160" t="s">
        <v>164</v>
      </c>
      <c r="AU250" s="160" t="s">
        <v>86</v>
      </c>
      <c r="AV250" s="13" t="s">
        <v>86</v>
      </c>
      <c r="AW250" s="13" t="s">
        <v>33</v>
      </c>
      <c r="AX250" s="13" t="s">
        <v>77</v>
      </c>
      <c r="AY250" s="160" t="s">
        <v>154</v>
      </c>
    </row>
    <row r="251" spans="1:65" s="13" customFormat="1" ht="11.25" x14ac:dyDescent="0.2">
      <c r="B251" s="158"/>
      <c r="D251" s="159" t="s">
        <v>164</v>
      </c>
      <c r="E251" s="160" t="s">
        <v>1</v>
      </c>
      <c r="F251" s="161" t="s">
        <v>118</v>
      </c>
      <c r="H251" s="162">
        <v>195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164</v>
      </c>
      <c r="AU251" s="160" t="s">
        <v>86</v>
      </c>
      <c r="AV251" s="13" t="s">
        <v>86</v>
      </c>
      <c r="AW251" s="13" t="s">
        <v>33</v>
      </c>
      <c r="AX251" s="13" t="s">
        <v>77</v>
      </c>
      <c r="AY251" s="160" t="s">
        <v>154</v>
      </c>
    </row>
    <row r="252" spans="1:65" s="13" customFormat="1" ht="11.25" x14ac:dyDescent="0.2">
      <c r="B252" s="158"/>
      <c r="D252" s="159" t="s">
        <v>164</v>
      </c>
      <c r="E252" s="160" t="s">
        <v>1</v>
      </c>
      <c r="F252" s="161" t="s">
        <v>260</v>
      </c>
      <c r="H252" s="162">
        <v>195</v>
      </c>
      <c r="I252" s="163"/>
      <c r="L252" s="158"/>
      <c r="M252" s="164"/>
      <c r="N252" s="165"/>
      <c r="O252" s="165"/>
      <c r="P252" s="165"/>
      <c r="Q252" s="165"/>
      <c r="R252" s="165"/>
      <c r="S252" s="165"/>
      <c r="T252" s="166"/>
      <c r="AT252" s="160" t="s">
        <v>164</v>
      </c>
      <c r="AU252" s="160" t="s">
        <v>86</v>
      </c>
      <c r="AV252" s="13" t="s">
        <v>86</v>
      </c>
      <c r="AW252" s="13" t="s">
        <v>33</v>
      </c>
      <c r="AX252" s="13" t="s">
        <v>77</v>
      </c>
      <c r="AY252" s="160" t="s">
        <v>154</v>
      </c>
    </row>
    <row r="253" spans="1:65" s="13" customFormat="1" ht="11.25" x14ac:dyDescent="0.2">
      <c r="B253" s="158"/>
      <c r="D253" s="159" t="s">
        <v>164</v>
      </c>
      <c r="E253" s="160" t="s">
        <v>1</v>
      </c>
      <c r="F253" s="161" t="s">
        <v>121</v>
      </c>
      <c r="H253" s="162">
        <v>28.5</v>
      </c>
      <c r="I253" s="163"/>
      <c r="L253" s="158"/>
      <c r="M253" s="164"/>
      <c r="N253" s="165"/>
      <c r="O253" s="165"/>
      <c r="P253" s="165"/>
      <c r="Q253" s="165"/>
      <c r="R253" s="165"/>
      <c r="S253" s="165"/>
      <c r="T253" s="166"/>
      <c r="AT253" s="160" t="s">
        <v>164</v>
      </c>
      <c r="AU253" s="160" t="s">
        <v>86</v>
      </c>
      <c r="AV253" s="13" t="s">
        <v>86</v>
      </c>
      <c r="AW253" s="13" t="s">
        <v>33</v>
      </c>
      <c r="AX253" s="13" t="s">
        <v>77</v>
      </c>
      <c r="AY253" s="160" t="s">
        <v>154</v>
      </c>
    </row>
    <row r="254" spans="1:65" s="13" customFormat="1" ht="11.25" x14ac:dyDescent="0.2">
      <c r="B254" s="158"/>
      <c r="D254" s="159" t="s">
        <v>164</v>
      </c>
      <c r="E254" s="160" t="s">
        <v>1</v>
      </c>
      <c r="F254" s="161" t="s">
        <v>125</v>
      </c>
      <c r="H254" s="162">
        <v>28.5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164</v>
      </c>
      <c r="AU254" s="160" t="s">
        <v>86</v>
      </c>
      <c r="AV254" s="13" t="s">
        <v>86</v>
      </c>
      <c r="AW254" s="13" t="s">
        <v>33</v>
      </c>
      <c r="AX254" s="13" t="s">
        <v>77</v>
      </c>
      <c r="AY254" s="160" t="s">
        <v>154</v>
      </c>
    </row>
    <row r="255" spans="1:65" s="14" customFormat="1" ht="11.25" x14ac:dyDescent="0.2">
      <c r="B255" s="167"/>
      <c r="D255" s="159" t="s">
        <v>164</v>
      </c>
      <c r="E255" s="168" t="s">
        <v>1</v>
      </c>
      <c r="F255" s="169" t="s">
        <v>166</v>
      </c>
      <c r="H255" s="170">
        <v>506.30500000000001</v>
      </c>
      <c r="I255" s="171"/>
      <c r="L255" s="167"/>
      <c r="M255" s="172"/>
      <c r="N255" s="173"/>
      <c r="O255" s="173"/>
      <c r="P255" s="173"/>
      <c r="Q255" s="173"/>
      <c r="R255" s="173"/>
      <c r="S255" s="173"/>
      <c r="T255" s="174"/>
      <c r="AT255" s="168" t="s">
        <v>164</v>
      </c>
      <c r="AU255" s="168" t="s">
        <v>86</v>
      </c>
      <c r="AV255" s="14" t="s">
        <v>167</v>
      </c>
      <c r="AW255" s="14" t="s">
        <v>33</v>
      </c>
      <c r="AX255" s="14" t="s">
        <v>8</v>
      </c>
      <c r="AY255" s="168" t="s">
        <v>154</v>
      </c>
    </row>
    <row r="256" spans="1:65" s="2" customFormat="1" ht="37.9" customHeight="1" x14ac:dyDescent="0.2">
      <c r="A256" s="32"/>
      <c r="B256" s="144"/>
      <c r="C256" s="145" t="s">
        <v>486</v>
      </c>
      <c r="D256" s="145" t="s">
        <v>157</v>
      </c>
      <c r="E256" s="146" t="s">
        <v>487</v>
      </c>
      <c r="F256" s="147" t="s">
        <v>488</v>
      </c>
      <c r="G256" s="148" t="s">
        <v>160</v>
      </c>
      <c r="H256" s="149">
        <v>220</v>
      </c>
      <c r="I256" s="150"/>
      <c r="J256" s="151">
        <f>ROUND(I256*H256,0)</f>
        <v>0</v>
      </c>
      <c r="K256" s="147" t="s">
        <v>161</v>
      </c>
      <c r="L256" s="33"/>
      <c r="M256" s="152" t="s">
        <v>1</v>
      </c>
      <c r="N256" s="153" t="s">
        <v>42</v>
      </c>
      <c r="O256" s="58"/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6" t="s">
        <v>162</v>
      </c>
      <c r="AT256" s="156" t="s">
        <v>157</v>
      </c>
      <c r="AU256" s="156" t="s">
        <v>86</v>
      </c>
      <c r="AY256" s="17" t="s">
        <v>154</v>
      </c>
      <c r="BE256" s="157">
        <f>IF(N256="základní",J256,0)</f>
        <v>0</v>
      </c>
      <c r="BF256" s="157">
        <f>IF(N256="snížená",J256,0)</f>
        <v>0</v>
      </c>
      <c r="BG256" s="157">
        <f>IF(N256="zákl. přenesená",J256,0)</f>
        <v>0</v>
      </c>
      <c r="BH256" s="157">
        <f>IF(N256="sníž. přenesená",J256,0)</f>
        <v>0</v>
      </c>
      <c r="BI256" s="157">
        <f>IF(N256="nulová",J256,0)</f>
        <v>0</v>
      </c>
      <c r="BJ256" s="17" t="s">
        <v>8</v>
      </c>
      <c r="BK256" s="157">
        <f>ROUND(I256*H256,0)</f>
        <v>0</v>
      </c>
      <c r="BL256" s="17" t="s">
        <v>162</v>
      </c>
      <c r="BM256" s="156" t="s">
        <v>489</v>
      </c>
    </row>
    <row r="257" spans="1:65" s="13" customFormat="1" ht="11.25" x14ac:dyDescent="0.2">
      <c r="B257" s="158"/>
      <c r="D257" s="159" t="s">
        <v>164</v>
      </c>
      <c r="E257" s="160" t="s">
        <v>1</v>
      </c>
      <c r="F257" s="161" t="s">
        <v>490</v>
      </c>
      <c r="H257" s="162">
        <v>220</v>
      </c>
      <c r="I257" s="163"/>
      <c r="L257" s="158"/>
      <c r="M257" s="164"/>
      <c r="N257" s="165"/>
      <c r="O257" s="165"/>
      <c r="P257" s="165"/>
      <c r="Q257" s="165"/>
      <c r="R257" s="165"/>
      <c r="S257" s="165"/>
      <c r="T257" s="166"/>
      <c r="AT257" s="160" t="s">
        <v>164</v>
      </c>
      <c r="AU257" s="160" t="s">
        <v>86</v>
      </c>
      <c r="AV257" s="13" t="s">
        <v>86</v>
      </c>
      <c r="AW257" s="13" t="s">
        <v>33</v>
      </c>
      <c r="AX257" s="13" t="s">
        <v>77</v>
      </c>
      <c r="AY257" s="160" t="s">
        <v>154</v>
      </c>
    </row>
    <row r="258" spans="1:65" s="14" customFormat="1" ht="11.25" x14ac:dyDescent="0.2">
      <c r="B258" s="167"/>
      <c r="D258" s="159" t="s">
        <v>164</v>
      </c>
      <c r="E258" s="168" t="s">
        <v>1</v>
      </c>
      <c r="F258" s="169" t="s">
        <v>166</v>
      </c>
      <c r="H258" s="170">
        <v>220</v>
      </c>
      <c r="I258" s="171"/>
      <c r="L258" s="167"/>
      <c r="M258" s="172"/>
      <c r="N258" s="173"/>
      <c r="O258" s="173"/>
      <c r="P258" s="173"/>
      <c r="Q258" s="173"/>
      <c r="R258" s="173"/>
      <c r="S258" s="173"/>
      <c r="T258" s="174"/>
      <c r="AT258" s="168" t="s">
        <v>164</v>
      </c>
      <c r="AU258" s="168" t="s">
        <v>86</v>
      </c>
      <c r="AV258" s="14" t="s">
        <v>167</v>
      </c>
      <c r="AW258" s="14" t="s">
        <v>33</v>
      </c>
      <c r="AX258" s="14" t="s">
        <v>8</v>
      </c>
      <c r="AY258" s="168" t="s">
        <v>154</v>
      </c>
    </row>
    <row r="259" spans="1:65" s="2" customFormat="1" ht="24.2" customHeight="1" x14ac:dyDescent="0.2">
      <c r="A259" s="32"/>
      <c r="B259" s="144"/>
      <c r="C259" s="145" t="s">
        <v>491</v>
      </c>
      <c r="D259" s="145" t="s">
        <v>157</v>
      </c>
      <c r="E259" s="146" t="s">
        <v>492</v>
      </c>
      <c r="F259" s="147" t="s">
        <v>493</v>
      </c>
      <c r="G259" s="148" t="s">
        <v>160</v>
      </c>
      <c r="H259" s="149">
        <v>220</v>
      </c>
      <c r="I259" s="150"/>
      <c r="J259" s="151">
        <f>ROUND(I259*H259,0)</f>
        <v>0</v>
      </c>
      <c r="K259" s="147" t="s">
        <v>161</v>
      </c>
      <c r="L259" s="33"/>
      <c r="M259" s="152" t="s">
        <v>1</v>
      </c>
      <c r="N259" s="153" t="s">
        <v>42</v>
      </c>
      <c r="O259" s="58"/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56" t="s">
        <v>162</v>
      </c>
      <c r="AT259" s="156" t="s">
        <v>157</v>
      </c>
      <c r="AU259" s="156" t="s">
        <v>86</v>
      </c>
      <c r="AY259" s="17" t="s">
        <v>154</v>
      </c>
      <c r="BE259" s="157">
        <f>IF(N259="základní",J259,0)</f>
        <v>0</v>
      </c>
      <c r="BF259" s="157">
        <f>IF(N259="snížená",J259,0)</f>
        <v>0</v>
      </c>
      <c r="BG259" s="157">
        <f>IF(N259="zákl. přenesená",J259,0)</f>
        <v>0</v>
      </c>
      <c r="BH259" s="157">
        <f>IF(N259="sníž. přenesená",J259,0)</f>
        <v>0</v>
      </c>
      <c r="BI259" s="157">
        <f>IF(N259="nulová",J259,0)</f>
        <v>0</v>
      </c>
      <c r="BJ259" s="17" t="s">
        <v>8</v>
      </c>
      <c r="BK259" s="157">
        <f>ROUND(I259*H259,0)</f>
        <v>0</v>
      </c>
      <c r="BL259" s="17" t="s">
        <v>162</v>
      </c>
      <c r="BM259" s="156" t="s">
        <v>494</v>
      </c>
    </row>
    <row r="260" spans="1:65" s="13" customFormat="1" ht="11.25" x14ac:dyDescent="0.2">
      <c r="B260" s="158"/>
      <c r="D260" s="159" t="s">
        <v>164</v>
      </c>
      <c r="E260" s="160" t="s">
        <v>1</v>
      </c>
      <c r="F260" s="161" t="s">
        <v>490</v>
      </c>
      <c r="H260" s="162">
        <v>220</v>
      </c>
      <c r="I260" s="163"/>
      <c r="L260" s="158"/>
      <c r="M260" s="164"/>
      <c r="N260" s="165"/>
      <c r="O260" s="165"/>
      <c r="P260" s="165"/>
      <c r="Q260" s="165"/>
      <c r="R260" s="165"/>
      <c r="S260" s="165"/>
      <c r="T260" s="166"/>
      <c r="AT260" s="160" t="s">
        <v>164</v>
      </c>
      <c r="AU260" s="160" t="s">
        <v>86</v>
      </c>
      <c r="AV260" s="13" t="s">
        <v>86</v>
      </c>
      <c r="AW260" s="13" t="s">
        <v>33</v>
      </c>
      <c r="AX260" s="13" t="s">
        <v>77</v>
      </c>
      <c r="AY260" s="160" t="s">
        <v>154</v>
      </c>
    </row>
    <row r="261" spans="1:65" s="14" customFormat="1" ht="11.25" x14ac:dyDescent="0.2">
      <c r="B261" s="167"/>
      <c r="D261" s="159" t="s">
        <v>164</v>
      </c>
      <c r="E261" s="168" t="s">
        <v>1</v>
      </c>
      <c r="F261" s="169" t="s">
        <v>166</v>
      </c>
      <c r="H261" s="170">
        <v>220</v>
      </c>
      <c r="I261" s="171"/>
      <c r="L261" s="167"/>
      <c r="M261" s="172"/>
      <c r="N261" s="173"/>
      <c r="O261" s="173"/>
      <c r="P261" s="173"/>
      <c r="Q261" s="173"/>
      <c r="R261" s="173"/>
      <c r="S261" s="173"/>
      <c r="T261" s="174"/>
      <c r="AT261" s="168" t="s">
        <v>164</v>
      </c>
      <c r="AU261" s="168" t="s">
        <v>86</v>
      </c>
      <c r="AV261" s="14" t="s">
        <v>167</v>
      </c>
      <c r="AW261" s="14" t="s">
        <v>33</v>
      </c>
      <c r="AX261" s="14" t="s">
        <v>8</v>
      </c>
      <c r="AY261" s="168" t="s">
        <v>154</v>
      </c>
    </row>
    <row r="262" spans="1:65" s="2" customFormat="1" ht="24.2" customHeight="1" x14ac:dyDescent="0.2">
      <c r="A262" s="32"/>
      <c r="B262" s="144"/>
      <c r="C262" s="145" t="s">
        <v>495</v>
      </c>
      <c r="D262" s="145" t="s">
        <v>157</v>
      </c>
      <c r="E262" s="146" t="s">
        <v>496</v>
      </c>
      <c r="F262" s="147" t="s">
        <v>497</v>
      </c>
      <c r="G262" s="148" t="s">
        <v>160</v>
      </c>
      <c r="H262" s="149">
        <v>40</v>
      </c>
      <c r="I262" s="150"/>
      <c r="J262" s="151">
        <f>ROUND(I262*H262,0)</f>
        <v>0</v>
      </c>
      <c r="K262" s="147" t="s">
        <v>161</v>
      </c>
      <c r="L262" s="33"/>
      <c r="M262" s="152" t="s">
        <v>1</v>
      </c>
      <c r="N262" s="153" t="s">
        <v>42</v>
      </c>
      <c r="O262" s="58"/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6" t="s">
        <v>162</v>
      </c>
      <c r="AT262" s="156" t="s">
        <v>157</v>
      </c>
      <c r="AU262" s="156" t="s">
        <v>86</v>
      </c>
      <c r="AY262" s="17" t="s">
        <v>154</v>
      </c>
      <c r="BE262" s="157">
        <f>IF(N262="základní",J262,0)</f>
        <v>0</v>
      </c>
      <c r="BF262" s="157">
        <f>IF(N262="snížená",J262,0)</f>
        <v>0</v>
      </c>
      <c r="BG262" s="157">
        <f>IF(N262="zákl. přenesená",J262,0)</f>
        <v>0</v>
      </c>
      <c r="BH262" s="157">
        <f>IF(N262="sníž. přenesená",J262,0)</f>
        <v>0</v>
      </c>
      <c r="BI262" s="157">
        <f>IF(N262="nulová",J262,0)</f>
        <v>0</v>
      </c>
      <c r="BJ262" s="17" t="s">
        <v>8</v>
      </c>
      <c r="BK262" s="157">
        <f>ROUND(I262*H262,0)</f>
        <v>0</v>
      </c>
      <c r="BL262" s="17" t="s">
        <v>162</v>
      </c>
      <c r="BM262" s="156" t="s">
        <v>498</v>
      </c>
    </row>
    <row r="263" spans="1:65" s="13" customFormat="1" ht="11.25" x14ac:dyDescent="0.2">
      <c r="B263" s="158"/>
      <c r="D263" s="159" t="s">
        <v>164</v>
      </c>
      <c r="E263" s="160" t="s">
        <v>1</v>
      </c>
      <c r="F263" s="161" t="s">
        <v>499</v>
      </c>
      <c r="H263" s="162">
        <v>40</v>
      </c>
      <c r="I263" s="163"/>
      <c r="L263" s="158"/>
      <c r="M263" s="164"/>
      <c r="N263" s="165"/>
      <c r="O263" s="165"/>
      <c r="P263" s="165"/>
      <c r="Q263" s="165"/>
      <c r="R263" s="165"/>
      <c r="S263" s="165"/>
      <c r="T263" s="166"/>
      <c r="AT263" s="160" t="s">
        <v>164</v>
      </c>
      <c r="AU263" s="160" t="s">
        <v>86</v>
      </c>
      <c r="AV263" s="13" t="s">
        <v>86</v>
      </c>
      <c r="AW263" s="13" t="s">
        <v>33</v>
      </c>
      <c r="AX263" s="13" t="s">
        <v>8</v>
      </c>
      <c r="AY263" s="160" t="s">
        <v>154</v>
      </c>
    </row>
    <row r="264" spans="1:65" s="2" customFormat="1" ht="33" customHeight="1" x14ac:dyDescent="0.2">
      <c r="A264" s="32"/>
      <c r="B264" s="144"/>
      <c r="C264" s="145" t="s">
        <v>189</v>
      </c>
      <c r="D264" s="145" t="s">
        <v>157</v>
      </c>
      <c r="E264" s="146" t="s">
        <v>190</v>
      </c>
      <c r="F264" s="147" t="s">
        <v>191</v>
      </c>
      <c r="G264" s="148" t="s">
        <v>192</v>
      </c>
      <c r="H264" s="149">
        <v>911.34900000000005</v>
      </c>
      <c r="I264" s="150"/>
      <c r="J264" s="151">
        <f>ROUND(I264*H264,0)</f>
        <v>0</v>
      </c>
      <c r="K264" s="147" t="s">
        <v>161</v>
      </c>
      <c r="L264" s="33"/>
      <c r="M264" s="152" t="s">
        <v>1</v>
      </c>
      <c r="N264" s="153" t="s">
        <v>42</v>
      </c>
      <c r="O264" s="58"/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6" t="s">
        <v>162</v>
      </c>
      <c r="AT264" s="156" t="s">
        <v>157</v>
      </c>
      <c r="AU264" s="156" t="s">
        <v>86</v>
      </c>
      <c r="AY264" s="17" t="s">
        <v>154</v>
      </c>
      <c r="BE264" s="157">
        <f>IF(N264="základní",J264,0)</f>
        <v>0</v>
      </c>
      <c r="BF264" s="157">
        <f>IF(N264="snížená",J264,0)</f>
        <v>0</v>
      </c>
      <c r="BG264" s="157">
        <f>IF(N264="zákl. přenesená",J264,0)</f>
        <v>0</v>
      </c>
      <c r="BH264" s="157">
        <f>IF(N264="sníž. přenesená",J264,0)</f>
        <v>0</v>
      </c>
      <c r="BI264" s="157">
        <f>IF(N264="nulová",J264,0)</f>
        <v>0</v>
      </c>
      <c r="BJ264" s="17" t="s">
        <v>8</v>
      </c>
      <c r="BK264" s="157">
        <f>ROUND(I264*H264,0)</f>
        <v>0</v>
      </c>
      <c r="BL264" s="17" t="s">
        <v>162</v>
      </c>
      <c r="BM264" s="156" t="s">
        <v>193</v>
      </c>
    </row>
    <row r="265" spans="1:65" s="13" customFormat="1" ht="11.25" x14ac:dyDescent="0.2">
      <c r="B265" s="158"/>
      <c r="D265" s="159" t="s">
        <v>164</v>
      </c>
      <c r="E265" s="160" t="s">
        <v>1</v>
      </c>
      <c r="F265" s="161" t="s">
        <v>500</v>
      </c>
      <c r="H265" s="162">
        <v>106.749</v>
      </c>
      <c r="I265" s="163"/>
      <c r="L265" s="158"/>
      <c r="M265" s="164"/>
      <c r="N265" s="165"/>
      <c r="O265" s="165"/>
      <c r="P265" s="165"/>
      <c r="Q265" s="165"/>
      <c r="R265" s="165"/>
      <c r="S265" s="165"/>
      <c r="T265" s="166"/>
      <c r="AT265" s="160" t="s">
        <v>164</v>
      </c>
      <c r="AU265" s="160" t="s">
        <v>86</v>
      </c>
      <c r="AV265" s="13" t="s">
        <v>86</v>
      </c>
      <c r="AW265" s="13" t="s">
        <v>33</v>
      </c>
      <c r="AX265" s="13" t="s">
        <v>77</v>
      </c>
      <c r="AY265" s="160" t="s">
        <v>154</v>
      </c>
    </row>
    <row r="266" spans="1:65" s="13" customFormat="1" ht="11.25" x14ac:dyDescent="0.2">
      <c r="B266" s="158"/>
      <c r="D266" s="159" t="s">
        <v>164</v>
      </c>
      <c r="E266" s="160" t="s">
        <v>1</v>
      </c>
      <c r="F266" s="161" t="s">
        <v>194</v>
      </c>
      <c r="H266" s="162">
        <v>351</v>
      </c>
      <c r="I266" s="163"/>
      <c r="L266" s="158"/>
      <c r="M266" s="164"/>
      <c r="N266" s="165"/>
      <c r="O266" s="165"/>
      <c r="P266" s="165"/>
      <c r="Q266" s="165"/>
      <c r="R266" s="165"/>
      <c r="S266" s="165"/>
      <c r="T266" s="166"/>
      <c r="AT266" s="160" t="s">
        <v>164</v>
      </c>
      <c r="AU266" s="160" t="s">
        <v>86</v>
      </c>
      <c r="AV266" s="13" t="s">
        <v>86</v>
      </c>
      <c r="AW266" s="13" t="s">
        <v>33</v>
      </c>
      <c r="AX266" s="13" t="s">
        <v>77</v>
      </c>
      <c r="AY266" s="160" t="s">
        <v>154</v>
      </c>
    </row>
    <row r="267" spans="1:65" s="13" customFormat="1" ht="11.25" x14ac:dyDescent="0.2">
      <c r="B267" s="158"/>
      <c r="D267" s="159" t="s">
        <v>164</v>
      </c>
      <c r="E267" s="160" t="s">
        <v>1</v>
      </c>
      <c r="F267" s="161" t="s">
        <v>501</v>
      </c>
      <c r="H267" s="162">
        <v>351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164</v>
      </c>
      <c r="AU267" s="160" t="s">
        <v>86</v>
      </c>
      <c r="AV267" s="13" t="s">
        <v>86</v>
      </c>
      <c r="AW267" s="13" t="s">
        <v>33</v>
      </c>
      <c r="AX267" s="13" t="s">
        <v>77</v>
      </c>
      <c r="AY267" s="160" t="s">
        <v>154</v>
      </c>
    </row>
    <row r="268" spans="1:65" s="13" customFormat="1" ht="11.25" x14ac:dyDescent="0.2">
      <c r="B268" s="158"/>
      <c r="D268" s="159" t="s">
        <v>164</v>
      </c>
      <c r="E268" s="160" t="s">
        <v>1</v>
      </c>
      <c r="F268" s="161" t="s">
        <v>195</v>
      </c>
      <c r="H268" s="162">
        <v>51.3</v>
      </c>
      <c r="I268" s="163"/>
      <c r="L268" s="158"/>
      <c r="M268" s="164"/>
      <c r="N268" s="165"/>
      <c r="O268" s="165"/>
      <c r="P268" s="165"/>
      <c r="Q268" s="165"/>
      <c r="R268" s="165"/>
      <c r="S268" s="165"/>
      <c r="T268" s="166"/>
      <c r="AT268" s="160" t="s">
        <v>164</v>
      </c>
      <c r="AU268" s="160" t="s">
        <v>86</v>
      </c>
      <c r="AV268" s="13" t="s">
        <v>86</v>
      </c>
      <c r="AW268" s="13" t="s">
        <v>33</v>
      </c>
      <c r="AX268" s="13" t="s">
        <v>77</v>
      </c>
      <c r="AY268" s="160" t="s">
        <v>154</v>
      </c>
    </row>
    <row r="269" spans="1:65" s="13" customFormat="1" ht="11.25" x14ac:dyDescent="0.2">
      <c r="B269" s="158"/>
      <c r="D269" s="159" t="s">
        <v>164</v>
      </c>
      <c r="E269" s="160" t="s">
        <v>1</v>
      </c>
      <c r="F269" s="161" t="s">
        <v>196</v>
      </c>
      <c r="H269" s="162">
        <v>51.3</v>
      </c>
      <c r="I269" s="163"/>
      <c r="L269" s="158"/>
      <c r="M269" s="164"/>
      <c r="N269" s="165"/>
      <c r="O269" s="165"/>
      <c r="P269" s="165"/>
      <c r="Q269" s="165"/>
      <c r="R269" s="165"/>
      <c r="S269" s="165"/>
      <c r="T269" s="166"/>
      <c r="AT269" s="160" t="s">
        <v>164</v>
      </c>
      <c r="AU269" s="160" t="s">
        <v>86</v>
      </c>
      <c r="AV269" s="13" t="s">
        <v>86</v>
      </c>
      <c r="AW269" s="13" t="s">
        <v>33</v>
      </c>
      <c r="AX269" s="13" t="s">
        <v>77</v>
      </c>
      <c r="AY269" s="160" t="s">
        <v>154</v>
      </c>
    </row>
    <row r="270" spans="1:65" s="14" customFormat="1" ht="11.25" x14ac:dyDescent="0.2">
      <c r="B270" s="167"/>
      <c r="D270" s="159" t="s">
        <v>164</v>
      </c>
      <c r="E270" s="168" t="s">
        <v>1</v>
      </c>
      <c r="F270" s="169" t="s">
        <v>166</v>
      </c>
      <c r="H270" s="170">
        <v>911.34900000000005</v>
      </c>
      <c r="I270" s="171"/>
      <c r="L270" s="167"/>
      <c r="M270" s="172"/>
      <c r="N270" s="173"/>
      <c r="O270" s="173"/>
      <c r="P270" s="173"/>
      <c r="Q270" s="173"/>
      <c r="R270" s="173"/>
      <c r="S270" s="173"/>
      <c r="T270" s="174"/>
      <c r="AT270" s="168" t="s">
        <v>164</v>
      </c>
      <c r="AU270" s="168" t="s">
        <v>86</v>
      </c>
      <c r="AV270" s="14" t="s">
        <v>167</v>
      </c>
      <c r="AW270" s="14" t="s">
        <v>33</v>
      </c>
      <c r="AX270" s="14" t="s">
        <v>8</v>
      </c>
      <c r="AY270" s="168" t="s">
        <v>154</v>
      </c>
    </row>
    <row r="271" spans="1:65" s="2" customFormat="1" ht="16.5" customHeight="1" x14ac:dyDescent="0.2">
      <c r="A271" s="32"/>
      <c r="B271" s="144"/>
      <c r="C271" s="145" t="s">
        <v>502</v>
      </c>
      <c r="D271" s="145" t="s">
        <v>157</v>
      </c>
      <c r="E271" s="146" t="s">
        <v>503</v>
      </c>
      <c r="F271" s="147" t="s">
        <v>504</v>
      </c>
      <c r="G271" s="148" t="s">
        <v>160</v>
      </c>
      <c r="H271" s="149">
        <v>220</v>
      </c>
      <c r="I271" s="150"/>
      <c r="J271" s="151">
        <f>ROUND(I271*H271,0)</f>
        <v>0</v>
      </c>
      <c r="K271" s="147" t="s">
        <v>161</v>
      </c>
      <c r="L271" s="33"/>
      <c r="M271" s="152" t="s">
        <v>1</v>
      </c>
      <c r="N271" s="153" t="s">
        <v>42</v>
      </c>
      <c r="O271" s="58"/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56" t="s">
        <v>162</v>
      </c>
      <c r="AT271" s="156" t="s">
        <v>157</v>
      </c>
      <c r="AU271" s="156" t="s">
        <v>86</v>
      </c>
      <c r="AY271" s="17" t="s">
        <v>154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7" t="s">
        <v>8</v>
      </c>
      <c r="BK271" s="157">
        <f>ROUND(I271*H271,0)</f>
        <v>0</v>
      </c>
      <c r="BL271" s="17" t="s">
        <v>162</v>
      </c>
      <c r="BM271" s="156" t="s">
        <v>505</v>
      </c>
    </row>
    <row r="272" spans="1:65" s="13" customFormat="1" ht="11.25" x14ac:dyDescent="0.2">
      <c r="B272" s="158"/>
      <c r="D272" s="159" t="s">
        <v>164</v>
      </c>
      <c r="E272" s="160" t="s">
        <v>1</v>
      </c>
      <c r="F272" s="161" t="s">
        <v>490</v>
      </c>
      <c r="H272" s="162">
        <v>220</v>
      </c>
      <c r="I272" s="163"/>
      <c r="L272" s="158"/>
      <c r="M272" s="164"/>
      <c r="N272" s="165"/>
      <c r="O272" s="165"/>
      <c r="P272" s="165"/>
      <c r="Q272" s="165"/>
      <c r="R272" s="165"/>
      <c r="S272" s="165"/>
      <c r="T272" s="166"/>
      <c r="AT272" s="160" t="s">
        <v>164</v>
      </c>
      <c r="AU272" s="160" t="s">
        <v>86</v>
      </c>
      <c r="AV272" s="13" t="s">
        <v>86</v>
      </c>
      <c r="AW272" s="13" t="s">
        <v>33</v>
      </c>
      <c r="AX272" s="13" t="s">
        <v>77</v>
      </c>
      <c r="AY272" s="160" t="s">
        <v>154</v>
      </c>
    </row>
    <row r="273" spans="1:65" s="14" customFormat="1" ht="11.25" x14ac:dyDescent="0.2">
      <c r="B273" s="167"/>
      <c r="D273" s="159" t="s">
        <v>164</v>
      </c>
      <c r="E273" s="168" t="s">
        <v>1</v>
      </c>
      <c r="F273" s="169" t="s">
        <v>506</v>
      </c>
      <c r="H273" s="170">
        <v>220</v>
      </c>
      <c r="I273" s="171"/>
      <c r="L273" s="167"/>
      <c r="M273" s="172"/>
      <c r="N273" s="173"/>
      <c r="O273" s="173"/>
      <c r="P273" s="173"/>
      <c r="Q273" s="173"/>
      <c r="R273" s="173"/>
      <c r="S273" s="173"/>
      <c r="T273" s="174"/>
      <c r="AT273" s="168" t="s">
        <v>164</v>
      </c>
      <c r="AU273" s="168" t="s">
        <v>86</v>
      </c>
      <c r="AV273" s="14" t="s">
        <v>167</v>
      </c>
      <c r="AW273" s="14" t="s">
        <v>33</v>
      </c>
      <c r="AX273" s="14" t="s">
        <v>8</v>
      </c>
      <c r="AY273" s="168" t="s">
        <v>154</v>
      </c>
    </row>
    <row r="274" spans="1:65" s="2" customFormat="1" ht="24.2" customHeight="1" x14ac:dyDescent="0.2">
      <c r="A274" s="32"/>
      <c r="B274" s="144"/>
      <c r="C274" s="145" t="s">
        <v>507</v>
      </c>
      <c r="D274" s="145" t="s">
        <v>157</v>
      </c>
      <c r="E274" s="146" t="s">
        <v>508</v>
      </c>
      <c r="F274" s="147" t="s">
        <v>509</v>
      </c>
      <c r="G274" s="148" t="s">
        <v>200</v>
      </c>
      <c r="H274" s="149">
        <v>625</v>
      </c>
      <c r="I274" s="150"/>
      <c r="J274" s="151">
        <f>ROUND(I274*H274,0)</f>
        <v>0</v>
      </c>
      <c r="K274" s="147" t="s">
        <v>161</v>
      </c>
      <c r="L274" s="33"/>
      <c r="M274" s="152" t="s">
        <v>1</v>
      </c>
      <c r="N274" s="153" t="s">
        <v>42</v>
      </c>
      <c r="O274" s="58"/>
      <c r="P274" s="154">
        <f>O274*H274</f>
        <v>0</v>
      </c>
      <c r="Q274" s="154">
        <v>8.2999999999999998E-5</v>
      </c>
      <c r="R274" s="154">
        <f>Q274*H274</f>
        <v>5.1874999999999998E-2</v>
      </c>
      <c r="S274" s="154">
        <v>0</v>
      </c>
      <c r="T274" s="155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56" t="s">
        <v>162</v>
      </c>
      <c r="AT274" s="156" t="s">
        <v>157</v>
      </c>
      <c r="AU274" s="156" t="s">
        <v>86</v>
      </c>
      <c r="AY274" s="17" t="s">
        <v>154</v>
      </c>
      <c r="BE274" s="157">
        <f>IF(N274="základní",J274,0)</f>
        <v>0</v>
      </c>
      <c r="BF274" s="157">
        <f>IF(N274="snížená",J274,0)</f>
        <v>0</v>
      </c>
      <c r="BG274" s="157">
        <f>IF(N274="zákl. přenesená",J274,0)</f>
        <v>0</v>
      </c>
      <c r="BH274" s="157">
        <f>IF(N274="sníž. přenesená",J274,0)</f>
        <v>0</v>
      </c>
      <c r="BI274" s="157">
        <f>IF(N274="nulová",J274,0)</f>
        <v>0</v>
      </c>
      <c r="BJ274" s="17" t="s">
        <v>8</v>
      </c>
      <c r="BK274" s="157">
        <f>ROUND(I274*H274,0)</f>
        <v>0</v>
      </c>
      <c r="BL274" s="17" t="s">
        <v>162</v>
      </c>
      <c r="BM274" s="156" t="s">
        <v>510</v>
      </c>
    </row>
    <row r="275" spans="1:65" s="13" customFormat="1" ht="11.25" x14ac:dyDescent="0.2">
      <c r="B275" s="158"/>
      <c r="D275" s="159" t="s">
        <v>164</v>
      </c>
      <c r="E275" s="160" t="s">
        <v>1</v>
      </c>
      <c r="F275" s="161" t="s">
        <v>314</v>
      </c>
      <c r="H275" s="162">
        <v>625</v>
      </c>
      <c r="I275" s="163"/>
      <c r="L275" s="158"/>
      <c r="M275" s="164"/>
      <c r="N275" s="165"/>
      <c r="O275" s="165"/>
      <c r="P275" s="165"/>
      <c r="Q275" s="165"/>
      <c r="R275" s="165"/>
      <c r="S275" s="165"/>
      <c r="T275" s="166"/>
      <c r="AT275" s="160" t="s">
        <v>164</v>
      </c>
      <c r="AU275" s="160" t="s">
        <v>86</v>
      </c>
      <c r="AV275" s="13" t="s">
        <v>86</v>
      </c>
      <c r="AW275" s="13" t="s">
        <v>33</v>
      </c>
      <c r="AX275" s="13" t="s">
        <v>8</v>
      </c>
      <c r="AY275" s="160" t="s">
        <v>154</v>
      </c>
    </row>
    <row r="276" spans="1:65" s="2" customFormat="1" ht="16.5" customHeight="1" x14ac:dyDescent="0.2">
      <c r="A276" s="32"/>
      <c r="B276" s="144"/>
      <c r="C276" s="175" t="s">
        <v>511</v>
      </c>
      <c r="D276" s="175" t="s">
        <v>204</v>
      </c>
      <c r="E276" s="176" t="s">
        <v>205</v>
      </c>
      <c r="F276" s="177" t="s">
        <v>206</v>
      </c>
      <c r="G276" s="178" t="s">
        <v>207</v>
      </c>
      <c r="H276" s="179">
        <v>15.625</v>
      </c>
      <c r="I276" s="180"/>
      <c r="J276" s="181">
        <f>ROUND(I276*H276,0)</f>
        <v>0</v>
      </c>
      <c r="K276" s="177" t="s">
        <v>161</v>
      </c>
      <c r="L276" s="182"/>
      <c r="M276" s="183" t="s">
        <v>1</v>
      </c>
      <c r="N276" s="184" t="s">
        <v>42</v>
      </c>
      <c r="O276" s="58"/>
      <c r="P276" s="154">
        <f>O276*H276</f>
        <v>0</v>
      </c>
      <c r="Q276" s="154">
        <v>1E-3</v>
      </c>
      <c r="R276" s="154">
        <f>Q276*H276</f>
        <v>1.5625E-2</v>
      </c>
      <c r="S276" s="154">
        <v>0</v>
      </c>
      <c r="T276" s="155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56" t="s">
        <v>208</v>
      </c>
      <c r="AT276" s="156" t="s">
        <v>204</v>
      </c>
      <c r="AU276" s="156" t="s">
        <v>86</v>
      </c>
      <c r="AY276" s="17" t="s">
        <v>154</v>
      </c>
      <c r="BE276" s="157">
        <f>IF(N276="základní",J276,0)</f>
        <v>0</v>
      </c>
      <c r="BF276" s="157">
        <f>IF(N276="snížená",J276,0)</f>
        <v>0</v>
      </c>
      <c r="BG276" s="157">
        <f>IF(N276="zákl. přenesená",J276,0)</f>
        <v>0</v>
      </c>
      <c r="BH276" s="157">
        <f>IF(N276="sníž. přenesená",J276,0)</f>
        <v>0</v>
      </c>
      <c r="BI276" s="157">
        <f>IF(N276="nulová",J276,0)</f>
        <v>0</v>
      </c>
      <c r="BJ276" s="17" t="s">
        <v>8</v>
      </c>
      <c r="BK276" s="157">
        <f>ROUND(I276*H276,0)</f>
        <v>0</v>
      </c>
      <c r="BL276" s="17" t="s">
        <v>162</v>
      </c>
      <c r="BM276" s="156" t="s">
        <v>512</v>
      </c>
    </row>
    <row r="277" spans="1:65" s="13" customFormat="1" ht="11.25" x14ac:dyDescent="0.2">
      <c r="B277" s="158"/>
      <c r="D277" s="159" t="s">
        <v>164</v>
      </c>
      <c r="E277" s="160" t="s">
        <v>1</v>
      </c>
      <c r="F277" s="161" t="s">
        <v>513</v>
      </c>
      <c r="H277" s="162">
        <v>15.625</v>
      </c>
      <c r="I277" s="163"/>
      <c r="L277" s="158"/>
      <c r="M277" s="164"/>
      <c r="N277" s="165"/>
      <c r="O277" s="165"/>
      <c r="P277" s="165"/>
      <c r="Q277" s="165"/>
      <c r="R277" s="165"/>
      <c r="S277" s="165"/>
      <c r="T277" s="166"/>
      <c r="AT277" s="160" t="s">
        <v>164</v>
      </c>
      <c r="AU277" s="160" t="s">
        <v>86</v>
      </c>
      <c r="AV277" s="13" t="s">
        <v>86</v>
      </c>
      <c r="AW277" s="13" t="s">
        <v>33</v>
      </c>
      <c r="AX277" s="13" t="s">
        <v>8</v>
      </c>
      <c r="AY277" s="160" t="s">
        <v>154</v>
      </c>
    </row>
    <row r="278" spans="1:65" s="2" customFormat="1" ht="24.2" customHeight="1" x14ac:dyDescent="0.2">
      <c r="A278" s="32"/>
      <c r="B278" s="144"/>
      <c r="C278" s="145" t="s">
        <v>514</v>
      </c>
      <c r="D278" s="145" t="s">
        <v>157</v>
      </c>
      <c r="E278" s="146" t="s">
        <v>515</v>
      </c>
      <c r="F278" s="147" t="s">
        <v>516</v>
      </c>
      <c r="G278" s="148" t="s">
        <v>200</v>
      </c>
      <c r="H278" s="149">
        <v>625</v>
      </c>
      <c r="I278" s="150"/>
      <c r="J278" s="151">
        <f>ROUND(I278*H278,0)</f>
        <v>0</v>
      </c>
      <c r="K278" s="147" t="s">
        <v>161</v>
      </c>
      <c r="L278" s="33"/>
      <c r="M278" s="152" t="s">
        <v>1</v>
      </c>
      <c r="N278" s="153" t="s">
        <v>42</v>
      </c>
      <c r="O278" s="58"/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56" t="s">
        <v>162</v>
      </c>
      <c r="AT278" s="156" t="s">
        <v>157</v>
      </c>
      <c r="AU278" s="156" t="s">
        <v>86</v>
      </c>
      <c r="AY278" s="17" t="s">
        <v>154</v>
      </c>
      <c r="BE278" s="157">
        <f>IF(N278="základní",J278,0)</f>
        <v>0</v>
      </c>
      <c r="BF278" s="157">
        <f>IF(N278="snížená",J278,0)</f>
        <v>0</v>
      </c>
      <c r="BG278" s="157">
        <f>IF(N278="zákl. přenesená",J278,0)</f>
        <v>0</v>
      </c>
      <c r="BH278" s="157">
        <f>IF(N278="sníž. přenesená",J278,0)</f>
        <v>0</v>
      </c>
      <c r="BI278" s="157">
        <f>IF(N278="nulová",J278,0)</f>
        <v>0</v>
      </c>
      <c r="BJ278" s="17" t="s">
        <v>8</v>
      </c>
      <c r="BK278" s="157">
        <f>ROUND(I278*H278,0)</f>
        <v>0</v>
      </c>
      <c r="BL278" s="17" t="s">
        <v>162</v>
      </c>
      <c r="BM278" s="156" t="s">
        <v>517</v>
      </c>
    </row>
    <row r="279" spans="1:65" s="13" customFormat="1" ht="11.25" x14ac:dyDescent="0.2">
      <c r="B279" s="158"/>
      <c r="D279" s="159" t="s">
        <v>164</v>
      </c>
      <c r="E279" s="160" t="s">
        <v>1</v>
      </c>
      <c r="F279" s="161" t="s">
        <v>314</v>
      </c>
      <c r="H279" s="162">
        <v>625</v>
      </c>
      <c r="I279" s="163"/>
      <c r="L279" s="158"/>
      <c r="M279" s="164"/>
      <c r="N279" s="165"/>
      <c r="O279" s="165"/>
      <c r="P279" s="165"/>
      <c r="Q279" s="165"/>
      <c r="R279" s="165"/>
      <c r="S279" s="165"/>
      <c r="T279" s="166"/>
      <c r="AT279" s="160" t="s">
        <v>164</v>
      </c>
      <c r="AU279" s="160" t="s">
        <v>86</v>
      </c>
      <c r="AV279" s="13" t="s">
        <v>86</v>
      </c>
      <c r="AW279" s="13" t="s">
        <v>33</v>
      </c>
      <c r="AX279" s="13" t="s">
        <v>8</v>
      </c>
      <c r="AY279" s="160" t="s">
        <v>154</v>
      </c>
    </row>
    <row r="280" spans="1:65" s="2" customFormat="1" ht="16.5" customHeight="1" x14ac:dyDescent="0.2">
      <c r="A280" s="32"/>
      <c r="B280" s="144"/>
      <c r="C280" s="175" t="s">
        <v>226</v>
      </c>
      <c r="D280" s="175" t="s">
        <v>204</v>
      </c>
      <c r="E280" s="176" t="s">
        <v>227</v>
      </c>
      <c r="F280" s="177" t="s">
        <v>228</v>
      </c>
      <c r="G280" s="178" t="s">
        <v>192</v>
      </c>
      <c r="H280" s="179">
        <v>140.625</v>
      </c>
      <c r="I280" s="180"/>
      <c r="J280" s="181">
        <f>ROUND(I280*H280,0)</f>
        <v>0</v>
      </c>
      <c r="K280" s="177" t="s">
        <v>161</v>
      </c>
      <c r="L280" s="182"/>
      <c r="M280" s="183" t="s">
        <v>1</v>
      </c>
      <c r="N280" s="184" t="s">
        <v>42</v>
      </c>
      <c r="O280" s="58"/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56" t="s">
        <v>208</v>
      </c>
      <c r="AT280" s="156" t="s">
        <v>204</v>
      </c>
      <c r="AU280" s="156" t="s">
        <v>86</v>
      </c>
      <c r="AY280" s="17" t="s">
        <v>154</v>
      </c>
      <c r="BE280" s="157">
        <f>IF(N280="základní",J280,0)</f>
        <v>0</v>
      </c>
      <c r="BF280" s="157">
        <f>IF(N280="snížená",J280,0)</f>
        <v>0</v>
      </c>
      <c r="BG280" s="157">
        <f>IF(N280="zákl. přenesená",J280,0)</f>
        <v>0</v>
      </c>
      <c r="BH280" s="157">
        <f>IF(N280="sníž. přenesená",J280,0)</f>
        <v>0</v>
      </c>
      <c r="BI280" s="157">
        <f>IF(N280="nulová",J280,0)</f>
        <v>0</v>
      </c>
      <c r="BJ280" s="17" t="s">
        <v>8</v>
      </c>
      <c r="BK280" s="157">
        <f>ROUND(I280*H280,0)</f>
        <v>0</v>
      </c>
      <c r="BL280" s="17" t="s">
        <v>162</v>
      </c>
      <c r="BM280" s="156" t="s">
        <v>229</v>
      </c>
    </row>
    <row r="281" spans="1:65" s="13" customFormat="1" ht="11.25" x14ac:dyDescent="0.2">
      <c r="B281" s="158"/>
      <c r="D281" s="159" t="s">
        <v>164</v>
      </c>
      <c r="E281" s="160" t="s">
        <v>1</v>
      </c>
      <c r="F281" s="161" t="s">
        <v>518</v>
      </c>
      <c r="H281" s="162">
        <v>140.625</v>
      </c>
      <c r="I281" s="163"/>
      <c r="L281" s="158"/>
      <c r="M281" s="164"/>
      <c r="N281" s="165"/>
      <c r="O281" s="165"/>
      <c r="P281" s="165"/>
      <c r="Q281" s="165"/>
      <c r="R281" s="165"/>
      <c r="S281" s="165"/>
      <c r="T281" s="166"/>
      <c r="AT281" s="160" t="s">
        <v>164</v>
      </c>
      <c r="AU281" s="160" t="s">
        <v>86</v>
      </c>
      <c r="AV281" s="13" t="s">
        <v>86</v>
      </c>
      <c r="AW281" s="13" t="s">
        <v>33</v>
      </c>
      <c r="AX281" s="13" t="s">
        <v>77</v>
      </c>
      <c r="AY281" s="160" t="s">
        <v>154</v>
      </c>
    </row>
    <row r="282" spans="1:65" s="14" customFormat="1" ht="11.25" x14ac:dyDescent="0.2">
      <c r="B282" s="167"/>
      <c r="D282" s="159" t="s">
        <v>164</v>
      </c>
      <c r="E282" s="168" t="s">
        <v>1</v>
      </c>
      <c r="F282" s="169" t="s">
        <v>166</v>
      </c>
      <c r="H282" s="170">
        <v>140.625</v>
      </c>
      <c r="I282" s="171"/>
      <c r="L282" s="167"/>
      <c r="M282" s="172"/>
      <c r="N282" s="173"/>
      <c r="O282" s="173"/>
      <c r="P282" s="173"/>
      <c r="Q282" s="173"/>
      <c r="R282" s="173"/>
      <c r="S282" s="173"/>
      <c r="T282" s="174"/>
      <c r="AT282" s="168" t="s">
        <v>164</v>
      </c>
      <c r="AU282" s="168" t="s">
        <v>86</v>
      </c>
      <c r="AV282" s="14" t="s">
        <v>167</v>
      </c>
      <c r="AW282" s="14" t="s">
        <v>33</v>
      </c>
      <c r="AX282" s="14" t="s">
        <v>8</v>
      </c>
      <c r="AY282" s="168" t="s">
        <v>154</v>
      </c>
    </row>
    <row r="283" spans="1:65" s="12" customFormat="1" ht="22.9" customHeight="1" x14ac:dyDescent="0.2">
      <c r="B283" s="131"/>
      <c r="D283" s="132" t="s">
        <v>76</v>
      </c>
      <c r="E283" s="142" t="s">
        <v>86</v>
      </c>
      <c r="F283" s="142" t="s">
        <v>519</v>
      </c>
      <c r="I283" s="134"/>
      <c r="J283" s="143">
        <f>BK283</f>
        <v>0</v>
      </c>
      <c r="L283" s="131"/>
      <c r="M283" s="136"/>
      <c r="N283" s="137"/>
      <c r="O283" s="137"/>
      <c r="P283" s="138">
        <f>SUM(P284:P311)</f>
        <v>0</v>
      </c>
      <c r="Q283" s="137"/>
      <c r="R283" s="138">
        <f>SUM(R284:R311)</f>
        <v>170.94210556974801</v>
      </c>
      <c r="S283" s="137"/>
      <c r="T283" s="139">
        <f>SUM(T284:T311)</f>
        <v>0</v>
      </c>
      <c r="AR283" s="132" t="s">
        <v>8</v>
      </c>
      <c r="AT283" s="140" t="s">
        <v>76</v>
      </c>
      <c r="AU283" s="140" t="s">
        <v>8</v>
      </c>
      <c r="AY283" s="132" t="s">
        <v>154</v>
      </c>
      <c r="BK283" s="141">
        <f>SUM(BK284:BK311)</f>
        <v>0</v>
      </c>
    </row>
    <row r="284" spans="1:65" s="2" customFormat="1" ht="33" customHeight="1" x14ac:dyDescent="0.2">
      <c r="A284" s="32"/>
      <c r="B284" s="144"/>
      <c r="C284" s="145" t="s">
        <v>520</v>
      </c>
      <c r="D284" s="145" t="s">
        <v>157</v>
      </c>
      <c r="E284" s="146" t="s">
        <v>521</v>
      </c>
      <c r="F284" s="147" t="s">
        <v>522</v>
      </c>
      <c r="G284" s="148" t="s">
        <v>160</v>
      </c>
      <c r="H284" s="149">
        <v>10</v>
      </c>
      <c r="I284" s="150"/>
      <c r="J284" s="151">
        <f>ROUND(I284*H284,0)</f>
        <v>0</v>
      </c>
      <c r="K284" s="147" t="s">
        <v>161</v>
      </c>
      <c r="L284" s="33"/>
      <c r="M284" s="152" t="s">
        <v>1</v>
      </c>
      <c r="N284" s="153" t="s">
        <v>42</v>
      </c>
      <c r="O284" s="58"/>
      <c r="P284" s="154">
        <f>O284*H284</f>
        <v>0</v>
      </c>
      <c r="Q284" s="154">
        <v>1.63</v>
      </c>
      <c r="R284" s="154">
        <f>Q284*H284</f>
        <v>16.299999999999997</v>
      </c>
      <c r="S284" s="154">
        <v>0</v>
      </c>
      <c r="T284" s="155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6" t="s">
        <v>162</v>
      </c>
      <c r="AT284" s="156" t="s">
        <v>157</v>
      </c>
      <c r="AU284" s="156" t="s">
        <v>86</v>
      </c>
      <c r="AY284" s="17" t="s">
        <v>154</v>
      </c>
      <c r="BE284" s="157">
        <f>IF(N284="základní",J284,0)</f>
        <v>0</v>
      </c>
      <c r="BF284" s="157">
        <f>IF(N284="snížená",J284,0)</f>
        <v>0</v>
      </c>
      <c r="BG284" s="157">
        <f>IF(N284="zákl. přenesená",J284,0)</f>
        <v>0</v>
      </c>
      <c r="BH284" s="157">
        <f>IF(N284="sníž. přenesená",J284,0)</f>
        <v>0</v>
      </c>
      <c r="BI284" s="157">
        <f>IF(N284="nulová",J284,0)</f>
        <v>0</v>
      </c>
      <c r="BJ284" s="17" t="s">
        <v>8</v>
      </c>
      <c r="BK284" s="157">
        <f>ROUND(I284*H284,0)</f>
        <v>0</v>
      </c>
      <c r="BL284" s="17" t="s">
        <v>162</v>
      </c>
      <c r="BM284" s="156" t="s">
        <v>523</v>
      </c>
    </row>
    <row r="285" spans="1:65" s="13" customFormat="1" ht="11.25" x14ac:dyDescent="0.2">
      <c r="B285" s="158"/>
      <c r="D285" s="159" t="s">
        <v>164</v>
      </c>
      <c r="E285" s="160" t="s">
        <v>1</v>
      </c>
      <c r="F285" s="161" t="s">
        <v>524</v>
      </c>
      <c r="H285" s="162">
        <v>10</v>
      </c>
      <c r="I285" s="163"/>
      <c r="L285" s="158"/>
      <c r="M285" s="164"/>
      <c r="N285" s="165"/>
      <c r="O285" s="165"/>
      <c r="P285" s="165"/>
      <c r="Q285" s="165"/>
      <c r="R285" s="165"/>
      <c r="S285" s="165"/>
      <c r="T285" s="166"/>
      <c r="AT285" s="160" t="s">
        <v>164</v>
      </c>
      <c r="AU285" s="160" t="s">
        <v>86</v>
      </c>
      <c r="AV285" s="13" t="s">
        <v>86</v>
      </c>
      <c r="AW285" s="13" t="s">
        <v>33</v>
      </c>
      <c r="AX285" s="13" t="s">
        <v>8</v>
      </c>
      <c r="AY285" s="160" t="s">
        <v>154</v>
      </c>
    </row>
    <row r="286" spans="1:65" s="2" customFormat="1" ht="24.2" customHeight="1" x14ac:dyDescent="0.2">
      <c r="A286" s="32"/>
      <c r="B286" s="144"/>
      <c r="C286" s="145" t="s">
        <v>525</v>
      </c>
      <c r="D286" s="145" t="s">
        <v>157</v>
      </c>
      <c r="E286" s="146" t="s">
        <v>526</v>
      </c>
      <c r="F286" s="147" t="s">
        <v>527</v>
      </c>
      <c r="G286" s="148" t="s">
        <v>200</v>
      </c>
      <c r="H286" s="149">
        <v>28</v>
      </c>
      <c r="I286" s="150"/>
      <c r="J286" s="151">
        <f>ROUND(I286*H286,0)</f>
        <v>0</v>
      </c>
      <c r="K286" s="147" t="s">
        <v>161</v>
      </c>
      <c r="L286" s="33"/>
      <c r="M286" s="152" t="s">
        <v>1</v>
      </c>
      <c r="N286" s="153" t="s">
        <v>42</v>
      </c>
      <c r="O286" s="58"/>
      <c r="P286" s="154">
        <f>O286*H286</f>
        <v>0</v>
      </c>
      <c r="Q286" s="154">
        <v>2.6668599999999997E-4</v>
      </c>
      <c r="R286" s="154">
        <f>Q286*H286</f>
        <v>7.4672079999999995E-3</v>
      </c>
      <c r="S286" s="154">
        <v>0</v>
      </c>
      <c r="T286" s="155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56" t="s">
        <v>162</v>
      </c>
      <c r="AT286" s="156" t="s">
        <v>157</v>
      </c>
      <c r="AU286" s="156" t="s">
        <v>86</v>
      </c>
      <c r="AY286" s="17" t="s">
        <v>154</v>
      </c>
      <c r="BE286" s="157">
        <f>IF(N286="základní",J286,0)</f>
        <v>0</v>
      </c>
      <c r="BF286" s="157">
        <f>IF(N286="snížená",J286,0)</f>
        <v>0</v>
      </c>
      <c r="BG286" s="157">
        <f>IF(N286="zákl. přenesená",J286,0)</f>
        <v>0</v>
      </c>
      <c r="BH286" s="157">
        <f>IF(N286="sníž. přenesená",J286,0)</f>
        <v>0</v>
      </c>
      <c r="BI286" s="157">
        <f>IF(N286="nulová",J286,0)</f>
        <v>0</v>
      </c>
      <c r="BJ286" s="17" t="s">
        <v>8</v>
      </c>
      <c r="BK286" s="157">
        <f>ROUND(I286*H286,0)</f>
        <v>0</v>
      </c>
      <c r="BL286" s="17" t="s">
        <v>162</v>
      </c>
      <c r="BM286" s="156" t="s">
        <v>528</v>
      </c>
    </row>
    <row r="287" spans="1:65" s="13" customFormat="1" ht="11.25" x14ac:dyDescent="0.2">
      <c r="B287" s="158"/>
      <c r="D287" s="159" t="s">
        <v>164</v>
      </c>
      <c r="E287" s="160" t="s">
        <v>1</v>
      </c>
      <c r="F287" s="161" t="s">
        <v>529</v>
      </c>
      <c r="H287" s="162">
        <v>8</v>
      </c>
      <c r="I287" s="163"/>
      <c r="L287" s="158"/>
      <c r="M287" s="164"/>
      <c r="N287" s="165"/>
      <c r="O287" s="165"/>
      <c r="P287" s="165"/>
      <c r="Q287" s="165"/>
      <c r="R287" s="165"/>
      <c r="S287" s="165"/>
      <c r="T287" s="166"/>
      <c r="AT287" s="160" t="s">
        <v>164</v>
      </c>
      <c r="AU287" s="160" t="s">
        <v>86</v>
      </c>
      <c r="AV287" s="13" t="s">
        <v>86</v>
      </c>
      <c r="AW287" s="13" t="s">
        <v>33</v>
      </c>
      <c r="AX287" s="13" t="s">
        <v>77</v>
      </c>
      <c r="AY287" s="160" t="s">
        <v>154</v>
      </c>
    </row>
    <row r="288" spans="1:65" s="13" customFormat="1" ht="11.25" x14ac:dyDescent="0.2">
      <c r="B288" s="158"/>
      <c r="D288" s="159" t="s">
        <v>164</v>
      </c>
      <c r="E288" s="160" t="s">
        <v>1</v>
      </c>
      <c r="F288" s="161" t="s">
        <v>530</v>
      </c>
      <c r="H288" s="162">
        <v>20</v>
      </c>
      <c r="I288" s="163"/>
      <c r="L288" s="158"/>
      <c r="M288" s="164"/>
      <c r="N288" s="165"/>
      <c r="O288" s="165"/>
      <c r="P288" s="165"/>
      <c r="Q288" s="165"/>
      <c r="R288" s="165"/>
      <c r="S288" s="165"/>
      <c r="T288" s="166"/>
      <c r="AT288" s="160" t="s">
        <v>164</v>
      </c>
      <c r="AU288" s="160" t="s">
        <v>86</v>
      </c>
      <c r="AV288" s="13" t="s">
        <v>86</v>
      </c>
      <c r="AW288" s="13" t="s">
        <v>33</v>
      </c>
      <c r="AX288" s="13" t="s">
        <v>77</v>
      </c>
      <c r="AY288" s="160" t="s">
        <v>154</v>
      </c>
    </row>
    <row r="289" spans="1:65" s="14" customFormat="1" ht="11.25" x14ac:dyDescent="0.2">
      <c r="B289" s="167"/>
      <c r="D289" s="159" t="s">
        <v>164</v>
      </c>
      <c r="E289" s="168" t="s">
        <v>1</v>
      </c>
      <c r="F289" s="169" t="s">
        <v>166</v>
      </c>
      <c r="H289" s="170">
        <v>28</v>
      </c>
      <c r="I289" s="171"/>
      <c r="L289" s="167"/>
      <c r="M289" s="172"/>
      <c r="N289" s="173"/>
      <c r="O289" s="173"/>
      <c r="P289" s="173"/>
      <c r="Q289" s="173"/>
      <c r="R289" s="173"/>
      <c r="S289" s="173"/>
      <c r="T289" s="174"/>
      <c r="AT289" s="168" t="s">
        <v>164</v>
      </c>
      <c r="AU289" s="168" t="s">
        <v>86</v>
      </c>
      <c r="AV289" s="14" t="s">
        <v>167</v>
      </c>
      <c r="AW289" s="14" t="s">
        <v>33</v>
      </c>
      <c r="AX289" s="14" t="s">
        <v>8</v>
      </c>
      <c r="AY289" s="168" t="s">
        <v>154</v>
      </c>
    </row>
    <row r="290" spans="1:65" s="2" customFormat="1" ht="24.2" customHeight="1" x14ac:dyDescent="0.2">
      <c r="A290" s="32"/>
      <c r="B290" s="144"/>
      <c r="C290" s="175" t="s">
        <v>531</v>
      </c>
      <c r="D290" s="175" t="s">
        <v>204</v>
      </c>
      <c r="E290" s="176" t="s">
        <v>532</v>
      </c>
      <c r="F290" s="177" t="s">
        <v>533</v>
      </c>
      <c r="G290" s="178" t="s">
        <v>200</v>
      </c>
      <c r="H290" s="179">
        <v>33.6</v>
      </c>
      <c r="I290" s="180"/>
      <c r="J290" s="181">
        <f>ROUND(I290*H290,0)</f>
        <v>0</v>
      </c>
      <c r="K290" s="177" t="s">
        <v>161</v>
      </c>
      <c r="L290" s="182"/>
      <c r="M290" s="183" t="s">
        <v>1</v>
      </c>
      <c r="N290" s="184" t="s">
        <v>42</v>
      </c>
      <c r="O290" s="58"/>
      <c r="P290" s="154">
        <f>O290*H290</f>
        <v>0</v>
      </c>
      <c r="Q290" s="154">
        <v>2.0000000000000001E-4</v>
      </c>
      <c r="R290" s="154">
        <f>Q290*H290</f>
        <v>6.7200000000000003E-3</v>
      </c>
      <c r="S290" s="154">
        <v>0</v>
      </c>
      <c r="T290" s="155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6" t="s">
        <v>208</v>
      </c>
      <c r="AT290" s="156" t="s">
        <v>204</v>
      </c>
      <c r="AU290" s="156" t="s">
        <v>86</v>
      </c>
      <c r="AY290" s="17" t="s">
        <v>154</v>
      </c>
      <c r="BE290" s="157">
        <f>IF(N290="základní",J290,0)</f>
        <v>0</v>
      </c>
      <c r="BF290" s="157">
        <f>IF(N290="snížená",J290,0)</f>
        <v>0</v>
      </c>
      <c r="BG290" s="157">
        <f>IF(N290="zákl. přenesená",J290,0)</f>
        <v>0</v>
      </c>
      <c r="BH290" s="157">
        <f>IF(N290="sníž. přenesená",J290,0)</f>
        <v>0</v>
      </c>
      <c r="BI290" s="157">
        <f>IF(N290="nulová",J290,0)</f>
        <v>0</v>
      </c>
      <c r="BJ290" s="17" t="s">
        <v>8</v>
      </c>
      <c r="BK290" s="157">
        <f>ROUND(I290*H290,0)</f>
        <v>0</v>
      </c>
      <c r="BL290" s="17" t="s">
        <v>162</v>
      </c>
      <c r="BM290" s="156" t="s">
        <v>534</v>
      </c>
    </row>
    <row r="291" spans="1:65" s="13" customFormat="1" ht="11.25" x14ac:dyDescent="0.2">
      <c r="B291" s="158"/>
      <c r="D291" s="159" t="s">
        <v>164</v>
      </c>
      <c r="F291" s="161" t="s">
        <v>535</v>
      </c>
      <c r="H291" s="162">
        <v>33.6</v>
      </c>
      <c r="I291" s="163"/>
      <c r="L291" s="158"/>
      <c r="M291" s="164"/>
      <c r="N291" s="165"/>
      <c r="O291" s="165"/>
      <c r="P291" s="165"/>
      <c r="Q291" s="165"/>
      <c r="R291" s="165"/>
      <c r="S291" s="165"/>
      <c r="T291" s="166"/>
      <c r="AT291" s="160" t="s">
        <v>164</v>
      </c>
      <c r="AU291" s="160" t="s">
        <v>86</v>
      </c>
      <c r="AV291" s="13" t="s">
        <v>86</v>
      </c>
      <c r="AW291" s="13" t="s">
        <v>3</v>
      </c>
      <c r="AX291" s="13" t="s">
        <v>8</v>
      </c>
      <c r="AY291" s="160" t="s">
        <v>154</v>
      </c>
    </row>
    <row r="292" spans="1:65" s="2" customFormat="1" ht="24.2" customHeight="1" x14ac:dyDescent="0.2">
      <c r="A292" s="32"/>
      <c r="B292" s="144"/>
      <c r="C292" s="145" t="s">
        <v>536</v>
      </c>
      <c r="D292" s="145" t="s">
        <v>157</v>
      </c>
      <c r="E292" s="146" t="s">
        <v>537</v>
      </c>
      <c r="F292" s="147" t="s">
        <v>538</v>
      </c>
      <c r="G292" s="148" t="s">
        <v>160</v>
      </c>
      <c r="H292" s="149">
        <v>59.305</v>
      </c>
      <c r="I292" s="150"/>
      <c r="J292" s="151">
        <f>ROUND(I292*H292,0)</f>
        <v>0</v>
      </c>
      <c r="K292" s="147" t="s">
        <v>161</v>
      </c>
      <c r="L292" s="33"/>
      <c r="M292" s="152" t="s">
        <v>1</v>
      </c>
      <c r="N292" s="153" t="s">
        <v>42</v>
      </c>
      <c r="O292" s="58"/>
      <c r="P292" s="154">
        <f>O292*H292</f>
        <v>0</v>
      </c>
      <c r="Q292" s="154">
        <v>2.5018722040000001</v>
      </c>
      <c r="R292" s="154">
        <f>Q292*H292</f>
        <v>148.37353105822001</v>
      </c>
      <c r="S292" s="154">
        <v>0</v>
      </c>
      <c r="T292" s="155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56" t="s">
        <v>162</v>
      </c>
      <c r="AT292" s="156" t="s">
        <v>157</v>
      </c>
      <c r="AU292" s="156" t="s">
        <v>86</v>
      </c>
      <c r="AY292" s="17" t="s">
        <v>154</v>
      </c>
      <c r="BE292" s="157">
        <f>IF(N292="základní",J292,0)</f>
        <v>0</v>
      </c>
      <c r="BF292" s="157">
        <f>IF(N292="snížená",J292,0)</f>
        <v>0</v>
      </c>
      <c r="BG292" s="157">
        <f>IF(N292="zákl. přenesená",J292,0)</f>
        <v>0</v>
      </c>
      <c r="BH292" s="157">
        <f>IF(N292="sníž. přenesená",J292,0)</f>
        <v>0</v>
      </c>
      <c r="BI292" s="157">
        <f>IF(N292="nulová",J292,0)</f>
        <v>0</v>
      </c>
      <c r="BJ292" s="17" t="s">
        <v>8</v>
      </c>
      <c r="BK292" s="157">
        <f>ROUND(I292*H292,0)</f>
        <v>0</v>
      </c>
      <c r="BL292" s="17" t="s">
        <v>162</v>
      </c>
      <c r="BM292" s="156" t="s">
        <v>539</v>
      </c>
    </row>
    <row r="293" spans="1:65" s="13" customFormat="1" ht="22.5" x14ac:dyDescent="0.2">
      <c r="B293" s="158"/>
      <c r="D293" s="159" t="s">
        <v>164</v>
      </c>
      <c r="E293" s="160" t="s">
        <v>1</v>
      </c>
      <c r="F293" s="161" t="s">
        <v>307</v>
      </c>
      <c r="H293" s="162">
        <v>33.93</v>
      </c>
      <c r="I293" s="163"/>
      <c r="L293" s="158"/>
      <c r="M293" s="164"/>
      <c r="N293" s="165"/>
      <c r="O293" s="165"/>
      <c r="P293" s="165"/>
      <c r="Q293" s="165"/>
      <c r="R293" s="165"/>
      <c r="S293" s="165"/>
      <c r="T293" s="166"/>
      <c r="AT293" s="160" t="s">
        <v>164</v>
      </c>
      <c r="AU293" s="160" t="s">
        <v>86</v>
      </c>
      <c r="AV293" s="13" t="s">
        <v>86</v>
      </c>
      <c r="AW293" s="13" t="s">
        <v>33</v>
      </c>
      <c r="AX293" s="13" t="s">
        <v>77</v>
      </c>
      <c r="AY293" s="160" t="s">
        <v>154</v>
      </c>
    </row>
    <row r="294" spans="1:65" s="13" customFormat="1" ht="22.5" x14ac:dyDescent="0.2">
      <c r="B294" s="158"/>
      <c r="D294" s="159" t="s">
        <v>164</v>
      </c>
      <c r="E294" s="160" t="s">
        <v>1</v>
      </c>
      <c r="F294" s="161" t="s">
        <v>308</v>
      </c>
      <c r="H294" s="162">
        <v>25.375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164</v>
      </c>
      <c r="AU294" s="160" t="s">
        <v>86</v>
      </c>
      <c r="AV294" s="13" t="s">
        <v>86</v>
      </c>
      <c r="AW294" s="13" t="s">
        <v>33</v>
      </c>
      <c r="AX294" s="13" t="s">
        <v>77</v>
      </c>
      <c r="AY294" s="160" t="s">
        <v>154</v>
      </c>
    </row>
    <row r="295" spans="1:65" s="14" customFormat="1" ht="11.25" x14ac:dyDescent="0.2">
      <c r="B295" s="167"/>
      <c r="D295" s="159" t="s">
        <v>164</v>
      </c>
      <c r="E295" s="168" t="s">
        <v>1</v>
      </c>
      <c r="F295" s="169" t="s">
        <v>166</v>
      </c>
      <c r="H295" s="170">
        <v>59.305</v>
      </c>
      <c r="I295" s="171"/>
      <c r="L295" s="167"/>
      <c r="M295" s="172"/>
      <c r="N295" s="173"/>
      <c r="O295" s="173"/>
      <c r="P295" s="173"/>
      <c r="Q295" s="173"/>
      <c r="R295" s="173"/>
      <c r="S295" s="173"/>
      <c r="T295" s="174"/>
      <c r="AT295" s="168" t="s">
        <v>164</v>
      </c>
      <c r="AU295" s="168" t="s">
        <v>86</v>
      </c>
      <c r="AV295" s="14" t="s">
        <v>167</v>
      </c>
      <c r="AW295" s="14" t="s">
        <v>33</v>
      </c>
      <c r="AX295" s="14" t="s">
        <v>8</v>
      </c>
      <c r="AY295" s="168" t="s">
        <v>154</v>
      </c>
    </row>
    <row r="296" spans="1:65" s="2" customFormat="1" ht="16.5" customHeight="1" x14ac:dyDescent="0.2">
      <c r="A296" s="32"/>
      <c r="B296" s="144"/>
      <c r="C296" s="145" t="s">
        <v>120</v>
      </c>
      <c r="D296" s="145" t="s">
        <v>157</v>
      </c>
      <c r="E296" s="146" t="s">
        <v>540</v>
      </c>
      <c r="F296" s="147" t="s">
        <v>541</v>
      </c>
      <c r="G296" s="148" t="s">
        <v>200</v>
      </c>
      <c r="H296" s="149">
        <v>240.7</v>
      </c>
      <c r="I296" s="150"/>
      <c r="J296" s="151">
        <f>ROUND(I296*H296,0)</f>
        <v>0</v>
      </c>
      <c r="K296" s="147" t="s">
        <v>161</v>
      </c>
      <c r="L296" s="33"/>
      <c r="M296" s="152" t="s">
        <v>1</v>
      </c>
      <c r="N296" s="153" t="s">
        <v>42</v>
      </c>
      <c r="O296" s="58"/>
      <c r="P296" s="154">
        <f>O296*H296</f>
        <v>0</v>
      </c>
      <c r="Q296" s="154">
        <v>2.6369000000000002E-3</v>
      </c>
      <c r="R296" s="154">
        <f>Q296*H296</f>
        <v>0.63470183000000002</v>
      </c>
      <c r="S296" s="154">
        <v>0</v>
      </c>
      <c r="T296" s="155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56" t="s">
        <v>162</v>
      </c>
      <c r="AT296" s="156" t="s">
        <v>157</v>
      </c>
      <c r="AU296" s="156" t="s">
        <v>86</v>
      </c>
      <c r="AY296" s="17" t="s">
        <v>154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7" t="s">
        <v>8</v>
      </c>
      <c r="BK296" s="157">
        <f>ROUND(I296*H296,0)</f>
        <v>0</v>
      </c>
      <c r="BL296" s="17" t="s">
        <v>162</v>
      </c>
      <c r="BM296" s="156" t="s">
        <v>542</v>
      </c>
    </row>
    <row r="297" spans="1:65" s="13" customFormat="1" ht="22.5" x14ac:dyDescent="0.2">
      <c r="B297" s="158"/>
      <c r="D297" s="159" t="s">
        <v>164</v>
      </c>
      <c r="E297" s="160" t="s">
        <v>1</v>
      </c>
      <c r="F297" s="161" t="s">
        <v>543</v>
      </c>
      <c r="H297" s="162">
        <v>127.6</v>
      </c>
      <c r="I297" s="163"/>
      <c r="L297" s="158"/>
      <c r="M297" s="164"/>
      <c r="N297" s="165"/>
      <c r="O297" s="165"/>
      <c r="P297" s="165"/>
      <c r="Q297" s="165"/>
      <c r="R297" s="165"/>
      <c r="S297" s="165"/>
      <c r="T297" s="166"/>
      <c r="AT297" s="160" t="s">
        <v>164</v>
      </c>
      <c r="AU297" s="160" t="s">
        <v>86</v>
      </c>
      <c r="AV297" s="13" t="s">
        <v>86</v>
      </c>
      <c r="AW297" s="13" t="s">
        <v>33</v>
      </c>
      <c r="AX297" s="13" t="s">
        <v>77</v>
      </c>
      <c r="AY297" s="160" t="s">
        <v>154</v>
      </c>
    </row>
    <row r="298" spans="1:65" s="13" customFormat="1" ht="22.5" x14ac:dyDescent="0.2">
      <c r="B298" s="158"/>
      <c r="D298" s="159" t="s">
        <v>164</v>
      </c>
      <c r="E298" s="160" t="s">
        <v>1</v>
      </c>
      <c r="F298" s="161" t="s">
        <v>544</v>
      </c>
      <c r="H298" s="162">
        <v>113.1</v>
      </c>
      <c r="I298" s="163"/>
      <c r="L298" s="158"/>
      <c r="M298" s="164"/>
      <c r="N298" s="165"/>
      <c r="O298" s="165"/>
      <c r="P298" s="165"/>
      <c r="Q298" s="165"/>
      <c r="R298" s="165"/>
      <c r="S298" s="165"/>
      <c r="T298" s="166"/>
      <c r="AT298" s="160" t="s">
        <v>164</v>
      </c>
      <c r="AU298" s="160" t="s">
        <v>86</v>
      </c>
      <c r="AV298" s="13" t="s">
        <v>86</v>
      </c>
      <c r="AW298" s="13" t="s">
        <v>33</v>
      </c>
      <c r="AX298" s="13" t="s">
        <v>77</v>
      </c>
      <c r="AY298" s="160" t="s">
        <v>154</v>
      </c>
    </row>
    <row r="299" spans="1:65" s="14" customFormat="1" ht="11.25" x14ac:dyDescent="0.2">
      <c r="B299" s="167"/>
      <c r="D299" s="159" t="s">
        <v>164</v>
      </c>
      <c r="E299" s="168" t="s">
        <v>1</v>
      </c>
      <c r="F299" s="169" t="s">
        <v>166</v>
      </c>
      <c r="H299" s="170">
        <v>240.7</v>
      </c>
      <c r="I299" s="171"/>
      <c r="L299" s="167"/>
      <c r="M299" s="172"/>
      <c r="N299" s="173"/>
      <c r="O299" s="173"/>
      <c r="P299" s="173"/>
      <c r="Q299" s="173"/>
      <c r="R299" s="173"/>
      <c r="S299" s="173"/>
      <c r="T299" s="174"/>
      <c r="AT299" s="168" t="s">
        <v>164</v>
      </c>
      <c r="AU299" s="168" t="s">
        <v>86</v>
      </c>
      <c r="AV299" s="14" t="s">
        <v>167</v>
      </c>
      <c r="AW299" s="14" t="s">
        <v>33</v>
      </c>
      <c r="AX299" s="14" t="s">
        <v>8</v>
      </c>
      <c r="AY299" s="168" t="s">
        <v>154</v>
      </c>
    </row>
    <row r="300" spans="1:65" s="2" customFormat="1" ht="16.5" customHeight="1" x14ac:dyDescent="0.2">
      <c r="A300" s="32"/>
      <c r="B300" s="144"/>
      <c r="C300" s="145" t="s">
        <v>545</v>
      </c>
      <c r="D300" s="145" t="s">
        <v>157</v>
      </c>
      <c r="E300" s="146" t="s">
        <v>546</v>
      </c>
      <c r="F300" s="147" t="s">
        <v>547</v>
      </c>
      <c r="G300" s="148" t="s">
        <v>200</v>
      </c>
      <c r="H300" s="149">
        <v>240.7</v>
      </c>
      <c r="I300" s="150"/>
      <c r="J300" s="151">
        <f>ROUND(I300*H300,0)</f>
        <v>0</v>
      </c>
      <c r="K300" s="147" t="s">
        <v>161</v>
      </c>
      <c r="L300" s="33"/>
      <c r="M300" s="152" t="s">
        <v>1</v>
      </c>
      <c r="N300" s="153" t="s">
        <v>42</v>
      </c>
      <c r="O300" s="58"/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6" t="s">
        <v>162</v>
      </c>
      <c r="AT300" s="156" t="s">
        <v>157</v>
      </c>
      <c r="AU300" s="156" t="s">
        <v>86</v>
      </c>
      <c r="AY300" s="17" t="s">
        <v>154</v>
      </c>
      <c r="BE300" s="157">
        <f>IF(N300="základní",J300,0)</f>
        <v>0</v>
      </c>
      <c r="BF300" s="157">
        <f>IF(N300="snížená",J300,0)</f>
        <v>0</v>
      </c>
      <c r="BG300" s="157">
        <f>IF(N300="zákl. přenesená",J300,0)</f>
        <v>0</v>
      </c>
      <c r="BH300" s="157">
        <f>IF(N300="sníž. přenesená",J300,0)</f>
        <v>0</v>
      </c>
      <c r="BI300" s="157">
        <f>IF(N300="nulová",J300,0)</f>
        <v>0</v>
      </c>
      <c r="BJ300" s="17" t="s">
        <v>8</v>
      </c>
      <c r="BK300" s="157">
        <f>ROUND(I300*H300,0)</f>
        <v>0</v>
      </c>
      <c r="BL300" s="17" t="s">
        <v>162</v>
      </c>
      <c r="BM300" s="156" t="s">
        <v>548</v>
      </c>
    </row>
    <row r="301" spans="1:65" s="2" customFormat="1" ht="21.75" customHeight="1" x14ac:dyDescent="0.2">
      <c r="A301" s="32"/>
      <c r="B301" s="144"/>
      <c r="C301" s="145" t="s">
        <v>549</v>
      </c>
      <c r="D301" s="145" t="s">
        <v>157</v>
      </c>
      <c r="E301" s="146" t="s">
        <v>550</v>
      </c>
      <c r="F301" s="147" t="s">
        <v>551</v>
      </c>
      <c r="G301" s="148" t="s">
        <v>192</v>
      </c>
      <c r="H301" s="149">
        <v>5.0579999999999998</v>
      </c>
      <c r="I301" s="150"/>
      <c r="J301" s="151">
        <f>ROUND(I301*H301,0)</f>
        <v>0</v>
      </c>
      <c r="K301" s="147" t="s">
        <v>161</v>
      </c>
      <c r="L301" s="33"/>
      <c r="M301" s="152" t="s">
        <v>1</v>
      </c>
      <c r="N301" s="153" t="s">
        <v>42</v>
      </c>
      <c r="O301" s="58"/>
      <c r="P301" s="154">
        <f>O301*H301</f>
        <v>0</v>
      </c>
      <c r="Q301" s="154">
        <v>1.0606207999999999</v>
      </c>
      <c r="R301" s="154">
        <f>Q301*H301</f>
        <v>5.3646200063999991</v>
      </c>
      <c r="S301" s="154">
        <v>0</v>
      </c>
      <c r="T301" s="155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56" t="s">
        <v>162</v>
      </c>
      <c r="AT301" s="156" t="s">
        <v>157</v>
      </c>
      <c r="AU301" s="156" t="s">
        <v>86</v>
      </c>
      <c r="AY301" s="17" t="s">
        <v>154</v>
      </c>
      <c r="BE301" s="157">
        <f>IF(N301="základní",J301,0)</f>
        <v>0</v>
      </c>
      <c r="BF301" s="157">
        <f>IF(N301="snížená",J301,0)</f>
        <v>0</v>
      </c>
      <c r="BG301" s="157">
        <f>IF(N301="zákl. přenesená",J301,0)</f>
        <v>0</v>
      </c>
      <c r="BH301" s="157">
        <f>IF(N301="sníž. přenesená",J301,0)</f>
        <v>0</v>
      </c>
      <c r="BI301" s="157">
        <f>IF(N301="nulová",J301,0)</f>
        <v>0</v>
      </c>
      <c r="BJ301" s="17" t="s">
        <v>8</v>
      </c>
      <c r="BK301" s="157">
        <f>ROUND(I301*H301,0)</f>
        <v>0</v>
      </c>
      <c r="BL301" s="17" t="s">
        <v>162</v>
      </c>
      <c r="BM301" s="156" t="s">
        <v>552</v>
      </c>
    </row>
    <row r="302" spans="1:65" s="13" customFormat="1" ht="22.5" x14ac:dyDescent="0.2">
      <c r="B302" s="158"/>
      <c r="D302" s="159" t="s">
        <v>164</v>
      </c>
      <c r="E302" s="160" t="s">
        <v>1</v>
      </c>
      <c r="F302" s="161" t="s">
        <v>553</v>
      </c>
      <c r="H302" s="162">
        <v>2.7450000000000001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164</v>
      </c>
      <c r="AU302" s="160" t="s">
        <v>86</v>
      </c>
      <c r="AV302" s="13" t="s">
        <v>86</v>
      </c>
      <c r="AW302" s="13" t="s">
        <v>33</v>
      </c>
      <c r="AX302" s="13" t="s">
        <v>77</v>
      </c>
      <c r="AY302" s="160" t="s">
        <v>154</v>
      </c>
    </row>
    <row r="303" spans="1:65" s="13" customFormat="1" ht="22.5" x14ac:dyDescent="0.2">
      <c r="B303" s="158"/>
      <c r="D303" s="159" t="s">
        <v>164</v>
      </c>
      <c r="E303" s="160" t="s">
        <v>1</v>
      </c>
      <c r="F303" s="161" t="s">
        <v>554</v>
      </c>
      <c r="H303" s="162">
        <v>0.36199999999999999</v>
      </c>
      <c r="I303" s="163"/>
      <c r="L303" s="158"/>
      <c r="M303" s="164"/>
      <c r="N303" s="165"/>
      <c r="O303" s="165"/>
      <c r="P303" s="165"/>
      <c r="Q303" s="165"/>
      <c r="R303" s="165"/>
      <c r="S303" s="165"/>
      <c r="T303" s="166"/>
      <c r="AT303" s="160" t="s">
        <v>164</v>
      </c>
      <c r="AU303" s="160" t="s">
        <v>86</v>
      </c>
      <c r="AV303" s="13" t="s">
        <v>86</v>
      </c>
      <c r="AW303" s="13" t="s">
        <v>33</v>
      </c>
      <c r="AX303" s="13" t="s">
        <v>77</v>
      </c>
      <c r="AY303" s="160" t="s">
        <v>154</v>
      </c>
    </row>
    <row r="304" spans="1:65" s="14" customFormat="1" ht="22.5" x14ac:dyDescent="0.2">
      <c r="B304" s="167"/>
      <c r="D304" s="159" t="s">
        <v>164</v>
      </c>
      <c r="E304" s="168" t="s">
        <v>1</v>
      </c>
      <c r="F304" s="169" t="s">
        <v>555</v>
      </c>
      <c r="H304" s="170">
        <v>3.1070000000000002</v>
      </c>
      <c r="I304" s="171"/>
      <c r="L304" s="167"/>
      <c r="M304" s="172"/>
      <c r="N304" s="173"/>
      <c r="O304" s="173"/>
      <c r="P304" s="173"/>
      <c r="Q304" s="173"/>
      <c r="R304" s="173"/>
      <c r="S304" s="173"/>
      <c r="T304" s="174"/>
      <c r="AT304" s="168" t="s">
        <v>164</v>
      </c>
      <c r="AU304" s="168" t="s">
        <v>86</v>
      </c>
      <c r="AV304" s="14" t="s">
        <v>167</v>
      </c>
      <c r="AW304" s="14" t="s">
        <v>33</v>
      </c>
      <c r="AX304" s="14" t="s">
        <v>77</v>
      </c>
      <c r="AY304" s="168" t="s">
        <v>154</v>
      </c>
    </row>
    <row r="305" spans="1:65" s="13" customFormat="1" ht="22.5" x14ac:dyDescent="0.2">
      <c r="B305" s="158"/>
      <c r="D305" s="159" t="s">
        <v>164</v>
      </c>
      <c r="E305" s="160" t="s">
        <v>1</v>
      </c>
      <c r="F305" s="161" t="s">
        <v>556</v>
      </c>
      <c r="H305" s="162">
        <v>1.649</v>
      </c>
      <c r="I305" s="163"/>
      <c r="L305" s="158"/>
      <c r="M305" s="164"/>
      <c r="N305" s="165"/>
      <c r="O305" s="165"/>
      <c r="P305" s="165"/>
      <c r="Q305" s="165"/>
      <c r="R305" s="165"/>
      <c r="S305" s="165"/>
      <c r="T305" s="166"/>
      <c r="AT305" s="160" t="s">
        <v>164</v>
      </c>
      <c r="AU305" s="160" t="s">
        <v>86</v>
      </c>
      <c r="AV305" s="13" t="s">
        <v>86</v>
      </c>
      <c r="AW305" s="13" t="s">
        <v>33</v>
      </c>
      <c r="AX305" s="13" t="s">
        <v>77</v>
      </c>
      <c r="AY305" s="160" t="s">
        <v>154</v>
      </c>
    </row>
    <row r="306" spans="1:65" s="13" customFormat="1" ht="22.5" x14ac:dyDescent="0.2">
      <c r="B306" s="158"/>
      <c r="D306" s="159" t="s">
        <v>164</v>
      </c>
      <c r="E306" s="160" t="s">
        <v>1</v>
      </c>
      <c r="F306" s="161" t="s">
        <v>557</v>
      </c>
      <c r="H306" s="162">
        <v>0.30199999999999999</v>
      </c>
      <c r="I306" s="163"/>
      <c r="L306" s="158"/>
      <c r="M306" s="164"/>
      <c r="N306" s="165"/>
      <c r="O306" s="165"/>
      <c r="P306" s="165"/>
      <c r="Q306" s="165"/>
      <c r="R306" s="165"/>
      <c r="S306" s="165"/>
      <c r="T306" s="166"/>
      <c r="AT306" s="160" t="s">
        <v>164</v>
      </c>
      <c r="AU306" s="160" t="s">
        <v>86</v>
      </c>
      <c r="AV306" s="13" t="s">
        <v>86</v>
      </c>
      <c r="AW306" s="13" t="s">
        <v>33</v>
      </c>
      <c r="AX306" s="13" t="s">
        <v>77</v>
      </c>
      <c r="AY306" s="160" t="s">
        <v>154</v>
      </c>
    </row>
    <row r="307" spans="1:65" s="14" customFormat="1" ht="22.5" x14ac:dyDescent="0.2">
      <c r="B307" s="167"/>
      <c r="D307" s="159" t="s">
        <v>164</v>
      </c>
      <c r="E307" s="168" t="s">
        <v>1</v>
      </c>
      <c r="F307" s="169" t="s">
        <v>558</v>
      </c>
      <c r="H307" s="170">
        <v>1.9510000000000001</v>
      </c>
      <c r="I307" s="171"/>
      <c r="L307" s="167"/>
      <c r="M307" s="172"/>
      <c r="N307" s="173"/>
      <c r="O307" s="173"/>
      <c r="P307" s="173"/>
      <c r="Q307" s="173"/>
      <c r="R307" s="173"/>
      <c r="S307" s="173"/>
      <c r="T307" s="174"/>
      <c r="AT307" s="168" t="s">
        <v>164</v>
      </c>
      <c r="AU307" s="168" t="s">
        <v>86</v>
      </c>
      <c r="AV307" s="14" t="s">
        <v>167</v>
      </c>
      <c r="AW307" s="14" t="s">
        <v>33</v>
      </c>
      <c r="AX307" s="14" t="s">
        <v>77</v>
      </c>
      <c r="AY307" s="168" t="s">
        <v>154</v>
      </c>
    </row>
    <row r="308" spans="1:65" s="15" customFormat="1" ht="11.25" x14ac:dyDescent="0.2">
      <c r="B308" s="190"/>
      <c r="D308" s="159" t="s">
        <v>164</v>
      </c>
      <c r="E308" s="191" t="s">
        <v>1</v>
      </c>
      <c r="F308" s="192" t="s">
        <v>413</v>
      </c>
      <c r="H308" s="193">
        <v>5.0579999999999998</v>
      </c>
      <c r="I308" s="194"/>
      <c r="L308" s="190"/>
      <c r="M308" s="195"/>
      <c r="N308" s="196"/>
      <c r="O308" s="196"/>
      <c r="P308" s="196"/>
      <c r="Q308" s="196"/>
      <c r="R308" s="196"/>
      <c r="S308" s="196"/>
      <c r="T308" s="197"/>
      <c r="AT308" s="191" t="s">
        <v>164</v>
      </c>
      <c r="AU308" s="191" t="s">
        <v>86</v>
      </c>
      <c r="AV308" s="15" t="s">
        <v>162</v>
      </c>
      <c r="AW308" s="15" t="s">
        <v>33</v>
      </c>
      <c r="AX308" s="15" t="s">
        <v>8</v>
      </c>
      <c r="AY308" s="191" t="s">
        <v>154</v>
      </c>
    </row>
    <row r="309" spans="1:65" s="2" customFormat="1" ht="16.5" customHeight="1" x14ac:dyDescent="0.2">
      <c r="A309" s="32"/>
      <c r="B309" s="144"/>
      <c r="C309" s="145" t="s">
        <v>559</v>
      </c>
      <c r="D309" s="145" t="s">
        <v>157</v>
      </c>
      <c r="E309" s="146" t="s">
        <v>560</v>
      </c>
      <c r="F309" s="147" t="s">
        <v>561</v>
      </c>
      <c r="G309" s="148" t="s">
        <v>192</v>
      </c>
      <c r="H309" s="149">
        <v>0.24</v>
      </c>
      <c r="I309" s="150"/>
      <c r="J309" s="151">
        <f>ROUND(I309*H309,0)</f>
        <v>0</v>
      </c>
      <c r="K309" s="147" t="s">
        <v>161</v>
      </c>
      <c r="L309" s="33"/>
      <c r="M309" s="152" t="s">
        <v>1</v>
      </c>
      <c r="N309" s="153" t="s">
        <v>42</v>
      </c>
      <c r="O309" s="58"/>
      <c r="P309" s="154">
        <f>O309*H309</f>
        <v>0</v>
      </c>
      <c r="Q309" s="154">
        <v>1.0627727796999999</v>
      </c>
      <c r="R309" s="154">
        <f>Q309*H309</f>
        <v>0.25506546712799999</v>
      </c>
      <c r="S309" s="154">
        <v>0</v>
      </c>
      <c r="T309" s="155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56" t="s">
        <v>162</v>
      </c>
      <c r="AT309" s="156" t="s">
        <v>157</v>
      </c>
      <c r="AU309" s="156" t="s">
        <v>86</v>
      </c>
      <c r="AY309" s="17" t="s">
        <v>154</v>
      </c>
      <c r="BE309" s="157">
        <f>IF(N309="základní",J309,0)</f>
        <v>0</v>
      </c>
      <c r="BF309" s="157">
        <f>IF(N309="snížená",J309,0)</f>
        <v>0</v>
      </c>
      <c r="BG309" s="157">
        <f>IF(N309="zákl. přenesená",J309,0)</f>
        <v>0</v>
      </c>
      <c r="BH309" s="157">
        <f>IF(N309="sníž. přenesená",J309,0)</f>
        <v>0</v>
      </c>
      <c r="BI309" s="157">
        <f>IF(N309="nulová",J309,0)</f>
        <v>0</v>
      </c>
      <c r="BJ309" s="17" t="s">
        <v>8</v>
      </c>
      <c r="BK309" s="157">
        <f>ROUND(I309*H309,0)</f>
        <v>0</v>
      </c>
      <c r="BL309" s="17" t="s">
        <v>162</v>
      </c>
      <c r="BM309" s="156" t="s">
        <v>562</v>
      </c>
    </row>
    <row r="310" spans="1:65" s="13" customFormat="1" ht="11.25" x14ac:dyDescent="0.2">
      <c r="B310" s="158"/>
      <c r="D310" s="159" t="s">
        <v>164</v>
      </c>
      <c r="E310" s="160" t="s">
        <v>1</v>
      </c>
      <c r="F310" s="161" t="s">
        <v>563</v>
      </c>
      <c r="H310" s="162">
        <v>0.24</v>
      </c>
      <c r="I310" s="163"/>
      <c r="L310" s="158"/>
      <c r="M310" s="164"/>
      <c r="N310" s="165"/>
      <c r="O310" s="165"/>
      <c r="P310" s="165"/>
      <c r="Q310" s="165"/>
      <c r="R310" s="165"/>
      <c r="S310" s="165"/>
      <c r="T310" s="166"/>
      <c r="AT310" s="160" t="s">
        <v>164</v>
      </c>
      <c r="AU310" s="160" t="s">
        <v>86</v>
      </c>
      <c r="AV310" s="13" t="s">
        <v>86</v>
      </c>
      <c r="AW310" s="13" t="s">
        <v>33</v>
      </c>
      <c r="AX310" s="13" t="s">
        <v>77</v>
      </c>
      <c r="AY310" s="160" t="s">
        <v>154</v>
      </c>
    </row>
    <row r="311" spans="1:65" s="14" customFormat="1" ht="11.25" x14ac:dyDescent="0.2">
      <c r="B311" s="167"/>
      <c r="D311" s="159" t="s">
        <v>164</v>
      </c>
      <c r="E311" s="168" t="s">
        <v>1</v>
      </c>
      <c r="F311" s="169" t="s">
        <v>564</v>
      </c>
      <c r="H311" s="170">
        <v>0.24</v>
      </c>
      <c r="I311" s="171"/>
      <c r="L311" s="167"/>
      <c r="M311" s="172"/>
      <c r="N311" s="173"/>
      <c r="O311" s="173"/>
      <c r="P311" s="173"/>
      <c r="Q311" s="173"/>
      <c r="R311" s="173"/>
      <c r="S311" s="173"/>
      <c r="T311" s="174"/>
      <c r="AT311" s="168" t="s">
        <v>164</v>
      </c>
      <c r="AU311" s="168" t="s">
        <v>86</v>
      </c>
      <c r="AV311" s="14" t="s">
        <v>167</v>
      </c>
      <c r="AW311" s="14" t="s">
        <v>33</v>
      </c>
      <c r="AX311" s="14" t="s">
        <v>8</v>
      </c>
      <c r="AY311" s="168" t="s">
        <v>154</v>
      </c>
    </row>
    <row r="312" spans="1:65" s="12" customFormat="1" ht="22.9" customHeight="1" x14ac:dyDescent="0.2">
      <c r="B312" s="131"/>
      <c r="D312" s="132" t="s">
        <v>76</v>
      </c>
      <c r="E312" s="142" t="s">
        <v>156</v>
      </c>
      <c r="F312" s="142" t="s">
        <v>245</v>
      </c>
      <c r="I312" s="134"/>
      <c r="J312" s="143">
        <f>BK312</f>
        <v>0</v>
      </c>
      <c r="L312" s="131"/>
      <c r="M312" s="136"/>
      <c r="N312" s="137"/>
      <c r="O312" s="137"/>
      <c r="P312" s="138">
        <f>SUM(P313:P327)</f>
        <v>0</v>
      </c>
      <c r="Q312" s="137"/>
      <c r="R312" s="138">
        <f>SUM(R313:R327)</f>
        <v>8.4581479999999996</v>
      </c>
      <c r="S312" s="137"/>
      <c r="T312" s="139">
        <f>SUM(T313:T327)</f>
        <v>0</v>
      </c>
      <c r="AR312" s="132" t="s">
        <v>8</v>
      </c>
      <c r="AT312" s="140" t="s">
        <v>76</v>
      </c>
      <c r="AU312" s="140" t="s">
        <v>8</v>
      </c>
      <c r="AY312" s="132" t="s">
        <v>154</v>
      </c>
      <c r="BK312" s="141">
        <f>SUM(BK313:BK327)</f>
        <v>0</v>
      </c>
    </row>
    <row r="313" spans="1:65" s="2" customFormat="1" ht="33" customHeight="1" x14ac:dyDescent="0.2">
      <c r="A313" s="32"/>
      <c r="B313" s="144"/>
      <c r="C313" s="145" t="s">
        <v>565</v>
      </c>
      <c r="D313" s="145" t="s">
        <v>157</v>
      </c>
      <c r="E313" s="146" t="s">
        <v>566</v>
      </c>
      <c r="F313" s="147" t="s">
        <v>567</v>
      </c>
      <c r="G313" s="148" t="s">
        <v>337</v>
      </c>
      <c r="H313" s="149">
        <v>23</v>
      </c>
      <c r="I313" s="150"/>
      <c r="J313" s="151">
        <f>ROUND(I313*H313,0)</f>
        <v>0</v>
      </c>
      <c r="K313" s="147" t="s">
        <v>161</v>
      </c>
      <c r="L313" s="33"/>
      <c r="M313" s="152" t="s">
        <v>1</v>
      </c>
      <c r="N313" s="153" t="s">
        <v>42</v>
      </c>
      <c r="O313" s="58"/>
      <c r="P313" s="154">
        <f>O313*H313</f>
        <v>0</v>
      </c>
      <c r="Q313" s="154">
        <v>0.16370599999999999</v>
      </c>
      <c r="R313" s="154">
        <f>Q313*H313</f>
        <v>3.7652379999999996</v>
      </c>
      <c r="S313" s="154">
        <v>0</v>
      </c>
      <c r="T313" s="155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56" t="s">
        <v>162</v>
      </c>
      <c r="AT313" s="156" t="s">
        <v>157</v>
      </c>
      <c r="AU313" s="156" t="s">
        <v>86</v>
      </c>
      <c r="AY313" s="17" t="s">
        <v>154</v>
      </c>
      <c r="BE313" s="157">
        <f>IF(N313="základní",J313,0)</f>
        <v>0</v>
      </c>
      <c r="BF313" s="157">
        <f>IF(N313="snížená",J313,0)</f>
        <v>0</v>
      </c>
      <c r="BG313" s="157">
        <f>IF(N313="zákl. přenesená",J313,0)</f>
        <v>0</v>
      </c>
      <c r="BH313" s="157">
        <f>IF(N313="sníž. přenesená",J313,0)</f>
        <v>0</v>
      </c>
      <c r="BI313" s="157">
        <f>IF(N313="nulová",J313,0)</f>
        <v>0</v>
      </c>
      <c r="BJ313" s="17" t="s">
        <v>8</v>
      </c>
      <c r="BK313" s="157">
        <f>ROUND(I313*H313,0)</f>
        <v>0</v>
      </c>
      <c r="BL313" s="17" t="s">
        <v>162</v>
      </c>
      <c r="BM313" s="156" t="s">
        <v>568</v>
      </c>
    </row>
    <row r="314" spans="1:65" s="13" customFormat="1" ht="11.25" x14ac:dyDescent="0.2">
      <c r="B314" s="158"/>
      <c r="D314" s="159" t="s">
        <v>164</v>
      </c>
      <c r="E314" s="160" t="s">
        <v>1</v>
      </c>
      <c r="F314" s="161" t="s">
        <v>569</v>
      </c>
      <c r="H314" s="162">
        <v>23</v>
      </c>
      <c r="I314" s="163"/>
      <c r="L314" s="158"/>
      <c r="M314" s="164"/>
      <c r="N314" s="165"/>
      <c r="O314" s="165"/>
      <c r="P314" s="165"/>
      <c r="Q314" s="165"/>
      <c r="R314" s="165"/>
      <c r="S314" s="165"/>
      <c r="T314" s="166"/>
      <c r="AT314" s="160" t="s">
        <v>164</v>
      </c>
      <c r="AU314" s="160" t="s">
        <v>86</v>
      </c>
      <c r="AV314" s="13" t="s">
        <v>86</v>
      </c>
      <c r="AW314" s="13" t="s">
        <v>33</v>
      </c>
      <c r="AX314" s="13" t="s">
        <v>8</v>
      </c>
      <c r="AY314" s="160" t="s">
        <v>154</v>
      </c>
    </row>
    <row r="315" spans="1:65" s="2" customFormat="1" ht="24.2" customHeight="1" x14ac:dyDescent="0.2">
      <c r="A315" s="32"/>
      <c r="B315" s="144"/>
      <c r="C315" s="175" t="s">
        <v>570</v>
      </c>
      <c r="D315" s="175" t="s">
        <v>204</v>
      </c>
      <c r="E315" s="176" t="s">
        <v>571</v>
      </c>
      <c r="F315" s="177" t="s">
        <v>572</v>
      </c>
      <c r="G315" s="178" t="s">
        <v>337</v>
      </c>
      <c r="H315" s="179">
        <v>23</v>
      </c>
      <c r="I315" s="180"/>
      <c r="J315" s="181">
        <f>ROUND(I315*H315,0)</f>
        <v>0</v>
      </c>
      <c r="K315" s="177" t="s">
        <v>161</v>
      </c>
      <c r="L315" s="182"/>
      <c r="M315" s="183" t="s">
        <v>1</v>
      </c>
      <c r="N315" s="184" t="s">
        <v>42</v>
      </c>
      <c r="O315" s="58"/>
      <c r="P315" s="154">
        <f>O315*H315</f>
        <v>0</v>
      </c>
      <c r="Q315" s="154">
        <v>0.11394</v>
      </c>
      <c r="R315" s="154">
        <f>Q315*H315</f>
        <v>2.6206200000000002</v>
      </c>
      <c r="S315" s="154">
        <v>0</v>
      </c>
      <c r="T315" s="155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56" t="s">
        <v>208</v>
      </c>
      <c r="AT315" s="156" t="s">
        <v>204</v>
      </c>
      <c r="AU315" s="156" t="s">
        <v>86</v>
      </c>
      <c r="AY315" s="17" t="s">
        <v>154</v>
      </c>
      <c r="BE315" s="157">
        <f>IF(N315="základní",J315,0)</f>
        <v>0</v>
      </c>
      <c r="BF315" s="157">
        <f>IF(N315="snížená",J315,0)</f>
        <v>0</v>
      </c>
      <c r="BG315" s="157">
        <f>IF(N315="zákl. přenesená",J315,0)</f>
        <v>0</v>
      </c>
      <c r="BH315" s="157">
        <f>IF(N315="sníž. přenesená",J315,0)</f>
        <v>0</v>
      </c>
      <c r="BI315" s="157">
        <f>IF(N315="nulová",J315,0)</f>
        <v>0</v>
      </c>
      <c r="BJ315" s="17" t="s">
        <v>8</v>
      </c>
      <c r="BK315" s="157">
        <f>ROUND(I315*H315,0)</f>
        <v>0</v>
      </c>
      <c r="BL315" s="17" t="s">
        <v>162</v>
      </c>
      <c r="BM315" s="156" t="s">
        <v>573</v>
      </c>
    </row>
    <row r="316" spans="1:65" s="2" customFormat="1" ht="21.75" customHeight="1" x14ac:dyDescent="0.2">
      <c r="A316" s="32"/>
      <c r="B316" s="144"/>
      <c r="C316" s="145" t="s">
        <v>574</v>
      </c>
      <c r="D316" s="145" t="s">
        <v>157</v>
      </c>
      <c r="E316" s="146" t="s">
        <v>575</v>
      </c>
      <c r="F316" s="147" t="s">
        <v>576</v>
      </c>
      <c r="G316" s="148" t="s">
        <v>273</v>
      </c>
      <c r="H316" s="149">
        <v>29</v>
      </c>
      <c r="I316" s="150"/>
      <c r="J316" s="151">
        <f>ROUND(I316*H316,0)</f>
        <v>0</v>
      </c>
      <c r="K316" s="147" t="s">
        <v>161</v>
      </c>
      <c r="L316" s="33"/>
      <c r="M316" s="152" t="s">
        <v>1</v>
      </c>
      <c r="N316" s="153" t="s">
        <v>42</v>
      </c>
      <c r="O316" s="58"/>
      <c r="P316" s="154">
        <f>O316*H316</f>
        <v>0</v>
      </c>
      <c r="Q316" s="154">
        <v>1.4999999999999999E-4</v>
      </c>
      <c r="R316" s="154">
        <f>Q316*H316</f>
        <v>4.3499999999999997E-3</v>
      </c>
      <c r="S316" s="154">
        <v>0</v>
      </c>
      <c r="T316" s="155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6" t="s">
        <v>162</v>
      </c>
      <c r="AT316" s="156" t="s">
        <v>157</v>
      </c>
      <c r="AU316" s="156" t="s">
        <v>86</v>
      </c>
      <c r="AY316" s="17" t="s">
        <v>154</v>
      </c>
      <c r="BE316" s="157">
        <f>IF(N316="základní",J316,0)</f>
        <v>0</v>
      </c>
      <c r="BF316" s="157">
        <f>IF(N316="snížená",J316,0)</f>
        <v>0</v>
      </c>
      <c r="BG316" s="157">
        <f>IF(N316="zákl. přenesená",J316,0)</f>
        <v>0</v>
      </c>
      <c r="BH316" s="157">
        <f>IF(N316="sníž. přenesená",J316,0)</f>
        <v>0</v>
      </c>
      <c r="BI316" s="157">
        <f>IF(N316="nulová",J316,0)</f>
        <v>0</v>
      </c>
      <c r="BJ316" s="17" t="s">
        <v>8</v>
      </c>
      <c r="BK316" s="157">
        <f>ROUND(I316*H316,0)</f>
        <v>0</v>
      </c>
      <c r="BL316" s="17" t="s">
        <v>162</v>
      </c>
      <c r="BM316" s="156" t="s">
        <v>577</v>
      </c>
    </row>
    <row r="317" spans="1:65" s="13" customFormat="1" ht="11.25" x14ac:dyDescent="0.2">
      <c r="B317" s="158"/>
      <c r="D317" s="159" t="s">
        <v>164</v>
      </c>
      <c r="E317" s="160" t="s">
        <v>1</v>
      </c>
      <c r="F317" s="161" t="s">
        <v>578</v>
      </c>
      <c r="H317" s="162">
        <v>29</v>
      </c>
      <c r="I317" s="163"/>
      <c r="L317" s="158"/>
      <c r="M317" s="164"/>
      <c r="N317" s="165"/>
      <c r="O317" s="165"/>
      <c r="P317" s="165"/>
      <c r="Q317" s="165"/>
      <c r="R317" s="165"/>
      <c r="S317" s="165"/>
      <c r="T317" s="166"/>
      <c r="AT317" s="160" t="s">
        <v>164</v>
      </c>
      <c r="AU317" s="160" t="s">
        <v>86</v>
      </c>
      <c r="AV317" s="13" t="s">
        <v>86</v>
      </c>
      <c r="AW317" s="13" t="s">
        <v>33</v>
      </c>
      <c r="AX317" s="13" t="s">
        <v>8</v>
      </c>
      <c r="AY317" s="160" t="s">
        <v>154</v>
      </c>
    </row>
    <row r="318" spans="1:65" s="2" customFormat="1" ht="24.2" customHeight="1" x14ac:dyDescent="0.2">
      <c r="A318" s="32"/>
      <c r="B318" s="144"/>
      <c r="C318" s="175" t="s">
        <v>579</v>
      </c>
      <c r="D318" s="175" t="s">
        <v>204</v>
      </c>
      <c r="E318" s="176" t="s">
        <v>580</v>
      </c>
      <c r="F318" s="177" t="s">
        <v>581</v>
      </c>
      <c r="G318" s="178" t="s">
        <v>192</v>
      </c>
      <c r="H318" s="179">
        <v>7.0999999999999994E-2</v>
      </c>
      <c r="I318" s="180"/>
      <c r="J318" s="181">
        <f>ROUND(I318*H318,0)</f>
        <v>0</v>
      </c>
      <c r="K318" s="177" t="s">
        <v>161</v>
      </c>
      <c r="L318" s="182"/>
      <c r="M318" s="183" t="s">
        <v>1</v>
      </c>
      <c r="N318" s="184" t="s">
        <v>42</v>
      </c>
      <c r="O318" s="58"/>
      <c r="P318" s="154">
        <f>O318*H318</f>
        <v>0</v>
      </c>
      <c r="Q318" s="154">
        <v>1</v>
      </c>
      <c r="R318" s="154">
        <f>Q318*H318</f>
        <v>7.0999999999999994E-2</v>
      </c>
      <c r="S318" s="154">
        <v>0</v>
      </c>
      <c r="T318" s="155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6" t="s">
        <v>208</v>
      </c>
      <c r="AT318" s="156" t="s">
        <v>204</v>
      </c>
      <c r="AU318" s="156" t="s">
        <v>86</v>
      </c>
      <c r="AY318" s="17" t="s">
        <v>154</v>
      </c>
      <c r="BE318" s="157">
        <f>IF(N318="základní",J318,0)</f>
        <v>0</v>
      </c>
      <c r="BF318" s="157">
        <f>IF(N318="snížená",J318,0)</f>
        <v>0</v>
      </c>
      <c r="BG318" s="157">
        <f>IF(N318="zákl. přenesená",J318,0)</f>
        <v>0</v>
      </c>
      <c r="BH318" s="157">
        <f>IF(N318="sníž. přenesená",J318,0)</f>
        <v>0</v>
      </c>
      <c r="BI318" s="157">
        <f>IF(N318="nulová",J318,0)</f>
        <v>0</v>
      </c>
      <c r="BJ318" s="17" t="s">
        <v>8</v>
      </c>
      <c r="BK318" s="157">
        <f>ROUND(I318*H318,0)</f>
        <v>0</v>
      </c>
      <c r="BL318" s="17" t="s">
        <v>162</v>
      </c>
      <c r="BM318" s="156" t="s">
        <v>582</v>
      </c>
    </row>
    <row r="319" spans="1:65" s="13" customFormat="1" ht="11.25" x14ac:dyDescent="0.2">
      <c r="B319" s="158"/>
      <c r="D319" s="159" t="s">
        <v>164</v>
      </c>
      <c r="E319" s="160" t="s">
        <v>1</v>
      </c>
      <c r="F319" s="161" t="s">
        <v>583</v>
      </c>
      <c r="H319" s="162">
        <v>7.0999999999999994E-2</v>
      </c>
      <c r="I319" s="163"/>
      <c r="L319" s="158"/>
      <c r="M319" s="164"/>
      <c r="N319" s="165"/>
      <c r="O319" s="165"/>
      <c r="P319" s="165"/>
      <c r="Q319" s="165"/>
      <c r="R319" s="165"/>
      <c r="S319" s="165"/>
      <c r="T319" s="166"/>
      <c r="AT319" s="160" t="s">
        <v>164</v>
      </c>
      <c r="AU319" s="160" t="s">
        <v>86</v>
      </c>
      <c r="AV319" s="13" t="s">
        <v>86</v>
      </c>
      <c r="AW319" s="13" t="s">
        <v>33</v>
      </c>
      <c r="AX319" s="13" t="s">
        <v>8</v>
      </c>
      <c r="AY319" s="160" t="s">
        <v>154</v>
      </c>
    </row>
    <row r="320" spans="1:65" s="2" customFormat="1" ht="21.75" customHeight="1" x14ac:dyDescent="0.2">
      <c r="A320" s="32"/>
      <c r="B320" s="144"/>
      <c r="C320" s="145" t="s">
        <v>584</v>
      </c>
      <c r="D320" s="145" t="s">
        <v>157</v>
      </c>
      <c r="E320" s="146" t="s">
        <v>585</v>
      </c>
      <c r="F320" s="147" t="s">
        <v>586</v>
      </c>
      <c r="G320" s="148" t="s">
        <v>273</v>
      </c>
      <c r="H320" s="149">
        <v>29</v>
      </c>
      <c r="I320" s="150"/>
      <c r="J320" s="151">
        <f>ROUND(I320*H320,0)</f>
        <v>0</v>
      </c>
      <c r="K320" s="147" t="s">
        <v>161</v>
      </c>
      <c r="L320" s="33"/>
      <c r="M320" s="152" t="s">
        <v>1</v>
      </c>
      <c r="N320" s="153" t="s">
        <v>42</v>
      </c>
      <c r="O320" s="58"/>
      <c r="P320" s="154">
        <f>O320*H320</f>
        <v>0</v>
      </c>
      <c r="Q320" s="154">
        <v>6.8000000000000005E-4</v>
      </c>
      <c r="R320" s="154">
        <f>Q320*H320</f>
        <v>1.9720000000000001E-2</v>
      </c>
      <c r="S320" s="154">
        <v>0</v>
      </c>
      <c r="T320" s="155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56" t="s">
        <v>162</v>
      </c>
      <c r="AT320" s="156" t="s">
        <v>157</v>
      </c>
      <c r="AU320" s="156" t="s">
        <v>86</v>
      </c>
      <c r="AY320" s="17" t="s">
        <v>154</v>
      </c>
      <c r="BE320" s="157">
        <f>IF(N320="základní",J320,0)</f>
        <v>0</v>
      </c>
      <c r="BF320" s="157">
        <f>IF(N320="snížená",J320,0)</f>
        <v>0</v>
      </c>
      <c r="BG320" s="157">
        <f>IF(N320="zákl. přenesená",J320,0)</f>
        <v>0</v>
      </c>
      <c r="BH320" s="157">
        <f>IF(N320="sníž. přenesená",J320,0)</f>
        <v>0</v>
      </c>
      <c r="BI320" s="157">
        <f>IF(N320="nulová",J320,0)</f>
        <v>0</v>
      </c>
      <c r="BJ320" s="17" t="s">
        <v>8</v>
      </c>
      <c r="BK320" s="157">
        <f>ROUND(I320*H320,0)</f>
        <v>0</v>
      </c>
      <c r="BL320" s="17" t="s">
        <v>162</v>
      </c>
      <c r="BM320" s="156" t="s">
        <v>587</v>
      </c>
    </row>
    <row r="321" spans="1:65" s="13" customFormat="1" ht="11.25" x14ac:dyDescent="0.2">
      <c r="B321" s="158"/>
      <c r="D321" s="159" t="s">
        <v>164</v>
      </c>
      <c r="E321" s="160" t="s">
        <v>1</v>
      </c>
      <c r="F321" s="161" t="s">
        <v>403</v>
      </c>
      <c r="H321" s="162">
        <v>32</v>
      </c>
      <c r="I321" s="163"/>
      <c r="L321" s="158"/>
      <c r="M321" s="164"/>
      <c r="N321" s="165"/>
      <c r="O321" s="165"/>
      <c r="P321" s="165"/>
      <c r="Q321" s="165"/>
      <c r="R321" s="165"/>
      <c r="S321" s="165"/>
      <c r="T321" s="166"/>
      <c r="AT321" s="160" t="s">
        <v>164</v>
      </c>
      <c r="AU321" s="160" t="s">
        <v>86</v>
      </c>
      <c r="AV321" s="13" t="s">
        <v>86</v>
      </c>
      <c r="AW321" s="13" t="s">
        <v>33</v>
      </c>
      <c r="AX321" s="13" t="s">
        <v>77</v>
      </c>
      <c r="AY321" s="160" t="s">
        <v>154</v>
      </c>
    </row>
    <row r="322" spans="1:65" s="14" customFormat="1" ht="11.25" x14ac:dyDescent="0.2">
      <c r="B322" s="167"/>
      <c r="D322" s="159" t="s">
        <v>164</v>
      </c>
      <c r="E322" s="168" t="s">
        <v>1</v>
      </c>
      <c r="F322" s="169" t="s">
        <v>404</v>
      </c>
      <c r="H322" s="170">
        <v>32</v>
      </c>
      <c r="I322" s="171"/>
      <c r="L322" s="167"/>
      <c r="M322" s="172"/>
      <c r="N322" s="173"/>
      <c r="O322" s="173"/>
      <c r="P322" s="173"/>
      <c r="Q322" s="173"/>
      <c r="R322" s="173"/>
      <c r="S322" s="173"/>
      <c r="T322" s="174"/>
      <c r="AT322" s="168" t="s">
        <v>164</v>
      </c>
      <c r="AU322" s="168" t="s">
        <v>86</v>
      </c>
      <c r="AV322" s="14" t="s">
        <v>167</v>
      </c>
      <c r="AW322" s="14" t="s">
        <v>33</v>
      </c>
      <c r="AX322" s="14" t="s">
        <v>77</v>
      </c>
      <c r="AY322" s="168" t="s">
        <v>154</v>
      </c>
    </row>
    <row r="323" spans="1:65" s="13" customFormat="1" ht="22.5" x14ac:dyDescent="0.2">
      <c r="B323" s="158"/>
      <c r="D323" s="159" t="s">
        <v>164</v>
      </c>
      <c r="E323" s="160" t="s">
        <v>1</v>
      </c>
      <c r="F323" s="161" t="s">
        <v>588</v>
      </c>
      <c r="H323" s="162">
        <v>29</v>
      </c>
      <c r="I323" s="163"/>
      <c r="L323" s="158"/>
      <c r="M323" s="164"/>
      <c r="N323" s="165"/>
      <c r="O323" s="165"/>
      <c r="P323" s="165"/>
      <c r="Q323" s="165"/>
      <c r="R323" s="165"/>
      <c r="S323" s="165"/>
      <c r="T323" s="166"/>
      <c r="AT323" s="160" t="s">
        <v>164</v>
      </c>
      <c r="AU323" s="160" t="s">
        <v>86</v>
      </c>
      <c r="AV323" s="13" t="s">
        <v>86</v>
      </c>
      <c r="AW323" s="13" t="s">
        <v>33</v>
      </c>
      <c r="AX323" s="13" t="s">
        <v>77</v>
      </c>
      <c r="AY323" s="160" t="s">
        <v>154</v>
      </c>
    </row>
    <row r="324" spans="1:65" s="14" customFormat="1" ht="22.5" x14ac:dyDescent="0.2">
      <c r="B324" s="167"/>
      <c r="D324" s="159" t="s">
        <v>164</v>
      </c>
      <c r="E324" s="168" t="s">
        <v>1</v>
      </c>
      <c r="F324" s="169" t="s">
        <v>589</v>
      </c>
      <c r="H324" s="170">
        <v>29</v>
      </c>
      <c r="I324" s="171"/>
      <c r="L324" s="167"/>
      <c r="M324" s="172"/>
      <c r="N324" s="173"/>
      <c r="O324" s="173"/>
      <c r="P324" s="173"/>
      <c r="Q324" s="173"/>
      <c r="R324" s="173"/>
      <c r="S324" s="173"/>
      <c r="T324" s="174"/>
      <c r="AT324" s="168" t="s">
        <v>164</v>
      </c>
      <c r="AU324" s="168" t="s">
        <v>86</v>
      </c>
      <c r="AV324" s="14" t="s">
        <v>167</v>
      </c>
      <c r="AW324" s="14" t="s">
        <v>33</v>
      </c>
      <c r="AX324" s="14" t="s">
        <v>8</v>
      </c>
      <c r="AY324" s="168" t="s">
        <v>154</v>
      </c>
    </row>
    <row r="325" spans="1:65" s="2" customFormat="1" ht="24.2" customHeight="1" x14ac:dyDescent="0.2">
      <c r="A325" s="32"/>
      <c r="B325" s="144"/>
      <c r="C325" s="175" t="s">
        <v>590</v>
      </c>
      <c r="D325" s="175" t="s">
        <v>204</v>
      </c>
      <c r="E325" s="176" t="s">
        <v>591</v>
      </c>
      <c r="F325" s="177" t="s">
        <v>592</v>
      </c>
      <c r="G325" s="178" t="s">
        <v>337</v>
      </c>
      <c r="H325" s="179">
        <v>101.5</v>
      </c>
      <c r="I325" s="180"/>
      <c r="J325" s="181">
        <f>ROUND(I325*H325,0)</f>
        <v>0</v>
      </c>
      <c r="K325" s="177" t="s">
        <v>161</v>
      </c>
      <c r="L325" s="182"/>
      <c r="M325" s="183" t="s">
        <v>1</v>
      </c>
      <c r="N325" s="184" t="s">
        <v>42</v>
      </c>
      <c r="O325" s="58"/>
      <c r="P325" s="154">
        <f>O325*H325</f>
        <v>0</v>
      </c>
      <c r="Q325" s="154">
        <v>1.9480000000000001E-2</v>
      </c>
      <c r="R325" s="154">
        <f>Q325*H325</f>
        <v>1.97722</v>
      </c>
      <c r="S325" s="154">
        <v>0</v>
      </c>
      <c r="T325" s="155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56" t="s">
        <v>208</v>
      </c>
      <c r="AT325" s="156" t="s">
        <v>204</v>
      </c>
      <c r="AU325" s="156" t="s">
        <v>86</v>
      </c>
      <c r="AY325" s="17" t="s">
        <v>154</v>
      </c>
      <c r="BE325" s="157">
        <f>IF(N325="základní",J325,0)</f>
        <v>0</v>
      </c>
      <c r="BF325" s="157">
        <f>IF(N325="snížená",J325,0)</f>
        <v>0</v>
      </c>
      <c r="BG325" s="157">
        <f>IF(N325="zákl. přenesená",J325,0)</f>
        <v>0</v>
      </c>
      <c r="BH325" s="157">
        <f>IF(N325="sníž. přenesená",J325,0)</f>
        <v>0</v>
      </c>
      <c r="BI325" s="157">
        <f>IF(N325="nulová",J325,0)</f>
        <v>0</v>
      </c>
      <c r="BJ325" s="17" t="s">
        <v>8</v>
      </c>
      <c r="BK325" s="157">
        <f>ROUND(I325*H325,0)</f>
        <v>0</v>
      </c>
      <c r="BL325" s="17" t="s">
        <v>162</v>
      </c>
      <c r="BM325" s="156" t="s">
        <v>593</v>
      </c>
    </row>
    <row r="326" spans="1:65" s="13" customFormat="1" ht="11.25" x14ac:dyDescent="0.2">
      <c r="B326" s="158"/>
      <c r="D326" s="159" t="s">
        <v>164</v>
      </c>
      <c r="E326" s="160" t="s">
        <v>1</v>
      </c>
      <c r="F326" s="161" t="s">
        <v>594</v>
      </c>
      <c r="H326" s="162">
        <v>101.5</v>
      </c>
      <c r="I326" s="163"/>
      <c r="L326" s="158"/>
      <c r="M326" s="164"/>
      <c r="N326" s="165"/>
      <c r="O326" s="165"/>
      <c r="P326" s="165"/>
      <c r="Q326" s="165"/>
      <c r="R326" s="165"/>
      <c r="S326" s="165"/>
      <c r="T326" s="166"/>
      <c r="AT326" s="160" t="s">
        <v>164</v>
      </c>
      <c r="AU326" s="160" t="s">
        <v>86</v>
      </c>
      <c r="AV326" s="13" t="s">
        <v>86</v>
      </c>
      <c r="AW326" s="13" t="s">
        <v>33</v>
      </c>
      <c r="AX326" s="13" t="s">
        <v>77</v>
      </c>
      <c r="AY326" s="160" t="s">
        <v>154</v>
      </c>
    </row>
    <row r="327" spans="1:65" s="14" customFormat="1" ht="11.25" x14ac:dyDescent="0.2">
      <c r="B327" s="167"/>
      <c r="D327" s="159" t="s">
        <v>164</v>
      </c>
      <c r="E327" s="168" t="s">
        <v>1</v>
      </c>
      <c r="F327" s="169" t="s">
        <v>595</v>
      </c>
      <c r="H327" s="170">
        <v>101.5</v>
      </c>
      <c r="I327" s="171"/>
      <c r="L327" s="167"/>
      <c r="M327" s="172"/>
      <c r="N327" s="173"/>
      <c r="O327" s="173"/>
      <c r="P327" s="173"/>
      <c r="Q327" s="173"/>
      <c r="R327" s="173"/>
      <c r="S327" s="173"/>
      <c r="T327" s="174"/>
      <c r="AT327" s="168" t="s">
        <v>164</v>
      </c>
      <c r="AU327" s="168" t="s">
        <v>86</v>
      </c>
      <c r="AV327" s="14" t="s">
        <v>167</v>
      </c>
      <c r="AW327" s="14" t="s">
        <v>33</v>
      </c>
      <c r="AX327" s="14" t="s">
        <v>8</v>
      </c>
      <c r="AY327" s="168" t="s">
        <v>154</v>
      </c>
    </row>
    <row r="328" spans="1:65" s="12" customFormat="1" ht="22.9" customHeight="1" x14ac:dyDescent="0.2">
      <c r="B328" s="131"/>
      <c r="D328" s="132" t="s">
        <v>76</v>
      </c>
      <c r="E328" s="142" t="s">
        <v>250</v>
      </c>
      <c r="F328" s="142" t="s">
        <v>251</v>
      </c>
      <c r="I328" s="134"/>
      <c r="J328" s="143">
        <f>BK328</f>
        <v>0</v>
      </c>
      <c r="L328" s="131"/>
      <c r="M328" s="136"/>
      <c r="N328" s="137"/>
      <c r="O328" s="137"/>
      <c r="P328" s="138">
        <f>P329</f>
        <v>0</v>
      </c>
      <c r="Q328" s="137"/>
      <c r="R328" s="138">
        <f>R329</f>
        <v>0</v>
      </c>
      <c r="S328" s="137"/>
      <c r="T328" s="139">
        <f>T329</f>
        <v>0</v>
      </c>
      <c r="AR328" s="132" t="s">
        <v>8</v>
      </c>
      <c r="AT328" s="140" t="s">
        <v>76</v>
      </c>
      <c r="AU328" s="140" t="s">
        <v>8</v>
      </c>
      <c r="AY328" s="132" t="s">
        <v>154</v>
      </c>
      <c r="BK328" s="141">
        <f>BK329</f>
        <v>0</v>
      </c>
    </row>
    <row r="329" spans="1:65" s="2" customFormat="1" ht="33" customHeight="1" x14ac:dyDescent="0.2">
      <c r="A329" s="32"/>
      <c r="B329" s="144"/>
      <c r="C329" s="145" t="s">
        <v>252</v>
      </c>
      <c r="D329" s="145" t="s">
        <v>157</v>
      </c>
      <c r="E329" s="146" t="s">
        <v>253</v>
      </c>
      <c r="F329" s="147" t="s">
        <v>254</v>
      </c>
      <c r="G329" s="148" t="s">
        <v>192</v>
      </c>
      <c r="H329" s="149">
        <v>210.81899999999999</v>
      </c>
      <c r="I329" s="150"/>
      <c r="J329" s="151">
        <f>ROUND(I329*H329,0)</f>
        <v>0</v>
      </c>
      <c r="K329" s="147" t="s">
        <v>161</v>
      </c>
      <c r="L329" s="33"/>
      <c r="M329" s="152" t="s">
        <v>1</v>
      </c>
      <c r="N329" s="153" t="s">
        <v>42</v>
      </c>
      <c r="O329" s="58"/>
      <c r="P329" s="154">
        <f>O329*H329</f>
        <v>0</v>
      </c>
      <c r="Q329" s="154">
        <v>0</v>
      </c>
      <c r="R329" s="154">
        <f>Q329*H329</f>
        <v>0</v>
      </c>
      <c r="S329" s="154">
        <v>0</v>
      </c>
      <c r="T329" s="155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6" t="s">
        <v>162</v>
      </c>
      <c r="AT329" s="156" t="s">
        <v>157</v>
      </c>
      <c r="AU329" s="156" t="s">
        <v>86</v>
      </c>
      <c r="AY329" s="17" t="s">
        <v>154</v>
      </c>
      <c r="BE329" s="157">
        <f>IF(N329="základní",J329,0)</f>
        <v>0</v>
      </c>
      <c r="BF329" s="157">
        <f>IF(N329="snížená",J329,0)</f>
        <v>0</v>
      </c>
      <c r="BG329" s="157">
        <f>IF(N329="zákl. přenesená",J329,0)</f>
        <v>0</v>
      </c>
      <c r="BH329" s="157">
        <f>IF(N329="sníž. přenesená",J329,0)</f>
        <v>0</v>
      </c>
      <c r="BI329" s="157">
        <f>IF(N329="nulová",J329,0)</f>
        <v>0</v>
      </c>
      <c r="BJ329" s="17" t="s">
        <v>8</v>
      </c>
      <c r="BK329" s="157">
        <f>ROUND(I329*H329,0)</f>
        <v>0</v>
      </c>
      <c r="BL329" s="17" t="s">
        <v>162</v>
      </c>
      <c r="BM329" s="156" t="s">
        <v>255</v>
      </c>
    </row>
    <row r="330" spans="1:65" s="12" customFormat="1" ht="25.9" customHeight="1" x14ac:dyDescent="0.2">
      <c r="B330" s="131"/>
      <c r="D330" s="132" t="s">
        <v>76</v>
      </c>
      <c r="E330" s="133" t="s">
        <v>596</v>
      </c>
      <c r="F330" s="133" t="s">
        <v>597</v>
      </c>
      <c r="I330" s="134"/>
      <c r="J330" s="135">
        <f>BK330</f>
        <v>0</v>
      </c>
      <c r="L330" s="131"/>
      <c r="M330" s="136"/>
      <c r="N330" s="137"/>
      <c r="O330" s="137"/>
      <c r="P330" s="138">
        <f>P331</f>
        <v>0</v>
      </c>
      <c r="Q330" s="137"/>
      <c r="R330" s="138">
        <f>R331</f>
        <v>9.5160710000000009E-3</v>
      </c>
      <c r="S330" s="137"/>
      <c r="T330" s="139">
        <f>T331</f>
        <v>0</v>
      </c>
      <c r="AR330" s="132" t="s">
        <v>86</v>
      </c>
      <c r="AT330" s="140" t="s">
        <v>76</v>
      </c>
      <c r="AU330" s="140" t="s">
        <v>77</v>
      </c>
      <c r="AY330" s="132" t="s">
        <v>154</v>
      </c>
      <c r="BK330" s="141">
        <f>BK331</f>
        <v>0</v>
      </c>
    </row>
    <row r="331" spans="1:65" s="12" customFormat="1" ht="22.9" customHeight="1" x14ac:dyDescent="0.2">
      <c r="B331" s="131"/>
      <c r="D331" s="132" t="s">
        <v>76</v>
      </c>
      <c r="E331" s="142" t="s">
        <v>598</v>
      </c>
      <c r="F331" s="142" t="s">
        <v>599</v>
      </c>
      <c r="I331" s="134"/>
      <c r="J331" s="143">
        <f>BK331</f>
        <v>0</v>
      </c>
      <c r="L331" s="131"/>
      <c r="M331" s="136"/>
      <c r="N331" s="137"/>
      <c r="O331" s="137"/>
      <c r="P331" s="138">
        <f>SUM(P332:P341)</f>
        <v>0</v>
      </c>
      <c r="Q331" s="137"/>
      <c r="R331" s="138">
        <f>SUM(R332:R341)</f>
        <v>9.5160710000000009E-3</v>
      </c>
      <c r="S331" s="137"/>
      <c r="T331" s="139">
        <f>SUM(T332:T341)</f>
        <v>0</v>
      </c>
      <c r="AR331" s="132" t="s">
        <v>86</v>
      </c>
      <c r="AT331" s="140" t="s">
        <v>76</v>
      </c>
      <c r="AU331" s="140" t="s">
        <v>8</v>
      </c>
      <c r="AY331" s="132" t="s">
        <v>154</v>
      </c>
      <c r="BK331" s="141">
        <f>SUM(BK332:BK341)</f>
        <v>0</v>
      </c>
    </row>
    <row r="332" spans="1:65" s="2" customFormat="1" ht="24.2" customHeight="1" x14ac:dyDescent="0.2">
      <c r="A332" s="32"/>
      <c r="B332" s="144"/>
      <c r="C332" s="145" t="s">
        <v>600</v>
      </c>
      <c r="D332" s="145" t="s">
        <v>157</v>
      </c>
      <c r="E332" s="146" t="s">
        <v>601</v>
      </c>
      <c r="F332" s="147" t="s">
        <v>602</v>
      </c>
      <c r="G332" s="148" t="s">
        <v>337</v>
      </c>
      <c r="H332" s="149">
        <v>19.5</v>
      </c>
      <c r="I332" s="150"/>
      <c r="J332" s="151">
        <f>ROUND(I332*H332,0)</f>
        <v>0</v>
      </c>
      <c r="K332" s="147" t="s">
        <v>161</v>
      </c>
      <c r="L332" s="33"/>
      <c r="M332" s="152" t="s">
        <v>1</v>
      </c>
      <c r="N332" s="153" t="s">
        <v>42</v>
      </c>
      <c r="O332" s="58"/>
      <c r="P332" s="154">
        <f>O332*H332</f>
        <v>0</v>
      </c>
      <c r="Q332" s="154">
        <v>2.4382000000000001E-5</v>
      </c>
      <c r="R332" s="154">
        <f>Q332*H332</f>
        <v>4.7544900000000002E-4</v>
      </c>
      <c r="S332" s="154">
        <v>0</v>
      </c>
      <c r="T332" s="155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56" t="s">
        <v>320</v>
      </c>
      <c r="AT332" s="156" t="s">
        <v>157</v>
      </c>
      <c r="AU332" s="156" t="s">
        <v>86</v>
      </c>
      <c r="AY332" s="17" t="s">
        <v>154</v>
      </c>
      <c r="BE332" s="157">
        <f>IF(N332="základní",J332,0)</f>
        <v>0</v>
      </c>
      <c r="BF332" s="157">
        <f>IF(N332="snížená",J332,0)</f>
        <v>0</v>
      </c>
      <c r="BG332" s="157">
        <f>IF(N332="zákl. přenesená",J332,0)</f>
        <v>0</v>
      </c>
      <c r="BH332" s="157">
        <f>IF(N332="sníž. přenesená",J332,0)</f>
        <v>0</v>
      </c>
      <c r="BI332" s="157">
        <f>IF(N332="nulová",J332,0)</f>
        <v>0</v>
      </c>
      <c r="BJ332" s="17" t="s">
        <v>8</v>
      </c>
      <c r="BK332" s="157">
        <f>ROUND(I332*H332,0)</f>
        <v>0</v>
      </c>
      <c r="BL332" s="17" t="s">
        <v>320</v>
      </c>
      <c r="BM332" s="156" t="s">
        <v>603</v>
      </c>
    </row>
    <row r="333" spans="1:65" s="13" customFormat="1" ht="11.25" x14ac:dyDescent="0.2">
      <c r="B333" s="158"/>
      <c r="D333" s="159" t="s">
        <v>164</v>
      </c>
      <c r="E333" s="160" t="s">
        <v>1</v>
      </c>
      <c r="F333" s="161" t="s">
        <v>604</v>
      </c>
      <c r="H333" s="162">
        <v>19.5</v>
      </c>
      <c r="I333" s="163"/>
      <c r="L333" s="158"/>
      <c r="M333" s="164"/>
      <c r="N333" s="165"/>
      <c r="O333" s="165"/>
      <c r="P333" s="165"/>
      <c r="Q333" s="165"/>
      <c r="R333" s="165"/>
      <c r="S333" s="165"/>
      <c r="T333" s="166"/>
      <c r="AT333" s="160" t="s">
        <v>164</v>
      </c>
      <c r="AU333" s="160" t="s">
        <v>86</v>
      </c>
      <c r="AV333" s="13" t="s">
        <v>86</v>
      </c>
      <c r="AW333" s="13" t="s">
        <v>33</v>
      </c>
      <c r="AX333" s="13" t="s">
        <v>77</v>
      </c>
      <c r="AY333" s="160" t="s">
        <v>154</v>
      </c>
    </row>
    <row r="334" spans="1:65" s="14" customFormat="1" ht="11.25" x14ac:dyDescent="0.2">
      <c r="B334" s="167"/>
      <c r="D334" s="159" t="s">
        <v>164</v>
      </c>
      <c r="E334" s="168" t="s">
        <v>1</v>
      </c>
      <c r="F334" s="169" t="s">
        <v>399</v>
      </c>
      <c r="H334" s="170">
        <v>19.5</v>
      </c>
      <c r="I334" s="171"/>
      <c r="L334" s="167"/>
      <c r="M334" s="172"/>
      <c r="N334" s="173"/>
      <c r="O334" s="173"/>
      <c r="P334" s="173"/>
      <c r="Q334" s="173"/>
      <c r="R334" s="173"/>
      <c r="S334" s="173"/>
      <c r="T334" s="174"/>
      <c r="AT334" s="168" t="s">
        <v>164</v>
      </c>
      <c r="AU334" s="168" t="s">
        <v>86</v>
      </c>
      <c r="AV334" s="14" t="s">
        <v>167</v>
      </c>
      <c r="AW334" s="14" t="s">
        <v>33</v>
      </c>
      <c r="AX334" s="14" t="s">
        <v>8</v>
      </c>
      <c r="AY334" s="168" t="s">
        <v>154</v>
      </c>
    </row>
    <row r="335" spans="1:65" s="2" customFormat="1" ht="24.2" customHeight="1" x14ac:dyDescent="0.2">
      <c r="A335" s="32"/>
      <c r="B335" s="144"/>
      <c r="C335" s="145" t="s">
        <v>605</v>
      </c>
      <c r="D335" s="145" t="s">
        <v>157</v>
      </c>
      <c r="E335" s="146" t="s">
        <v>606</v>
      </c>
      <c r="F335" s="147" t="s">
        <v>607</v>
      </c>
      <c r="G335" s="148" t="s">
        <v>337</v>
      </c>
      <c r="H335" s="149">
        <v>64</v>
      </c>
      <c r="I335" s="150"/>
      <c r="J335" s="151">
        <f>ROUND(I335*H335,0)</f>
        <v>0</v>
      </c>
      <c r="K335" s="147" t="s">
        <v>161</v>
      </c>
      <c r="L335" s="33"/>
      <c r="M335" s="152" t="s">
        <v>1</v>
      </c>
      <c r="N335" s="153" t="s">
        <v>42</v>
      </c>
      <c r="O335" s="58"/>
      <c r="P335" s="154">
        <f>O335*H335</f>
        <v>0</v>
      </c>
      <c r="Q335" s="154">
        <v>4.6628000000000001E-5</v>
      </c>
      <c r="R335" s="154">
        <f>Q335*H335</f>
        <v>2.9841920000000001E-3</v>
      </c>
      <c r="S335" s="154">
        <v>0</v>
      </c>
      <c r="T335" s="155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6" t="s">
        <v>320</v>
      </c>
      <c r="AT335" s="156" t="s">
        <v>157</v>
      </c>
      <c r="AU335" s="156" t="s">
        <v>86</v>
      </c>
      <c r="AY335" s="17" t="s">
        <v>154</v>
      </c>
      <c r="BE335" s="157">
        <f>IF(N335="základní",J335,0)</f>
        <v>0</v>
      </c>
      <c r="BF335" s="157">
        <f>IF(N335="snížená",J335,0)</f>
        <v>0</v>
      </c>
      <c r="BG335" s="157">
        <f>IF(N335="zákl. přenesená",J335,0)</f>
        <v>0</v>
      </c>
      <c r="BH335" s="157">
        <f>IF(N335="sníž. přenesená",J335,0)</f>
        <v>0</v>
      </c>
      <c r="BI335" s="157">
        <f>IF(N335="nulová",J335,0)</f>
        <v>0</v>
      </c>
      <c r="BJ335" s="17" t="s">
        <v>8</v>
      </c>
      <c r="BK335" s="157">
        <f>ROUND(I335*H335,0)</f>
        <v>0</v>
      </c>
      <c r="BL335" s="17" t="s">
        <v>320</v>
      </c>
      <c r="BM335" s="156" t="s">
        <v>608</v>
      </c>
    </row>
    <row r="336" spans="1:65" s="13" customFormat="1" ht="11.25" x14ac:dyDescent="0.2">
      <c r="B336" s="158"/>
      <c r="D336" s="159" t="s">
        <v>164</v>
      </c>
      <c r="E336" s="160" t="s">
        <v>1</v>
      </c>
      <c r="F336" s="161" t="s">
        <v>609</v>
      </c>
      <c r="H336" s="162">
        <v>64</v>
      </c>
      <c r="I336" s="163"/>
      <c r="L336" s="158"/>
      <c r="M336" s="164"/>
      <c r="N336" s="165"/>
      <c r="O336" s="165"/>
      <c r="P336" s="165"/>
      <c r="Q336" s="165"/>
      <c r="R336" s="165"/>
      <c r="S336" s="165"/>
      <c r="T336" s="166"/>
      <c r="AT336" s="160" t="s">
        <v>164</v>
      </c>
      <c r="AU336" s="160" t="s">
        <v>86</v>
      </c>
      <c r="AV336" s="13" t="s">
        <v>86</v>
      </c>
      <c r="AW336" s="13" t="s">
        <v>33</v>
      </c>
      <c r="AX336" s="13" t="s">
        <v>8</v>
      </c>
      <c r="AY336" s="160" t="s">
        <v>154</v>
      </c>
    </row>
    <row r="337" spans="1:65" s="2" customFormat="1" ht="24.2" customHeight="1" x14ac:dyDescent="0.2">
      <c r="A337" s="32"/>
      <c r="B337" s="144"/>
      <c r="C337" s="145" t="s">
        <v>610</v>
      </c>
      <c r="D337" s="145" t="s">
        <v>157</v>
      </c>
      <c r="E337" s="146" t="s">
        <v>611</v>
      </c>
      <c r="F337" s="147" t="s">
        <v>612</v>
      </c>
      <c r="G337" s="148" t="s">
        <v>337</v>
      </c>
      <c r="H337" s="149">
        <v>19.5</v>
      </c>
      <c r="I337" s="150"/>
      <c r="J337" s="151">
        <f>ROUND(I337*H337,0)</f>
        <v>0</v>
      </c>
      <c r="K337" s="147" t="s">
        <v>161</v>
      </c>
      <c r="L337" s="33"/>
      <c r="M337" s="152" t="s">
        <v>1</v>
      </c>
      <c r="N337" s="153" t="s">
        <v>42</v>
      </c>
      <c r="O337" s="58"/>
      <c r="P337" s="154">
        <f>O337*H337</f>
        <v>0</v>
      </c>
      <c r="Q337" s="154">
        <v>3.1940000000000003E-5</v>
      </c>
      <c r="R337" s="154">
        <f>Q337*H337</f>
        <v>6.2283E-4</v>
      </c>
      <c r="S337" s="154">
        <v>0</v>
      </c>
      <c r="T337" s="155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56" t="s">
        <v>320</v>
      </c>
      <c r="AT337" s="156" t="s">
        <v>157</v>
      </c>
      <c r="AU337" s="156" t="s">
        <v>86</v>
      </c>
      <c r="AY337" s="17" t="s">
        <v>154</v>
      </c>
      <c r="BE337" s="157">
        <f>IF(N337="základní",J337,0)</f>
        <v>0</v>
      </c>
      <c r="BF337" s="157">
        <f>IF(N337="snížená",J337,0)</f>
        <v>0</v>
      </c>
      <c r="BG337" s="157">
        <f>IF(N337="zákl. přenesená",J337,0)</f>
        <v>0</v>
      </c>
      <c r="BH337" s="157">
        <f>IF(N337="sníž. přenesená",J337,0)</f>
        <v>0</v>
      </c>
      <c r="BI337" s="157">
        <f>IF(N337="nulová",J337,0)</f>
        <v>0</v>
      </c>
      <c r="BJ337" s="17" t="s">
        <v>8</v>
      </c>
      <c r="BK337" s="157">
        <f>ROUND(I337*H337,0)</f>
        <v>0</v>
      </c>
      <c r="BL337" s="17" t="s">
        <v>320</v>
      </c>
      <c r="BM337" s="156" t="s">
        <v>613</v>
      </c>
    </row>
    <row r="338" spans="1:65" s="13" customFormat="1" ht="11.25" x14ac:dyDescent="0.2">
      <c r="B338" s="158"/>
      <c r="D338" s="159" t="s">
        <v>164</v>
      </c>
      <c r="E338" s="160" t="s">
        <v>1</v>
      </c>
      <c r="F338" s="161" t="s">
        <v>604</v>
      </c>
      <c r="H338" s="162">
        <v>19.5</v>
      </c>
      <c r="I338" s="163"/>
      <c r="L338" s="158"/>
      <c r="M338" s="164"/>
      <c r="N338" s="165"/>
      <c r="O338" s="165"/>
      <c r="P338" s="165"/>
      <c r="Q338" s="165"/>
      <c r="R338" s="165"/>
      <c r="S338" s="165"/>
      <c r="T338" s="166"/>
      <c r="AT338" s="160" t="s">
        <v>164</v>
      </c>
      <c r="AU338" s="160" t="s">
        <v>86</v>
      </c>
      <c r="AV338" s="13" t="s">
        <v>86</v>
      </c>
      <c r="AW338" s="13" t="s">
        <v>33</v>
      </c>
      <c r="AX338" s="13" t="s">
        <v>77</v>
      </c>
      <c r="AY338" s="160" t="s">
        <v>154</v>
      </c>
    </row>
    <row r="339" spans="1:65" s="14" customFormat="1" ht="11.25" x14ac:dyDescent="0.2">
      <c r="B339" s="167"/>
      <c r="D339" s="159" t="s">
        <v>164</v>
      </c>
      <c r="E339" s="168" t="s">
        <v>1</v>
      </c>
      <c r="F339" s="169" t="s">
        <v>399</v>
      </c>
      <c r="H339" s="170">
        <v>19.5</v>
      </c>
      <c r="I339" s="171"/>
      <c r="L339" s="167"/>
      <c r="M339" s="172"/>
      <c r="N339" s="173"/>
      <c r="O339" s="173"/>
      <c r="P339" s="173"/>
      <c r="Q339" s="173"/>
      <c r="R339" s="173"/>
      <c r="S339" s="173"/>
      <c r="T339" s="174"/>
      <c r="AT339" s="168" t="s">
        <v>164</v>
      </c>
      <c r="AU339" s="168" t="s">
        <v>86</v>
      </c>
      <c r="AV339" s="14" t="s">
        <v>167</v>
      </c>
      <c r="AW339" s="14" t="s">
        <v>33</v>
      </c>
      <c r="AX339" s="14" t="s">
        <v>8</v>
      </c>
      <c r="AY339" s="168" t="s">
        <v>154</v>
      </c>
    </row>
    <row r="340" spans="1:65" s="2" customFormat="1" ht="24.2" customHeight="1" x14ac:dyDescent="0.2">
      <c r="A340" s="32"/>
      <c r="B340" s="144"/>
      <c r="C340" s="145" t="s">
        <v>614</v>
      </c>
      <c r="D340" s="145" t="s">
        <v>157</v>
      </c>
      <c r="E340" s="146" t="s">
        <v>615</v>
      </c>
      <c r="F340" s="147" t="s">
        <v>616</v>
      </c>
      <c r="G340" s="148" t="s">
        <v>337</v>
      </c>
      <c r="H340" s="149">
        <v>64</v>
      </c>
      <c r="I340" s="150"/>
      <c r="J340" s="151">
        <f>ROUND(I340*H340,0)</f>
        <v>0</v>
      </c>
      <c r="K340" s="147" t="s">
        <v>161</v>
      </c>
      <c r="L340" s="33"/>
      <c r="M340" s="152" t="s">
        <v>1</v>
      </c>
      <c r="N340" s="153" t="s">
        <v>42</v>
      </c>
      <c r="O340" s="58"/>
      <c r="P340" s="154">
        <f>O340*H340</f>
        <v>0</v>
      </c>
      <c r="Q340" s="154">
        <v>8.4900000000000004E-5</v>
      </c>
      <c r="R340" s="154">
        <f>Q340*H340</f>
        <v>5.4336000000000002E-3</v>
      </c>
      <c r="S340" s="154">
        <v>0</v>
      </c>
      <c r="T340" s="155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56" t="s">
        <v>320</v>
      </c>
      <c r="AT340" s="156" t="s">
        <v>157</v>
      </c>
      <c r="AU340" s="156" t="s">
        <v>86</v>
      </c>
      <c r="AY340" s="17" t="s">
        <v>154</v>
      </c>
      <c r="BE340" s="157">
        <f>IF(N340="základní",J340,0)</f>
        <v>0</v>
      </c>
      <c r="BF340" s="157">
        <f>IF(N340="snížená",J340,0)</f>
        <v>0</v>
      </c>
      <c r="BG340" s="157">
        <f>IF(N340="zákl. přenesená",J340,0)</f>
        <v>0</v>
      </c>
      <c r="BH340" s="157">
        <f>IF(N340="sníž. přenesená",J340,0)</f>
        <v>0</v>
      </c>
      <c r="BI340" s="157">
        <f>IF(N340="nulová",J340,0)</f>
        <v>0</v>
      </c>
      <c r="BJ340" s="17" t="s">
        <v>8</v>
      </c>
      <c r="BK340" s="157">
        <f>ROUND(I340*H340,0)</f>
        <v>0</v>
      </c>
      <c r="BL340" s="17" t="s">
        <v>320</v>
      </c>
      <c r="BM340" s="156" t="s">
        <v>617</v>
      </c>
    </row>
    <row r="341" spans="1:65" s="13" customFormat="1" ht="11.25" x14ac:dyDescent="0.2">
      <c r="B341" s="158"/>
      <c r="D341" s="159" t="s">
        <v>164</v>
      </c>
      <c r="E341" s="160" t="s">
        <v>1</v>
      </c>
      <c r="F341" s="161" t="s">
        <v>609</v>
      </c>
      <c r="H341" s="162">
        <v>64</v>
      </c>
      <c r="I341" s="163"/>
      <c r="L341" s="158"/>
      <c r="M341" s="198"/>
      <c r="N341" s="199"/>
      <c r="O341" s="199"/>
      <c r="P341" s="199"/>
      <c r="Q341" s="199"/>
      <c r="R341" s="199"/>
      <c r="S341" s="199"/>
      <c r="T341" s="200"/>
      <c r="AT341" s="160" t="s">
        <v>164</v>
      </c>
      <c r="AU341" s="160" t="s">
        <v>86</v>
      </c>
      <c r="AV341" s="13" t="s">
        <v>86</v>
      </c>
      <c r="AW341" s="13" t="s">
        <v>33</v>
      </c>
      <c r="AX341" s="13" t="s">
        <v>8</v>
      </c>
      <c r="AY341" s="160" t="s">
        <v>154</v>
      </c>
    </row>
    <row r="342" spans="1:65" s="2" customFormat="1" ht="6.95" customHeight="1" x14ac:dyDescent="0.2">
      <c r="A342" s="32"/>
      <c r="B342" s="47"/>
      <c r="C342" s="48"/>
      <c r="D342" s="48"/>
      <c r="E342" s="48"/>
      <c r="F342" s="48"/>
      <c r="G342" s="48"/>
      <c r="H342" s="48"/>
      <c r="I342" s="48"/>
      <c r="J342" s="48"/>
      <c r="K342" s="48"/>
      <c r="L342" s="33"/>
      <c r="M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</row>
  </sheetData>
  <autoFilter ref="C122:K341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90</v>
      </c>
      <c r="AZ2" s="93" t="s">
        <v>618</v>
      </c>
      <c r="BA2" s="93" t="s">
        <v>619</v>
      </c>
      <c r="BB2" s="93" t="s">
        <v>1</v>
      </c>
      <c r="BC2" s="93" t="s">
        <v>620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118</v>
      </c>
      <c r="BA3" s="93" t="s">
        <v>119</v>
      </c>
      <c r="BB3" s="93" t="s">
        <v>1</v>
      </c>
      <c r="BC3" s="93" t="s">
        <v>450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121</v>
      </c>
      <c r="BA4" s="93" t="s">
        <v>122</v>
      </c>
      <c r="BB4" s="93" t="s">
        <v>1</v>
      </c>
      <c r="BC4" s="93" t="s">
        <v>621</v>
      </c>
      <c r="BD4" s="93" t="s">
        <v>86</v>
      </c>
    </row>
    <row r="5" spans="1:56" s="1" customFormat="1" ht="6.95" customHeight="1" x14ac:dyDescent="0.2">
      <c r="B5" s="20"/>
      <c r="L5" s="20"/>
      <c r="AZ5" s="93" t="s">
        <v>125</v>
      </c>
      <c r="BA5" s="93" t="s">
        <v>126</v>
      </c>
      <c r="BB5" s="93" t="s">
        <v>1</v>
      </c>
      <c r="BC5" s="93" t="s">
        <v>621</v>
      </c>
      <c r="BD5" s="93" t="s">
        <v>86</v>
      </c>
    </row>
    <row r="6" spans="1:56" s="1" customFormat="1" ht="12" customHeight="1" x14ac:dyDescent="0.2">
      <c r="B6" s="20"/>
      <c r="D6" s="27" t="s">
        <v>17</v>
      </c>
      <c r="L6" s="20"/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622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ROUND(J123,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ROUND((SUM(BE123:BE196)),  0)</f>
        <v>0</v>
      </c>
      <c r="G33" s="32"/>
      <c r="H33" s="32"/>
      <c r="I33" s="101">
        <v>0.21</v>
      </c>
      <c r="J33" s="100">
        <f>ROUND(((SUM(BE123:BE196))*I33),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ROUND((SUM(BF123:BF196)),  0)</f>
        <v>0</v>
      </c>
      <c r="G34" s="32"/>
      <c r="H34" s="32"/>
      <c r="I34" s="101">
        <v>0.12</v>
      </c>
      <c r="J34" s="100">
        <f>ROUND(((SUM(BF123:BF196))*I34),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ROUND((SUM(BG123:BG196)),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ROUND((SUM(BH123:BH196)),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ROUND((SUM(BI123:BI196)),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21 - II.etapa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 x14ac:dyDescent="0.2">
      <c r="B99" s="117"/>
      <c r="D99" s="118" t="s">
        <v>264</v>
      </c>
      <c r="E99" s="119"/>
      <c r="F99" s="119"/>
      <c r="G99" s="119"/>
      <c r="H99" s="119"/>
      <c r="I99" s="119"/>
      <c r="J99" s="120">
        <f>J168</f>
        <v>0</v>
      </c>
      <c r="L99" s="117"/>
    </row>
    <row r="100" spans="1:31" s="10" customFormat="1" ht="19.899999999999999" customHeight="1" x14ac:dyDescent="0.2">
      <c r="B100" s="117"/>
      <c r="D100" s="118" t="s">
        <v>623</v>
      </c>
      <c r="E100" s="119"/>
      <c r="F100" s="119"/>
      <c r="G100" s="119"/>
      <c r="H100" s="119"/>
      <c r="I100" s="119"/>
      <c r="J100" s="120">
        <f>J177</f>
        <v>0</v>
      </c>
      <c r="L100" s="117"/>
    </row>
    <row r="101" spans="1:31" s="10" customFormat="1" ht="19.899999999999999" customHeight="1" x14ac:dyDescent="0.2">
      <c r="B101" s="117"/>
      <c r="D101" s="118" t="s">
        <v>136</v>
      </c>
      <c r="E101" s="119"/>
      <c r="F101" s="119"/>
      <c r="G101" s="119"/>
      <c r="H101" s="119"/>
      <c r="I101" s="119"/>
      <c r="J101" s="120">
        <f>J187</f>
        <v>0</v>
      </c>
      <c r="L101" s="117"/>
    </row>
    <row r="102" spans="1:31" s="10" customFormat="1" ht="19.899999999999999" customHeight="1" x14ac:dyDescent="0.2">
      <c r="B102" s="117"/>
      <c r="D102" s="118" t="s">
        <v>137</v>
      </c>
      <c r="E102" s="119"/>
      <c r="F102" s="119"/>
      <c r="G102" s="119"/>
      <c r="H102" s="119"/>
      <c r="I102" s="119"/>
      <c r="J102" s="120">
        <f>J192</f>
        <v>0</v>
      </c>
      <c r="L102" s="117"/>
    </row>
    <row r="103" spans="1:31" s="10" customFormat="1" ht="19.899999999999999" customHeight="1" x14ac:dyDescent="0.2">
      <c r="B103" s="117"/>
      <c r="D103" s="118" t="s">
        <v>138</v>
      </c>
      <c r="E103" s="119"/>
      <c r="F103" s="119"/>
      <c r="G103" s="119"/>
      <c r="H103" s="119"/>
      <c r="I103" s="119"/>
      <c r="J103" s="120">
        <f>J195</f>
        <v>0</v>
      </c>
      <c r="L103" s="117"/>
    </row>
    <row r="104" spans="1:31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 x14ac:dyDescent="0.2">
      <c r="A110" s="32"/>
      <c r="B110" s="33"/>
      <c r="C110" s="21" t="s">
        <v>139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17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48" t="str">
        <f>E7</f>
        <v>Sanace skalního svahu u stadionů v Trutnově</v>
      </c>
      <c r="F113" s="249"/>
      <c r="G113" s="249"/>
      <c r="H113" s="249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127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13" t="str">
        <f>E9</f>
        <v>21 - II.etapa - neuznatelné náklady</v>
      </c>
      <c r="F115" s="250"/>
      <c r="G115" s="250"/>
      <c r="H115" s="25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21</v>
      </c>
      <c r="D117" s="32"/>
      <c r="E117" s="32"/>
      <c r="F117" s="25" t="str">
        <f>F12</f>
        <v>Trutnov</v>
      </c>
      <c r="G117" s="32"/>
      <c r="H117" s="32"/>
      <c r="I117" s="27" t="s">
        <v>23</v>
      </c>
      <c r="J117" s="55" t="str">
        <f>IF(J12="","",J12)</f>
        <v>11. 7. 2025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 x14ac:dyDescent="0.2">
      <c r="A119" s="32"/>
      <c r="B119" s="33"/>
      <c r="C119" s="27" t="s">
        <v>25</v>
      </c>
      <c r="D119" s="32"/>
      <c r="E119" s="32"/>
      <c r="F119" s="25" t="str">
        <f>E15</f>
        <v>Město Trutnov, Slovanské nám. 165, Trutnov</v>
      </c>
      <c r="G119" s="32"/>
      <c r="H119" s="32"/>
      <c r="I119" s="27" t="s">
        <v>31</v>
      </c>
      <c r="J119" s="30" t="str">
        <f>E21</f>
        <v>ing. Jan Chaloupský, U hřiště 639, Trutnov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 x14ac:dyDescent="0.2">
      <c r="A120" s="32"/>
      <c r="B120" s="33"/>
      <c r="C120" s="27" t="s">
        <v>29</v>
      </c>
      <c r="D120" s="32"/>
      <c r="E120" s="32"/>
      <c r="F120" s="25" t="str">
        <f>IF(E18="","",E18)</f>
        <v>Vyplň údaj</v>
      </c>
      <c r="G120" s="32"/>
      <c r="H120" s="32"/>
      <c r="I120" s="27" t="s">
        <v>34</v>
      </c>
      <c r="J120" s="30" t="str">
        <f>E24</f>
        <v>ing. V. Švehla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1"/>
      <c r="B122" s="122"/>
      <c r="C122" s="123" t="s">
        <v>140</v>
      </c>
      <c r="D122" s="124" t="s">
        <v>62</v>
      </c>
      <c r="E122" s="124" t="s">
        <v>58</v>
      </c>
      <c r="F122" s="124" t="s">
        <v>59</v>
      </c>
      <c r="G122" s="124" t="s">
        <v>141</v>
      </c>
      <c r="H122" s="124" t="s">
        <v>142</v>
      </c>
      <c r="I122" s="124" t="s">
        <v>143</v>
      </c>
      <c r="J122" s="124" t="s">
        <v>131</v>
      </c>
      <c r="K122" s="125" t="s">
        <v>144</v>
      </c>
      <c r="L122" s="126"/>
      <c r="M122" s="62" t="s">
        <v>1</v>
      </c>
      <c r="N122" s="63" t="s">
        <v>41</v>
      </c>
      <c r="O122" s="63" t="s">
        <v>145</v>
      </c>
      <c r="P122" s="63" t="s">
        <v>146</v>
      </c>
      <c r="Q122" s="63" t="s">
        <v>147</v>
      </c>
      <c r="R122" s="63" t="s">
        <v>148</v>
      </c>
      <c r="S122" s="63" t="s">
        <v>149</v>
      </c>
      <c r="T122" s="64" t="s">
        <v>150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 x14ac:dyDescent="0.25">
      <c r="A123" s="32"/>
      <c r="B123" s="33"/>
      <c r="C123" s="69" t="s">
        <v>151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</f>
        <v>0</v>
      </c>
      <c r="Q123" s="66"/>
      <c r="R123" s="128">
        <f>R124</f>
        <v>86.212967912780002</v>
      </c>
      <c r="S123" s="66"/>
      <c r="T123" s="129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76</v>
      </c>
      <c r="AU123" s="17" t="s">
        <v>133</v>
      </c>
      <c r="BK123" s="130">
        <f>BK124</f>
        <v>0</v>
      </c>
    </row>
    <row r="124" spans="1:65" s="12" customFormat="1" ht="25.9" customHeight="1" x14ac:dyDescent="0.2">
      <c r="B124" s="131"/>
      <c r="D124" s="132" t="s">
        <v>76</v>
      </c>
      <c r="E124" s="133" t="s">
        <v>152</v>
      </c>
      <c r="F124" s="133" t="s">
        <v>153</v>
      </c>
      <c r="I124" s="134"/>
      <c r="J124" s="135">
        <f>BK124</f>
        <v>0</v>
      </c>
      <c r="L124" s="131"/>
      <c r="M124" s="136"/>
      <c r="N124" s="137"/>
      <c r="O124" s="137"/>
      <c r="P124" s="138">
        <f>P125+P168+P177+P187+P192+P195</f>
        <v>0</v>
      </c>
      <c r="Q124" s="137"/>
      <c r="R124" s="138">
        <f>R125+R168+R177+R187+R192+R195</f>
        <v>86.212967912780002</v>
      </c>
      <c r="S124" s="137"/>
      <c r="T124" s="139">
        <f>T125+T168+T177+T187+T192+T195</f>
        <v>0</v>
      </c>
      <c r="AR124" s="132" t="s">
        <v>8</v>
      </c>
      <c r="AT124" s="140" t="s">
        <v>76</v>
      </c>
      <c r="AU124" s="140" t="s">
        <v>77</v>
      </c>
      <c r="AY124" s="132" t="s">
        <v>154</v>
      </c>
      <c r="BK124" s="141">
        <f>BK125+BK168+BK177+BK187+BK192+BK195</f>
        <v>0</v>
      </c>
    </row>
    <row r="125" spans="1:65" s="12" customFormat="1" ht="22.9" customHeight="1" x14ac:dyDescent="0.2">
      <c r="B125" s="131"/>
      <c r="D125" s="132" t="s">
        <v>76</v>
      </c>
      <c r="E125" s="142" t="s">
        <v>8</v>
      </c>
      <c r="F125" s="142" t="s">
        <v>155</v>
      </c>
      <c r="I125" s="134"/>
      <c r="J125" s="143">
        <f>BK125</f>
        <v>0</v>
      </c>
      <c r="L125" s="131"/>
      <c r="M125" s="136"/>
      <c r="N125" s="137"/>
      <c r="O125" s="137"/>
      <c r="P125" s="138">
        <f>SUM(P126:P167)</f>
        <v>0</v>
      </c>
      <c r="Q125" s="137"/>
      <c r="R125" s="138">
        <f>SUM(R126:R167)</f>
        <v>4.875E-3</v>
      </c>
      <c r="S125" s="137"/>
      <c r="T125" s="139">
        <f>SUM(T126:T167)</f>
        <v>0</v>
      </c>
      <c r="AR125" s="132" t="s">
        <v>8</v>
      </c>
      <c r="AT125" s="140" t="s">
        <v>76</v>
      </c>
      <c r="AU125" s="140" t="s">
        <v>8</v>
      </c>
      <c r="AY125" s="132" t="s">
        <v>154</v>
      </c>
      <c r="BK125" s="141">
        <f>SUM(BK126:BK167)</f>
        <v>0</v>
      </c>
    </row>
    <row r="126" spans="1:65" s="2" customFormat="1" ht="24.2" customHeight="1" x14ac:dyDescent="0.2">
      <c r="A126" s="32"/>
      <c r="B126" s="144"/>
      <c r="C126" s="145" t="s">
        <v>303</v>
      </c>
      <c r="D126" s="145" t="s">
        <v>157</v>
      </c>
      <c r="E126" s="146" t="s">
        <v>158</v>
      </c>
      <c r="F126" s="147" t="s">
        <v>159</v>
      </c>
      <c r="G126" s="148" t="s">
        <v>160</v>
      </c>
      <c r="H126" s="149">
        <v>40</v>
      </c>
      <c r="I126" s="150"/>
      <c r="J126" s="151">
        <f>ROUND(I126*H126,0)</f>
        <v>0</v>
      </c>
      <c r="K126" s="147" t="s">
        <v>161</v>
      </c>
      <c r="L126" s="33"/>
      <c r="M126" s="152" t="s">
        <v>1</v>
      </c>
      <c r="N126" s="153" t="s">
        <v>42</v>
      </c>
      <c r="O126" s="58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6" t="s">
        <v>162</v>
      </c>
      <c r="AT126" s="156" t="s">
        <v>157</v>
      </c>
      <c r="AU126" s="156" t="s">
        <v>86</v>
      </c>
      <c r="AY126" s="17" t="s">
        <v>154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7" t="s">
        <v>8</v>
      </c>
      <c r="BK126" s="157">
        <f>ROUND(I126*H126,0)</f>
        <v>0</v>
      </c>
      <c r="BL126" s="17" t="s">
        <v>162</v>
      </c>
      <c r="BM126" s="156" t="s">
        <v>163</v>
      </c>
    </row>
    <row r="127" spans="1:65" s="13" customFormat="1" ht="11.25" x14ac:dyDescent="0.2">
      <c r="B127" s="158"/>
      <c r="D127" s="159" t="s">
        <v>164</v>
      </c>
      <c r="E127" s="160" t="s">
        <v>1</v>
      </c>
      <c r="F127" s="161" t="s">
        <v>624</v>
      </c>
      <c r="H127" s="162">
        <v>40</v>
      </c>
      <c r="I127" s="163"/>
      <c r="L127" s="158"/>
      <c r="M127" s="164"/>
      <c r="N127" s="165"/>
      <c r="O127" s="165"/>
      <c r="P127" s="165"/>
      <c r="Q127" s="165"/>
      <c r="R127" s="165"/>
      <c r="S127" s="165"/>
      <c r="T127" s="166"/>
      <c r="AT127" s="160" t="s">
        <v>164</v>
      </c>
      <c r="AU127" s="160" t="s">
        <v>86</v>
      </c>
      <c r="AV127" s="13" t="s">
        <v>86</v>
      </c>
      <c r="AW127" s="13" t="s">
        <v>33</v>
      </c>
      <c r="AX127" s="13" t="s">
        <v>77</v>
      </c>
      <c r="AY127" s="160" t="s">
        <v>154</v>
      </c>
    </row>
    <row r="128" spans="1:65" s="14" customFormat="1" ht="11.25" x14ac:dyDescent="0.2">
      <c r="B128" s="167"/>
      <c r="D128" s="159" t="s">
        <v>164</v>
      </c>
      <c r="E128" s="168" t="s">
        <v>118</v>
      </c>
      <c r="F128" s="169" t="s">
        <v>166</v>
      </c>
      <c r="H128" s="170">
        <v>40</v>
      </c>
      <c r="I128" s="171"/>
      <c r="L128" s="167"/>
      <c r="M128" s="172"/>
      <c r="N128" s="173"/>
      <c r="O128" s="173"/>
      <c r="P128" s="173"/>
      <c r="Q128" s="173"/>
      <c r="R128" s="173"/>
      <c r="S128" s="173"/>
      <c r="T128" s="174"/>
      <c r="AT128" s="168" t="s">
        <v>164</v>
      </c>
      <c r="AU128" s="168" t="s">
        <v>86</v>
      </c>
      <c r="AV128" s="14" t="s">
        <v>167</v>
      </c>
      <c r="AW128" s="14" t="s">
        <v>33</v>
      </c>
      <c r="AX128" s="14" t="s">
        <v>8</v>
      </c>
      <c r="AY128" s="168" t="s">
        <v>154</v>
      </c>
    </row>
    <row r="129" spans="1:65" s="2" customFormat="1" ht="33" customHeight="1" x14ac:dyDescent="0.2">
      <c r="A129" s="32"/>
      <c r="B129" s="144"/>
      <c r="C129" s="145" t="s">
        <v>310</v>
      </c>
      <c r="D129" s="145" t="s">
        <v>157</v>
      </c>
      <c r="E129" s="146" t="s">
        <v>169</v>
      </c>
      <c r="F129" s="147" t="s">
        <v>170</v>
      </c>
      <c r="G129" s="148" t="s">
        <v>160</v>
      </c>
      <c r="H129" s="149">
        <v>23.75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162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162</v>
      </c>
      <c r="BM129" s="156" t="s">
        <v>171</v>
      </c>
    </row>
    <row r="130" spans="1:65" s="13" customFormat="1" ht="22.5" x14ac:dyDescent="0.2">
      <c r="B130" s="158"/>
      <c r="D130" s="159" t="s">
        <v>164</v>
      </c>
      <c r="E130" s="160" t="s">
        <v>1</v>
      </c>
      <c r="F130" s="161" t="s">
        <v>625</v>
      </c>
      <c r="H130" s="162">
        <v>23.75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164</v>
      </c>
      <c r="AU130" s="160" t="s">
        <v>86</v>
      </c>
      <c r="AV130" s="13" t="s">
        <v>86</v>
      </c>
      <c r="AW130" s="13" t="s">
        <v>33</v>
      </c>
      <c r="AX130" s="13" t="s">
        <v>77</v>
      </c>
      <c r="AY130" s="160" t="s">
        <v>154</v>
      </c>
    </row>
    <row r="131" spans="1:65" s="14" customFormat="1" ht="11.25" x14ac:dyDescent="0.2">
      <c r="B131" s="167"/>
      <c r="D131" s="159" t="s">
        <v>164</v>
      </c>
      <c r="E131" s="168" t="s">
        <v>121</v>
      </c>
      <c r="F131" s="169" t="s">
        <v>166</v>
      </c>
      <c r="H131" s="170">
        <v>23.75</v>
      </c>
      <c r="I131" s="171"/>
      <c r="L131" s="167"/>
      <c r="M131" s="172"/>
      <c r="N131" s="173"/>
      <c r="O131" s="173"/>
      <c r="P131" s="173"/>
      <c r="Q131" s="173"/>
      <c r="R131" s="173"/>
      <c r="S131" s="173"/>
      <c r="T131" s="174"/>
      <c r="AT131" s="168" t="s">
        <v>164</v>
      </c>
      <c r="AU131" s="168" t="s">
        <v>86</v>
      </c>
      <c r="AV131" s="14" t="s">
        <v>167</v>
      </c>
      <c r="AW131" s="14" t="s">
        <v>33</v>
      </c>
      <c r="AX131" s="14" t="s">
        <v>8</v>
      </c>
      <c r="AY131" s="168" t="s">
        <v>154</v>
      </c>
    </row>
    <row r="132" spans="1:65" s="2" customFormat="1" ht="33" customHeight="1" x14ac:dyDescent="0.2">
      <c r="A132" s="32"/>
      <c r="B132" s="144"/>
      <c r="C132" s="145" t="s">
        <v>320</v>
      </c>
      <c r="D132" s="145" t="s">
        <v>157</v>
      </c>
      <c r="E132" s="146" t="s">
        <v>173</v>
      </c>
      <c r="F132" s="147" t="s">
        <v>174</v>
      </c>
      <c r="G132" s="148" t="s">
        <v>160</v>
      </c>
      <c r="H132" s="149">
        <v>23.75</v>
      </c>
      <c r="I132" s="150"/>
      <c r="J132" s="151">
        <f>ROUND(I132*H132,0)</f>
        <v>0</v>
      </c>
      <c r="K132" s="147" t="s">
        <v>161</v>
      </c>
      <c r="L132" s="33"/>
      <c r="M132" s="152" t="s">
        <v>1</v>
      </c>
      <c r="N132" s="153" t="s">
        <v>42</v>
      </c>
      <c r="O132" s="58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6" t="s">
        <v>162</v>
      </c>
      <c r="AT132" s="156" t="s">
        <v>157</v>
      </c>
      <c r="AU132" s="156" t="s">
        <v>86</v>
      </c>
      <c r="AY132" s="17" t="s">
        <v>154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7" t="s">
        <v>8</v>
      </c>
      <c r="BK132" s="157">
        <f>ROUND(I132*H132,0)</f>
        <v>0</v>
      </c>
      <c r="BL132" s="17" t="s">
        <v>162</v>
      </c>
      <c r="BM132" s="156" t="s">
        <v>175</v>
      </c>
    </row>
    <row r="133" spans="1:65" s="13" customFormat="1" ht="22.5" x14ac:dyDescent="0.2">
      <c r="B133" s="158"/>
      <c r="D133" s="159" t="s">
        <v>164</v>
      </c>
      <c r="E133" s="160" t="s">
        <v>1</v>
      </c>
      <c r="F133" s="161" t="s">
        <v>626</v>
      </c>
      <c r="H133" s="162">
        <v>23.75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164</v>
      </c>
      <c r="AU133" s="160" t="s">
        <v>86</v>
      </c>
      <c r="AV133" s="13" t="s">
        <v>86</v>
      </c>
      <c r="AW133" s="13" t="s">
        <v>33</v>
      </c>
      <c r="AX133" s="13" t="s">
        <v>77</v>
      </c>
      <c r="AY133" s="160" t="s">
        <v>154</v>
      </c>
    </row>
    <row r="134" spans="1:65" s="14" customFormat="1" ht="11.25" x14ac:dyDescent="0.2">
      <c r="B134" s="167"/>
      <c r="D134" s="159" t="s">
        <v>164</v>
      </c>
      <c r="E134" s="168" t="s">
        <v>125</v>
      </c>
      <c r="F134" s="169" t="s">
        <v>166</v>
      </c>
      <c r="H134" s="170">
        <v>23.75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164</v>
      </c>
      <c r="AU134" s="168" t="s">
        <v>86</v>
      </c>
      <c r="AV134" s="14" t="s">
        <v>167</v>
      </c>
      <c r="AW134" s="14" t="s">
        <v>33</v>
      </c>
      <c r="AX134" s="14" t="s">
        <v>8</v>
      </c>
      <c r="AY134" s="168" t="s">
        <v>154</v>
      </c>
    </row>
    <row r="135" spans="1:65" s="2" customFormat="1" ht="37.9" customHeight="1" x14ac:dyDescent="0.2">
      <c r="A135" s="32"/>
      <c r="B135" s="144"/>
      <c r="C135" s="145" t="s">
        <v>470</v>
      </c>
      <c r="D135" s="145" t="s">
        <v>157</v>
      </c>
      <c r="E135" s="146" t="s">
        <v>178</v>
      </c>
      <c r="F135" s="147" t="s">
        <v>179</v>
      </c>
      <c r="G135" s="148" t="s">
        <v>160</v>
      </c>
      <c r="H135" s="149">
        <v>40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162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162</v>
      </c>
      <c r="BM135" s="156" t="s">
        <v>180</v>
      </c>
    </row>
    <row r="136" spans="1:65" s="13" customFormat="1" ht="11.25" x14ac:dyDescent="0.2">
      <c r="B136" s="158"/>
      <c r="D136" s="159" t="s">
        <v>164</v>
      </c>
      <c r="E136" s="160" t="s">
        <v>1</v>
      </c>
      <c r="F136" s="161" t="s">
        <v>118</v>
      </c>
      <c r="H136" s="162">
        <v>40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164</v>
      </c>
      <c r="AU136" s="160" t="s">
        <v>86</v>
      </c>
      <c r="AV136" s="13" t="s">
        <v>86</v>
      </c>
      <c r="AW136" s="13" t="s">
        <v>33</v>
      </c>
      <c r="AX136" s="13" t="s">
        <v>77</v>
      </c>
      <c r="AY136" s="160" t="s">
        <v>154</v>
      </c>
    </row>
    <row r="137" spans="1:65" s="14" customFormat="1" ht="11.25" x14ac:dyDescent="0.2">
      <c r="B137" s="167"/>
      <c r="D137" s="159" t="s">
        <v>164</v>
      </c>
      <c r="E137" s="168" t="s">
        <v>1</v>
      </c>
      <c r="F137" s="169" t="s">
        <v>166</v>
      </c>
      <c r="H137" s="170">
        <v>40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164</v>
      </c>
      <c r="AU137" s="168" t="s">
        <v>86</v>
      </c>
      <c r="AV137" s="14" t="s">
        <v>167</v>
      </c>
      <c r="AW137" s="14" t="s">
        <v>33</v>
      </c>
      <c r="AX137" s="14" t="s">
        <v>8</v>
      </c>
      <c r="AY137" s="168" t="s">
        <v>154</v>
      </c>
    </row>
    <row r="138" spans="1:65" s="2" customFormat="1" ht="37.9" customHeight="1" x14ac:dyDescent="0.2">
      <c r="A138" s="32"/>
      <c r="B138" s="144"/>
      <c r="C138" s="145" t="s">
        <v>474</v>
      </c>
      <c r="D138" s="145" t="s">
        <v>157</v>
      </c>
      <c r="E138" s="146" t="s">
        <v>182</v>
      </c>
      <c r="F138" s="147" t="s">
        <v>183</v>
      </c>
      <c r="G138" s="148" t="s">
        <v>160</v>
      </c>
      <c r="H138" s="149">
        <v>40</v>
      </c>
      <c r="I138" s="150"/>
      <c r="J138" s="151">
        <f>ROUND(I138*H138,0)</f>
        <v>0</v>
      </c>
      <c r="K138" s="147" t="s">
        <v>161</v>
      </c>
      <c r="L138" s="33"/>
      <c r="M138" s="152" t="s">
        <v>1</v>
      </c>
      <c r="N138" s="153" t="s">
        <v>42</v>
      </c>
      <c r="O138" s="58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6" t="s">
        <v>162</v>
      </c>
      <c r="AT138" s="156" t="s">
        <v>157</v>
      </c>
      <c r="AU138" s="156" t="s">
        <v>86</v>
      </c>
      <c r="AY138" s="17" t="s">
        <v>154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7" t="s">
        <v>8</v>
      </c>
      <c r="BK138" s="157">
        <f>ROUND(I138*H138,0)</f>
        <v>0</v>
      </c>
      <c r="BL138" s="17" t="s">
        <v>162</v>
      </c>
      <c r="BM138" s="156" t="s">
        <v>184</v>
      </c>
    </row>
    <row r="139" spans="1:65" s="13" customFormat="1" ht="11.25" x14ac:dyDescent="0.2">
      <c r="B139" s="158"/>
      <c r="D139" s="159" t="s">
        <v>164</v>
      </c>
      <c r="E139" s="160" t="s">
        <v>1</v>
      </c>
      <c r="F139" s="161" t="s">
        <v>118</v>
      </c>
      <c r="H139" s="162">
        <v>40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164</v>
      </c>
      <c r="AU139" s="160" t="s">
        <v>86</v>
      </c>
      <c r="AV139" s="13" t="s">
        <v>86</v>
      </c>
      <c r="AW139" s="13" t="s">
        <v>33</v>
      </c>
      <c r="AX139" s="13" t="s">
        <v>77</v>
      </c>
      <c r="AY139" s="160" t="s">
        <v>154</v>
      </c>
    </row>
    <row r="140" spans="1:65" s="14" customFormat="1" ht="11.25" x14ac:dyDescent="0.2">
      <c r="B140" s="167"/>
      <c r="D140" s="159" t="s">
        <v>164</v>
      </c>
      <c r="E140" s="168" t="s">
        <v>1</v>
      </c>
      <c r="F140" s="169" t="s">
        <v>166</v>
      </c>
      <c r="H140" s="170">
        <v>40</v>
      </c>
      <c r="I140" s="171"/>
      <c r="L140" s="167"/>
      <c r="M140" s="172"/>
      <c r="N140" s="173"/>
      <c r="O140" s="173"/>
      <c r="P140" s="173"/>
      <c r="Q140" s="173"/>
      <c r="R140" s="173"/>
      <c r="S140" s="173"/>
      <c r="T140" s="174"/>
      <c r="AT140" s="168" t="s">
        <v>164</v>
      </c>
      <c r="AU140" s="168" t="s">
        <v>86</v>
      </c>
      <c r="AV140" s="14" t="s">
        <v>167</v>
      </c>
      <c r="AW140" s="14" t="s">
        <v>33</v>
      </c>
      <c r="AX140" s="14" t="s">
        <v>8</v>
      </c>
      <c r="AY140" s="168" t="s">
        <v>154</v>
      </c>
    </row>
    <row r="141" spans="1:65" s="2" customFormat="1" ht="37.9" customHeight="1" x14ac:dyDescent="0.2">
      <c r="A141" s="32"/>
      <c r="B141" s="144"/>
      <c r="C141" s="145" t="s">
        <v>203</v>
      </c>
      <c r="D141" s="145" t="s">
        <v>157</v>
      </c>
      <c r="E141" s="146" t="s">
        <v>186</v>
      </c>
      <c r="F141" s="147" t="s">
        <v>187</v>
      </c>
      <c r="G141" s="148" t="s">
        <v>160</v>
      </c>
      <c r="H141" s="149">
        <v>87.5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162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162</v>
      </c>
      <c r="BM141" s="156" t="s">
        <v>188</v>
      </c>
    </row>
    <row r="142" spans="1:65" s="13" customFormat="1" ht="11.25" x14ac:dyDescent="0.2">
      <c r="B142" s="158"/>
      <c r="D142" s="159" t="s">
        <v>164</v>
      </c>
      <c r="E142" s="160" t="s">
        <v>1</v>
      </c>
      <c r="F142" s="161" t="s">
        <v>118</v>
      </c>
      <c r="H142" s="162">
        <v>40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164</v>
      </c>
      <c r="AU142" s="160" t="s">
        <v>86</v>
      </c>
      <c r="AV142" s="13" t="s">
        <v>86</v>
      </c>
      <c r="AW142" s="13" t="s">
        <v>33</v>
      </c>
      <c r="AX142" s="13" t="s">
        <v>77</v>
      </c>
      <c r="AY142" s="160" t="s">
        <v>154</v>
      </c>
    </row>
    <row r="143" spans="1:65" s="13" customFormat="1" ht="11.25" x14ac:dyDescent="0.2">
      <c r="B143" s="158"/>
      <c r="D143" s="159" t="s">
        <v>164</v>
      </c>
      <c r="E143" s="160" t="s">
        <v>1</v>
      </c>
      <c r="F143" s="161" t="s">
        <v>121</v>
      </c>
      <c r="H143" s="162">
        <v>23.75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164</v>
      </c>
      <c r="AU143" s="160" t="s">
        <v>86</v>
      </c>
      <c r="AV143" s="13" t="s">
        <v>86</v>
      </c>
      <c r="AW143" s="13" t="s">
        <v>33</v>
      </c>
      <c r="AX143" s="13" t="s">
        <v>77</v>
      </c>
      <c r="AY143" s="160" t="s">
        <v>154</v>
      </c>
    </row>
    <row r="144" spans="1:65" s="13" customFormat="1" ht="11.25" x14ac:dyDescent="0.2">
      <c r="B144" s="158"/>
      <c r="D144" s="159" t="s">
        <v>164</v>
      </c>
      <c r="E144" s="160" t="s">
        <v>1</v>
      </c>
      <c r="F144" s="161" t="s">
        <v>125</v>
      </c>
      <c r="H144" s="162">
        <v>23.75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164</v>
      </c>
      <c r="AU144" s="160" t="s">
        <v>86</v>
      </c>
      <c r="AV144" s="13" t="s">
        <v>86</v>
      </c>
      <c r="AW144" s="13" t="s">
        <v>33</v>
      </c>
      <c r="AX144" s="13" t="s">
        <v>77</v>
      </c>
      <c r="AY144" s="160" t="s">
        <v>154</v>
      </c>
    </row>
    <row r="145" spans="1:65" s="14" customFormat="1" ht="11.25" x14ac:dyDescent="0.2">
      <c r="B145" s="167"/>
      <c r="D145" s="159" t="s">
        <v>164</v>
      </c>
      <c r="E145" s="168" t="s">
        <v>1</v>
      </c>
      <c r="F145" s="169" t="s">
        <v>166</v>
      </c>
      <c r="H145" s="170">
        <v>87.5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164</v>
      </c>
      <c r="AU145" s="168" t="s">
        <v>86</v>
      </c>
      <c r="AV145" s="14" t="s">
        <v>167</v>
      </c>
      <c r="AW145" s="14" t="s">
        <v>33</v>
      </c>
      <c r="AX145" s="14" t="s">
        <v>8</v>
      </c>
      <c r="AY145" s="168" t="s">
        <v>154</v>
      </c>
    </row>
    <row r="146" spans="1:65" s="2" customFormat="1" ht="33" customHeight="1" x14ac:dyDescent="0.2">
      <c r="A146" s="32"/>
      <c r="B146" s="144"/>
      <c r="C146" s="145" t="s">
        <v>216</v>
      </c>
      <c r="D146" s="145" t="s">
        <v>157</v>
      </c>
      <c r="E146" s="146" t="s">
        <v>190</v>
      </c>
      <c r="F146" s="147" t="s">
        <v>191</v>
      </c>
      <c r="G146" s="148" t="s">
        <v>192</v>
      </c>
      <c r="H146" s="149">
        <v>157.5</v>
      </c>
      <c r="I146" s="150"/>
      <c r="J146" s="151">
        <f>ROUND(I146*H146,0)</f>
        <v>0</v>
      </c>
      <c r="K146" s="147" t="s">
        <v>161</v>
      </c>
      <c r="L146" s="33"/>
      <c r="M146" s="152" t="s">
        <v>1</v>
      </c>
      <c r="N146" s="153" t="s">
        <v>42</v>
      </c>
      <c r="O146" s="58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6" t="s">
        <v>162</v>
      </c>
      <c r="AT146" s="156" t="s">
        <v>157</v>
      </c>
      <c r="AU146" s="156" t="s">
        <v>86</v>
      </c>
      <c r="AY146" s="17" t="s">
        <v>154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7" t="s">
        <v>8</v>
      </c>
      <c r="BK146" s="157">
        <f>ROUND(I146*H146,0)</f>
        <v>0</v>
      </c>
      <c r="BL146" s="17" t="s">
        <v>162</v>
      </c>
      <c r="BM146" s="156" t="s">
        <v>193</v>
      </c>
    </row>
    <row r="147" spans="1:65" s="13" customFormat="1" ht="11.25" x14ac:dyDescent="0.2">
      <c r="B147" s="158"/>
      <c r="D147" s="159" t="s">
        <v>164</v>
      </c>
      <c r="E147" s="160" t="s">
        <v>1</v>
      </c>
      <c r="F147" s="161" t="s">
        <v>194</v>
      </c>
      <c r="H147" s="162">
        <v>72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164</v>
      </c>
      <c r="AU147" s="160" t="s">
        <v>86</v>
      </c>
      <c r="AV147" s="13" t="s">
        <v>86</v>
      </c>
      <c r="AW147" s="13" t="s">
        <v>33</v>
      </c>
      <c r="AX147" s="13" t="s">
        <v>77</v>
      </c>
      <c r="AY147" s="160" t="s">
        <v>154</v>
      </c>
    </row>
    <row r="148" spans="1:65" s="13" customFormat="1" ht="11.25" x14ac:dyDescent="0.2">
      <c r="B148" s="158"/>
      <c r="D148" s="159" t="s">
        <v>164</v>
      </c>
      <c r="E148" s="160" t="s">
        <v>1</v>
      </c>
      <c r="F148" s="161" t="s">
        <v>195</v>
      </c>
      <c r="H148" s="162">
        <v>42.75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164</v>
      </c>
      <c r="AU148" s="160" t="s">
        <v>86</v>
      </c>
      <c r="AV148" s="13" t="s">
        <v>86</v>
      </c>
      <c r="AW148" s="13" t="s">
        <v>33</v>
      </c>
      <c r="AX148" s="13" t="s">
        <v>77</v>
      </c>
      <c r="AY148" s="160" t="s">
        <v>154</v>
      </c>
    </row>
    <row r="149" spans="1:65" s="13" customFormat="1" ht="11.25" x14ac:dyDescent="0.2">
      <c r="B149" s="158"/>
      <c r="D149" s="159" t="s">
        <v>164</v>
      </c>
      <c r="E149" s="160" t="s">
        <v>1</v>
      </c>
      <c r="F149" s="161" t="s">
        <v>196</v>
      </c>
      <c r="H149" s="162">
        <v>42.75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164</v>
      </c>
      <c r="AU149" s="160" t="s">
        <v>86</v>
      </c>
      <c r="AV149" s="13" t="s">
        <v>86</v>
      </c>
      <c r="AW149" s="13" t="s">
        <v>33</v>
      </c>
      <c r="AX149" s="13" t="s">
        <v>77</v>
      </c>
      <c r="AY149" s="160" t="s">
        <v>154</v>
      </c>
    </row>
    <row r="150" spans="1:65" s="14" customFormat="1" ht="11.25" x14ac:dyDescent="0.2">
      <c r="B150" s="167"/>
      <c r="D150" s="159" t="s">
        <v>164</v>
      </c>
      <c r="E150" s="168" t="s">
        <v>1</v>
      </c>
      <c r="F150" s="169" t="s">
        <v>166</v>
      </c>
      <c r="H150" s="170">
        <v>157.5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8" t="s">
        <v>164</v>
      </c>
      <c r="AU150" s="168" t="s">
        <v>86</v>
      </c>
      <c r="AV150" s="14" t="s">
        <v>167</v>
      </c>
      <c r="AW150" s="14" t="s">
        <v>33</v>
      </c>
      <c r="AX150" s="14" t="s">
        <v>8</v>
      </c>
      <c r="AY150" s="168" t="s">
        <v>154</v>
      </c>
    </row>
    <row r="151" spans="1:65" s="2" customFormat="1" ht="24.2" customHeight="1" x14ac:dyDescent="0.2">
      <c r="A151" s="32"/>
      <c r="B151" s="144"/>
      <c r="C151" s="145" t="s">
        <v>221</v>
      </c>
      <c r="D151" s="145" t="s">
        <v>157</v>
      </c>
      <c r="E151" s="146" t="s">
        <v>627</v>
      </c>
      <c r="F151" s="147" t="s">
        <v>628</v>
      </c>
      <c r="G151" s="148" t="s">
        <v>160</v>
      </c>
      <c r="H151" s="149">
        <v>48</v>
      </c>
      <c r="I151" s="150"/>
      <c r="J151" s="151">
        <f>ROUND(I151*H151,0)</f>
        <v>0</v>
      </c>
      <c r="K151" s="147" t="s">
        <v>161</v>
      </c>
      <c r="L151" s="33"/>
      <c r="M151" s="152" t="s">
        <v>1</v>
      </c>
      <c r="N151" s="153" t="s">
        <v>42</v>
      </c>
      <c r="O151" s="58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6" t="s">
        <v>162</v>
      </c>
      <c r="AT151" s="156" t="s">
        <v>157</v>
      </c>
      <c r="AU151" s="156" t="s">
        <v>86</v>
      </c>
      <c r="AY151" s="17" t="s">
        <v>154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7" t="s">
        <v>8</v>
      </c>
      <c r="BK151" s="157">
        <f>ROUND(I151*H151,0)</f>
        <v>0</v>
      </c>
      <c r="BL151" s="17" t="s">
        <v>162</v>
      </c>
      <c r="BM151" s="156" t="s">
        <v>629</v>
      </c>
    </row>
    <row r="152" spans="1:65" s="13" customFormat="1" ht="11.25" x14ac:dyDescent="0.2">
      <c r="B152" s="158"/>
      <c r="D152" s="159" t="s">
        <v>164</v>
      </c>
      <c r="E152" s="160" t="s">
        <v>1</v>
      </c>
      <c r="F152" s="161" t="s">
        <v>630</v>
      </c>
      <c r="H152" s="162">
        <v>48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164</v>
      </c>
      <c r="AU152" s="160" t="s">
        <v>86</v>
      </c>
      <c r="AV152" s="13" t="s">
        <v>86</v>
      </c>
      <c r="AW152" s="13" t="s">
        <v>33</v>
      </c>
      <c r="AX152" s="13" t="s">
        <v>77</v>
      </c>
      <c r="AY152" s="160" t="s">
        <v>154</v>
      </c>
    </row>
    <row r="153" spans="1:65" s="14" customFormat="1" ht="11.25" x14ac:dyDescent="0.2">
      <c r="B153" s="167"/>
      <c r="D153" s="159" t="s">
        <v>164</v>
      </c>
      <c r="E153" s="168" t="s">
        <v>1</v>
      </c>
      <c r="F153" s="169" t="s">
        <v>631</v>
      </c>
      <c r="H153" s="170">
        <v>48</v>
      </c>
      <c r="I153" s="171"/>
      <c r="L153" s="167"/>
      <c r="M153" s="172"/>
      <c r="N153" s="173"/>
      <c r="O153" s="173"/>
      <c r="P153" s="173"/>
      <c r="Q153" s="173"/>
      <c r="R153" s="173"/>
      <c r="S153" s="173"/>
      <c r="T153" s="174"/>
      <c r="AT153" s="168" t="s">
        <v>164</v>
      </c>
      <c r="AU153" s="168" t="s">
        <v>86</v>
      </c>
      <c r="AV153" s="14" t="s">
        <v>167</v>
      </c>
      <c r="AW153" s="14" t="s">
        <v>33</v>
      </c>
      <c r="AX153" s="14" t="s">
        <v>8</v>
      </c>
      <c r="AY153" s="168" t="s">
        <v>154</v>
      </c>
    </row>
    <row r="154" spans="1:65" s="2" customFormat="1" ht="24.2" customHeight="1" x14ac:dyDescent="0.2">
      <c r="A154" s="32"/>
      <c r="B154" s="144"/>
      <c r="C154" s="145" t="s">
        <v>226</v>
      </c>
      <c r="D154" s="145" t="s">
        <v>157</v>
      </c>
      <c r="E154" s="146" t="s">
        <v>198</v>
      </c>
      <c r="F154" s="147" t="s">
        <v>199</v>
      </c>
      <c r="G154" s="148" t="s">
        <v>200</v>
      </c>
      <c r="H154" s="149">
        <v>195</v>
      </c>
      <c r="I154" s="150"/>
      <c r="J154" s="151">
        <f>ROUND(I154*H154,0)</f>
        <v>0</v>
      </c>
      <c r="K154" s="147" t="s">
        <v>161</v>
      </c>
      <c r="L154" s="33"/>
      <c r="M154" s="152" t="s">
        <v>1</v>
      </c>
      <c r="N154" s="153" t="s">
        <v>42</v>
      </c>
      <c r="O154" s="58"/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6" t="s">
        <v>162</v>
      </c>
      <c r="AT154" s="156" t="s">
        <v>157</v>
      </c>
      <c r="AU154" s="156" t="s">
        <v>86</v>
      </c>
      <c r="AY154" s="17" t="s">
        <v>154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7" t="s">
        <v>8</v>
      </c>
      <c r="BK154" s="157">
        <f>ROUND(I154*H154,0)</f>
        <v>0</v>
      </c>
      <c r="BL154" s="17" t="s">
        <v>162</v>
      </c>
      <c r="BM154" s="156" t="s">
        <v>201</v>
      </c>
    </row>
    <row r="155" spans="1:65" s="13" customFormat="1" ht="11.25" x14ac:dyDescent="0.2">
      <c r="B155" s="158"/>
      <c r="D155" s="159" t="s">
        <v>164</v>
      </c>
      <c r="E155" s="160" t="s">
        <v>1</v>
      </c>
      <c r="F155" s="161" t="s">
        <v>632</v>
      </c>
      <c r="H155" s="162">
        <v>195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164</v>
      </c>
      <c r="AU155" s="160" t="s">
        <v>86</v>
      </c>
      <c r="AV155" s="13" t="s">
        <v>86</v>
      </c>
      <c r="AW155" s="13" t="s">
        <v>33</v>
      </c>
      <c r="AX155" s="13" t="s">
        <v>8</v>
      </c>
      <c r="AY155" s="160" t="s">
        <v>154</v>
      </c>
    </row>
    <row r="156" spans="1:65" s="2" customFormat="1" ht="16.5" customHeight="1" x14ac:dyDescent="0.2">
      <c r="A156" s="32"/>
      <c r="B156" s="144"/>
      <c r="C156" s="175" t="s">
        <v>520</v>
      </c>
      <c r="D156" s="175" t="s">
        <v>204</v>
      </c>
      <c r="E156" s="176" t="s">
        <v>205</v>
      </c>
      <c r="F156" s="177" t="s">
        <v>206</v>
      </c>
      <c r="G156" s="178" t="s">
        <v>207</v>
      </c>
      <c r="H156" s="179">
        <v>4.875</v>
      </c>
      <c r="I156" s="180"/>
      <c r="J156" s="181">
        <f>ROUND(I156*H156,0)</f>
        <v>0</v>
      </c>
      <c r="K156" s="177" t="s">
        <v>161</v>
      </c>
      <c r="L156" s="182"/>
      <c r="M156" s="183" t="s">
        <v>1</v>
      </c>
      <c r="N156" s="184" t="s">
        <v>42</v>
      </c>
      <c r="O156" s="58"/>
      <c r="P156" s="154">
        <f>O156*H156</f>
        <v>0</v>
      </c>
      <c r="Q156" s="154">
        <v>1E-3</v>
      </c>
      <c r="R156" s="154">
        <f>Q156*H156</f>
        <v>4.875E-3</v>
      </c>
      <c r="S156" s="154">
        <v>0</v>
      </c>
      <c r="T156" s="155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6" t="s">
        <v>208</v>
      </c>
      <c r="AT156" s="156" t="s">
        <v>204</v>
      </c>
      <c r="AU156" s="156" t="s">
        <v>86</v>
      </c>
      <c r="AY156" s="17" t="s">
        <v>154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7" t="s">
        <v>8</v>
      </c>
      <c r="BK156" s="157">
        <f>ROUND(I156*H156,0)</f>
        <v>0</v>
      </c>
      <c r="BL156" s="17" t="s">
        <v>162</v>
      </c>
      <c r="BM156" s="156" t="s">
        <v>209</v>
      </c>
    </row>
    <row r="157" spans="1:65" s="13" customFormat="1" ht="11.25" x14ac:dyDescent="0.2">
      <c r="B157" s="158"/>
      <c r="D157" s="159" t="s">
        <v>164</v>
      </c>
      <c r="E157" s="160" t="s">
        <v>1</v>
      </c>
      <c r="F157" s="161" t="s">
        <v>633</v>
      </c>
      <c r="H157" s="162">
        <v>4.875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164</v>
      </c>
      <c r="AU157" s="160" t="s">
        <v>86</v>
      </c>
      <c r="AV157" s="13" t="s">
        <v>86</v>
      </c>
      <c r="AW157" s="13" t="s">
        <v>33</v>
      </c>
      <c r="AX157" s="13" t="s">
        <v>8</v>
      </c>
      <c r="AY157" s="160" t="s">
        <v>154</v>
      </c>
    </row>
    <row r="158" spans="1:65" s="2" customFormat="1" ht="24.2" customHeight="1" x14ac:dyDescent="0.2">
      <c r="A158" s="32"/>
      <c r="B158" s="144"/>
      <c r="C158" s="145" t="s">
        <v>536</v>
      </c>
      <c r="D158" s="145" t="s">
        <v>157</v>
      </c>
      <c r="E158" s="146" t="s">
        <v>212</v>
      </c>
      <c r="F158" s="147" t="s">
        <v>213</v>
      </c>
      <c r="G158" s="148" t="s">
        <v>200</v>
      </c>
      <c r="H158" s="149">
        <v>95</v>
      </c>
      <c r="I158" s="150"/>
      <c r="J158" s="151">
        <f>ROUND(I158*H158,0)</f>
        <v>0</v>
      </c>
      <c r="K158" s="147" t="s">
        <v>161</v>
      </c>
      <c r="L158" s="33"/>
      <c r="M158" s="152" t="s">
        <v>1</v>
      </c>
      <c r="N158" s="153" t="s">
        <v>42</v>
      </c>
      <c r="O158" s="58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6" t="s">
        <v>162</v>
      </c>
      <c r="AT158" s="156" t="s">
        <v>157</v>
      </c>
      <c r="AU158" s="156" t="s">
        <v>86</v>
      </c>
      <c r="AY158" s="17" t="s">
        <v>154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7" t="s">
        <v>8</v>
      </c>
      <c r="BK158" s="157">
        <f>ROUND(I158*H158,0)</f>
        <v>0</v>
      </c>
      <c r="BL158" s="17" t="s">
        <v>162</v>
      </c>
      <c r="BM158" s="156" t="s">
        <v>214</v>
      </c>
    </row>
    <row r="159" spans="1:65" s="13" customFormat="1" ht="11.25" x14ac:dyDescent="0.2">
      <c r="B159" s="158"/>
      <c r="D159" s="159" t="s">
        <v>164</v>
      </c>
      <c r="E159" s="160" t="s">
        <v>1</v>
      </c>
      <c r="F159" s="161" t="s">
        <v>634</v>
      </c>
      <c r="H159" s="162">
        <v>95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164</v>
      </c>
      <c r="AU159" s="160" t="s">
        <v>86</v>
      </c>
      <c r="AV159" s="13" t="s">
        <v>86</v>
      </c>
      <c r="AW159" s="13" t="s">
        <v>33</v>
      </c>
      <c r="AX159" s="13" t="s">
        <v>8</v>
      </c>
      <c r="AY159" s="160" t="s">
        <v>154</v>
      </c>
    </row>
    <row r="160" spans="1:65" s="2" customFormat="1" ht="16.5" customHeight="1" x14ac:dyDescent="0.2">
      <c r="A160" s="32"/>
      <c r="B160" s="144"/>
      <c r="C160" s="145" t="s">
        <v>120</v>
      </c>
      <c r="D160" s="145" t="s">
        <v>157</v>
      </c>
      <c r="E160" s="146" t="s">
        <v>217</v>
      </c>
      <c r="F160" s="147" t="s">
        <v>218</v>
      </c>
      <c r="G160" s="148" t="s">
        <v>200</v>
      </c>
      <c r="H160" s="149">
        <v>195</v>
      </c>
      <c r="I160" s="150"/>
      <c r="J160" s="151">
        <f>ROUND(I160*H160,0)</f>
        <v>0</v>
      </c>
      <c r="K160" s="147" t="s">
        <v>161</v>
      </c>
      <c r="L160" s="33"/>
      <c r="M160" s="152" t="s">
        <v>1</v>
      </c>
      <c r="N160" s="153" t="s">
        <v>42</v>
      </c>
      <c r="O160" s="58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6" t="s">
        <v>162</v>
      </c>
      <c r="AT160" s="156" t="s">
        <v>157</v>
      </c>
      <c r="AU160" s="156" t="s">
        <v>86</v>
      </c>
      <c r="AY160" s="17" t="s">
        <v>154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7" t="s">
        <v>8</v>
      </c>
      <c r="BK160" s="157">
        <f>ROUND(I160*H160,0)</f>
        <v>0</v>
      </c>
      <c r="BL160" s="17" t="s">
        <v>162</v>
      </c>
      <c r="BM160" s="156" t="s">
        <v>219</v>
      </c>
    </row>
    <row r="161" spans="1:65" s="13" customFormat="1" ht="11.25" x14ac:dyDescent="0.2">
      <c r="B161" s="158"/>
      <c r="D161" s="159" t="s">
        <v>164</v>
      </c>
      <c r="E161" s="160" t="s">
        <v>1</v>
      </c>
      <c r="F161" s="161" t="s">
        <v>635</v>
      </c>
      <c r="H161" s="162">
        <v>195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164</v>
      </c>
      <c r="AU161" s="160" t="s">
        <v>86</v>
      </c>
      <c r="AV161" s="13" t="s">
        <v>86</v>
      </c>
      <c r="AW161" s="13" t="s">
        <v>33</v>
      </c>
      <c r="AX161" s="13" t="s">
        <v>8</v>
      </c>
      <c r="AY161" s="160" t="s">
        <v>154</v>
      </c>
    </row>
    <row r="162" spans="1:65" s="2" customFormat="1" ht="24.2" customHeight="1" x14ac:dyDescent="0.2">
      <c r="A162" s="32"/>
      <c r="B162" s="144"/>
      <c r="C162" s="145" t="s">
        <v>549</v>
      </c>
      <c r="D162" s="145" t="s">
        <v>157</v>
      </c>
      <c r="E162" s="146" t="s">
        <v>222</v>
      </c>
      <c r="F162" s="147" t="s">
        <v>223</v>
      </c>
      <c r="G162" s="148" t="s">
        <v>200</v>
      </c>
      <c r="H162" s="149">
        <v>195</v>
      </c>
      <c r="I162" s="150"/>
      <c r="J162" s="151">
        <f>ROUND(I162*H162,0)</f>
        <v>0</v>
      </c>
      <c r="K162" s="147" t="s">
        <v>161</v>
      </c>
      <c r="L162" s="33"/>
      <c r="M162" s="152" t="s">
        <v>1</v>
      </c>
      <c r="N162" s="153" t="s">
        <v>42</v>
      </c>
      <c r="O162" s="58"/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6" t="s">
        <v>162</v>
      </c>
      <c r="AT162" s="156" t="s">
        <v>157</v>
      </c>
      <c r="AU162" s="156" t="s">
        <v>86</v>
      </c>
      <c r="AY162" s="17" t="s">
        <v>154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7" t="s">
        <v>8</v>
      </c>
      <c r="BK162" s="157">
        <f>ROUND(I162*H162,0)</f>
        <v>0</v>
      </c>
      <c r="BL162" s="17" t="s">
        <v>162</v>
      </c>
      <c r="BM162" s="156" t="s">
        <v>224</v>
      </c>
    </row>
    <row r="163" spans="1:65" s="13" customFormat="1" ht="11.25" x14ac:dyDescent="0.2">
      <c r="B163" s="158"/>
      <c r="D163" s="159" t="s">
        <v>164</v>
      </c>
      <c r="E163" s="160" t="s">
        <v>1</v>
      </c>
      <c r="F163" s="161" t="s">
        <v>636</v>
      </c>
      <c r="H163" s="162">
        <v>195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164</v>
      </c>
      <c r="AU163" s="160" t="s">
        <v>86</v>
      </c>
      <c r="AV163" s="13" t="s">
        <v>86</v>
      </c>
      <c r="AW163" s="13" t="s">
        <v>33</v>
      </c>
      <c r="AX163" s="13" t="s">
        <v>8</v>
      </c>
      <c r="AY163" s="160" t="s">
        <v>154</v>
      </c>
    </row>
    <row r="164" spans="1:65" s="2" customFormat="1" ht="16.5" customHeight="1" x14ac:dyDescent="0.2">
      <c r="A164" s="32"/>
      <c r="B164" s="144"/>
      <c r="C164" s="175" t="s">
        <v>559</v>
      </c>
      <c r="D164" s="175" t="s">
        <v>204</v>
      </c>
      <c r="E164" s="176" t="s">
        <v>227</v>
      </c>
      <c r="F164" s="177" t="s">
        <v>228</v>
      </c>
      <c r="G164" s="178" t="s">
        <v>192</v>
      </c>
      <c r="H164" s="179">
        <v>114.75</v>
      </c>
      <c r="I164" s="180"/>
      <c r="J164" s="181">
        <f>ROUND(I164*H164,0)</f>
        <v>0</v>
      </c>
      <c r="K164" s="177" t="s">
        <v>161</v>
      </c>
      <c r="L164" s="182"/>
      <c r="M164" s="183" t="s">
        <v>1</v>
      </c>
      <c r="N164" s="184" t="s">
        <v>42</v>
      </c>
      <c r="O164" s="58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6" t="s">
        <v>208</v>
      </c>
      <c r="AT164" s="156" t="s">
        <v>204</v>
      </c>
      <c r="AU164" s="156" t="s">
        <v>86</v>
      </c>
      <c r="AY164" s="17" t="s">
        <v>154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7" t="s">
        <v>8</v>
      </c>
      <c r="BK164" s="157">
        <f>ROUND(I164*H164,0)</f>
        <v>0</v>
      </c>
      <c r="BL164" s="17" t="s">
        <v>162</v>
      </c>
      <c r="BM164" s="156" t="s">
        <v>229</v>
      </c>
    </row>
    <row r="165" spans="1:65" s="13" customFormat="1" ht="11.25" x14ac:dyDescent="0.2">
      <c r="B165" s="158"/>
      <c r="D165" s="159" t="s">
        <v>164</v>
      </c>
      <c r="E165" s="160" t="s">
        <v>1</v>
      </c>
      <c r="F165" s="161" t="s">
        <v>637</v>
      </c>
      <c r="H165" s="162">
        <v>56.25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164</v>
      </c>
      <c r="AU165" s="160" t="s">
        <v>86</v>
      </c>
      <c r="AV165" s="13" t="s">
        <v>86</v>
      </c>
      <c r="AW165" s="13" t="s">
        <v>33</v>
      </c>
      <c r="AX165" s="13" t="s">
        <v>77</v>
      </c>
      <c r="AY165" s="160" t="s">
        <v>154</v>
      </c>
    </row>
    <row r="166" spans="1:65" s="13" customFormat="1" ht="11.25" x14ac:dyDescent="0.2">
      <c r="B166" s="158"/>
      <c r="D166" s="159" t="s">
        <v>164</v>
      </c>
      <c r="E166" s="160" t="s">
        <v>1</v>
      </c>
      <c r="F166" s="161" t="s">
        <v>638</v>
      </c>
      <c r="H166" s="162">
        <v>58.5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164</v>
      </c>
      <c r="AU166" s="160" t="s">
        <v>86</v>
      </c>
      <c r="AV166" s="13" t="s">
        <v>86</v>
      </c>
      <c r="AW166" s="13" t="s">
        <v>33</v>
      </c>
      <c r="AX166" s="13" t="s">
        <v>77</v>
      </c>
      <c r="AY166" s="160" t="s">
        <v>154</v>
      </c>
    </row>
    <row r="167" spans="1:65" s="14" customFormat="1" ht="11.25" x14ac:dyDescent="0.2">
      <c r="B167" s="167"/>
      <c r="D167" s="159" t="s">
        <v>164</v>
      </c>
      <c r="E167" s="168" t="s">
        <v>1</v>
      </c>
      <c r="F167" s="169" t="s">
        <v>166</v>
      </c>
      <c r="H167" s="170">
        <v>114.75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164</v>
      </c>
      <c r="AU167" s="168" t="s">
        <v>86</v>
      </c>
      <c r="AV167" s="14" t="s">
        <v>167</v>
      </c>
      <c r="AW167" s="14" t="s">
        <v>33</v>
      </c>
      <c r="AX167" s="14" t="s">
        <v>8</v>
      </c>
      <c r="AY167" s="168" t="s">
        <v>154</v>
      </c>
    </row>
    <row r="168" spans="1:65" s="12" customFormat="1" ht="22.9" customHeight="1" x14ac:dyDescent="0.2">
      <c r="B168" s="131"/>
      <c r="D168" s="132" t="s">
        <v>76</v>
      </c>
      <c r="E168" s="142" t="s">
        <v>86</v>
      </c>
      <c r="F168" s="142" t="s">
        <v>519</v>
      </c>
      <c r="I168" s="134"/>
      <c r="J168" s="143">
        <f>BK168</f>
        <v>0</v>
      </c>
      <c r="L168" s="131"/>
      <c r="M168" s="136"/>
      <c r="N168" s="137"/>
      <c r="O168" s="137"/>
      <c r="P168" s="138">
        <f>SUM(P169:P176)</f>
        <v>0</v>
      </c>
      <c r="Q168" s="137"/>
      <c r="R168" s="138">
        <f>SUM(R169:R176)</f>
        <v>11.987384412780001</v>
      </c>
      <c r="S168" s="137"/>
      <c r="T168" s="139">
        <f>SUM(T169:T176)</f>
        <v>0</v>
      </c>
      <c r="AR168" s="132" t="s">
        <v>8</v>
      </c>
      <c r="AT168" s="140" t="s">
        <v>76</v>
      </c>
      <c r="AU168" s="140" t="s">
        <v>8</v>
      </c>
      <c r="AY168" s="132" t="s">
        <v>154</v>
      </c>
      <c r="BK168" s="141">
        <f>SUM(BK169:BK176)</f>
        <v>0</v>
      </c>
    </row>
    <row r="169" spans="1:65" s="2" customFormat="1" ht="24.2" customHeight="1" x14ac:dyDescent="0.2">
      <c r="A169" s="32"/>
      <c r="B169" s="144"/>
      <c r="C169" s="145" t="s">
        <v>237</v>
      </c>
      <c r="D169" s="145" t="s">
        <v>157</v>
      </c>
      <c r="E169" s="146" t="s">
        <v>526</v>
      </c>
      <c r="F169" s="147" t="s">
        <v>527</v>
      </c>
      <c r="G169" s="148" t="s">
        <v>200</v>
      </c>
      <c r="H169" s="149">
        <v>62.73</v>
      </c>
      <c r="I169" s="150"/>
      <c r="J169" s="151">
        <f>ROUND(I169*H169,0)</f>
        <v>0</v>
      </c>
      <c r="K169" s="147" t="s">
        <v>161</v>
      </c>
      <c r="L169" s="33"/>
      <c r="M169" s="152" t="s">
        <v>1</v>
      </c>
      <c r="N169" s="153" t="s">
        <v>42</v>
      </c>
      <c r="O169" s="58"/>
      <c r="P169" s="154">
        <f>O169*H169</f>
        <v>0</v>
      </c>
      <c r="Q169" s="154">
        <v>2.6668599999999997E-4</v>
      </c>
      <c r="R169" s="154">
        <f>Q169*H169</f>
        <v>1.6729212779999999E-2</v>
      </c>
      <c r="S169" s="154">
        <v>0</v>
      </c>
      <c r="T169" s="155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6" t="s">
        <v>162</v>
      </c>
      <c r="AT169" s="156" t="s">
        <v>157</v>
      </c>
      <c r="AU169" s="156" t="s">
        <v>86</v>
      </c>
      <c r="AY169" s="17" t="s">
        <v>154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7" t="s">
        <v>8</v>
      </c>
      <c r="BK169" s="157">
        <f>ROUND(I169*H169,0)</f>
        <v>0</v>
      </c>
      <c r="BL169" s="17" t="s">
        <v>162</v>
      </c>
      <c r="BM169" s="156" t="s">
        <v>528</v>
      </c>
    </row>
    <row r="170" spans="1:65" s="13" customFormat="1" ht="11.25" x14ac:dyDescent="0.2">
      <c r="B170" s="158"/>
      <c r="D170" s="159" t="s">
        <v>164</v>
      </c>
      <c r="E170" s="160" t="s">
        <v>1</v>
      </c>
      <c r="F170" s="161" t="s">
        <v>639</v>
      </c>
      <c r="H170" s="162">
        <v>26.73</v>
      </c>
      <c r="I170" s="163"/>
      <c r="L170" s="158"/>
      <c r="M170" s="164"/>
      <c r="N170" s="165"/>
      <c r="O170" s="165"/>
      <c r="P170" s="165"/>
      <c r="Q170" s="165"/>
      <c r="R170" s="165"/>
      <c r="S170" s="165"/>
      <c r="T170" s="166"/>
      <c r="AT170" s="160" t="s">
        <v>164</v>
      </c>
      <c r="AU170" s="160" t="s">
        <v>86</v>
      </c>
      <c r="AV170" s="13" t="s">
        <v>86</v>
      </c>
      <c r="AW170" s="13" t="s">
        <v>33</v>
      </c>
      <c r="AX170" s="13" t="s">
        <v>77</v>
      </c>
      <c r="AY170" s="160" t="s">
        <v>154</v>
      </c>
    </row>
    <row r="171" spans="1:65" s="13" customFormat="1" ht="11.25" x14ac:dyDescent="0.2">
      <c r="B171" s="158"/>
      <c r="D171" s="159" t="s">
        <v>164</v>
      </c>
      <c r="E171" s="160" t="s">
        <v>1</v>
      </c>
      <c r="F171" s="161" t="s">
        <v>640</v>
      </c>
      <c r="H171" s="162">
        <v>36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164</v>
      </c>
      <c r="AU171" s="160" t="s">
        <v>86</v>
      </c>
      <c r="AV171" s="13" t="s">
        <v>86</v>
      </c>
      <c r="AW171" s="13" t="s">
        <v>33</v>
      </c>
      <c r="AX171" s="13" t="s">
        <v>77</v>
      </c>
      <c r="AY171" s="160" t="s">
        <v>154</v>
      </c>
    </row>
    <row r="172" spans="1:65" s="14" customFormat="1" ht="11.25" x14ac:dyDescent="0.2">
      <c r="B172" s="167"/>
      <c r="D172" s="159" t="s">
        <v>164</v>
      </c>
      <c r="E172" s="168" t="s">
        <v>618</v>
      </c>
      <c r="F172" s="169" t="s">
        <v>166</v>
      </c>
      <c r="H172" s="170">
        <v>62.73</v>
      </c>
      <c r="I172" s="171"/>
      <c r="L172" s="167"/>
      <c r="M172" s="172"/>
      <c r="N172" s="173"/>
      <c r="O172" s="173"/>
      <c r="P172" s="173"/>
      <c r="Q172" s="173"/>
      <c r="R172" s="173"/>
      <c r="S172" s="173"/>
      <c r="T172" s="174"/>
      <c r="AT172" s="168" t="s">
        <v>164</v>
      </c>
      <c r="AU172" s="168" t="s">
        <v>86</v>
      </c>
      <c r="AV172" s="14" t="s">
        <v>167</v>
      </c>
      <c r="AW172" s="14" t="s">
        <v>33</v>
      </c>
      <c r="AX172" s="14" t="s">
        <v>8</v>
      </c>
      <c r="AY172" s="168" t="s">
        <v>154</v>
      </c>
    </row>
    <row r="173" spans="1:65" s="2" customFormat="1" ht="24.2" customHeight="1" x14ac:dyDescent="0.2">
      <c r="A173" s="32"/>
      <c r="B173" s="144"/>
      <c r="C173" s="175" t="s">
        <v>241</v>
      </c>
      <c r="D173" s="175" t="s">
        <v>204</v>
      </c>
      <c r="E173" s="176" t="s">
        <v>532</v>
      </c>
      <c r="F173" s="177" t="s">
        <v>533</v>
      </c>
      <c r="G173" s="178" t="s">
        <v>200</v>
      </c>
      <c r="H173" s="179">
        <v>75.275999999999996</v>
      </c>
      <c r="I173" s="180"/>
      <c r="J173" s="181">
        <f>ROUND(I173*H173,0)</f>
        <v>0</v>
      </c>
      <c r="K173" s="177" t="s">
        <v>161</v>
      </c>
      <c r="L173" s="182"/>
      <c r="M173" s="183" t="s">
        <v>1</v>
      </c>
      <c r="N173" s="184" t="s">
        <v>42</v>
      </c>
      <c r="O173" s="58"/>
      <c r="P173" s="154">
        <f>O173*H173</f>
        <v>0</v>
      </c>
      <c r="Q173" s="154">
        <v>2.0000000000000001E-4</v>
      </c>
      <c r="R173" s="154">
        <f>Q173*H173</f>
        <v>1.5055199999999999E-2</v>
      </c>
      <c r="S173" s="154">
        <v>0</v>
      </c>
      <c r="T173" s="155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6" t="s">
        <v>208</v>
      </c>
      <c r="AT173" s="156" t="s">
        <v>204</v>
      </c>
      <c r="AU173" s="156" t="s">
        <v>86</v>
      </c>
      <c r="AY173" s="17" t="s">
        <v>154</v>
      </c>
      <c r="BE173" s="157">
        <f>IF(N173="základní",J173,0)</f>
        <v>0</v>
      </c>
      <c r="BF173" s="157">
        <f>IF(N173="snížená",J173,0)</f>
        <v>0</v>
      </c>
      <c r="BG173" s="157">
        <f>IF(N173="zákl. přenesená",J173,0)</f>
        <v>0</v>
      </c>
      <c r="BH173" s="157">
        <f>IF(N173="sníž. přenesená",J173,0)</f>
        <v>0</v>
      </c>
      <c r="BI173" s="157">
        <f>IF(N173="nulová",J173,0)</f>
        <v>0</v>
      </c>
      <c r="BJ173" s="17" t="s">
        <v>8</v>
      </c>
      <c r="BK173" s="157">
        <f>ROUND(I173*H173,0)</f>
        <v>0</v>
      </c>
      <c r="BL173" s="17" t="s">
        <v>162</v>
      </c>
      <c r="BM173" s="156" t="s">
        <v>534</v>
      </c>
    </row>
    <row r="174" spans="1:65" s="13" customFormat="1" ht="11.25" x14ac:dyDescent="0.2">
      <c r="B174" s="158"/>
      <c r="D174" s="159" t="s">
        <v>164</v>
      </c>
      <c r="E174" s="160" t="s">
        <v>1</v>
      </c>
      <c r="F174" s="161" t="s">
        <v>641</v>
      </c>
      <c r="H174" s="162">
        <v>75.275999999999996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164</v>
      </c>
      <c r="AU174" s="160" t="s">
        <v>86</v>
      </c>
      <c r="AV174" s="13" t="s">
        <v>86</v>
      </c>
      <c r="AW174" s="13" t="s">
        <v>33</v>
      </c>
      <c r="AX174" s="13" t="s">
        <v>8</v>
      </c>
      <c r="AY174" s="160" t="s">
        <v>154</v>
      </c>
    </row>
    <row r="175" spans="1:65" s="2" customFormat="1" ht="24.2" customHeight="1" x14ac:dyDescent="0.2">
      <c r="A175" s="32"/>
      <c r="B175" s="144"/>
      <c r="C175" s="145" t="s">
        <v>574</v>
      </c>
      <c r="D175" s="145" t="s">
        <v>157</v>
      </c>
      <c r="E175" s="146" t="s">
        <v>642</v>
      </c>
      <c r="F175" s="147" t="s">
        <v>643</v>
      </c>
      <c r="G175" s="148" t="s">
        <v>160</v>
      </c>
      <c r="H175" s="149">
        <v>5.5350000000000001</v>
      </c>
      <c r="I175" s="150"/>
      <c r="J175" s="151">
        <f>ROUND(I175*H175,0)</f>
        <v>0</v>
      </c>
      <c r="K175" s="147" t="s">
        <v>161</v>
      </c>
      <c r="L175" s="33"/>
      <c r="M175" s="152" t="s">
        <v>1</v>
      </c>
      <c r="N175" s="153" t="s">
        <v>42</v>
      </c>
      <c r="O175" s="58"/>
      <c r="P175" s="154">
        <f>O175*H175</f>
        <v>0</v>
      </c>
      <c r="Q175" s="154">
        <v>2.16</v>
      </c>
      <c r="R175" s="154">
        <f>Q175*H175</f>
        <v>11.9556</v>
      </c>
      <c r="S175" s="154">
        <v>0</v>
      </c>
      <c r="T175" s="155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6" t="s">
        <v>162</v>
      </c>
      <c r="AT175" s="156" t="s">
        <v>157</v>
      </c>
      <c r="AU175" s="156" t="s">
        <v>86</v>
      </c>
      <c r="AY175" s="17" t="s">
        <v>154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7" t="s">
        <v>8</v>
      </c>
      <c r="BK175" s="157">
        <f>ROUND(I175*H175,0)</f>
        <v>0</v>
      </c>
      <c r="BL175" s="17" t="s">
        <v>162</v>
      </c>
      <c r="BM175" s="156" t="s">
        <v>644</v>
      </c>
    </row>
    <row r="176" spans="1:65" s="13" customFormat="1" ht="11.25" x14ac:dyDescent="0.2">
      <c r="B176" s="158"/>
      <c r="D176" s="159" t="s">
        <v>164</v>
      </c>
      <c r="E176" s="160" t="s">
        <v>1</v>
      </c>
      <c r="F176" s="161" t="s">
        <v>645</v>
      </c>
      <c r="H176" s="162">
        <v>5.5350000000000001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164</v>
      </c>
      <c r="AU176" s="160" t="s">
        <v>86</v>
      </c>
      <c r="AV176" s="13" t="s">
        <v>86</v>
      </c>
      <c r="AW176" s="13" t="s">
        <v>33</v>
      </c>
      <c r="AX176" s="13" t="s">
        <v>8</v>
      </c>
      <c r="AY176" s="160" t="s">
        <v>154</v>
      </c>
    </row>
    <row r="177" spans="1:65" s="12" customFormat="1" ht="22.9" customHeight="1" x14ac:dyDescent="0.2">
      <c r="B177" s="131"/>
      <c r="D177" s="132" t="s">
        <v>76</v>
      </c>
      <c r="E177" s="142" t="s">
        <v>167</v>
      </c>
      <c r="F177" s="142" t="s">
        <v>646</v>
      </c>
      <c r="I177" s="134"/>
      <c r="J177" s="143">
        <f>BK177</f>
        <v>0</v>
      </c>
      <c r="L177" s="131"/>
      <c r="M177" s="136"/>
      <c r="N177" s="137"/>
      <c r="O177" s="137"/>
      <c r="P177" s="138">
        <f>SUM(P178:P186)</f>
        <v>0</v>
      </c>
      <c r="Q177" s="137"/>
      <c r="R177" s="138">
        <f>SUM(R178:R186)</f>
        <v>74.176295999999994</v>
      </c>
      <c r="S177" s="137"/>
      <c r="T177" s="139">
        <f>SUM(T178:T186)</f>
        <v>0</v>
      </c>
      <c r="AR177" s="132" t="s">
        <v>8</v>
      </c>
      <c r="AT177" s="140" t="s">
        <v>76</v>
      </c>
      <c r="AU177" s="140" t="s">
        <v>8</v>
      </c>
      <c r="AY177" s="132" t="s">
        <v>154</v>
      </c>
      <c r="BK177" s="141">
        <f>SUM(BK178:BK186)</f>
        <v>0</v>
      </c>
    </row>
    <row r="178" spans="1:65" s="2" customFormat="1" ht="33" customHeight="1" x14ac:dyDescent="0.2">
      <c r="A178" s="32"/>
      <c r="B178" s="144"/>
      <c r="C178" s="145" t="s">
        <v>605</v>
      </c>
      <c r="D178" s="145" t="s">
        <v>157</v>
      </c>
      <c r="E178" s="146" t="s">
        <v>647</v>
      </c>
      <c r="F178" s="147" t="s">
        <v>648</v>
      </c>
      <c r="G178" s="148" t="s">
        <v>160</v>
      </c>
      <c r="H178" s="149">
        <v>31.2</v>
      </c>
      <c r="I178" s="150"/>
      <c r="J178" s="151">
        <f>ROUND(I178*H178,0)</f>
        <v>0</v>
      </c>
      <c r="K178" s="147" t="s">
        <v>161</v>
      </c>
      <c r="L178" s="33"/>
      <c r="M178" s="152" t="s">
        <v>1</v>
      </c>
      <c r="N178" s="153" t="s">
        <v>42</v>
      </c>
      <c r="O178" s="58"/>
      <c r="P178" s="154">
        <f>O178*H178</f>
        <v>0</v>
      </c>
      <c r="Q178" s="154">
        <v>2.2949600000000001</v>
      </c>
      <c r="R178" s="154">
        <f>Q178*H178</f>
        <v>71.602751999999995</v>
      </c>
      <c r="S178" s="154">
        <v>0</v>
      </c>
      <c r="T178" s="155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6" t="s">
        <v>162</v>
      </c>
      <c r="AT178" s="156" t="s">
        <v>157</v>
      </c>
      <c r="AU178" s="156" t="s">
        <v>86</v>
      </c>
      <c r="AY178" s="17" t="s">
        <v>154</v>
      </c>
      <c r="BE178" s="157">
        <f>IF(N178="základní",J178,0)</f>
        <v>0</v>
      </c>
      <c r="BF178" s="157">
        <f>IF(N178="snížená",J178,0)</f>
        <v>0</v>
      </c>
      <c r="BG178" s="157">
        <f>IF(N178="zákl. přenesená",J178,0)</f>
        <v>0</v>
      </c>
      <c r="BH178" s="157">
        <f>IF(N178="sníž. přenesená",J178,0)</f>
        <v>0</v>
      </c>
      <c r="BI178" s="157">
        <f>IF(N178="nulová",J178,0)</f>
        <v>0</v>
      </c>
      <c r="BJ178" s="17" t="s">
        <v>8</v>
      </c>
      <c r="BK178" s="157">
        <f>ROUND(I178*H178,0)</f>
        <v>0</v>
      </c>
      <c r="BL178" s="17" t="s">
        <v>162</v>
      </c>
      <c r="BM178" s="156" t="s">
        <v>649</v>
      </c>
    </row>
    <row r="179" spans="1:65" s="13" customFormat="1" ht="11.25" x14ac:dyDescent="0.2">
      <c r="B179" s="158"/>
      <c r="D179" s="159" t="s">
        <v>164</v>
      </c>
      <c r="E179" s="160" t="s">
        <v>1</v>
      </c>
      <c r="F179" s="161" t="s">
        <v>650</v>
      </c>
      <c r="H179" s="162">
        <v>14.4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164</v>
      </c>
      <c r="AU179" s="160" t="s">
        <v>86</v>
      </c>
      <c r="AV179" s="13" t="s">
        <v>86</v>
      </c>
      <c r="AW179" s="13" t="s">
        <v>33</v>
      </c>
      <c r="AX179" s="13" t="s">
        <v>77</v>
      </c>
      <c r="AY179" s="160" t="s">
        <v>154</v>
      </c>
    </row>
    <row r="180" spans="1:65" s="13" customFormat="1" ht="11.25" x14ac:dyDescent="0.2">
      <c r="B180" s="158"/>
      <c r="D180" s="159" t="s">
        <v>164</v>
      </c>
      <c r="E180" s="160" t="s">
        <v>1</v>
      </c>
      <c r="F180" s="161" t="s">
        <v>651</v>
      </c>
      <c r="H180" s="162">
        <v>12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164</v>
      </c>
      <c r="AU180" s="160" t="s">
        <v>86</v>
      </c>
      <c r="AV180" s="13" t="s">
        <v>86</v>
      </c>
      <c r="AW180" s="13" t="s">
        <v>33</v>
      </c>
      <c r="AX180" s="13" t="s">
        <v>77</v>
      </c>
      <c r="AY180" s="160" t="s">
        <v>154</v>
      </c>
    </row>
    <row r="181" spans="1:65" s="13" customFormat="1" ht="11.25" x14ac:dyDescent="0.2">
      <c r="B181" s="158"/>
      <c r="D181" s="159" t="s">
        <v>164</v>
      </c>
      <c r="E181" s="160" t="s">
        <v>1</v>
      </c>
      <c r="F181" s="161" t="s">
        <v>652</v>
      </c>
      <c r="H181" s="162">
        <v>4.8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164</v>
      </c>
      <c r="AU181" s="160" t="s">
        <v>86</v>
      </c>
      <c r="AV181" s="13" t="s">
        <v>86</v>
      </c>
      <c r="AW181" s="13" t="s">
        <v>33</v>
      </c>
      <c r="AX181" s="13" t="s">
        <v>77</v>
      </c>
      <c r="AY181" s="160" t="s">
        <v>154</v>
      </c>
    </row>
    <row r="182" spans="1:65" s="14" customFormat="1" ht="11.25" x14ac:dyDescent="0.2">
      <c r="B182" s="167"/>
      <c r="D182" s="159" t="s">
        <v>164</v>
      </c>
      <c r="E182" s="168" t="s">
        <v>1</v>
      </c>
      <c r="F182" s="169" t="s">
        <v>166</v>
      </c>
      <c r="H182" s="170">
        <v>31.2</v>
      </c>
      <c r="I182" s="171"/>
      <c r="L182" s="167"/>
      <c r="M182" s="172"/>
      <c r="N182" s="173"/>
      <c r="O182" s="173"/>
      <c r="P182" s="173"/>
      <c r="Q182" s="173"/>
      <c r="R182" s="173"/>
      <c r="S182" s="173"/>
      <c r="T182" s="174"/>
      <c r="AT182" s="168" t="s">
        <v>164</v>
      </c>
      <c r="AU182" s="168" t="s">
        <v>86</v>
      </c>
      <c r="AV182" s="14" t="s">
        <v>167</v>
      </c>
      <c r="AW182" s="14" t="s">
        <v>33</v>
      </c>
      <c r="AX182" s="14" t="s">
        <v>8</v>
      </c>
      <c r="AY182" s="168" t="s">
        <v>154</v>
      </c>
    </row>
    <row r="183" spans="1:65" s="2" customFormat="1" ht="24.2" customHeight="1" x14ac:dyDescent="0.2">
      <c r="A183" s="32"/>
      <c r="B183" s="144"/>
      <c r="C183" s="145" t="s">
        <v>610</v>
      </c>
      <c r="D183" s="145" t="s">
        <v>157</v>
      </c>
      <c r="E183" s="146" t="s">
        <v>653</v>
      </c>
      <c r="F183" s="147" t="s">
        <v>654</v>
      </c>
      <c r="G183" s="148" t="s">
        <v>273</v>
      </c>
      <c r="H183" s="149">
        <v>13</v>
      </c>
      <c r="I183" s="150"/>
      <c r="J183" s="151">
        <f>ROUND(I183*H183,0)</f>
        <v>0</v>
      </c>
      <c r="K183" s="147" t="s">
        <v>161</v>
      </c>
      <c r="L183" s="33"/>
      <c r="M183" s="152" t="s">
        <v>1</v>
      </c>
      <c r="N183" s="153" t="s">
        <v>42</v>
      </c>
      <c r="O183" s="58"/>
      <c r="P183" s="154">
        <f>O183*H183</f>
        <v>0</v>
      </c>
      <c r="Q183" s="154">
        <v>0.17488799999999999</v>
      </c>
      <c r="R183" s="154">
        <f>Q183*H183</f>
        <v>2.2735439999999998</v>
      </c>
      <c r="S183" s="154">
        <v>0</v>
      </c>
      <c r="T183" s="155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6" t="s">
        <v>162</v>
      </c>
      <c r="AT183" s="156" t="s">
        <v>157</v>
      </c>
      <c r="AU183" s="156" t="s">
        <v>86</v>
      </c>
      <c r="AY183" s="17" t="s">
        <v>154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7" t="s">
        <v>8</v>
      </c>
      <c r="BK183" s="157">
        <f>ROUND(I183*H183,0)</f>
        <v>0</v>
      </c>
      <c r="BL183" s="17" t="s">
        <v>162</v>
      </c>
      <c r="BM183" s="156" t="s">
        <v>655</v>
      </c>
    </row>
    <row r="184" spans="1:65" s="13" customFormat="1" ht="11.25" x14ac:dyDescent="0.2">
      <c r="B184" s="158"/>
      <c r="D184" s="159" t="s">
        <v>164</v>
      </c>
      <c r="E184" s="160" t="s">
        <v>1</v>
      </c>
      <c r="F184" s="161" t="s">
        <v>656</v>
      </c>
      <c r="H184" s="162">
        <v>13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164</v>
      </c>
      <c r="AU184" s="160" t="s">
        <v>86</v>
      </c>
      <c r="AV184" s="13" t="s">
        <v>86</v>
      </c>
      <c r="AW184" s="13" t="s">
        <v>33</v>
      </c>
      <c r="AX184" s="13" t="s">
        <v>8</v>
      </c>
      <c r="AY184" s="160" t="s">
        <v>154</v>
      </c>
    </row>
    <row r="185" spans="1:65" s="2" customFormat="1" ht="24.2" customHeight="1" x14ac:dyDescent="0.2">
      <c r="A185" s="32"/>
      <c r="B185" s="144"/>
      <c r="C185" s="175" t="s">
        <v>614</v>
      </c>
      <c r="D185" s="175" t="s">
        <v>204</v>
      </c>
      <c r="E185" s="176" t="s">
        <v>657</v>
      </c>
      <c r="F185" s="177" t="s">
        <v>658</v>
      </c>
      <c r="G185" s="178" t="s">
        <v>337</v>
      </c>
      <c r="H185" s="179">
        <v>12</v>
      </c>
      <c r="I185" s="180"/>
      <c r="J185" s="181">
        <f>ROUND(I185*H185,0)</f>
        <v>0</v>
      </c>
      <c r="K185" s="177" t="s">
        <v>1</v>
      </c>
      <c r="L185" s="182"/>
      <c r="M185" s="183" t="s">
        <v>1</v>
      </c>
      <c r="N185" s="184" t="s">
        <v>42</v>
      </c>
      <c r="O185" s="58"/>
      <c r="P185" s="154">
        <f>O185*H185</f>
        <v>0</v>
      </c>
      <c r="Q185" s="154">
        <v>2.5000000000000001E-2</v>
      </c>
      <c r="R185" s="154">
        <f>Q185*H185</f>
        <v>0.30000000000000004</v>
      </c>
      <c r="S185" s="154">
        <v>0</v>
      </c>
      <c r="T185" s="155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6" t="s">
        <v>208</v>
      </c>
      <c r="AT185" s="156" t="s">
        <v>204</v>
      </c>
      <c r="AU185" s="156" t="s">
        <v>86</v>
      </c>
      <c r="AY185" s="17" t="s">
        <v>154</v>
      </c>
      <c r="BE185" s="157">
        <f>IF(N185="základní",J185,0)</f>
        <v>0</v>
      </c>
      <c r="BF185" s="157">
        <f>IF(N185="snížená",J185,0)</f>
        <v>0</v>
      </c>
      <c r="BG185" s="157">
        <f>IF(N185="zákl. přenesená",J185,0)</f>
        <v>0</v>
      </c>
      <c r="BH185" s="157">
        <f>IF(N185="sníž. přenesená",J185,0)</f>
        <v>0</v>
      </c>
      <c r="BI185" s="157">
        <f>IF(N185="nulová",J185,0)</f>
        <v>0</v>
      </c>
      <c r="BJ185" s="17" t="s">
        <v>8</v>
      </c>
      <c r="BK185" s="157">
        <f>ROUND(I185*H185,0)</f>
        <v>0</v>
      </c>
      <c r="BL185" s="17" t="s">
        <v>162</v>
      </c>
      <c r="BM185" s="156" t="s">
        <v>659</v>
      </c>
    </row>
    <row r="186" spans="1:65" s="13" customFormat="1" ht="11.25" x14ac:dyDescent="0.2">
      <c r="B186" s="158"/>
      <c r="D186" s="159" t="s">
        <v>164</v>
      </c>
      <c r="E186" s="160" t="s">
        <v>1</v>
      </c>
      <c r="F186" s="161" t="s">
        <v>660</v>
      </c>
      <c r="H186" s="162">
        <v>12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164</v>
      </c>
      <c r="AU186" s="160" t="s">
        <v>86</v>
      </c>
      <c r="AV186" s="13" t="s">
        <v>86</v>
      </c>
      <c r="AW186" s="13" t="s">
        <v>33</v>
      </c>
      <c r="AX186" s="13" t="s">
        <v>8</v>
      </c>
      <c r="AY186" s="160" t="s">
        <v>154</v>
      </c>
    </row>
    <row r="187" spans="1:65" s="12" customFormat="1" ht="22.9" customHeight="1" x14ac:dyDescent="0.2">
      <c r="B187" s="131"/>
      <c r="D187" s="132" t="s">
        <v>76</v>
      </c>
      <c r="E187" s="142" t="s">
        <v>231</v>
      </c>
      <c r="F187" s="142" t="s">
        <v>232</v>
      </c>
      <c r="I187" s="134"/>
      <c r="J187" s="143">
        <f>BK187</f>
        <v>0</v>
      </c>
      <c r="L187" s="131"/>
      <c r="M187" s="136"/>
      <c r="N187" s="137"/>
      <c r="O187" s="137"/>
      <c r="P187" s="138">
        <f>SUM(P188:P191)</f>
        <v>0</v>
      </c>
      <c r="Q187" s="137"/>
      <c r="R187" s="138">
        <f>SUM(R188:R191)</f>
        <v>0</v>
      </c>
      <c r="S187" s="137"/>
      <c r="T187" s="139">
        <f>SUM(T188:T191)</f>
        <v>0</v>
      </c>
      <c r="AR187" s="132" t="s">
        <v>8</v>
      </c>
      <c r="AT187" s="140" t="s">
        <v>76</v>
      </c>
      <c r="AU187" s="140" t="s">
        <v>8</v>
      </c>
      <c r="AY187" s="132" t="s">
        <v>154</v>
      </c>
      <c r="BK187" s="141">
        <f>SUM(BK188:BK191)</f>
        <v>0</v>
      </c>
    </row>
    <row r="188" spans="1:65" s="2" customFormat="1" ht="21.75" customHeight="1" x14ac:dyDescent="0.2">
      <c r="A188" s="32"/>
      <c r="B188" s="144"/>
      <c r="C188" s="145" t="s">
        <v>661</v>
      </c>
      <c r="D188" s="145" t="s">
        <v>157</v>
      </c>
      <c r="E188" s="146" t="s">
        <v>234</v>
      </c>
      <c r="F188" s="147" t="s">
        <v>235</v>
      </c>
      <c r="G188" s="148" t="s">
        <v>200</v>
      </c>
      <c r="H188" s="149">
        <v>95</v>
      </c>
      <c r="I188" s="150"/>
      <c r="J188" s="151">
        <f>ROUND(I188*H188,0)</f>
        <v>0</v>
      </c>
      <c r="K188" s="147" t="s">
        <v>161</v>
      </c>
      <c r="L188" s="33"/>
      <c r="M188" s="152" t="s">
        <v>1</v>
      </c>
      <c r="N188" s="153" t="s">
        <v>42</v>
      </c>
      <c r="O188" s="58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6" t="s">
        <v>162</v>
      </c>
      <c r="AT188" s="156" t="s">
        <v>157</v>
      </c>
      <c r="AU188" s="156" t="s">
        <v>86</v>
      </c>
      <c r="AY188" s="17" t="s">
        <v>154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7" t="s">
        <v>8</v>
      </c>
      <c r="BK188" s="157">
        <f>ROUND(I188*H188,0)</f>
        <v>0</v>
      </c>
      <c r="BL188" s="17" t="s">
        <v>162</v>
      </c>
      <c r="BM188" s="156" t="s">
        <v>236</v>
      </c>
    </row>
    <row r="189" spans="1:65" s="13" customFormat="1" ht="11.25" x14ac:dyDescent="0.2">
      <c r="B189" s="158"/>
      <c r="D189" s="159" t="s">
        <v>164</v>
      </c>
      <c r="E189" s="160" t="s">
        <v>1</v>
      </c>
      <c r="F189" s="161" t="s">
        <v>634</v>
      </c>
      <c r="H189" s="162">
        <v>95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164</v>
      </c>
      <c r="AU189" s="160" t="s">
        <v>86</v>
      </c>
      <c r="AV189" s="13" t="s">
        <v>86</v>
      </c>
      <c r="AW189" s="13" t="s">
        <v>33</v>
      </c>
      <c r="AX189" s="13" t="s">
        <v>8</v>
      </c>
      <c r="AY189" s="160" t="s">
        <v>154</v>
      </c>
    </row>
    <row r="190" spans="1:65" s="2" customFormat="1" ht="24.2" customHeight="1" x14ac:dyDescent="0.2">
      <c r="A190" s="32"/>
      <c r="B190" s="144"/>
      <c r="C190" s="145" t="s">
        <v>662</v>
      </c>
      <c r="D190" s="145" t="s">
        <v>157</v>
      </c>
      <c r="E190" s="146" t="s">
        <v>242</v>
      </c>
      <c r="F190" s="147" t="s">
        <v>243</v>
      </c>
      <c r="G190" s="148" t="s">
        <v>200</v>
      </c>
      <c r="H190" s="149">
        <v>95</v>
      </c>
      <c r="I190" s="150"/>
      <c r="J190" s="151">
        <f>ROUND(I190*H190,0)</f>
        <v>0</v>
      </c>
      <c r="K190" s="147" t="s">
        <v>161</v>
      </c>
      <c r="L190" s="33"/>
      <c r="M190" s="152" t="s">
        <v>1</v>
      </c>
      <c r="N190" s="153" t="s">
        <v>42</v>
      </c>
      <c r="O190" s="58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6" t="s">
        <v>162</v>
      </c>
      <c r="AT190" s="156" t="s">
        <v>157</v>
      </c>
      <c r="AU190" s="156" t="s">
        <v>86</v>
      </c>
      <c r="AY190" s="17" t="s">
        <v>154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7" t="s">
        <v>8</v>
      </c>
      <c r="BK190" s="157">
        <f>ROUND(I190*H190,0)</f>
        <v>0</v>
      </c>
      <c r="BL190" s="17" t="s">
        <v>162</v>
      </c>
      <c r="BM190" s="156" t="s">
        <v>244</v>
      </c>
    </row>
    <row r="191" spans="1:65" s="13" customFormat="1" ht="11.25" x14ac:dyDescent="0.2">
      <c r="B191" s="158"/>
      <c r="D191" s="159" t="s">
        <v>164</v>
      </c>
      <c r="E191" s="160" t="s">
        <v>1</v>
      </c>
      <c r="F191" s="161" t="s">
        <v>634</v>
      </c>
      <c r="H191" s="162">
        <v>95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164</v>
      </c>
      <c r="AU191" s="160" t="s">
        <v>86</v>
      </c>
      <c r="AV191" s="13" t="s">
        <v>86</v>
      </c>
      <c r="AW191" s="13" t="s">
        <v>33</v>
      </c>
      <c r="AX191" s="13" t="s">
        <v>8</v>
      </c>
      <c r="AY191" s="160" t="s">
        <v>154</v>
      </c>
    </row>
    <row r="192" spans="1:65" s="12" customFormat="1" ht="22.9" customHeight="1" x14ac:dyDescent="0.2">
      <c r="B192" s="131"/>
      <c r="D192" s="132" t="s">
        <v>76</v>
      </c>
      <c r="E192" s="142" t="s">
        <v>156</v>
      </c>
      <c r="F192" s="142" t="s">
        <v>245</v>
      </c>
      <c r="I192" s="134"/>
      <c r="J192" s="143">
        <f>BK192</f>
        <v>0</v>
      </c>
      <c r="L192" s="131"/>
      <c r="M192" s="136"/>
      <c r="N192" s="137"/>
      <c r="O192" s="137"/>
      <c r="P192" s="138">
        <f>SUM(P193:P194)</f>
        <v>0</v>
      </c>
      <c r="Q192" s="137"/>
      <c r="R192" s="138">
        <f>SUM(R193:R194)</f>
        <v>4.4412500000000001E-2</v>
      </c>
      <c r="S192" s="137"/>
      <c r="T192" s="139">
        <f>SUM(T193:T194)</f>
        <v>0</v>
      </c>
      <c r="AR192" s="132" t="s">
        <v>8</v>
      </c>
      <c r="AT192" s="140" t="s">
        <v>76</v>
      </c>
      <c r="AU192" s="140" t="s">
        <v>8</v>
      </c>
      <c r="AY192" s="132" t="s">
        <v>154</v>
      </c>
      <c r="BK192" s="141">
        <f>SUM(BK193:BK194)</f>
        <v>0</v>
      </c>
    </row>
    <row r="193" spans="1:65" s="2" customFormat="1" ht="24.2" customHeight="1" x14ac:dyDescent="0.2">
      <c r="A193" s="32"/>
      <c r="B193" s="144"/>
      <c r="C193" s="145" t="s">
        <v>663</v>
      </c>
      <c r="D193" s="145" t="s">
        <v>157</v>
      </c>
      <c r="E193" s="146" t="s">
        <v>247</v>
      </c>
      <c r="F193" s="147" t="s">
        <v>248</v>
      </c>
      <c r="G193" s="148" t="s">
        <v>200</v>
      </c>
      <c r="H193" s="149">
        <v>95</v>
      </c>
      <c r="I193" s="150"/>
      <c r="J193" s="151">
        <f>ROUND(I193*H193,0)</f>
        <v>0</v>
      </c>
      <c r="K193" s="147" t="s">
        <v>161</v>
      </c>
      <c r="L193" s="33"/>
      <c r="M193" s="152" t="s">
        <v>1</v>
      </c>
      <c r="N193" s="153" t="s">
        <v>42</v>
      </c>
      <c r="O193" s="58"/>
      <c r="P193" s="154">
        <f>O193*H193</f>
        <v>0</v>
      </c>
      <c r="Q193" s="154">
        <v>4.6749999999999998E-4</v>
      </c>
      <c r="R193" s="154">
        <f>Q193*H193</f>
        <v>4.4412500000000001E-2</v>
      </c>
      <c r="S193" s="154">
        <v>0</v>
      </c>
      <c r="T193" s="155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6" t="s">
        <v>162</v>
      </c>
      <c r="AT193" s="156" t="s">
        <v>157</v>
      </c>
      <c r="AU193" s="156" t="s">
        <v>86</v>
      </c>
      <c r="AY193" s="17" t="s">
        <v>154</v>
      </c>
      <c r="BE193" s="157">
        <f>IF(N193="základní",J193,0)</f>
        <v>0</v>
      </c>
      <c r="BF193" s="157">
        <f>IF(N193="snížená",J193,0)</f>
        <v>0</v>
      </c>
      <c r="BG193" s="157">
        <f>IF(N193="zákl. přenesená",J193,0)</f>
        <v>0</v>
      </c>
      <c r="BH193" s="157">
        <f>IF(N193="sníž. přenesená",J193,0)</f>
        <v>0</v>
      </c>
      <c r="BI193" s="157">
        <f>IF(N193="nulová",J193,0)</f>
        <v>0</v>
      </c>
      <c r="BJ193" s="17" t="s">
        <v>8</v>
      </c>
      <c r="BK193" s="157">
        <f>ROUND(I193*H193,0)</f>
        <v>0</v>
      </c>
      <c r="BL193" s="17" t="s">
        <v>162</v>
      </c>
      <c r="BM193" s="156" t="s">
        <v>249</v>
      </c>
    </row>
    <row r="194" spans="1:65" s="13" customFormat="1" ht="11.25" x14ac:dyDescent="0.2">
      <c r="B194" s="158"/>
      <c r="D194" s="159" t="s">
        <v>164</v>
      </c>
      <c r="E194" s="160" t="s">
        <v>1</v>
      </c>
      <c r="F194" s="161" t="s">
        <v>634</v>
      </c>
      <c r="H194" s="162">
        <v>95</v>
      </c>
      <c r="I194" s="163"/>
      <c r="L194" s="158"/>
      <c r="M194" s="164"/>
      <c r="N194" s="165"/>
      <c r="O194" s="165"/>
      <c r="P194" s="165"/>
      <c r="Q194" s="165"/>
      <c r="R194" s="165"/>
      <c r="S194" s="165"/>
      <c r="T194" s="166"/>
      <c r="AT194" s="160" t="s">
        <v>164</v>
      </c>
      <c r="AU194" s="160" t="s">
        <v>86</v>
      </c>
      <c r="AV194" s="13" t="s">
        <v>86</v>
      </c>
      <c r="AW194" s="13" t="s">
        <v>33</v>
      </c>
      <c r="AX194" s="13" t="s">
        <v>8</v>
      </c>
      <c r="AY194" s="160" t="s">
        <v>154</v>
      </c>
    </row>
    <row r="195" spans="1:65" s="12" customFormat="1" ht="22.9" customHeight="1" x14ac:dyDescent="0.2">
      <c r="B195" s="131"/>
      <c r="D195" s="132" t="s">
        <v>76</v>
      </c>
      <c r="E195" s="142" t="s">
        <v>250</v>
      </c>
      <c r="F195" s="142" t="s">
        <v>251</v>
      </c>
      <c r="I195" s="134"/>
      <c r="J195" s="143">
        <f>BK195</f>
        <v>0</v>
      </c>
      <c r="L195" s="131"/>
      <c r="M195" s="136"/>
      <c r="N195" s="137"/>
      <c r="O195" s="137"/>
      <c r="P195" s="138">
        <f>P196</f>
        <v>0</v>
      </c>
      <c r="Q195" s="137"/>
      <c r="R195" s="138">
        <f>R196</f>
        <v>0</v>
      </c>
      <c r="S195" s="137"/>
      <c r="T195" s="139">
        <f>T196</f>
        <v>0</v>
      </c>
      <c r="AR195" s="132" t="s">
        <v>8</v>
      </c>
      <c r="AT195" s="140" t="s">
        <v>76</v>
      </c>
      <c r="AU195" s="140" t="s">
        <v>8</v>
      </c>
      <c r="AY195" s="132" t="s">
        <v>154</v>
      </c>
      <c r="BK195" s="141">
        <f>BK196</f>
        <v>0</v>
      </c>
    </row>
    <row r="196" spans="1:65" s="2" customFormat="1" ht="33" customHeight="1" x14ac:dyDescent="0.2">
      <c r="A196" s="32"/>
      <c r="B196" s="144"/>
      <c r="C196" s="145" t="s">
        <v>664</v>
      </c>
      <c r="D196" s="145" t="s">
        <v>157</v>
      </c>
      <c r="E196" s="146" t="s">
        <v>253</v>
      </c>
      <c r="F196" s="147" t="s">
        <v>254</v>
      </c>
      <c r="G196" s="148" t="s">
        <v>192</v>
      </c>
      <c r="H196" s="149">
        <v>86.212999999999994</v>
      </c>
      <c r="I196" s="150"/>
      <c r="J196" s="151">
        <f>ROUND(I196*H196,0)</f>
        <v>0</v>
      </c>
      <c r="K196" s="147" t="s">
        <v>161</v>
      </c>
      <c r="L196" s="33"/>
      <c r="M196" s="185" t="s">
        <v>1</v>
      </c>
      <c r="N196" s="186" t="s">
        <v>42</v>
      </c>
      <c r="O196" s="187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6" t="s">
        <v>162</v>
      </c>
      <c r="AT196" s="156" t="s">
        <v>157</v>
      </c>
      <c r="AU196" s="156" t="s">
        <v>86</v>
      </c>
      <c r="AY196" s="17" t="s">
        <v>154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7" t="s">
        <v>8</v>
      </c>
      <c r="BK196" s="157">
        <f>ROUND(I196*H196,0)</f>
        <v>0</v>
      </c>
      <c r="BL196" s="17" t="s">
        <v>162</v>
      </c>
      <c r="BM196" s="156" t="s">
        <v>255</v>
      </c>
    </row>
    <row r="197" spans="1:65" s="2" customFormat="1" ht="6.95" customHeight="1" x14ac:dyDescent="0.2">
      <c r="A197" s="32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33"/>
      <c r="M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</sheetData>
  <autoFilter ref="C122:K19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0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93</v>
      </c>
      <c r="AZ2" s="93" t="s">
        <v>256</v>
      </c>
      <c r="BA2" s="93" t="s">
        <v>257</v>
      </c>
      <c r="BB2" s="93" t="s">
        <v>1</v>
      </c>
      <c r="BC2" s="93" t="s">
        <v>665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618</v>
      </c>
      <c r="BA3" s="93" t="s">
        <v>619</v>
      </c>
      <c r="BB3" s="93" t="s">
        <v>1</v>
      </c>
      <c r="BC3" s="93" t="s">
        <v>666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118</v>
      </c>
      <c r="BA4" s="93" t="s">
        <v>119</v>
      </c>
      <c r="BB4" s="93" t="s">
        <v>1</v>
      </c>
      <c r="BC4" s="93" t="s">
        <v>574</v>
      </c>
      <c r="BD4" s="93" t="s">
        <v>86</v>
      </c>
    </row>
    <row r="5" spans="1:56" s="1" customFormat="1" ht="6.95" customHeight="1" x14ac:dyDescent="0.2">
      <c r="B5" s="20"/>
      <c r="L5" s="20"/>
      <c r="AZ5" s="93" t="s">
        <v>260</v>
      </c>
      <c r="BA5" s="93" t="s">
        <v>261</v>
      </c>
      <c r="BB5" s="93" t="s">
        <v>1</v>
      </c>
      <c r="BC5" s="93" t="s">
        <v>574</v>
      </c>
      <c r="BD5" s="93" t="s">
        <v>86</v>
      </c>
    </row>
    <row r="6" spans="1:56" s="1" customFormat="1" ht="12" customHeight="1" x14ac:dyDescent="0.2">
      <c r="B6" s="20"/>
      <c r="D6" s="27" t="s">
        <v>17</v>
      </c>
      <c r="L6" s="20"/>
      <c r="AZ6" s="93" t="s">
        <v>121</v>
      </c>
      <c r="BA6" s="93" t="s">
        <v>122</v>
      </c>
      <c r="BB6" s="93" t="s">
        <v>1</v>
      </c>
      <c r="BC6" s="93" t="s">
        <v>442</v>
      </c>
      <c r="BD6" s="93" t="s">
        <v>86</v>
      </c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  <c r="AZ7" s="93" t="s">
        <v>125</v>
      </c>
      <c r="BA7" s="93" t="s">
        <v>126</v>
      </c>
      <c r="BB7" s="93" t="s">
        <v>1</v>
      </c>
      <c r="BC7" s="93" t="s">
        <v>442</v>
      </c>
      <c r="BD7" s="93" t="s">
        <v>86</v>
      </c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667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ROUND(J124,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ROUND((SUM(BE124:BE349)),  0)</f>
        <v>0</v>
      </c>
      <c r="G33" s="32"/>
      <c r="H33" s="32"/>
      <c r="I33" s="101">
        <v>0.21</v>
      </c>
      <c r="J33" s="100">
        <f>ROUND(((SUM(BE124:BE349))*I33),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ROUND((SUM(BF124:BF349)),  0)</f>
        <v>0</v>
      </c>
      <c r="G34" s="32"/>
      <c r="H34" s="32"/>
      <c r="I34" s="101">
        <v>0.12</v>
      </c>
      <c r="J34" s="100">
        <f>ROUND(((SUM(BF124:BF349))*I34),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ROUND((SUM(BG124:BG349)),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ROUND((SUM(BH124:BH349)),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ROUND((SUM(BI124:BI349)),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22 - II.etapa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899999999999999" customHeight="1" x14ac:dyDescent="0.2">
      <c r="B99" s="117"/>
      <c r="D99" s="118" t="s">
        <v>264</v>
      </c>
      <c r="E99" s="119"/>
      <c r="F99" s="119"/>
      <c r="G99" s="119"/>
      <c r="H99" s="119"/>
      <c r="I99" s="119"/>
      <c r="J99" s="120">
        <f>J277</f>
        <v>0</v>
      </c>
      <c r="L99" s="117"/>
    </row>
    <row r="100" spans="1:31" s="10" customFormat="1" ht="19.899999999999999" customHeight="1" x14ac:dyDescent="0.2">
      <c r="B100" s="117"/>
      <c r="D100" s="118" t="s">
        <v>668</v>
      </c>
      <c r="E100" s="119"/>
      <c r="F100" s="119"/>
      <c r="G100" s="119"/>
      <c r="H100" s="119"/>
      <c r="I100" s="119"/>
      <c r="J100" s="120">
        <f>J313</f>
        <v>0</v>
      </c>
      <c r="L100" s="117"/>
    </row>
    <row r="101" spans="1:31" s="10" customFormat="1" ht="19.899999999999999" customHeight="1" x14ac:dyDescent="0.2">
      <c r="B101" s="117"/>
      <c r="D101" s="118" t="s">
        <v>137</v>
      </c>
      <c r="E101" s="119"/>
      <c r="F101" s="119"/>
      <c r="G101" s="119"/>
      <c r="H101" s="119"/>
      <c r="I101" s="119"/>
      <c r="J101" s="120">
        <f>J326</f>
        <v>0</v>
      </c>
      <c r="L101" s="117"/>
    </row>
    <row r="102" spans="1:31" s="10" customFormat="1" ht="19.899999999999999" customHeight="1" x14ac:dyDescent="0.2">
      <c r="B102" s="117"/>
      <c r="D102" s="118" t="s">
        <v>138</v>
      </c>
      <c r="E102" s="119"/>
      <c r="F102" s="119"/>
      <c r="G102" s="119"/>
      <c r="H102" s="119"/>
      <c r="I102" s="119"/>
      <c r="J102" s="120">
        <f>J342</f>
        <v>0</v>
      </c>
      <c r="L102" s="117"/>
    </row>
    <row r="103" spans="1:31" s="9" customFormat="1" ht="24.95" customHeight="1" x14ac:dyDescent="0.2">
      <c r="B103" s="113"/>
      <c r="D103" s="114" t="s">
        <v>265</v>
      </c>
      <c r="E103" s="115"/>
      <c r="F103" s="115"/>
      <c r="G103" s="115"/>
      <c r="H103" s="115"/>
      <c r="I103" s="115"/>
      <c r="J103" s="116">
        <f>J344</f>
        <v>0</v>
      </c>
      <c r="L103" s="113"/>
    </row>
    <row r="104" spans="1:31" s="10" customFormat="1" ht="19.899999999999999" customHeight="1" x14ac:dyDescent="0.2">
      <c r="B104" s="117"/>
      <c r="D104" s="118" t="s">
        <v>266</v>
      </c>
      <c r="E104" s="119"/>
      <c r="F104" s="119"/>
      <c r="G104" s="119"/>
      <c r="H104" s="119"/>
      <c r="I104" s="119"/>
      <c r="J104" s="120">
        <f>J345</f>
        <v>0</v>
      </c>
      <c r="L104" s="117"/>
    </row>
    <row r="105" spans="1:31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 x14ac:dyDescent="0.2">
      <c r="A111" s="32"/>
      <c r="B111" s="33"/>
      <c r="C111" s="21" t="s">
        <v>139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17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48" t="str">
        <f>E7</f>
        <v>Sanace skalního svahu u stadionů v Trutnově</v>
      </c>
      <c r="F114" s="249"/>
      <c r="G114" s="249"/>
      <c r="H114" s="249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127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 x14ac:dyDescent="0.2">
      <c r="A116" s="32"/>
      <c r="B116" s="33"/>
      <c r="C116" s="32"/>
      <c r="D116" s="32"/>
      <c r="E116" s="213" t="str">
        <f>E9</f>
        <v>22 - II.etapa - uznatelné náklady</v>
      </c>
      <c r="F116" s="250"/>
      <c r="G116" s="250"/>
      <c r="H116" s="25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 x14ac:dyDescent="0.2">
      <c r="A118" s="32"/>
      <c r="B118" s="33"/>
      <c r="C118" s="27" t="s">
        <v>21</v>
      </c>
      <c r="D118" s="32"/>
      <c r="E118" s="32"/>
      <c r="F118" s="25" t="str">
        <f>F12</f>
        <v>Trutnov</v>
      </c>
      <c r="G118" s="32"/>
      <c r="H118" s="32"/>
      <c r="I118" s="27" t="s">
        <v>23</v>
      </c>
      <c r="J118" s="55" t="str">
        <f>IF(J12="","",J12)</f>
        <v>11. 7. 2025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 x14ac:dyDescent="0.2">
      <c r="A120" s="32"/>
      <c r="B120" s="33"/>
      <c r="C120" s="27" t="s">
        <v>25</v>
      </c>
      <c r="D120" s="32"/>
      <c r="E120" s="32"/>
      <c r="F120" s="25" t="str">
        <f>E15</f>
        <v>Město Trutnov, Slovanské nám. 165, Trutnov</v>
      </c>
      <c r="G120" s="32"/>
      <c r="H120" s="32"/>
      <c r="I120" s="27" t="s">
        <v>31</v>
      </c>
      <c r="J120" s="30" t="str">
        <f>E21</f>
        <v>ing. Jan Chaloupský, U hřiště 639, Trutnov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 x14ac:dyDescent="0.2">
      <c r="A121" s="32"/>
      <c r="B121" s="33"/>
      <c r="C121" s="27" t="s">
        <v>29</v>
      </c>
      <c r="D121" s="32"/>
      <c r="E121" s="32"/>
      <c r="F121" s="25" t="str">
        <f>IF(E18="","",E18)</f>
        <v>Vyplň údaj</v>
      </c>
      <c r="G121" s="32"/>
      <c r="H121" s="32"/>
      <c r="I121" s="27" t="s">
        <v>34</v>
      </c>
      <c r="J121" s="30" t="str">
        <f>E24</f>
        <v>ing. V. Švehla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 x14ac:dyDescent="0.2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 x14ac:dyDescent="0.2">
      <c r="A123" s="121"/>
      <c r="B123" s="122"/>
      <c r="C123" s="123" t="s">
        <v>140</v>
      </c>
      <c r="D123" s="124" t="s">
        <v>62</v>
      </c>
      <c r="E123" s="124" t="s">
        <v>58</v>
      </c>
      <c r="F123" s="124" t="s">
        <v>59</v>
      </c>
      <c r="G123" s="124" t="s">
        <v>141</v>
      </c>
      <c r="H123" s="124" t="s">
        <v>142</v>
      </c>
      <c r="I123" s="124" t="s">
        <v>143</v>
      </c>
      <c r="J123" s="124" t="s">
        <v>131</v>
      </c>
      <c r="K123" s="125" t="s">
        <v>144</v>
      </c>
      <c r="L123" s="126"/>
      <c r="M123" s="62" t="s">
        <v>1</v>
      </c>
      <c r="N123" s="63" t="s">
        <v>41</v>
      </c>
      <c r="O123" s="63" t="s">
        <v>145</v>
      </c>
      <c r="P123" s="63" t="s">
        <v>146</v>
      </c>
      <c r="Q123" s="63" t="s">
        <v>147</v>
      </c>
      <c r="R123" s="63" t="s">
        <v>148</v>
      </c>
      <c r="S123" s="63" t="s">
        <v>149</v>
      </c>
      <c r="T123" s="64" t="s">
        <v>150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 x14ac:dyDescent="0.25">
      <c r="A124" s="32"/>
      <c r="B124" s="33"/>
      <c r="C124" s="69" t="s">
        <v>151</v>
      </c>
      <c r="D124" s="32"/>
      <c r="E124" s="32"/>
      <c r="F124" s="32"/>
      <c r="G124" s="32"/>
      <c r="H124" s="32"/>
      <c r="I124" s="32"/>
      <c r="J124" s="127">
        <f>BK124</f>
        <v>0</v>
      </c>
      <c r="K124" s="32"/>
      <c r="L124" s="33"/>
      <c r="M124" s="65"/>
      <c r="N124" s="56"/>
      <c r="O124" s="66"/>
      <c r="P124" s="128">
        <f>P125+P344</f>
        <v>0</v>
      </c>
      <c r="Q124" s="66"/>
      <c r="R124" s="128">
        <f>R125+R344</f>
        <v>124.5021997997503</v>
      </c>
      <c r="S124" s="66"/>
      <c r="T124" s="129">
        <f>T125+T344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76</v>
      </c>
      <c r="AU124" s="17" t="s">
        <v>133</v>
      </c>
      <c r="BK124" s="130">
        <f>BK125+BK344</f>
        <v>0</v>
      </c>
    </row>
    <row r="125" spans="1:65" s="12" customFormat="1" ht="25.9" customHeight="1" x14ac:dyDescent="0.2">
      <c r="B125" s="131"/>
      <c r="D125" s="132" t="s">
        <v>76</v>
      </c>
      <c r="E125" s="133" t="s">
        <v>152</v>
      </c>
      <c r="F125" s="133" t="s">
        <v>153</v>
      </c>
      <c r="I125" s="134"/>
      <c r="J125" s="135">
        <f>BK125</f>
        <v>0</v>
      </c>
      <c r="L125" s="131"/>
      <c r="M125" s="136"/>
      <c r="N125" s="137"/>
      <c r="O125" s="137"/>
      <c r="P125" s="138">
        <f>P126+P277+P313+P326+P342</f>
        <v>0</v>
      </c>
      <c r="Q125" s="137"/>
      <c r="R125" s="138">
        <f>R126+R277+R313+R326+R342</f>
        <v>124.4987800717503</v>
      </c>
      <c r="S125" s="137"/>
      <c r="T125" s="139">
        <f>T126+T277+T313+T326+T342</f>
        <v>0</v>
      </c>
      <c r="AR125" s="132" t="s">
        <v>8</v>
      </c>
      <c r="AT125" s="140" t="s">
        <v>76</v>
      </c>
      <c r="AU125" s="140" t="s">
        <v>77</v>
      </c>
      <c r="AY125" s="132" t="s">
        <v>154</v>
      </c>
      <c r="BK125" s="141">
        <f>BK126+BK277+BK313+BK326+BK342</f>
        <v>0</v>
      </c>
    </row>
    <row r="126" spans="1:65" s="12" customFormat="1" ht="22.9" customHeight="1" x14ac:dyDescent="0.2">
      <c r="B126" s="131"/>
      <c r="D126" s="132" t="s">
        <v>76</v>
      </c>
      <c r="E126" s="142" t="s">
        <v>8</v>
      </c>
      <c r="F126" s="142" t="s">
        <v>155</v>
      </c>
      <c r="I126" s="134"/>
      <c r="J126" s="143">
        <f>BK126</f>
        <v>0</v>
      </c>
      <c r="L126" s="131"/>
      <c r="M126" s="136"/>
      <c r="N126" s="137"/>
      <c r="O126" s="137"/>
      <c r="P126" s="138">
        <f>SUM(P127:P276)</f>
        <v>0</v>
      </c>
      <c r="Q126" s="137"/>
      <c r="R126" s="138">
        <f>SUM(R127:R276)</f>
        <v>10.196199999999999</v>
      </c>
      <c r="S126" s="137"/>
      <c r="T126" s="139">
        <f>SUM(T127:T276)</f>
        <v>0</v>
      </c>
      <c r="AR126" s="132" t="s">
        <v>8</v>
      </c>
      <c r="AT126" s="140" t="s">
        <v>76</v>
      </c>
      <c r="AU126" s="140" t="s">
        <v>8</v>
      </c>
      <c r="AY126" s="132" t="s">
        <v>154</v>
      </c>
      <c r="BK126" s="141">
        <f>SUM(BK127:BK276)</f>
        <v>0</v>
      </c>
    </row>
    <row r="127" spans="1:65" s="2" customFormat="1" ht="33" customHeight="1" x14ac:dyDescent="0.2">
      <c r="A127" s="32"/>
      <c r="B127" s="144"/>
      <c r="C127" s="145" t="s">
        <v>8</v>
      </c>
      <c r="D127" s="145" t="s">
        <v>157</v>
      </c>
      <c r="E127" s="146" t="s">
        <v>267</v>
      </c>
      <c r="F127" s="147" t="s">
        <v>268</v>
      </c>
      <c r="G127" s="148" t="s">
        <v>200</v>
      </c>
      <c r="H127" s="149">
        <v>50</v>
      </c>
      <c r="I127" s="150"/>
      <c r="J127" s="151">
        <f>ROUND(I127*H127,0)</f>
        <v>0</v>
      </c>
      <c r="K127" s="147" t="s">
        <v>161</v>
      </c>
      <c r="L127" s="33"/>
      <c r="M127" s="152" t="s">
        <v>1</v>
      </c>
      <c r="N127" s="153" t="s">
        <v>42</v>
      </c>
      <c r="O127" s="58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6" t="s">
        <v>162</v>
      </c>
      <c r="AT127" s="156" t="s">
        <v>157</v>
      </c>
      <c r="AU127" s="156" t="s">
        <v>86</v>
      </c>
      <c r="AY127" s="17" t="s">
        <v>154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7" t="s">
        <v>8</v>
      </c>
      <c r="BK127" s="157">
        <f>ROUND(I127*H127,0)</f>
        <v>0</v>
      </c>
      <c r="BL127" s="17" t="s">
        <v>162</v>
      </c>
      <c r="BM127" s="156" t="s">
        <v>269</v>
      </c>
    </row>
    <row r="128" spans="1:65" s="13" customFormat="1" ht="11.25" x14ac:dyDescent="0.2">
      <c r="B128" s="158"/>
      <c r="D128" s="159" t="s">
        <v>164</v>
      </c>
      <c r="E128" s="160" t="s">
        <v>1</v>
      </c>
      <c r="F128" s="161" t="s">
        <v>669</v>
      </c>
      <c r="H128" s="162">
        <v>50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164</v>
      </c>
      <c r="AU128" s="160" t="s">
        <v>86</v>
      </c>
      <c r="AV128" s="13" t="s">
        <v>86</v>
      </c>
      <c r="AW128" s="13" t="s">
        <v>33</v>
      </c>
      <c r="AX128" s="13" t="s">
        <v>8</v>
      </c>
      <c r="AY128" s="160" t="s">
        <v>154</v>
      </c>
    </row>
    <row r="129" spans="1:65" s="2" customFormat="1" ht="24.2" customHeight="1" x14ac:dyDescent="0.2">
      <c r="A129" s="32"/>
      <c r="B129" s="144"/>
      <c r="C129" s="145" t="s">
        <v>86</v>
      </c>
      <c r="D129" s="145" t="s">
        <v>157</v>
      </c>
      <c r="E129" s="146" t="s">
        <v>670</v>
      </c>
      <c r="F129" s="147" t="s">
        <v>671</v>
      </c>
      <c r="G129" s="148" t="s">
        <v>273</v>
      </c>
      <c r="H129" s="149">
        <v>2</v>
      </c>
      <c r="I129" s="150"/>
      <c r="J129" s="151">
        <f t="shared" ref="J129:J134" si="0"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 t="shared" ref="P129:P134" si="1">O129*H129</f>
        <v>0</v>
      </c>
      <c r="Q129" s="154">
        <v>0</v>
      </c>
      <c r="R129" s="154">
        <f t="shared" ref="R129:R134" si="2">Q129*H129</f>
        <v>0</v>
      </c>
      <c r="S129" s="154">
        <v>0</v>
      </c>
      <c r="T129" s="155">
        <f t="shared" ref="T129:T134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162</v>
      </c>
      <c r="AT129" s="156" t="s">
        <v>157</v>
      </c>
      <c r="AU129" s="156" t="s">
        <v>86</v>
      </c>
      <c r="AY129" s="17" t="s">
        <v>154</v>
      </c>
      <c r="BE129" s="157">
        <f t="shared" ref="BE129:BE134" si="4">IF(N129="základní",J129,0)</f>
        <v>0</v>
      </c>
      <c r="BF129" s="157">
        <f t="shared" ref="BF129:BF134" si="5">IF(N129="snížená",J129,0)</f>
        <v>0</v>
      </c>
      <c r="BG129" s="157">
        <f t="shared" ref="BG129:BG134" si="6">IF(N129="zákl. přenesená",J129,0)</f>
        <v>0</v>
      </c>
      <c r="BH129" s="157">
        <f t="shared" ref="BH129:BH134" si="7">IF(N129="sníž. přenesená",J129,0)</f>
        <v>0</v>
      </c>
      <c r="BI129" s="157">
        <f t="shared" ref="BI129:BI134" si="8">IF(N129="nulová",J129,0)</f>
        <v>0</v>
      </c>
      <c r="BJ129" s="17" t="s">
        <v>8</v>
      </c>
      <c r="BK129" s="157">
        <f t="shared" ref="BK129:BK134" si="9">ROUND(I129*H129,0)</f>
        <v>0</v>
      </c>
      <c r="BL129" s="17" t="s">
        <v>162</v>
      </c>
      <c r="BM129" s="156" t="s">
        <v>672</v>
      </c>
    </row>
    <row r="130" spans="1:65" s="2" customFormat="1" ht="24.2" customHeight="1" x14ac:dyDescent="0.2">
      <c r="A130" s="32"/>
      <c r="B130" s="144"/>
      <c r="C130" s="145" t="s">
        <v>167</v>
      </c>
      <c r="D130" s="145" t="s">
        <v>157</v>
      </c>
      <c r="E130" s="146" t="s">
        <v>271</v>
      </c>
      <c r="F130" s="147" t="s">
        <v>272</v>
      </c>
      <c r="G130" s="148" t="s">
        <v>273</v>
      </c>
      <c r="H130" s="149">
        <v>4</v>
      </c>
      <c r="I130" s="150"/>
      <c r="J130" s="151">
        <f t="shared" si="0"/>
        <v>0</v>
      </c>
      <c r="K130" s="147" t="s">
        <v>161</v>
      </c>
      <c r="L130" s="33"/>
      <c r="M130" s="152" t="s">
        <v>1</v>
      </c>
      <c r="N130" s="153" t="s">
        <v>42</v>
      </c>
      <c r="O130" s="58"/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6" t="s">
        <v>162</v>
      </c>
      <c r="AT130" s="156" t="s">
        <v>157</v>
      </c>
      <c r="AU130" s="156" t="s">
        <v>86</v>
      </c>
      <c r="AY130" s="17" t="s">
        <v>154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</v>
      </c>
      <c r="BK130" s="157">
        <f t="shared" si="9"/>
        <v>0</v>
      </c>
      <c r="BL130" s="17" t="s">
        <v>162</v>
      </c>
      <c r="BM130" s="156" t="s">
        <v>673</v>
      </c>
    </row>
    <row r="131" spans="1:65" s="2" customFormat="1" ht="24.2" customHeight="1" x14ac:dyDescent="0.2">
      <c r="A131" s="32"/>
      <c r="B131" s="144"/>
      <c r="C131" s="145" t="s">
        <v>162</v>
      </c>
      <c r="D131" s="145" t="s">
        <v>157</v>
      </c>
      <c r="E131" s="146" t="s">
        <v>275</v>
      </c>
      <c r="F131" s="147" t="s">
        <v>276</v>
      </c>
      <c r="G131" s="148" t="s">
        <v>273</v>
      </c>
      <c r="H131" s="149">
        <v>5</v>
      </c>
      <c r="I131" s="150"/>
      <c r="J131" s="151">
        <f t="shared" si="0"/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162</v>
      </c>
      <c r="AT131" s="156" t="s">
        <v>157</v>
      </c>
      <c r="AU131" s="156" t="s">
        <v>86</v>
      </c>
      <c r="AY131" s="17" t="s">
        <v>154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</v>
      </c>
      <c r="BK131" s="157">
        <f t="shared" si="9"/>
        <v>0</v>
      </c>
      <c r="BL131" s="17" t="s">
        <v>162</v>
      </c>
      <c r="BM131" s="156" t="s">
        <v>674</v>
      </c>
    </row>
    <row r="132" spans="1:65" s="2" customFormat="1" ht="24.2" customHeight="1" x14ac:dyDescent="0.2">
      <c r="A132" s="32"/>
      <c r="B132" s="144"/>
      <c r="C132" s="145" t="s">
        <v>231</v>
      </c>
      <c r="D132" s="145" t="s">
        <v>157</v>
      </c>
      <c r="E132" s="146" t="s">
        <v>278</v>
      </c>
      <c r="F132" s="147" t="s">
        <v>279</v>
      </c>
      <c r="G132" s="148" t="s">
        <v>273</v>
      </c>
      <c r="H132" s="149">
        <v>1</v>
      </c>
      <c r="I132" s="150"/>
      <c r="J132" s="151">
        <f t="shared" si="0"/>
        <v>0</v>
      </c>
      <c r="K132" s="147" t="s">
        <v>161</v>
      </c>
      <c r="L132" s="33"/>
      <c r="M132" s="152" t="s">
        <v>1</v>
      </c>
      <c r="N132" s="153" t="s">
        <v>42</v>
      </c>
      <c r="O132" s="58"/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6" t="s">
        <v>162</v>
      </c>
      <c r="AT132" s="156" t="s">
        <v>157</v>
      </c>
      <c r="AU132" s="156" t="s">
        <v>86</v>
      </c>
      <c r="AY132" s="17" t="s">
        <v>154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</v>
      </c>
      <c r="BK132" s="157">
        <f t="shared" si="9"/>
        <v>0</v>
      </c>
      <c r="BL132" s="17" t="s">
        <v>162</v>
      </c>
      <c r="BM132" s="156" t="s">
        <v>675</v>
      </c>
    </row>
    <row r="133" spans="1:65" s="2" customFormat="1" ht="24.2" customHeight="1" x14ac:dyDescent="0.2">
      <c r="A133" s="32"/>
      <c r="B133" s="144"/>
      <c r="C133" s="145" t="s">
        <v>286</v>
      </c>
      <c r="D133" s="145" t="s">
        <v>157</v>
      </c>
      <c r="E133" s="146" t="s">
        <v>676</v>
      </c>
      <c r="F133" s="147" t="s">
        <v>677</v>
      </c>
      <c r="G133" s="148" t="s">
        <v>273</v>
      </c>
      <c r="H133" s="149">
        <v>2</v>
      </c>
      <c r="I133" s="150"/>
      <c r="J133" s="151">
        <f t="shared" si="0"/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162</v>
      </c>
      <c r="AT133" s="156" t="s">
        <v>157</v>
      </c>
      <c r="AU133" s="156" t="s">
        <v>86</v>
      </c>
      <c r="AY133" s="17" t="s">
        <v>154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</v>
      </c>
      <c r="BK133" s="157">
        <f t="shared" si="9"/>
        <v>0</v>
      </c>
      <c r="BL133" s="17" t="s">
        <v>162</v>
      </c>
      <c r="BM133" s="156" t="s">
        <v>678</v>
      </c>
    </row>
    <row r="134" spans="1:65" s="2" customFormat="1" ht="24.2" customHeight="1" x14ac:dyDescent="0.2">
      <c r="A134" s="32"/>
      <c r="B134" s="144"/>
      <c r="C134" s="145" t="s">
        <v>290</v>
      </c>
      <c r="D134" s="145" t="s">
        <v>157</v>
      </c>
      <c r="E134" s="146" t="s">
        <v>281</v>
      </c>
      <c r="F134" s="147" t="s">
        <v>282</v>
      </c>
      <c r="G134" s="148" t="s">
        <v>200</v>
      </c>
      <c r="H134" s="149">
        <v>400</v>
      </c>
      <c r="I134" s="150"/>
      <c r="J134" s="151">
        <f t="shared" si="0"/>
        <v>0</v>
      </c>
      <c r="K134" s="147" t="s">
        <v>161</v>
      </c>
      <c r="L134" s="33"/>
      <c r="M134" s="152" t="s">
        <v>1</v>
      </c>
      <c r="N134" s="153" t="s">
        <v>42</v>
      </c>
      <c r="O134" s="58"/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6" t="s">
        <v>162</v>
      </c>
      <c r="AT134" s="156" t="s">
        <v>157</v>
      </c>
      <c r="AU134" s="156" t="s">
        <v>86</v>
      </c>
      <c r="AY134" s="17" t="s">
        <v>154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</v>
      </c>
      <c r="BK134" s="157">
        <f t="shared" si="9"/>
        <v>0</v>
      </c>
      <c r="BL134" s="17" t="s">
        <v>162</v>
      </c>
      <c r="BM134" s="156" t="s">
        <v>283</v>
      </c>
    </row>
    <row r="135" spans="1:65" s="13" customFormat="1" ht="11.25" x14ac:dyDescent="0.2">
      <c r="B135" s="158"/>
      <c r="D135" s="159" t="s">
        <v>164</v>
      </c>
      <c r="E135" s="160" t="s">
        <v>1</v>
      </c>
      <c r="F135" s="161" t="s">
        <v>679</v>
      </c>
      <c r="H135" s="162">
        <v>350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164</v>
      </c>
      <c r="AU135" s="160" t="s">
        <v>86</v>
      </c>
      <c r="AV135" s="13" t="s">
        <v>86</v>
      </c>
      <c r="AW135" s="13" t="s">
        <v>33</v>
      </c>
      <c r="AX135" s="13" t="s">
        <v>77</v>
      </c>
      <c r="AY135" s="160" t="s">
        <v>154</v>
      </c>
    </row>
    <row r="136" spans="1:65" s="13" customFormat="1" ht="11.25" x14ac:dyDescent="0.2">
      <c r="B136" s="158"/>
      <c r="D136" s="159" t="s">
        <v>164</v>
      </c>
      <c r="E136" s="160" t="s">
        <v>1</v>
      </c>
      <c r="F136" s="161" t="s">
        <v>680</v>
      </c>
      <c r="H136" s="162">
        <v>50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164</v>
      </c>
      <c r="AU136" s="160" t="s">
        <v>86</v>
      </c>
      <c r="AV136" s="13" t="s">
        <v>86</v>
      </c>
      <c r="AW136" s="13" t="s">
        <v>33</v>
      </c>
      <c r="AX136" s="13" t="s">
        <v>77</v>
      </c>
      <c r="AY136" s="160" t="s">
        <v>154</v>
      </c>
    </row>
    <row r="137" spans="1:65" s="14" customFormat="1" ht="11.25" x14ac:dyDescent="0.2">
      <c r="B137" s="167"/>
      <c r="D137" s="159" t="s">
        <v>164</v>
      </c>
      <c r="E137" s="168" t="s">
        <v>1</v>
      </c>
      <c r="F137" s="169" t="s">
        <v>166</v>
      </c>
      <c r="H137" s="170">
        <v>400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164</v>
      </c>
      <c r="AU137" s="168" t="s">
        <v>86</v>
      </c>
      <c r="AV137" s="14" t="s">
        <v>167</v>
      </c>
      <c r="AW137" s="14" t="s">
        <v>33</v>
      </c>
      <c r="AX137" s="14" t="s">
        <v>8</v>
      </c>
      <c r="AY137" s="168" t="s">
        <v>154</v>
      </c>
    </row>
    <row r="138" spans="1:65" s="2" customFormat="1" ht="33" customHeight="1" x14ac:dyDescent="0.2">
      <c r="A138" s="32"/>
      <c r="B138" s="144"/>
      <c r="C138" s="145" t="s">
        <v>208</v>
      </c>
      <c r="D138" s="145" t="s">
        <v>157</v>
      </c>
      <c r="E138" s="146" t="s">
        <v>681</v>
      </c>
      <c r="F138" s="147" t="s">
        <v>682</v>
      </c>
      <c r="G138" s="148" t="s">
        <v>273</v>
      </c>
      <c r="H138" s="149">
        <v>2</v>
      </c>
      <c r="I138" s="150"/>
      <c r="J138" s="151">
        <f t="shared" ref="J138:J143" si="10">ROUND(I138*H138,0)</f>
        <v>0</v>
      </c>
      <c r="K138" s="147" t="s">
        <v>161</v>
      </c>
      <c r="L138" s="33"/>
      <c r="M138" s="152" t="s">
        <v>1</v>
      </c>
      <c r="N138" s="153" t="s">
        <v>42</v>
      </c>
      <c r="O138" s="58"/>
      <c r="P138" s="154">
        <f t="shared" ref="P138:P143" si="11">O138*H138</f>
        <v>0</v>
      </c>
      <c r="Q138" s="154">
        <v>0</v>
      </c>
      <c r="R138" s="154">
        <f t="shared" ref="R138:R143" si="12">Q138*H138</f>
        <v>0</v>
      </c>
      <c r="S138" s="154">
        <v>0</v>
      </c>
      <c r="T138" s="155">
        <f t="shared" ref="T138:T143" si="1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6" t="s">
        <v>162</v>
      </c>
      <c r="AT138" s="156" t="s">
        <v>157</v>
      </c>
      <c r="AU138" s="156" t="s">
        <v>86</v>
      </c>
      <c r="AY138" s="17" t="s">
        <v>154</v>
      </c>
      <c r="BE138" s="157">
        <f t="shared" ref="BE138:BE143" si="14">IF(N138="základní",J138,0)</f>
        <v>0</v>
      </c>
      <c r="BF138" s="157">
        <f t="shared" ref="BF138:BF143" si="15">IF(N138="snížená",J138,0)</f>
        <v>0</v>
      </c>
      <c r="BG138" s="157">
        <f t="shared" ref="BG138:BG143" si="16">IF(N138="zákl. přenesená",J138,0)</f>
        <v>0</v>
      </c>
      <c r="BH138" s="157">
        <f t="shared" ref="BH138:BH143" si="17">IF(N138="sníž. přenesená",J138,0)</f>
        <v>0</v>
      </c>
      <c r="BI138" s="157">
        <f t="shared" ref="BI138:BI143" si="18">IF(N138="nulová",J138,0)</f>
        <v>0</v>
      </c>
      <c r="BJ138" s="17" t="s">
        <v>8</v>
      </c>
      <c r="BK138" s="157">
        <f t="shared" ref="BK138:BK143" si="19">ROUND(I138*H138,0)</f>
        <v>0</v>
      </c>
      <c r="BL138" s="17" t="s">
        <v>162</v>
      </c>
      <c r="BM138" s="156" t="s">
        <v>683</v>
      </c>
    </row>
    <row r="139" spans="1:65" s="2" customFormat="1" ht="33" customHeight="1" x14ac:dyDescent="0.2">
      <c r="A139" s="32"/>
      <c r="B139" s="144"/>
      <c r="C139" s="145" t="s">
        <v>156</v>
      </c>
      <c r="D139" s="145" t="s">
        <v>157</v>
      </c>
      <c r="E139" s="146" t="s">
        <v>287</v>
      </c>
      <c r="F139" s="147" t="s">
        <v>288</v>
      </c>
      <c r="G139" s="148" t="s">
        <v>273</v>
      </c>
      <c r="H139" s="149">
        <v>4</v>
      </c>
      <c r="I139" s="150"/>
      <c r="J139" s="151">
        <f t="shared" si="10"/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162</v>
      </c>
      <c r="AT139" s="156" t="s">
        <v>157</v>
      </c>
      <c r="AU139" s="156" t="s">
        <v>86</v>
      </c>
      <c r="AY139" s="17" t="s">
        <v>154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7" t="s">
        <v>8</v>
      </c>
      <c r="BK139" s="157">
        <f t="shared" si="19"/>
        <v>0</v>
      </c>
      <c r="BL139" s="17" t="s">
        <v>162</v>
      </c>
      <c r="BM139" s="156" t="s">
        <v>684</v>
      </c>
    </row>
    <row r="140" spans="1:65" s="2" customFormat="1" ht="33" customHeight="1" x14ac:dyDescent="0.2">
      <c r="A140" s="32"/>
      <c r="B140" s="144"/>
      <c r="C140" s="145" t="s">
        <v>168</v>
      </c>
      <c r="D140" s="145" t="s">
        <v>157</v>
      </c>
      <c r="E140" s="146" t="s">
        <v>291</v>
      </c>
      <c r="F140" s="147" t="s">
        <v>292</v>
      </c>
      <c r="G140" s="148" t="s">
        <v>273</v>
      </c>
      <c r="H140" s="149">
        <v>5</v>
      </c>
      <c r="I140" s="150"/>
      <c r="J140" s="151">
        <f t="shared" si="10"/>
        <v>0</v>
      </c>
      <c r="K140" s="147" t="s">
        <v>161</v>
      </c>
      <c r="L140" s="33"/>
      <c r="M140" s="152" t="s">
        <v>1</v>
      </c>
      <c r="N140" s="153" t="s">
        <v>42</v>
      </c>
      <c r="O140" s="58"/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6" t="s">
        <v>162</v>
      </c>
      <c r="AT140" s="156" t="s">
        <v>157</v>
      </c>
      <c r="AU140" s="156" t="s">
        <v>86</v>
      </c>
      <c r="AY140" s="17" t="s">
        <v>154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8</v>
      </c>
      <c r="BK140" s="157">
        <f t="shared" si="19"/>
        <v>0</v>
      </c>
      <c r="BL140" s="17" t="s">
        <v>162</v>
      </c>
      <c r="BM140" s="156" t="s">
        <v>685</v>
      </c>
    </row>
    <row r="141" spans="1:65" s="2" customFormat="1" ht="33" customHeight="1" x14ac:dyDescent="0.2">
      <c r="A141" s="32"/>
      <c r="B141" s="144"/>
      <c r="C141" s="145" t="s">
        <v>82</v>
      </c>
      <c r="D141" s="145" t="s">
        <v>157</v>
      </c>
      <c r="E141" s="146" t="s">
        <v>294</v>
      </c>
      <c r="F141" s="147" t="s">
        <v>295</v>
      </c>
      <c r="G141" s="148" t="s">
        <v>273</v>
      </c>
      <c r="H141" s="149">
        <v>1</v>
      </c>
      <c r="I141" s="150"/>
      <c r="J141" s="151">
        <f t="shared" si="10"/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162</v>
      </c>
      <c r="AT141" s="156" t="s">
        <v>157</v>
      </c>
      <c r="AU141" s="156" t="s">
        <v>86</v>
      </c>
      <c r="AY141" s="17" t="s">
        <v>154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</v>
      </c>
      <c r="BK141" s="157">
        <f t="shared" si="19"/>
        <v>0</v>
      </c>
      <c r="BL141" s="17" t="s">
        <v>162</v>
      </c>
      <c r="BM141" s="156" t="s">
        <v>686</v>
      </c>
    </row>
    <row r="142" spans="1:65" s="2" customFormat="1" ht="33" customHeight="1" x14ac:dyDescent="0.2">
      <c r="A142" s="32"/>
      <c r="B142" s="144"/>
      <c r="C142" s="145" t="s">
        <v>9</v>
      </c>
      <c r="D142" s="145" t="s">
        <v>157</v>
      </c>
      <c r="E142" s="146" t="s">
        <v>687</v>
      </c>
      <c r="F142" s="147" t="s">
        <v>688</v>
      </c>
      <c r="G142" s="148" t="s">
        <v>273</v>
      </c>
      <c r="H142" s="149">
        <v>2</v>
      </c>
      <c r="I142" s="150"/>
      <c r="J142" s="151">
        <f t="shared" si="10"/>
        <v>0</v>
      </c>
      <c r="K142" s="147" t="s">
        <v>161</v>
      </c>
      <c r="L142" s="33"/>
      <c r="M142" s="152" t="s">
        <v>1</v>
      </c>
      <c r="N142" s="153" t="s">
        <v>42</v>
      </c>
      <c r="O142" s="58"/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6" t="s">
        <v>162</v>
      </c>
      <c r="AT142" s="156" t="s">
        <v>157</v>
      </c>
      <c r="AU142" s="156" t="s">
        <v>86</v>
      </c>
      <c r="AY142" s="17" t="s">
        <v>154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</v>
      </c>
      <c r="BK142" s="157">
        <f t="shared" si="19"/>
        <v>0</v>
      </c>
      <c r="BL142" s="17" t="s">
        <v>162</v>
      </c>
      <c r="BM142" s="156" t="s">
        <v>689</v>
      </c>
    </row>
    <row r="143" spans="1:65" s="2" customFormat="1" ht="24.2" customHeight="1" x14ac:dyDescent="0.2">
      <c r="A143" s="32"/>
      <c r="B143" s="144"/>
      <c r="C143" s="145" t="s">
        <v>303</v>
      </c>
      <c r="D143" s="145" t="s">
        <v>157</v>
      </c>
      <c r="E143" s="146" t="s">
        <v>158</v>
      </c>
      <c r="F143" s="147" t="s">
        <v>159</v>
      </c>
      <c r="G143" s="148" t="s">
        <v>160</v>
      </c>
      <c r="H143" s="149">
        <v>80</v>
      </c>
      <c r="I143" s="150"/>
      <c r="J143" s="151">
        <f t="shared" si="10"/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162</v>
      </c>
      <c r="AT143" s="156" t="s">
        <v>157</v>
      </c>
      <c r="AU143" s="156" t="s">
        <v>86</v>
      </c>
      <c r="AY143" s="17" t="s">
        <v>154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8</v>
      </c>
      <c r="BK143" s="157">
        <f t="shared" si="19"/>
        <v>0</v>
      </c>
      <c r="BL143" s="17" t="s">
        <v>162</v>
      </c>
      <c r="BM143" s="156" t="s">
        <v>163</v>
      </c>
    </row>
    <row r="144" spans="1:65" s="13" customFormat="1" ht="11.25" x14ac:dyDescent="0.2">
      <c r="B144" s="158"/>
      <c r="D144" s="159" t="s">
        <v>164</v>
      </c>
      <c r="E144" s="160" t="s">
        <v>1</v>
      </c>
      <c r="F144" s="161" t="s">
        <v>690</v>
      </c>
      <c r="H144" s="162">
        <v>80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164</v>
      </c>
      <c r="AU144" s="160" t="s">
        <v>86</v>
      </c>
      <c r="AV144" s="13" t="s">
        <v>86</v>
      </c>
      <c r="AW144" s="13" t="s">
        <v>33</v>
      </c>
      <c r="AX144" s="13" t="s">
        <v>77</v>
      </c>
      <c r="AY144" s="160" t="s">
        <v>154</v>
      </c>
    </row>
    <row r="145" spans="1:65" s="14" customFormat="1" ht="11.25" x14ac:dyDescent="0.2">
      <c r="B145" s="167"/>
      <c r="D145" s="159" t="s">
        <v>164</v>
      </c>
      <c r="E145" s="168" t="s">
        <v>118</v>
      </c>
      <c r="F145" s="169" t="s">
        <v>166</v>
      </c>
      <c r="H145" s="170">
        <v>80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164</v>
      </c>
      <c r="AU145" s="168" t="s">
        <v>86</v>
      </c>
      <c r="AV145" s="14" t="s">
        <v>167</v>
      </c>
      <c r="AW145" s="14" t="s">
        <v>33</v>
      </c>
      <c r="AX145" s="14" t="s">
        <v>8</v>
      </c>
      <c r="AY145" s="168" t="s">
        <v>154</v>
      </c>
    </row>
    <row r="146" spans="1:65" s="2" customFormat="1" ht="33" customHeight="1" x14ac:dyDescent="0.2">
      <c r="A146" s="32"/>
      <c r="B146" s="144"/>
      <c r="C146" s="145" t="s">
        <v>310</v>
      </c>
      <c r="D146" s="145" t="s">
        <v>157</v>
      </c>
      <c r="E146" s="146" t="s">
        <v>169</v>
      </c>
      <c r="F146" s="147" t="s">
        <v>170</v>
      </c>
      <c r="G146" s="148" t="s">
        <v>160</v>
      </c>
      <c r="H146" s="149">
        <v>38</v>
      </c>
      <c r="I146" s="150"/>
      <c r="J146" s="151">
        <f>ROUND(I146*H146,0)</f>
        <v>0</v>
      </c>
      <c r="K146" s="147" t="s">
        <v>161</v>
      </c>
      <c r="L146" s="33"/>
      <c r="M146" s="152" t="s">
        <v>1</v>
      </c>
      <c r="N146" s="153" t="s">
        <v>42</v>
      </c>
      <c r="O146" s="58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6" t="s">
        <v>162</v>
      </c>
      <c r="AT146" s="156" t="s">
        <v>157</v>
      </c>
      <c r="AU146" s="156" t="s">
        <v>86</v>
      </c>
      <c r="AY146" s="17" t="s">
        <v>154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7" t="s">
        <v>8</v>
      </c>
      <c r="BK146" s="157">
        <f>ROUND(I146*H146,0)</f>
        <v>0</v>
      </c>
      <c r="BL146" s="17" t="s">
        <v>162</v>
      </c>
      <c r="BM146" s="156" t="s">
        <v>171</v>
      </c>
    </row>
    <row r="147" spans="1:65" s="13" customFormat="1" ht="22.5" x14ac:dyDescent="0.2">
      <c r="B147" s="158"/>
      <c r="D147" s="159" t="s">
        <v>164</v>
      </c>
      <c r="E147" s="160" t="s">
        <v>1</v>
      </c>
      <c r="F147" s="161" t="s">
        <v>691</v>
      </c>
      <c r="H147" s="162">
        <v>38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164</v>
      </c>
      <c r="AU147" s="160" t="s">
        <v>86</v>
      </c>
      <c r="AV147" s="13" t="s">
        <v>86</v>
      </c>
      <c r="AW147" s="13" t="s">
        <v>33</v>
      </c>
      <c r="AX147" s="13" t="s">
        <v>77</v>
      </c>
      <c r="AY147" s="160" t="s">
        <v>154</v>
      </c>
    </row>
    <row r="148" spans="1:65" s="14" customFormat="1" ht="11.25" x14ac:dyDescent="0.2">
      <c r="B148" s="167"/>
      <c r="D148" s="159" t="s">
        <v>164</v>
      </c>
      <c r="E148" s="168" t="s">
        <v>121</v>
      </c>
      <c r="F148" s="169" t="s">
        <v>166</v>
      </c>
      <c r="H148" s="170">
        <v>38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164</v>
      </c>
      <c r="AU148" s="168" t="s">
        <v>86</v>
      </c>
      <c r="AV148" s="14" t="s">
        <v>167</v>
      </c>
      <c r="AW148" s="14" t="s">
        <v>33</v>
      </c>
      <c r="AX148" s="14" t="s">
        <v>8</v>
      </c>
      <c r="AY148" s="168" t="s">
        <v>154</v>
      </c>
    </row>
    <row r="149" spans="1:65" s="2" customFormat="1" ht="24.2" customHeight="1" x14ac:dyDescent="0.2">
      <c r="A149" s="32"/>
      <c r="B149" s="144"/>
      <c r="C149" s="145" t="s">
        <v>315</v>
      </c>
      <c r="D149" s="145" t="s">
        <v>157</v>
      </c>
      <c r="E149" s="146" t="s">
        <v>299</v>
      </c>
      <c r="F149" s="147" t="s">
        <v>300</v>
      </c>
      <c r="G149" s="148" t="s">
        <v>160</v>
      </c>
      <c r="H149" s="149">
        <v>80</v>
      </c>
      <c r="I149" s="150"/>
      <c r="J149" s="151">
        <f>ROUND(I149*H149,0)</f>
        <v>0</v>
      </c>
      <c r="K149" s="147" t="s">
        <v>161</v>
      </c>
      <c r="L149" s="33"/>
      <c r="M149" s="152" t="s">
        <v>1</v>
      </c>
      <c r="N149" s="153" t="s">
        <v>42</v>
      </c>
      <c r="O149" s="58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6" t="s">
        <v>162</v>
      </c>
      <c r="AT149" s="156" t="s">
        <v>157</v>
      </c>
      <c r="AU149" s="156" t="s">
        <v>86</v>
      </c>
      <c r="AY149" s="17" t="s">
        <v>154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7" t="s">
        <v>8</v>
      </c>
      <c r="BK149" s="157">
        <f>ROUND(I149*H149,0)</f>
        <v>0</v>
      </c>
      <c r="BL149" s="17" t="s">
        <v>162</v>
      </c>
      <c r="BM149" s="156" t="s">
        <v>301</v>
      </c>
    </row>
    <row r="150" spans="1:65" s="13" customFormat="1" ht="11.25" x14ac:dyDescent="0.2">
      <c r="B150" s="158"/>
      <c r="D150" s="159" t="s">
        <v>164</v>
      </c>
      <c r="E150" s="160" t="s">
        <v>1</v>
      </c>
      <c r="F150" s="161" t="s">
        <v>690</v>
      </c>
      <c r="H150" s="162">
        <v>80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164</v>
      </c>
      <c r="AU150" s="160" t="s">
        <v>86</v>
      </c>
      <c r="AV150" s="13" t="s">
        <v>86</v>
      </c>
      <c r="AW150" s="13" t="s">
        <v>33</v>
      </c>
      <c r="AX150" s="13" t="s">
        <v>77</v>
      </c>
      <c r="AY150" s="160" t="s">
        <v>154</v>
      </c>
    </row>
    <row r="151" spans="1:65" s="14" customFormat="1" ht="11.25" x14ac:dyDescent="0.2">
      <c r="B151" s="167"/>
      <c r="D151" s="159" t="s">
        <v>164</v>
      </c>
      <c r="E151" s="168" t="s">
        <v>260</v>
      </c>
      <c r="F151" s="169" t="s">
        <v>166</v>
      </c>
      <c r="H151" s="170">
        <v>80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164</v>
      </c>
      <c r="AU151" s="168" t="s">
        <v>86</v>
      </c>
      <c r="AV151" s="14" t="s">
        <v>167</v>
      </c>
      <c r="AW151" s="14" t="s">
        <v>33</v>
      </c>
      <c r="AX151" s="14" t="s">
        <v>8</v>
      </c>
      <c r="AY151" s="168" t="s">
        <v>154</v>
      </c>
    </row>
    <row r="152" spans="1:65" s="2" customFormat="1" ht="33" customHeight="1" x14ac:dyDescent="0.2">
      <c r="A152" s="32"/>
      <c r="B152" s="144"/>
      <c r="C152" s="145" t="s">
        <v>320</v>
      </c>
      <c r="D152" s="145" t="s">
        <v>157</v>
      </c>
      <c r="E152" s="146" t="s">
        <v>173</v>
      </c>
      <c r="F152" s="147" t="s">
        <v>174</v>
      </c>
      <c r="G152" s="148" t="s">
        <v>160</v>
      </c>
      <c r="H152" s="149">
        <v>38</v>
      </c>
      <c r="I152" s="150"/>
      <c r="J152" s="151">
        <f>ROUND(I152*H152,0)</f>
        <v>0</v>
      </c>
      <c r="K152" s="147" t="s">
        <v>161</v>
      </c>
      <c r="L152" s="33"/>
      <c r="M152" s="152" t="s">
        <v>1</v>
      </c>
      <c r="N152" s="153" t="s">
        <v>42</v>
      </c>
      <c r="O152" s="58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6" t="s">
        <v>162</v>
      </c>
      <c r="AT152" s="156" t="s">
        <v>157</v>
      </c>
      <c r="AU152" s="156" t="s">
        <v>86</v>
      </c>
      <c r="AY152" s="17" t="s">
        <v>154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7" t="s">
        <v>8</v>
      </c>
      <c r="BK152" s="157">
        <f>ROUND(I152*H152,0)</f>
        <v>0</v>
      </c>
      <c r="BL152" s="17" t="s">
        <v>162</v>
      </c>
      <c r="BM152" s="156" t="s">
        <v>175</v>
      </c>
    </row>
    <row r="153" spans="1:65" s="13" customFormat="1" ht="22.5" x14ac:dyDescent="0.2">
      <c r="B153" s="158"/>
      <c r="D153" s="159" t="s">
        <v>164</v>
      </c>
      <c r="E153" s="160" t="s">
        <v>1</v>
      </c>
      <c r="F153" s="161" t="s">
        <v>692</v>
      </c>
      <c r="H153" s="162">
        <v>38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164</v>
      </c>
      <c r="AU153" s="160" t="s">
        <v>86</v>
      </c>
      <c r="AV153" s="13" t="s">
        <v>86</v>
      </c>
      <c r="AW153" s="13" t="s">
        <v>33</v>
      </c>
      <c r="AX153" s="13" t="s">
        <v>77</v>
      </c>
      <c r="AY153" s="160" t="s">
        <v>154</v>
      </c>
    </row>
    <row r="154" spans="1:65" s="14" customFormat="1" ht="11.25" x14ac:dyDescent="0.2">
      <c r="B154" s="167"/>
      <c r="D154" s="159" t="s">
        <v>164</v>
      </c>
      <c r="E154" s="168" t="s">
        <v>125</v>
      </c>
      <c r="F154" s="169" t="s">
        <v>166</v>
      </c>
      <c r="H154" s="170">
        <v>38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164</v>
      </c>
      <c r="AU154" s="168" t="s">
        <v>86</v>
      </c>
      <c r="AV154" s="14" t="s">
        <v>167</v>
      </c>
      <c r="AW154" s="14" t="s">
        <v>33</v>
      </c>
      <c r="AX154" s="14" t="s">
        <v>8</v>
      </c>
      <c r="AY154" s="168" t="s">
        <v>154</v>
      </c>
    </row>
    <row r="155" spans="1:65" s="2" customFormat="1" ht="24.2" customHeight="1" x14ac:dyDescent="0.2">
      <c r="A155" s="32"/>
      <c r="B155" s="144"/>
      <c r="C155" s="145" t="s">
        <v>325</v>
      </c>
      <c r="D155" s="145" t="s">
        <v>157</v>
      </c>
      <c r="E155" s="146" t="s">
        <v>304</v>
      </c>
      <c r="F155" s="147" t="s">
        <v>305</v>
      </c>
      <c r="G155" s="148" t="s">
        <v>160</v>
      </c>
      <c r="H155" s="149">
        <v>44.54</v>
      </c>
      <c r="I155" s="150"/>
      <c r="J155" s="151">
        <f>ROUND(I155*H155,0)</f>
        <v>0</v>
      </c>
      <c r="K155" s="147" t="s">
        <v>161</v>
      </c>
      <c r="L155" s="33"/>
      <c r="M155" s="152" t="s">
        <v>1</v>
      </c>
      <c r="N155" s="153" t="s">
        <v>42</v>
      </c>
      <c r="O155" s="58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6" t="s">
        <v>162</v>
      </c>
      <c r="AT155" s="156" t="s">
        <v>157</v>
      </c>
      <c r="AU155" s="156" t="s">
        <v>86</v>
      </c>
      <c r="AY155" s="17" t="s">
        <v>154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7" t="s">
        <v>8</v>
      </c>
      <c r="BK155" s="157">
        <f>ROUND(I155*H155,0)</f>
        <v>0</v>
      </c>
      <c r="BL155" s="17" t="s">
        <v>162</v>
      </c>
      <c r="BM155" s="156" t="s">
        <v>306</v>
      </c>
    </row>
    <row r="156" spans="1:65" s="13" customFormat="1" ht="22.5" x14ac:dyDescent="0.2">
      <c r="B156" s="158"/>
      <c r="D156" s="159" t="s">
        <v>164</v>
      </c>
      <c r="E156" s="160" t="s">
        <v>1</v>
      </c>
      <c r="F156" s="161" t="s">
        <v>693</v>
      </c>
      <c r="H156" s="162">
        <v>14.04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164</v>
      </c>
      <c r="AU156" s="160" t="s">
        <v>86</v>
      </c>
      <c r="AV156" s="13" t="s">
        <v>86</v>
      </c>
      <c r="AW156" s="13" t="s">
        <v>33</v>
      </c>
      <c r="AX156" s="13" t="s">
        <v>77</v>
      </c>
      <c r="AY156" s="160" t="s">
        <v>154</v>
      </c>
    </row>
    <row r="157" spans="1:65" s="13" customFormat="1" ht="22.5" x14ac:dyDescent="0.2">
      <c r="B157" s="158"/>
      <c r="D157" s="159" t="s">
        <v>164</v>
      </c>
      <c r="E157" s="160" t="s">
        <v>1</v>
      </c>
      <c r="F157" s="161" t="s">
        <v>694</v>
      </c>
      <c r="H157" s="162">
        <v>10.5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164</v>
      </c>
      <c r="AU157" s="160" t="s">
        <v>86</v>
      </c>
      <c r="AV157" s="13" t="s">
        <v>86</v>
      </c>
      <c r="AW157" s="13" t="s">
        <v>33</v>
      </c>
      <c r="AX157" s="13" t="s">
        <v>77</v>
      </c>
      <c r="AY157" s="160" t="s">
        <v>154</v>
      </c>
    </row>
    <row r="158" spans="1:65" s="13" customFormat="1" ht="11.25" x14ac:dyDescent="0.2">
      <c r="B158" s="158"/>
      <c r="D158" s="159" t="s">
        <v>164</v>
      </c>
      <c r="E158" s="160" t="s">
        <v>1</v>
      </c>
      <c r="F158" s="161" t="s">
        <v>695</v>
      </c>
      <c r="H158" s="162">
        <v>20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164</v>
      </c>
      <c r="AU158" s="160" t="s">
        <v>86</v>
      </c>
      <c r="AV158" s="13" t="s">
        <v>86</v>
      </c>
      <c r="AW158" s="13" t="s">
        <v>33</v>
      </c>
      <c r="AX158" s="13" t="s">
        <v>77</v>
      </c>
      <c r="AY158" s="160" t="s">
        <v>154</v>
      </c>
    </row>
    <row r="159" spans="1:65" s="14" customFormat="1" ht="11.25" x14ac:dyDescent="0.2">
      <c r="B159" s="167"/>
      <c r="D159" s="159" t="s">
        <v>164</v>
      </c>
      <c r="E159" s="168" t="s">
        <v>256</v>
      </c>
      <c r="F159" s="169" t="s">
        <v>166</v>
      </c>
      <c r="H159" s="170">
        <v>44.54</v>
      </c>
      <c r="I159" s="171"/>
      <c r="L159" s="167"/>
      <c r="M159" s="172"/>
      <c r="N159" s="173"/>
      <c r="O159" s="173"/>
      <c r="P159" s="173"/>
      <c r="Q159" s="173"/>
      <c r="R159" s="173"/>
      <c r="S159" s="173"/>
      <c r="T159" s="174"/>
      <c r="AT159" s="168" t="s">
        <v>164</v>
      </c>
      <c r="AU159" s="168" t="s">
        <v>86</v>
      </c>
      <c r="AV159" s="14" t="s">
        <v>167</v>
      </c>
      <c r="AW159" s="14" t="s">
        <v>33</v>
      </c>
      <c r="AX159" s="14" t="s">
        <v>8</v>
      </c>
      <c r="AY159" s="168" t="s">
        <v>154</v>
      </c>
    </row>
    <row r="160" spans="1:65" s="2" customFormat="1" ht="24.2" customHeight="1" x14ac:dyDescent="0.2">
      <c r="A160" s="32"/>
      <c r="B160" s="144"/>
      <c r="C160" s="145" t="s">
        <v>330</v>
      </c>
      <c r="D160" s="145" t="s">
        <v>157</v>
      </c>
      <c r="E160" s="146" t="s">
        <v>311</v>
      </c>
      <c r="F160" s="147" t="s">
        <v>312</v>
      </c>
      <c r="G160" s="148" t="s">
        <v>200</v>
      </c>
      <c r="H160" s="149">
        <v>250</v>
      </c>
      <c r="I160" s="150"/>
      <c r="J160" s="151">
        <f>ROUND(I160*H160,0)</f>
        <v>0</v>
      </c>
      <c r="K160" s="147" t="s">
        <v>161</v>
      </c>
      <c r="L160" s="33"/>
      <c r="M160" s="152" t="s">
        <v>1</v>
      </c>
      <c r="N160" s="153" t="s">
        <v>42</v>
      </c>
      <c r="O160" s="58"/>
      <c r="P160" s="154">
        <f>O160*H160</f>
        <v>0</v>
      </c>
      <c r="Q160" s="154">
        <v>2.0000000000000001E-4</v>
      </c>
      <c r="R160" s="154">
        <f>Q160*H160</f>
        <v>0.05</v>
      </c>
      <c r="S160" s="154">
        <v>0</v>
      </c>
      <c r="T160" s="155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6" t="s">
        <v>162</v>
      </c>
      <c r="AT160" s="156" t="s">
        <v>157</v>
      </c>
      <c r="AU160" s="156" t="s">
        <v>86</v>
      </c>
      <c r="AY160" s="17" t="s">
        <v>154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7" t="s">
        <v>8</v>
      </c>
      <c r="BK160" s="157">
        <f>ROUND(I160*H160,0)</f>
        <v>0</v>
      </c>
      <c r="BL160" s="17" t="s">
        <v>162</v>
      </c>
      <c r="BM160" s="156" t="s">
        <v>313</v>
      </c>
    </row>
    <row r="161" spans="1:65" s="13" customFormat="1" ht="11.25" x14ac:dyDescent="0.2">
      <c r="B161" s="158"/>
      <c r="D161" s="159" t="s">
        <v>164</v>
      </c>
      <c r="E161" s="160" t="s">
        <v>1</v>
      </c>
      <c r="F161" s="161" t="s">
        <v>696</v>
      </c>
      <c r="H161" s="162">
        <v>250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164</v>
      </c>
      <c r="AU161" s="160" t="s">
        <v>86</v>
      </c>
      <c r="AV161" s="13" t="s">
        <v>86</v>
      </c>
      <c r="AW161" s="13" t="s">
        <v>33</v>
      </c>
      <c r="AX161" s="13" t="s">
        <v>8</v>
      </c>
      <c r="AY161" s="160" t="s">
        <v>154</v>
      </c>
    </row>
    <row r="162" spans="1:65" s="2" customFormat="1" ht="16.5" customHeight="1" x14ac:dyDescent="0.2">
      <c r="A162" s="32"/>
      <c r="B162" s="144"/>
      <c r="C162" s="175" t="s">
        <v>334</v>
      </c>
      <c r="D162" s="175" t="s">
        <v>204</v>
      </c>
      <c r="E162" s="176" t="s">
        <v>316</v>
      </c>
      <c r="F162" s="177" t="s">
        <v>317</v>
      </c>
      <c r="G162" s="178" t="s">
        <v>200</v>
      </c>
      <c r="H162" s="179">
        <v>300</v>
      </c>
      <c r="I162" s="180"/>
      <c r="J162" s="181">
        <f>ROUND(I162*H162,0)</f>
        <v>0</v>
      </c>
      <c r="K162" s="177" t="s">
        <v>1</v>
      </c>
      <c r="L162" s="182"/>
      <c r="M162" s="183" t="s">
        <v>1</v>
      </c>
      <c r="N162" s="184" t="s">
        <v>42</v>
      </c>
      <c r="O162" s="58"/>
      <c r="P162" s="154">
        <f>O162*H162</f>
        <v>0</v>
      </c>
      <c r="Q162" s="154">
        <v>3.2000000000000003E-4</v>
      </c>
      <c r="R162" s="154">
        <f>Q162*H162</f>
        <v>9.6000000000000002E-2</v>
      </c>
      <c r="S162" s="154">
        <v>0</v>
      </c>
      <c r="T162" s="155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6" t="s">
        <v>208</v>
      </c>
      <c r="AT162" s="156" t="s">
        <v>204</v>
      </c>
      <c r="AU162" s="156" t="s">
        <v>86</v>
      </c>
      <c r="AY162" s="17" t="s">
        <v>154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7" t="s">
        <v>8</v>
      </c>
      <c r="BK162" s="157">
        <f>ROUND(I162*H162,0)</f>
        <v>0</v>
      </c>
      <c r="BL162" s="17" t="s">
        <v>162</v>
      </c>
      <c r="BM162" s="156" t="s">
        <v>318</v>
      </c>
    </row>
    <row r="163" spans="1:65" s="13" customFormat="1" ht="11.25" x14ac:dyDescent="0.2">
      <c r="B163" s="158"/>
      <c r="D163" s="159" t="s">
        <v>164</v>
      </c>
      <c r="E163" s="160" t="s">
        <v>1</v>
      </c>
      <c r="F163" s="161" t="s">
        <v>697</v>
      </c>
      <c r="H163" s="162">
        <v>300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164</v>
      </c>
      <c r="AU163" s="160" t="s">
        <v>86</v>
      </c>
      <c r="AV163" s="13" t="s">
        <v>86</v>
      </c>
      <c r="AW163" s="13" t="s">
        <v>33</v>
      </c>
      <c r="AX163" s="13" t="s">
        <v>8</v>
      </c>
      <c r="AY163" s="160" t="s">
        <v>154</v>
      </c>
    </row>
    <row r="164" spans="1:65" s="2" customFormat="1" ht="24.2" customHeight="1" x14ac:dyDescent="0.2">
      <c r="A164" s="32"/>
      <c r="B164" s="144"/>
      <c r="C164" s="145" t="s">
        <v>340</v>
      </c>
      <c r="D164" s="145" t="s">
        <v>157</v>
      </c>
      <c r="E164" s="146" t="s">
        <v>321</v>
      </c>
      <c r="F164" s="147" t="s">
        <v>322</v>
      </c>
      <c r="G164" s="148" t="s">
        <v>200</v>
      </c>
      <c r="H164" s="149">
        <v>117</v>
      </c>
      <c r="I164" s="150"/>
      <c r="J164" s="151">
        <f>ROUND(I164*H164,0)</f>
        <v>0</v>
      </c>
      <c r="K164" s="147" t="s">
        <v>161</v>
      </c>
      <c r="L164" s="33"/>
      <c r="M164" s="152" t="s">
        <v>1</v>
      </c>
      <c r="N164" s="153" t="s">
        <v>42</v>
      </c>
      <c r="O164" s="58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6" t="s">
        <v>162</v>
      </c>
      <c r="AT164" s="156" t="s">
        <v>157</v>
      </c>
      <c r="AU164" s="156" t="s">
        <v>86</v>
      </c>
      <c r="AY164" s="17" t="s">
        <v>154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7" t="s">
        <v>8</v>
      </c>
      <c r="BK164" s="157">
        <f>ROUND(I164*H164,0)</f>
        <v>0</v>
      </c>
      <c r="BL164" s="17" t="s">
        <v>162</v>
      </c>
      <c r="BM164" s="156" t="s">
        <v>323</v>
      </c>
    </row>
    <row r="165" spans="1:65" s="13" customFormat="1" ht="11.25" x14ac:dyDescent="0.2">
      <c r="B165" s="158"/>
      <c r="D165" s="159" t="s">
        <v>164</v>
      </c>
      <c r="E165" s="160" t="s">
        <v>1</v>
      </c>
      <c r="F165" s="161" t="s">
        <v>698</v>
      </c>
      <c r="H165" s="162">
        <v>117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164</v>
      </c>
      <c r="AU165" s="160" t="s">
        <v>86</v>
      </c>
      <c r="AV165" s="13" t="s">
        <v>86</v>
      </c>
      <c r="AW165" s="13" t="s">
        <v>33</v>
      </c>
      <c r="AX165" s="13" t="s">
        <v>8</v>
      </c>
      <c r="AY165" s="160" t="s">
        <v>154</v>
      </c>
    </row>
    <row r="166" spans="1:65" s="2" customFormat="1" ht="24.2" customHeight="1" x14ac:dyDescent="0.2">
      <c r="A166" s="32"/>
      <c r="B166" s="144"/>
      <c r="C166" s="145" t="s">
        <v>7</v>
      </c>
      <c r="D166" s="145" t="s">
        <v>157</v>
      </c>
      <c r="E166" s="146" t="s">
        <v>326</v>
      </c>
      <c r="F166" s="147" t="s">
        <v>327</v>
      </c>
      <c r="G166" s="148" t="s">
        <v>160</v>
      </c>
      <c r="H166" s="149">
        <v>35</v>
      </c>
      <c r="I166" s="150"/>
      <c r="J166" s="151">
        <f>ROUND(I166*H166,0)</f>
        <v>0</v>
      </c>
      <c r="K166" s="147" t="s">
        <v>161</v>
      </c>
      <c r="L166" s="33"/>
      <c r="M166" s="152" t="s">
        <v>1</v>
      </c>
      <c r="N166" s="153" t="s">
        <v>42</v>
      </c>
      <c r="O166" s="58"/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6" t="s">
        <v>162</v>
      </c>
      <c r="AT166" s="156" t="s">
        <v>157</v>
      </c>
      <c r="AU166" s="156" t="s">
        <v>86</v>
      </c>
      <c r="AY166" s="17" t="s">
        <v>154</v>
      </c>
      <c r="BE166" s="157">
        <f>IF(N166="základní",J166,0)</f>
        <v>0</v>
      </c>
      <c r="BF166" s="157">
        <f>IF(N166="snížená",J166,0)</f>
        <v>0</v>
      </c>
      <c r="BG166" s="157">
        <f>IF(N166="zákl. přenesená",J166,0)</f>
        <v>0</v>
      </c>
      <c r="BH166" s="157">
        <f>IF(N166="sníž. přenesená",J166,0)</f>
        <v>0</v>
      </c>
      <c r="BI166" s="157">
        <f>IF(N166="nulová",J166,0)</f>
        <v>0</v>
      </c>
      <c r="BJ166" s="17" t="s">
        <v>8</v>
      </c>
      <c r="BK166" s="157">
        <f>ROUND(I166*H166,0)</f>
        <v>0</v>
      </c>
      <c r="BL166" s="17" t="s">
        <v>162</v>
      </c>
      <c r="BM166" s="156" t="s">
        <v>328</v>
      </c>
    </row>
    <row r="167" spans="1:65" s="13" customFormat="1" ht="11.25" x14ac:dyDescent="0.2">
      <c r="B167" s="158"/>
      <c r="D167" s="159" t="s">
        <v>164</v>
      </c>
      <c r="E167" s="160" t="s">
        <v>1</v>
      </c>
      <c r="F167" s="161" t="s">
        <v>699</v>
      </c>
      <c r="H167" s="162">
        <v>35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164</v>
      </c>
      <c r="AU167" s="160" t="s">
        <v>86</v>
      </c>
      <c r="AV167" s="13" t="s">
        <v>86</v>
      </c>
      <c r="AW167" s="13" t="s">
        <v>33</v>
      </c>
      <c r="AX167" s="13" t="s">
        <v>8</v>
      </c>
      <c r="AY167" s="160" t="s">
        <v>154</v>
      </c>
    </row>
    <row r="168" spans="1:65" s="2" customFormat="1" ht="24.2" customHeight="1" x14ac:dyDescent="0.2">
      <c r="A168" s="32"/>
      <c r="B168" s="144"/>
      <c r="C168" s="145" t="s">
        <v>91</v>
      </c>
      <c r="D168" s="145" t="s">
        <v>157</v>
      </c>
      <c r="E168" s="146" t="s">
        <v>331</v>
      </c>
      <c r="F168" s="147" t="s">
        <v>332</v>
      </c>
      <c r="G168" s="148" t="s">
        <v>160</v>
      </c>
      <c r="H168" s="149">
        <v>35</v>
      </c>
      <c r="I168" s="150"/>
      <c r="J168" s="151">
        <f>ROUND(I168*H168,0)</f>
        <v>0</v>
      </c>
      <c r="K168" s="147" t="s">
        <v>161</v>
      </c>
      <c r="L168" s="33"/>
      <c r="M168" s="152" t="s">
        <v>1</v>
      </c>
      <c r="N168" s="153" t="s">
        <v>42</v>
      </c>
      <c r="O168" s="58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6" t="s">
        <v>162</v>
      </c>
      <c r="AT168" s="156" t="s">
        <v>157</v>
      </c>
      <c r="AU168" s="156" t="s">
        <v>86</v>
      </c>
      <c r="AY168" s="17" t="s">
        <v>154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7" t="s">
        <v>8</v>
      </c>
      <c r="BK168" s="157">
        <f>ROUND(I168*H168,0)</f>
        <v>0</v>
      </c>
      <c r="BL168" s="17" t="s">
        <v>162</v>
      </c>
      <c r="BM168" s="156" t="s">
        <v>700</v>
      </c>
    </row>
    <row r="169" spans="1:65" s="13" customFormat="1" ht="11.25" x14ac:dyDescent="0.2">
      <c r="B169" s="158"/>
      <c r="D169" s="159" t="s">
        <v>164</v>
      </c>
      <c r="E169" s="160" t="s">
        <v>1</v>
      </c>
      <c r="F169" s="161" t="s">
        <v>699</v>
      </c>
      <c r="H169" s="162">
        <v>35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164</v>
      </c>
      <c r="AU169" s="160" t="s">
        <v>86</v>
      </c>
      <c r="AV169" s="13" t="s">
        <v>86</v>
      </c>
      <c r="AW169" s="13" t="s">
        <v>33</v>
      </c>
      <c r="AX169" s="13" t="s">
        <v>8</v>
      </c>
      <c r="AY169" s="160" t="s">
        <v>154</v>
      </c>
    </row>
    <row r="170" spans="1:65" s="2" customFormat="1" ht="33" customHeight="1" x14ac:dyDescent="0.2">
      <c r="A170" s="32"/>
      <c r="B170" s="144"/>
      <c r="C170" s="145" t="s">
        <v>354</v>
      </c>
      <c r="D170" s="145" t="s">
        <v>157</v>
      </c>
      <c r="E170" s="146" t="s">
        <v>341</v>
      </c>
      <c r="F170" s="147" t="s">
        <v>342</v>
      </c>
      <c r="G170" s="148" t="s">
        <v>337</v>
      </c>
      <c r="H170" s="149">
        <v>93.5</v>
      </c>
      <c r="I170" s="150"/>
      <c r="J170" s="151">
        <f>ROUND(I170*H170,0)</f>
        <v>0</v>
      </c>
      <c r="K170" s="147" t="s">
        <v>161</v>
      </c>
      <c r="L170" s="33"/>
      <c r="M170" s="152" t="s">
        <v>1</v>
      </c>
      <c r="N170" s="153" t="s">
        <v>42</v>
      </c>
      <c r="O170" s="58"/>
      <c r="P170" s="154">
        <f>O170*H170</f>
        <v>0</v>
      </c>
      <c r="Q170" s="154">
        <v>4.2200000000000001E-4</v>
      </c>
      <c r="R170" s="154">
        <f>Q170*H170</f>
        <v>3.9456999999999999E-2</v>
      </c>
      <c r="S170" s="154">
        <v>0</v>
      </c>
      <c r="T170" s="155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6" t="s">
        <v>162</v>
      </c>
      <c r="AT170" s="156" t="s">
        <v>157</v>
      </c>
      <c r="AU170" s="156" t="s">
        <v>86</v>
      </c>
      <c r="AY170" s="17" t="s">
        <v>154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7" t="s">
        <v>8</v>
      </c>
      <c r="BK170" s="157">
        <f>ROUND(I170*H170,0)</f>
        <v>0</v>
      </c>
      <c r="BL170" s="17" t="s">
        <v>162</v>
      </c>
      <c r="BM170" s="156" t="s">
        <v>343</v>
      </c>
    </row>
    <row r="171" spans="1:65" s="13" customFormat="1" ht="11.25" x14ac:dyDescent="0.2">
      <c r="B171" s="158"/>
      <c r="D171" s="159" t="s">
        <v>164</v>
      </c>
      <c r="E171" s="160" t="s">
        <v>1</v>
      </c>
      <c r="F171" s="161" t="s">
        <v>701</v>
      </c>
      <c r="H171" s="162">
        <v>37.5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164</v>
      </c>
      <c r="AU171" s="160" t="s">
        <v>86</v>
      </c>
      <c r="AV171" s="13" t="s">
        <v>86</v>
      </c>
      <c r="AW171" s="13" t="s">
        <v>33</v>
      </c>
      <c r="AX171" s="13" t="s">
        <v>77</v>
      </c>
      <c r="AY171" s="160" t="s">
        <v>154</v>
      </c>
    </row>
    <row r="172" spans="1:65" s="13" customFormat="1" ht="11.25" x14ac:dyDescent="0.2">
      <c r="B172" s="158"/>
      <c r="D172" s="159" t="s">
        <v>164</v>
      </c>
      <c r="E172" s="160" t="s">
        <v>1</v>
      </c>
      <c r="F172" s="161" t="s">
        <v>702</v>
      </c>
      <c r="H172" s="162">
        <v>56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164</v>
      </c>
      <c r="AU172" s="160" t="s">
        <v>86</v>
      </c>
      <c r="AV172" s="13" t="s">
        <v>86</v>
      </c>
      <c r="AW172" s="13" t="s">
        <v>33</v>
      </c>
      <c r="AX172" s="13" t="s">
        <v>77</v>
      </c>
      <c r="AY172" s="160" t="s">
        <v>154</v>
      </c>
    </row>
    <row r="173" spans="1:65" s="14" customFormat="1" ht="11.25" x14ac:dyDescent="0.2">
      <c r="B173" s="167"/>
      <c r="D173" s="159" t="s">
        <v>164</v>
      </c>
      <c r="E173" s="168" t="s">
        <v>1</v>
      </c>
      <c r="F173" s="169" t="s">
        <v>166</v>
      </c>
      <c r="H173" s="170">
        <v>93.5</v>
      </c>
      <c r="I173" s="171"/>
      <c r="L173" s="167"/>
      <c r="M173" s="172"/>
      <c r="N173" s="173"/>
      <c r="O173" s="173"/>
      <c r="P173" s="173"/>
      <c r="Q173" s="173"/>
      <c r="R173" s="173"/>
      <c r="S173" s="173"/>
      <c r="T173" s="174"/>
      <c r="AT173" s="168" t="s">
        <v>164</v>
      </c>
      <c r="AU173" s="168" t="s">
        <v>86</v>
      </c>
      <c r="AV173" s="14" t="s">
        <v>167</v>
      </c>
      <c r="AW173" s="14" t="s">
        <v>33</v>
      </c>
      <c r="AX173" s="14" t="s">
        <v>8</v>
      </c>
      <c r="AY173" s="168" t="s">
        <v>154</v>
      </c>
    </row>
    <row r="174" spans="1:65" s="2" customFormat="1" ht="33" customHeight="1" x14ac:dyDescent="0.2">
      <c r="A174" s="32"/>
      <c r="B174" s="144"/>
      <c r="C174" s="145" t="s">
        <v>360</v>
      </c>
      <c r="D174" s="145" t="s">
        <v>157</v>
      </c>
      <c r="E174" s="146" t="s">
        <v>346</v>
      </c>
      <c r="F174" s="147" t="s">
        <v>347</v>
      </c>
      <c r="G174" s="148" t="s">
        <v>337</v>
      </c>
      <c r="H174" s="149">
        <v>1</v>
      </c>
      <c r="I174" s="150"/>
      <c r="J174" s="151">
        <f>ROUND(I174*H174,0)</f>
        <v>0</v>
      </c>
      <c r="K174" s="147" t="s">
        <v>161</v>
      </c>
      <c r="L174" s="33"/>
      <c r="M174" s="152" t="s">
        <v>1</v>
      </c>
      <c r="N174" s="153" t="s">
        <v>42</v>
      </c>
      <c r="O174" s="58"/>
      <c r="P174" s="154">
        <f>O174*H174</f>
        <v>0</v>
      </c>
      <c r="Q174" s="154">
        <v>4.3800000000000002E-4</v>
      </c>
      <c r="R174" s="154">
        <f>Q174*H174</f>
        <v>4.3800000000000002E-4</v>
      </c>
      <c r="S174" s="154">
        <v>0</v>
      </c>
      <c r="T174" s="155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6" t="s">
        <v>162</v>
      </c>
      <c r="AT174" s="156" t="s">
        <v>157</v>
      </c>
      <c r="AU174" s="156" t="s">
        <v>86</v>
      </c>
      <c r="AY174" s="17" t="s">
        <v>154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7" t="s">
        <v>8</v>
      </c>
      <c r="BK174" s="157">
        <f>ROUND(I174*H174,0)</f>
        <v>0</v>
      </c>
      <c r="BL174" s="17" t="s">
        <v>162</v>
      </c>
      <c r="BM174" s="156" t="s">
        <v>348</v>
      </c>
    </row>
    <row r="175" spans="1:65" s="13" customFormat="1" ht="11.25" x14ac:dyDescent="0.2">
      <c r="B175" s="158"/>
      <c r="D175" s="159" t="s">
        <v>164</v>
      </c>
      <c r="E175" s="160" t="s">
        <v>1</v>
      </c>
      <c r="F175" s="161" t="s">
        <v>703</v>
      </c>
      <c r="H175" s="162">
        <v>1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164</v>
      </c>
      <c r="AU175" s="160" t="s">
        <v>86</v>
      </c>
      <c r="AV175" s="13" t="s">
        <v>86</v>
      </c>
      <c r="AW175" s="13" t="s">
        <v>33</v>
      </c>
      <c r="AX175" s="13" t="s">
        <v>8</v>
      </c>
      <c r="AY175" s="160" t="s">
        <v>154</v>
      </c>
    </row>
    <row r="176" spans="1:65" s="2" customFormat="1" ht="37.9" customHeight="1" x14ac:dyDescent="0.2">
      <c r="A176" s="32"/>
      <c r="B176" s="144"/>
      <c r="C176" s="145" t="s">
        <v>367</v>
      </c>
      <c r="D176" s="145" t="s">
        <v>157</v>
      </c>
      <c r="E176" s="146" t="s">
        <v>355</v>
      </c>
      <c r="F176" s="147" t="s">
        <v>356</v>
      </c>
      <c r="G176" s="148" t="s">
        <v>273</v>
      </c>
      <c r="H176" s="149">
        <v>26.5</v>
      </c>
      <c r="I176" s="150"/>
      <c r="J176" s="151">
        <f>ROUND(I176*H176,0)</f>
        <v>0</v>
      </c>
      <c r="K176" s="147" t="s">
        <v>161</v>
      </c>
      <c r="L176" s="33"/>
      <c r="M176" s="152" t="s">
        <v>1</v>
      </c>
      <c r="N176" s="153" t="s">
        <v>42</v>
      </c>
      <c r="O176" s="58"/>
      <c r="P176" s="154">
        <f>O176*H176</f>
        <v>0</v>
      </c>
      <c r="Q176" s="154">
        <v>3.4000000000000002E-2</v>
      </c>
      <c r="R176" s="154">
        <f>Q176*H176</f>
        <v>0.90100000000000002</v>
      </c>
      <c r="S176" s="154">
        <v>0</v>
      </c>
      <c r="T176" s="155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6" t="s">
        <v>162</v>
      </c>
      <c r="AT176" s="156" t="s">
        <v>157</v>
      </c>
      <c r="AU176" s="156" t="s">
        <v>86</v>
      </c>
      <c r="AY176" s="17" t="s">
        <v>154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7" t="s">
        <v>8</v>
      </c>
      <c r="BK176" s="157">
        <f>ROUND(I176*H176,0)</f>
        <v>0</v>
      </c>
      <c r="BL176" s="17" t="s">
        <v>162</v>
      </c>
      <c r="BM176" s="156" t="s">
        <v>357</v>
      </c>
    </row>
    <row r="177" spans="1:65" s="13" customFormat="1" ht="11.25" x14ac:dyDescent="0.2">
      <c r="B177" s="158"/>
      <c r="D177" s="159" t="s">
        <v>164</v>
      </c>
      <c r="E177" s="160" t="s">
        <v>1</v>
      </c>
      <c r="F177" s="161" t="s">
        <v>704</v>
      </c>
      <c r="H177" s="162">
        <v>12.5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164</v>
      </c>
      <c r="AU177" s="160" t="s">
        <v>86</v>
      </c>
      <c r="AV177" s="13" t="s">
        <v>86</v>
      </c>
      <c r="AW177" s="13" t="s">
        <v>33</v>
      </c>
      <c r="AX177" s="13" t="s">
        <v>77</v>
      </c>
      <c r="AY177" s="160" t="s">
        <v>154</v>
      </c>
    </row>
    <row r="178" spans="1:65" s="13" customFormat="1" ht="11.25" x14ac:dyDescent="0.2">
      <c r="B178" s="158"/>
      <c r="D178" s="159" t="s">
        <v>164</v>
      </c>
      <c r="E178" s="160" t="s">
        <v>1</v>
      </c>
      <c r="F178" s="161" t="s">
        <v>705</v>
      </c>
      <c r="H178" s="162">
        <v>14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164</v>
      </c>
      <c r="AU178" s="160" t="s">
        <v>86</v>
      </c>
      <c r="AV178" s="13" t="s">
        <v>86</v>
      </c>
      <c r="AW178" s="13" t="s">
        <v>33</v>
      </c>
      <c r="AX178" s="13" t="s">
        <v>77</v>
      </c>
      <c r="AY178" s="160" t="s">
        <v>154</v>
      </c>
    </row>
    <row r="179" spans="1:65" s="14" customFormat="1" ht="11.25" x14ac:dyDescent="0.2">
      <c r="B179" s="167"/>
      <c r="D179" s="159" t="s">
        <v>164</v>
      </c>
      <c r="E179" s="168" t="s">
        <v>1</v>
      </c>
      <c r="F179" s="169" t="s">
        <v>166</v>
      </c>
      <c r="H179" s="170">
        <v>26.5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164</v>
      </c>
      <c r="AU179" s="168" t="s">
        <v>86</v>
      </c>
      <c r="AV179" s="14" t="s">
        <v>167</v>
      </c>
      <c r="AW179" s="14" t="s">
        <v>33</v>
      </c>
      <c r="AX179" s="14" t="s">
        <v>8</v>
      </c>
      <c r="AY179" s="168" t="s">
        <v>154</v>
      </c>
    </row>
    <row r="180" spans="1:65" s="2" customFormat="1" ht="33" customHeight="1" x14ac:dyDescent="0.2">
      <c r="A180" s="32"/>
      <c r="B180" s="144"/>
      <c r="C180" s="145" t="s">
        <v>372</v>
      </c>
      <c r="D180" s="145" t="s">
        <v>157</v>
      </c>
      <c r="E180" s="146" t="s">
        <v>361</v>
      </c>
      <c r="F180" s="147" t="s">
        <v>362</v>
      </c>
      <c r="G180" s="148" t="s">
        <v>273</v>
      </c>
      <c r="H180" s="149">
        <v>33</v>
      </c>
      <c r="I180" s="150"/>
      <c r="J180" s="151">
        <f>ROUND(I180*H180,0)</f>
        <v>0</v>
      </c>
      <c r="K180" s="147" t="s">
        <v>161</v>
      </c>
      <c r="L180" s="33"/>
      <c r="M180" s="152" t="s">
        <v>1</v>
      </c>
      <c r="N180" s="153" t="s">
        <v>42</v>
      </c>
      <c r="O180" s="58"/>
      <c r="P180" s="154">
        <f>O180*H180</f>
        <v>0</v>
      </c>
      <c r="Q180" s="154">
        <v>3.7100000000000001E-2</v>
      </c>
      <c r="R180" s="154">
        <f>Q180*H180</f>
        <v>1.2242999999999999</v>
      </c>
      <c r="S180" s="154">
        <v>0</v>
      </c>
      <c r="T180" s="155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6" t="s">
        <v>162</v>
      </c>
      <c r="AT180" s="156" t="s">
        <v>157</v>
      </c>
      <c r="AU180" s="156" t="s">
        <v>86</v>
      </c>
      <c r="AY180" s="17" t="s">
        <v>154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7" t="s">
        <v>8</v>
      </c>
      <c r="BK180" s="157">
        <f>ROUND(I180*H180,0)</f>
        <v>0</v>
      </c>
      <c r="BL180" s="17" t="s">
        <v>162</v>
      </c>
      <c r="BM180" s="156" t="s">
        <v>363</v>
      </c>
    </row>
    <row r="181" spans="1:65" s="13" customFormat="1" ht="22.5" x14ac:dyDescent="0.2">
      <c r="B181" s="158"/>
      <c r="D181" s="159" t="s">
        <v>164</v>
      </c>
      <c r="E181" s="160" t="s">
        <v>1</v>
      </c>
      <c r="F181" s="161" t="s">
        <v>706</v>
      </c>
      <c r="H181" s="162">
        <v>32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164</v>
      </c>
      <c r="AU181" s="160" t="s">
        <v>86</v>
      </c>
      <c r="AV181" s="13" t="s">
        <v>86</v>
      </c>
      <c r="AW181" s="13" t="s">
        <v>33</v>
      </c>
      <c r="AX181" s="13" t="s">
        <v>77</v>
      </c>
      <c r="AY181" s="160" t="s">
        <v>154</v>
      </c>
    </row>
    <row r="182" spans="1:65" s="13" customFormat="1" ht="22.5" x14ac:dyDescent="0.2">
      <c r="B182" s="158"/>
      <c r="D182" s="159" t="s">
        <v>164</v>
      </c>
      <c r="E182" s="160" t="s">
        <v>1</v>
      </c>
      <c r="F182" s="161" t="s">
        <v>707</v>
      </c>
      <c r="H182" s="162">
        <v>1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164</v>
      </c>
      <c r="AU182" s="160" t="s">
        <v>86</v>
      </c>
      <c r="AV182" s="13" t="s">
        <v>86</v>
      </c>
      <c r="AW182" s="13" t="s">
        <v>33</v>
      </c>
      <c r="AX182" s="13" t="s">
        <v>77</v>
      </c>
      <c r="AY182" s="160" t="s">
        <v>154</v>
      </c>
    </row>
    <row r="183" spans="1:65" s="14" customFormat="1" ht="11.25" x14ac:dyDescent="0.2">
      <c r="B183" s="167"/>
      <c r="D183" s="159" t="s">
        <v>164</v>
      </c>
      <c r="E183" s="168" t="s">
        <v>1</v>
      </c>
      <c r="F183" s="169" t="s">
        <v>166</v>
      </c>
      <c r="H183" s="170">
        <v>33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164</v>
      </c>
      <c r="AU183" s="168" t="s">
        <v>86</v>
      </c>
      <c r="AV183" s="14" t="s">
        <v>167</v>
      </c>
      <c r="AW183" s="14" t="s">
        <v>33</v>
      </c>
      <c r="AX183" s="14" t="s">
        <v>8</v>
      </c>
      <c r="AY183" s="168" t="s">
        <v>154</v>
      </c>
    </row>
    <row r="184" spans="1:65" s="2" customFormat="1" ht="33" customHeight="1" x14ac:dyDescent="0.2">
      <c r="A184" s="32"/>
      <c r="B184" s="144"/>
      <c r="C184" s="145" t="s">
        <v>378</v>
      </c>
      <c r="D184" s="145" t="s">
        <v>157</v>
      </c>
      <c r="E184" s="146" t="s">
        <v>368</v>
      </c>
      <c r="F184" s="147" t="s">
        <v>369</v>
      </c>
      <c r="G184" s="148" t="s">
        <v>273</v>
      </c>
      <c r="H184" s="149">
        <v>140</v>
      </c>
      <c r="I184" s="150"/>
      <c r="J184" s="151">
        <f>ROUND(I184*H184,0)</f>
        <v>0</v>
      </c>
      <c r="K184" s="147" t="s">
        <v>161</v>
      </c>
      <c r="L184" s="33"/>
      <c r="M184" s="152" t="s">
        <v>1</v>
      </c>
      <c r="N184" s="153" t="s">
        <v>42</v>
      </c>
      <c r="O184" s="58"/>
      <c r="P184" s="154">
        <f>O184*H184</f>
        <v>0</v>
      </c>
      <c r="Q184" s="154">
        <v>4.7E-2</v>
      </c>
      <c r="R184" s="154">
        <f>Q184*H184</f>
        <v>6.58</v>
      </c>
      <c r="S184" s="154">
        <v>0</v>
      </c>
      <c r="T184" s="155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6" t="s">
        <v>162</v>
      </c>
      <c r="AT184" s="156" t="s">
        <v>157</v>
      </c>
      <c r="AU184" s="156" t="s">
        <v>86</v>
      </c>
      <c r="AY184" s="17" t="s">
        <v>154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7" t="s">
        <v>8</v>
      </c>
      <c r="BK184" s="157">
        <f>ROUND(I184*H184,0)</f>
        <v>0</v>
      </c>
      <c r="BL184" s="17" t="s">
        <v>162</v>
      </c>
      <c r="BM184" s="156" t="s">
        <v>370</v>
      </c>
    </row>
    <row r="185" spans="1:65" s="13" customFormat="1" ht="11.25" x14ac:dyDescent="0.2">
      <c r="B185" s="158"/>
      <c r="D185" s="159" t="s">
        <v>164</v>
      </c>
      <c r="E185" s="160" t="s">
        <v>1</v>
      </c>
      <c r="F185" s="161" t="s">
        <v>708</v>
      </c>
      <c r="H185" s="162">
        <v>140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164</v>
      </c>
      <c r="AU185" s="160" t="s">
        <v>86</v>
      </c>
      <c r="AV185" s="13" t="s">
        <v>86</v>
      </c>
      <c r="AW185" s="13" t="s">
        <v>33</v>
      </c>
      <c r="AX185" s="13" t="s">
        <v>8</v>
      </c>
      <c r="AY185" s="160" t="s">
        <v>154</v>
      </c>
    </row>
    <row r="186" spans="1:65" s="2" customFormat="1" ht="24.2" customHeight="1" x14ac:dyDescent="0.2">
      <c r="A186" s="32"/>
      <c r="B186" s="144"/>
      <c r="C186" s="145" t="s">
        <v>384</v>
      </c>
      <c r="D186" s="145" t="s">
        <v>157</v>
      </c>
      <c r="E186" s="146" t="s">
        <v>373</v>
      </c>
      <c r="F186" s="147" t="s">
        <v>374</v>
      </c>
      <c r="G186" s="148" t="s">
        <v>200</v>
      </c>
      <c r="H186" s="149">
        <v>265</v>
      </c>
      <c r="I186" s="150"/>
      <c r="J186" s="151">
        <f>ROUND(I186*H186,0)</f>
        <v>0</v>
      </c>
      <c r="K186" s="147" t="s">
        <v>161</v>
      </c>
      <c r="L186" s="33"/>
      <c r="M186" s="152" t="s">
        <v>1</v>
      </c>
      <c r="N186" s="153" t="s">
        <v>42</v>
      </c>
      <c r="O186" s="58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6" t="s">
        <v>162</v>
      </c>
      <c r="AT186" s="156" t="s">
        <v>157</v>
      </c>
      <c r="AU186" s="156" t="s">
        <v>86</v>
      </c>
      <c r="AY186" s="17" t="s">
        <v>154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7" t="s">
        <v>8</v>
      </c>
      <c r="BK186" s="157">
        <f>ROUND(I186*H186,0)</f>
        <v>0</v>
      </c>
      <c r="BL186" s="17" t="s">
        <v>162</v>
      </c>
      <c r="BM186" s="156" t="s">
        <v>375</v>
      </c>
    </row>
    <row r="187" spans="1:65" s="13" customFormat="1" ht="11.25" x14ac:dyDescent="0.2">
      <c r="B187" s="158"/>
      <c r="D187" s="159" t="s">
        <v>164</v>
      </c>
      <c r="E187" s="160" t="s">
        <v>1</v>
      </c>
      <c r="F187" s="161" t="s">
        <v>709</v>
      </c>
      <c r="H187" s="162">
        <v>125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164</v>
      </c>
      <c r="AU187" s="160" t="s">
        <v>86</v>
      </c>
      <c r="AV187" s="13" t="s">
        <v>86</v>
      </c>
      <c r="AW187" s="13" t="s">
        <v>33</v>
      </c>
      <c r="AX187" s="13" t="s">
        <v>77</v>
      </c>
      <c r="AY187" s="160" t="s">
        <v>154</v>
      </c>
    </row>
    <row r="188" spans="1:65" s="13" customFormat="1" ht="11.25" x14ac:dyDescent="0.2">
      <c r="B188" s="158"/>
      <c r="D188" s="159" t="s">
        <v>164</v>
      </c>
      <c r="E188" s="160" t="s">
        <v>1</v>
      </c>
      <c r="F188" s="161" t="s">
        <v>710</v>
      </c>
      <c r="H188" s="162">
        <v>140</v>
      </c>
      <c r="I188" s="163"/>
      <c r="L188" s="158"/>
      <c r="M188" s="164"/>
      <c r="N188" s="165"/>
      <c r="O188" s="165"/>
      <c r="P188" s="165"/>
      <c r="Q188" s="165"/>
      <c r="R188" s="165"/>
      <c r="S188" s="165"/>
      <c r="T188" s="166"/>
      <c r="AT188" s="160" t="s">
        <v>164</v>
      </c>
      <c r="AU188" s="160" t="s">
        <v>86</v>
      </c>
      <c r="AV188" s="13" t="s">
        <v>86</v>
      </c>
      <c r="AW188" s="13" t="s">
        <v>33</v>
      </c>
      <c r="AX188" s="13" t="s">
        <v>77</v>
      </c>
      <c r="AY188" s="160" t="s">
        <v>154</v>
      </c>
    </row>
    <row r="189" spans="1:65" s="14" customFormat="1" ht="11.25" x14ac:dyDescent="0.2">
      <c r="B189" s="167"/>
      <c r="D189" s="159" t="s">
        <v>164</v>
      </c>
      <c r="E189" s="168" t="s">
        <v>1</v>
      </c>
      <c r="F189" s="169" t="s">
        <v>166</v>
      </c>
      <c r="H189" s="170">
        <v>265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164</v>
      </c>
      <c r="AU189" s="168" t="s">
        <v>86</v>
      </c>
      <c r="AV189" s="14" t="s">
        <v>167</v>
      </c>
      <c r="AW189" s="14" t="s">
        <v>33</v>
      </c>
      <c r="AX189" s="14" t="s">
        <v>8</v>
      </c>
      <c r="AY189" s="168" t="s">
        <v>154</v>
      </c>
    </row>
    <row r="190" spans="1:65" s="2" customFormat="1" ht="24.2" customHeight="1" x14ac:dyDescent="0.2">
      <c r="A190" s="32"/>
      <c r="B190" s="144"/>
      <c r="C190" s="175" t="s">
        <v>389</v>
      </c>
      <c r="D190" s="175" t="s">
        <v>204</v>
      </c>
      <c r="E190" s="176" t="s">
        <v>379</v>
      </c>
      <c r="F190" s="177" t="s">
        <v>711</v>
      </c>
      <c r="G190" s="178" t="s">
        <v>200</v>
      </c>
      <c r="H190" s="179">
        <v>318</v>
      </c>
      <c r="I190" s="180"/>
      <c r="J190" s="181">
        <f>ROUND(I190*H190,0)</f>
        <v>0</v>
      </c>
      <c r="K190" s="177" t="s">
        <v>1</v>
      </c>
      <c r="L190" s="182"/>
      <c r="M190" s="183" t="s">
        <v>1</v>
      </c>
      <c r="N190" s="184" t="s">
        <v>42</v>
      </c>
      <c r="O190" s="58"/>
      <c r="P190" s="154">
        <f>O190*H190</f>
        <v>0</v>
      </c>
      <c r="Q190" s="154">
        <v>2.5999999999999999E-3</v>
      </c>
      <c r="R190" s="154">
        <f>Q190*H190</f>
        <v>0.82679999999999998</v>
      </c>
      <c r="S190" s="154">
        <v>0</v>
      </c>
      <c r="T190" s="15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6" t="s">
        <v>208</v>
      </c>
      <c r="AT190" s="156" t="s">
        <v>204</v>
      </c>
      <c r="AU190" s="156" t="s">
        <v>86</v>
      </c>
      <c r="AY190" s="17" t="s">
        <v>154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7" t="s">
        <v>8</v>
      </c>
      <c r="BK190" s="157">
        <f>ROUND(I190*H190,0)</f>
        <v>0</v>
      </c>
      <c r="BL190" s="17" t="s">
        <v>162</v>
      </c>
      <c r="BM190" s="156" t="s">
        <v>381</v>
      </c>
    </row>
    <row r="191" spans="1:65" s="13" customFormat="1" ht="11.25" x14ac:dyDescent="0.2">
      <c r="B191" s="158"/>
      <c r="D191" s="159" t="s">
        <v>164</v>
      </c>
      <c r="E191" s="160" t="s">
        <v>1</v>
      </c>
      <c r="F191" s="161" t="s">
        <v>712</v>
      </c>
      <c r="H191" s="162">
        <v>150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164</v>
      </c>
      <c r="AU191" s="160" t="s">
        <v>86</v>
      </c>
      <c r="AV191" s="13" t="s">
        <v>86</v>
      </c>
      <c r="AW191" s="13" t="s">
        <v>33</v>
      </c>
      <c r="AX191" s="13" t="s">
        <v>77</v>
      </c>
      <c r="AY191" s="160" t="s">
        <v>154</v>
      </c>
    </row>
    <row r="192" spans="1:65" s="13" customFormat="1" ht="11.25" x14ac:dyDescent="0.2">
      <c r="B192" s="158"/>
      <c r="D192" s="159" t="s">
        <v>164</v>
      </c>
      <c r="E192" s="160" t="s">
        <v>1</v>
      </c>
      <c r="F192" s="161" t="s">
        <v>713</v>
      </c>
      <c r="H192" s="162">
        <v>168</v>
      </c>
      <c r="I192" s="163"/>
      <c r="L192" s="158"/>
      <c r="M192" s="164"/>
      <c r="N192" s="165"/>
      <c r="O192" s="165"/>
      <c r="P192" s="165"/>
      <c r="Q192" s="165"/>
      <c r="R192" s="165"/>
      <c r="S192" s="165"/>
      <c r="T192" s="166"/>
      <c r="AT192" s="160" t="s">
        <v>164</v>
      </c>
      <c r="AU192" s="160" t="s">
        <v>86</v>
      </c>
      <c r="AV192" s="13" t="s">
        <v>86</v>
      </c>
      <c r="AW192" s="13" t="s">
        <v>33</v>
      </c>
      <c r="AX192" s="13" t="s">
        <v>77</v>
      </c>
      <c r="AY192" s="160" t="s">
        <v>154</v>
      </c>
    </row>
    <row r="193" spans="1:65" s="14" customFormat="1" ht="11.25" x14ac:dyDescent="0.2">
      <c r="B193" s="167"/>
      <c r="D193" s="159" t="s">
        <v>164</v>
      </c>
      <c r="E193" s="168" t="s">
        <v>1</v>
      </c>
      <c r="F193" s="169" t="s">
        <v>166</v>
      </c>
      <c r="H193" s="170">
        <v>318</v>
      </c>
      <c r="I193" s="171"/>
      <c r="L193" s="167"/>
      <c r="M193" s="172"/>
      <c r="N193" s="173"/>
      <c r="O193" s="173"/>
      <c r="P193" s="173"/>
      <c r="Q193" s="173"/>
      <c r="R193" s="173"/>
      <c r="S193" s="173"/>
      <c r="T193" s="174"/>
      <c r="AT193" s="168" t="s">
        <v>164</v>
      </c>
      <c r="AU193" s="168" t="s">
        <v>86</v>
      </c>
      <c r="AV193" s="14" t="s">
        <v>167</v>
      </c>
      <c r="AW193" s="14" t="s">
        <v>33</v>
      </c>
      <c r="AX193" s="14" t="s">
        <v>8</v>
      </c>
      <c r="AY193" s="168" t="s">
        <v>154</v>
      </c>
    </row>
    <row r="194" spans="1:65" s="2" customFormat="1" ht="24.2" customHeight="1" x14ac:dyDescent="0.2">
      <c r="A194" s="32"/>
      <c r="B194" s="144"/>
      <c r="C194" s="145" t="s">
        <v>394</v>
      </c>
      <c r="D194" s="145" t="s">
        <v>157</v>
      </c>
      <c r="E194" s="146" t="s">
        <v>385</v>
      </c>
      <c r="F194" s="147" t="s">
        <v>386</v>
      </c>
      <c r="G194" s="148" t="s">
        <v>337</v>
      </c>
      <c r="H194" s="149">
        <v>80</v>
      </c>
      <c r="I194" s="150"/>
      <c r="J194" s="151">
        <f>ROUND(I194*H194,0)</f>
        <v>0</v>
      </c>
      <c r="K194" s="147" t="s">
        <v>161</v>
      </c>
      <c r="L194" s="33"/>
      <c r="M194" s="152" t="s">
        <v>1</v>
      </c>
      <c r="N194" s="153" t="s">
        <v>42</v>
      </c>
      <c r="O194" s="58"/>
      <c r="P194" s="154">
        <f>O194*H194</f>
        <v>0</v>
      </c>
      <c r="Q194" s="154">
        <v>2.0999999999999999E-5</v>
      </c>
      <c r="R194" s="154">
        <f>Q194*H194</f>
        <v>1.6799999999999999E-3</v>
      </c>
      <c r="S194" s="154">
        <v>0</v>
      </c>
      <c r="T194" s="155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6" t="s">
        <v>162</v>
      </c>
      <c r="AT194" s="156" t="s">
        <v>157</v>
      </c>
      <c r="AU194" s="156" t="s">
        <v>86</v>
      </c>
      <c r="AY194" s="17" t="s">
        <v>154</v>
      </c>
      <c r="BE194" s="157">
        <f>IF(N194="základní",J194,0)</f>
        <v>0</v>
      </c>
      <c r="BF194" s="157">
        <f>IF(N194="snížená",J194,0)</f>
        <v>0</v>
      </c>
      <c r="BG194" s="157">
        <f>IF(N194="zákl. přenesená",J194,0)</f>
        <v>0</v>
      </c>
      <c r="BH194" s="157">
        <f>IF(N194="sníž. přenesená",J194,0)</f>
        <v>0</v>
      </c>
      <c r="BI194" s="157">
        <f>IF(N194="nulová",J194,0)</f>
        <v>0</v>
      </c>
      <c r="BJ194" s="17" t="s">
        <v>8</v>
      </c>
      <c r="BK194" s="157">
        <f>ROUND(I194*H194,0)</f>
        <v>0</v>
      </c>
      <c r="BL194" s="17" t="s">
        <v>162</v>
      </c>
      <c r="BM194" s="156" t="s">
        <v>387</v>
      </c>
    </row>
    <row r="195" spans="1:65" s="13" customFormat="1" ht="22.5" x14ac:dyDescent="0.2">
      <c r="B195" s="158"/>
      <c r="D195" s="159" t="s">
        <v>164</v>
      </c>
      <c r="E195" s="160" t="s">
        <v>1</v>
      </c>
      <c r="F195" s="161" t="s">
        <v>714</v>
      </c>
      <c r="H195" s="162">
        <v>80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164</v>
      </c>
      <c r="AU195" s="160" t="s">
        <v>86</v>
      </c>
      <c r="AV195" s="13" t="s">
        <v>86</v>
      </c>
      <c r="AW195" s="13" t="s">
        <v>33</v>
      </c>
      <c r="AX195" s="13" t="s">
        <v>8</v>
      </c>
      <c r="AY195" s="160" t="s">
        <v>154</v>
      </c>
    </row>
    <row r="196" spans="1:65" s="2" customFormat="1" ht="21.75" customHeight="1" x14ac:dyDescent="0.2">
      <c r="A196" s="32"/>
      <c r="B196" s="144"/>
      <c r="C196" s="175" t="s">
        <v>94</v>
      </c>
      <c r="D196" s="175" t="s">
        <v>204</v>
      </c>
      <c r="E196" s="176" t="s">
        <v>390</v>
      </c>
      <c r="F196" s="177" t="s">
        <v>391</v>
      </c>
      <c r="G196" s="178" t="s">
        <v>337</v>
      </c>
      <c r="H196" s="179">
        <v>96</v>
      </c>
      <c r="I196" s="180"/>
      <c r="J196" s="181">
        <f>ROUND(I196*H196,0)</f>
        <v>0</v>
      </c>
      <c r="K196" s="177" t="s">
        <v>1</v>
      </c>
      <c r="L196" s="182"/>
      <c r="M196" s="183" t="s">
        <v>1</v>
      </c>
      <c r="N196" s="184" t="s">
        <v>42</v>
      </c>
      <c r="O196" s="58"/>
      <c r="P196" s="154">
        <f>O196*H196</f>
        <v>0</v>
      </c>
      <c r="Q196" s="154">
        <v>6.7000000000000002E-4</v>
      </c>
      <c r="R196" s="154">
        <f>Q196*H196</f>
        <v>6.4320000000000002E-2</v>
      </c>
      <c r="S196" s="154">
        <v>0</v>
      </c>
      <c r="T196" s="155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6" t="s">
        <v>208</v>
      </c>
      <c r="AT196" s="156" t="s">
        <v>204</v>
      </c>
      <c r="AU196" s="156" t="s">
        <v>86</v>
      </c>
      <c r="AY196" s="17" t="s">
        <v>154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7" t="s">
        <v>8</v>
      </c>
      <c r="BK196" s="157">
        <f>ROUND(I196*H196,0)</f>
        <v>0</v>
      </c>
      <c r="BL196" s="17" t="s">
        <v>162</v>
      </c>
      <c r="BM196" s="156" t="s">
        <v>392</v>
      </c>
    </row>
    <row r="197" spans="1:65" s="13" customFormat="1" ht="22.5" x14ac:dyDescent="0.2">
      <c r="B197" s="158"/>
      <c r="D197" s="159" t="s">
        <v>164</v>
      </c>
      <c r="E197" s="160" t="s">
        <v>1</v>
      </c>
      <c r="F197" s="161" t="s">
        <v>715</v>
      </c>
      <c r="H197" s="162">
        <v>96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164</v>
      </c>
      <c r="AU197" s="160" t="s">
        <v>86</v>
      </c>
      <c r="AV197" s="13" t="s">
        <v>86</v>
      </c>
      <c r="AW197" s="13" t="s">
        <v>33</v>
      </c>
      <c r="AX197" s="13" t="s">
        <v>8</v>
      </c>
      <c r="AY197" s="160" t="s">
        <v>154</v>
      </c>
    </row>
    <row r="198" spans="1:65" s="2" customFormat="1" ht="33" customHeight="1" x14ac:dyDescent="0.2">
      <c r="A198" s="32"/>
      <c r="B198" s="144"/>
      <c r="C198" s="145" t="s">
        <v>97</v>
      </c>
      <c r="D198" s="145" t="s">
        <v>157</v>
      </c>
      <c r="E198" s="146" t="s">
        <v>400</v>
      </c>
      <c r="F198" s="147" t="s">
        <v>401</v>
      </c>
      <c r="G198" s="148" t="s">
        <v>273</v>
      </c>
      <c r="H198" s="149">
        <v>1</v>
      </c>
      <c r="I198" s="150"/>
      <c r="J198" s="151">
        <f>ROUND(I198*H198,0)</f>
        <v>0</v>
      </c>
      <c r="K198" s="147" t="s">
        <v>161</v>
      </c>
      <c r="L198" s="33"/>
      <c r="M198" s="152" t="s">
        <v>1</v>
      </c>
      <c r="N198" s="153" t="s">
        <v>42</v>
      </c>
      <c r="O198" s="58"/>
      <c r="P198" s="154">
        <f>O198*H198</f>
        <v>0</v>
      </c>
      <c r="Q198" s="154">
        <v>0.15190000000000001</v>
      </c>
      <c r="R198" s="154">
        <f>Q198*H198</f>
        <v>0.15190000000000001</v>
      </c>
      <c r="S198" s="154">
        <v>0</v>
      </c>
      <c r="T198" s="155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6" t="s">
        <v>162</v>
      </c>
      <c r="AT198" s="156" t="s">
        <v>157</v>
      </c>
      <c r="AU198" s="156" t="s">
        <v>86</v>
      </c>
      <c r="AY198" s="17" t="s">
        <v>154</v>
      </c>
      <c r="BE198" s="157">
        <f>IF(N198="základní",J198,0)</f>
        <v>0</v>
      </c>
      <c r="BF198" s="157">
        <f>IF(N198="snížená",J198,0)</f>
        <v>0</v>
      </c>
      <c r="BG198" s="157">
        <f>IF(N198="zákl. přenesená",J198,0)</f>
        <v>0</v>
      </c>
      <c r="BH198" s="157">
        <f>IF(N198="sníž. přenesená",J198,0)</f>
        <v>0</v>
      </c>
      <c r="BI198" s="157">
        <f>IF(N198="nulová",J198,0)</f>
        <v>0</v>
      </c>
      <c r="BJ198" s="17" t="s">
        <v>8</v>
      </c>
      <c r="BK198" s="157">
        <f>ROUND(I198*H198,0)</f>
        <v>0</v>
      </c>
      <c r="BL198" s="17" t="s">
        <v>162</v>
      </c>
      <c r="BM198" s="156" t="s">
        <v>402</v>
      </c>
    </row>
    <row r="199" spans="1:65" s="13" customFormat="1" ht="11.25" x14ac:dyDescent="0.2">
      <c r="B199" s="158"/>
      <c r="D199" s="159" t="s">
        <v>164</v>
      </c>
      <c r="E199" s="160" t="s">
        <v>1</v>
      </c>
      <c r="F199" s="161" t="s">
        <v>716</v>
      </c>
      <c r="H199" s="162">
        <v>13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164</v>
      </c>
      <c r="AU199" s="160" t="s">
        <v>86</v>
      </c>
      <c r="AV199" s="13" t="s">
        <v>86</v>
      </c>
      <c r="AW199" s="13" t="s">
        <v>33</v>
      </c>
      <c r="AX199" s="13" t="s">
        <v>77</v>
      </c>
      <c r="AY199" s="160" t="s">
        <v>154</v>
      </c>
    </row>
    <row r="200" spans="1:65" s="14" customFormat="1" ht="11.25" x14ac:dyDescent="0.2">
      <c r="B200" s="167"/>
      <c r="D200" s="159" t="s">
        <v>164</v>
      </c>
      <c r="E200" s="168" t="s">
        <v>1</v>
      </c>
      <c r="F200" s="169" t="s">
        <v>404</v>
      </c>
      <c r="H200" s="170">
        <v>13</v>
      </c>
      <c r="I200" s="171"/>
      <c r="L200" s="167"/>
      <c r="M200" s="172"/>
      <c r="N200" s="173"/>
      <c r="O200" s="173"/>
      <c r="P200" s="173"/>
      <c r="Q200" s="173"/>
      <c r="R200" s="173"/>
      <c r="S200" s="173"/>
      <c r="T200" s="174"/>
      <c r="AT200" s="168" t="s">
        <v>164</v>
      </c>
      <c r="AU200" s="168" t="s">
        <v>86</v>
      </c>
      <c r="AV200" s="14" t="s">
        <v>167</v>
      </c>
      <c r="AW200" s="14" t="s">
        <v>33</v>
      </c>
      <c r="AX200" s="14" t="s">
        <v>77</v>
      </c>
      <c r="AY200" s="168" t="s">
        <v>154</v>
      </c>
    </row>
    <row r="201" spans="1:65" s="13" customFormat="1" ht="22.5" x14ac:dyDescent="0.2">
      <c r="B201" s="158"/>
      <c r="D201" s="159" t="s">
        <v>164</v>
      </c>
      <c r="E201" s="160" t="s">
        <v>1</v>
      </c>
      <c r="F201" s="161" t="s">
        <v>717</v>
      </c>
      <c r="H201" s="162">
        <v>1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164</v>
      </c>
      <c r="AU201" s="160" t="s">
        <v>86</v>
      </c>
      <c r="AV201" s="13" t="s">
        <v>86</v>
      </c>
      <c r="AW201" s="13" t="s">
        <v>33</v>
      </c>
      <c r="AX201" s="13" t="s">
        <v>77</v>
      </c>
      <c r="AY201" s="160" t="s">
        <v>154</v>
      </c>
    </row>
    <row r="202" spans="1:65" s="14" customFormat="1" ht="11.25" x14ac:dyDescent="0.2">
      <c r="B202" s="167"/>
      <c r="D202" s="159" t="s">
        <v>164</v>
      </c>
      <c r="E202" s="168" t="s">
        <v>1</v>
      </c>
      <c r="F202" s="169" t="s">
        <v>406</v>
      </c>
      <c r="H202" s="170">
        <v>1</v>
      </c>
      <c r="I202" s="171"/>
      <c r="L202" s="167"/>
      <c r="M202" s="172"/>
      <c r="N202" s="173"/>
      <c r="O202" s="173"/>
      <c r="P202" s="173"/>
      <c r="Q202" s="173"/>
      <c r="R202" s="173"/>
      <c r="S202" s="173"/>
      <c r="T202" s="174"/>
      <c r="AT202" s="168" t="s">
        <v>164</v>
      </c>
      <c r="AU202" s="168" t="s">
        <v>86</v>
      </c>
      <c r="AV202" s="14" t="s">
        <v>167</v>
      </c>
      <c r="AW202" s="14" t="s">
        <v>33</v>
      </c>
      <c r="AX202" s="14" t="s">
        <v>8</v>
      </c>
      <c r="AY202" s="168" t="s">
        <v>154</v>
      </c>
    </row>
    <row r="203" spans="1:65" s="2" customFormat="1" ht="24.2" customHeight="1" x14ac:dyDescent="0.2">
      <c r="A203" s="32"/>
      <c r="B203" s="144"/>
      <c r="C203" s="145" t="s">
        <v>414</v>
      </c>
      <c r="D203" s="145" t="s">
        <v>157</v>
      </c>
      <c r="E203" s="146" t="s">
        <v>407</v>
      </c>
      <c r="F203" s="147" t="s">
        <v>408</v>
      </c>
      <c r="G203" s="148" t="s">
        <v>273</v>
      </c>
      <c r="H203" s="149">
        <v>13</v>
      </c>
      <c r="I203" s="150"/>
      <c r="J203" s="151">
        <f>ROUND(I203*H203,0)</f>
        <v>0</v>
      </c>
      <c r="K203" s="147" t="s">
        <v>161</v>
      </c>
      <c r="L203" s="33"/>
      <c r="M203" s="152" t="s">
        <v>1</v>
      </c>
      <c r="N203" s="153" t="s">
        <v>42</v>
      </c>
      <c r="O203" s="58"/>
      <c r="P203" s="154">
        <f>O203*H203</f>
        <v>0</v>
      </c>
      <c r="Q203" s="154">
        <v>1.4400000000000001E-3</v>
      </c>
      <c r="R203" s="154">
        <f>Q203*H203</f>
        <v>1.8720000000000001E-2</v>
      </c>
      <c r="S203" s="154">
        <v>0</v>
      </c>
      <c r="T203" s="155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6" t="s">
        <v>162</v>
      </c>
      <c r="AT203" s="156" t="s">
        <v>157</v>
      </c>
      <c r="AU203" s="156" t="s">
        <v>86</v>
      </c>
      <c r="AY203" s="17" t="s">
        <v>154</v>
      </c>
      <c r="BE203" s="157">
        <f>IF(N203="základní",J203,0)</f>
        <v>0</v>
      </c>
      <c r="BF203" s="157">
        <f>IF(N203="snížená",J203,0)</f>
        <v>0</v>
      </c>
      <c r="BG203" s="157">
        <f>IF(N203="zákl. přenesená",J203,0)</f>
        <v>0</v>
      </c>
      <c r="BH203" s="157">
        <f>IF(N203="sníž. přenesená",J203,0)</f>
        <v>0</v>
      </c>
      <c r="BI203" s="157">
        <f>IF(N203="nulová",J203,0)</f>
        <v>0</v>
      </c>
      <c r="BJ203" s="17" t="s">
        <v>8</v>
      </c>
      <c r="BK203" s="157">
        <f>ROUND(I203*H203,0)</f>
        <v>0</v>
      </c>
      <c r="BL203" s="17" t="s">
        <v>162</v>
      </c>
      <c r="BM203" s="156" t="s">
        <v>409</v>
      </c>
    </row>
    <row r="204" spans="1:65" s="13" customFormat="1" ht="11.25" x14ac:dyDescent="0.2">
      <c r="B204" s="158"/>
      <c r="D204" s="159" t="s">
        <v>164</v>
      </c>
      <c r="E204" s="160" t="s">
        <v>1</v>
      </c>
      <c r="F204" s="161" t="s">
        <v>718</v>
      </c>
      <c r="H204" s="162">
        <v>12</v>
      </c>
      <c r="I204" s="163"/>
      <c r="L204" s="158"/>
      <c r="M204" s="164"/>
      <c r="N204" s="165"/>
      <c r="O204" s="165"/>
      <c r="P204" s="165"/>
      <c r="Q204" s="165"/>
      <c r="R204" s="165"/>
      <c r="S204" s="165"/>
      <c r="T204" s="166"/>
      <c r="AT204" s="160" t="s">
        <v>164</v>
      </c>
      <c r="AU204" s="160" t="s">
        <v>86</v>
      </c>
      <c r="AV204" s="13" t="s">
        <v>86</v>
      </c>
      <c r="AW204" s="13" t="s">
        <v>33</v>
      </c>
      <c r="AX204" s="13" t="s">
        <v>77</v>
      </c>
      <c r="AY204" s="160" t="s">
        <v>154</v>
      </c>
    </row>
    <row r="205" spans="1:65" s="13" customFormat="1" ht="11.25" x14ac:dyDescent="0.2">
      <c r="B205" s="158"/>
      <c r="D205" s="159" t="s">
        <v>164</v>
      </c>
      <c r="E205" s="160" t="s">
        <v>1</v>
      </c>
      <c r="F205" s="161" t="s">
        <v>719</v>
      </c>
      <c r="H205" s="162">
        <v>1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164</v>
      </c>
      <c r="AU205" s="160" t="s">
        <v>86</v>
      </c>
      <c r="AV205" s="13" t="s">
        <v>86</v>
      </c>
      <c r="AW205" s="13" t="s">
        <v>33</v>
      </c>
      <c r="AX205" s="13" t="s">
        <v>77</v>
      </c>
      <c r="AY205" s="160" t="s">
        <v>154</v>
      </c>
    </row>
    <row r="206" spans="1:65" s="14" customFormat="1" ht="11.25" x14ac:dyDescent="0.2">
      <c r="B206" s="167"/>
      <c r="D206" s="159" t="s">
        <v>164</v>
      </c>
      <c r="E206" s="168" t="s">
        <v>1</v>
      </c>
      <c r="F206" s="169" t="s">
        <v>412</v>
      </c>
      <c r="H206" s="170">
        <v>13</v>
      </c>
      <c r="I206" s="171"/>
      <c r="L206" s="167"/>
      <c r="M206" s="172"/>
      <c r="N206" s="173"/>
      <c r="O206" s="173"/>
      <c r="P206" s="173"/>
      <c r="Q206" s="173"/>
      <c r="R206" s="173"/>
      <c r="S206" s="173"/>
      <c r="T206" s="174"/>
      <c r="AT206" s="168" t="s">
        <v>164</v>
      </c>
      <c r="AU206" s="168" t="s">
        <v>86</v>
      </c>
      <c r="AV206" s="14" t="s">
        <v>167</v>
      </c>
      <c r="AW206" s="14" t="s">
        <v>33</v>
      </c>
      <c r="AX206" s="14" t="s">
        <v>77</v>
      </c>
      <c r="AY206" s="168" t="s">
        <v>154</v>
      </c>
    </row>
    <row r="207" spans="1:65" s="15" customFormat="1" ht="11.25" x14ac:dyDescent="0.2">
      <c r="B207" s="190"/>
      <c r="D207" s="159" t="s">
        <v>164</v>
      </c>
      <c r="E207" s="191" t="s">
        <v>1</v>
      </c>
      <c r="F207" s="192" t="s">
        <v>413</v>
      </c>
      <c r="H207" s="193">
        <v>13</v>
      </c>
      <c r="I207" s="194"/>
      <c r="L207" s="190"/>
      <c r="M207" s="195"/>
      <c r="N207" s="196"/>
      <c r="O207" s="196"/>
      <c r="P207" s="196"/>
      <c r="Q207" s="196"/>
      <c r="R207" s="196"/>
      <c r="S207" s="196"/>
      <c r="T207" s="197"/>
      <c r="AT207" s="191" t="s">
        <v>164</v>
      </c>
      <c r="AU207" s="191" t="s">
        <v>86</v>
      </c>
      <c r="AV207" s="15" t="s">
        <v>162</v>
      </c>
      <c r="AW207" s="15" t="s">
        <v>33</v>
      </c>
      <c r="AX207" s="15" t="s">
        <v>8</v>
      </c>
      <c r="AY207" s="191" t="s">
        <v>154</v>
      </c>
    </row>
    <row r="208" spans="1:65" s="2" customFormat="1" ht="24.2" customHeight="1" x14ac:dyDescent="0.2">
      <c r="A208" s="32"/>
      <c r="B208" s="144"/>
      <c r="C208" s="145" t="s">
        <v>420</v>
      </c>
      <c r="D208" s="145" t="s">
        <v>157</v>
      </c>
      <c r="E208" s="146" t="s">
        <v>415</v>
      </c>
      <c r="F208" s="147" t="s">
        <v>416</v>
      </c>
      <c r="G208" s="148" t="s">
        <v>200</v>
      </c>
      <c r="H208" s="149">
        <v>70</v>
      </c>
      <c r="I208" s="150"/>
      <c r="J208" s="151">
        <f>ROUND(I208*H208,0)</f>
        <v>0</v>
      </c>
      <c r="K208" s="147" t="s">
        <v>161</v>
      </c>
      <c r="L208" s="33"/>
      <c r="M208" s="152" t="s">
        <v>1</v>
      </c>
      <c r="N208" s="153" t="s">
        <v>42</v>
      </c>
      <c r="O208" s="58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6" t="s">
        <v>162</v>
      </c>
      <c r="AT208" s="156" t="s">
        <v>157</v>
      </c>
      <c r="AU208" s="156" t="s">
        <v>86</v>
      </c>
      <c r="AY208" s="17" t="s">
        <v>154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7" t="s">
        <v>8</v>
      </c>
      <c r="BK208" s="157">
        <f>ROUND(I208*H208,0)</f>
        <v>0</v>
      </c>
      <c r="BL208" s="17" t="s">
        <v>162</v>
      </c>
      <c r="BM208" s="156" t="s">
        <v>417</v>
      </c>
    </row>
    <row r="209" spans="1:65" s="13" customFormat="1" ht="11.25" x14ac:dyDescent="0.2">
      <c r="B209" s="158"/>
      <c r="D209" s="159" t="s">
        <v>164</v>
      </c>
      <c r="E209" s="160" t="s">
        <v>1</v>
      </c>
      <c r="F209" s="161" t="s">
        <v>720</v>
      </c>
      <c r="H209" s="162">
        <v>70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164</v>
      </c>
      <c r="AU209" s="160" t="s">
        <v>86</v>
      </c>
      <c r="AV209" s="13" t="s">
        <v>86</v>
      </c>
      <c r="AW209" s="13" t="s">
        <v>33</v>
      </c>
      <c r="AX209" s="13" t="s">
        <v>77</v>
      </c>
      <c r="AY209" s="160" t="s">
        <v>154</v>
      </c>
    </row>
    <row r="210" spans="1:65" s="14" customFormat="1" ht="11.25" x14ac:dyDescent="0.2">
      <c r="B210" s="167"/>
      <c r="D210" s="159" t="s">
        <v>164</v>
      </c>
      <c r="E210" s="168" t="s">
        <v>1</v>
      </c>
      <c r="F210" s="169" t="s">
        <v>166</v>
      </c>
      <c r="H210" s="170">
        <v>70</v>
      </c>
      <c r="I210" s="171"/>
      <c r="L210" s="167"/>
      <c r="M210" s="172"/>
      <c r="N210" s="173"/>
      <c r="O210" s="173"/>
      <c r="P210" s="173"/>
      <c r="Q210" s="173"/>
      <c r="R210" s="173"/>
      <c r="S210" s="173"/>
      <c r="T210" s="174"/>
      <c r="AT210" s="168" t="s">
        <v>164</v>
      </c>
      <c r="AU210" s="168" t="s">
        <v>86</v>
      </c>
      <c r="AV210" s="14" t="s">
        <v>167</v>
      </c>
      <c r="AW210" s="14" t="s">
        <v>33</v>
      </c>
      <c r="AX210" s="14" t="s">
        <v>8</v>
      </c>
      <c r="AY210" s="168" t="s">
        <v>154</v>
      </c>
    </row>
    <row r="211" spans="1:65" s="2" customFormat="1" ht="24.2" customHeight="1" x14ac:dyDescent="0.2">
      <c r="A211" s="32"/>
      <c r="B211" s="144"/>
      <c r="C211" s="175" t="s">
        <v>426</v>
      </c>
      <c r="D211" s="175" t="s">
        <v>204</v>
      </c>
      <c r="E211" s="176" t="s">
        <v>421</v>
      </c>
      <c r="F211" s="177" t="s">
        <v>422</v>
      </c>
      <c r="G211" s="178" t="s">
        <v>200</v>
      </c>
      <c r="H211" s="179">
        <v>84</v>
      </c>
      <c r="I211" s="180"/>
      <c r="J211" s="181">
        <f>ROUND(I211*H211,0)</f>
        <v>0</v>
      </c>
      <c r="K211" s="177" t="s">
        <v>161</v>
      </c>
      <c r="L211" s="182"/>
      <c r="M211" s="183" t="s">
        <v>1</v>
      </c>
      <c r="N211" s="184" t="s">
        <v>42</v>
      </c>
      <c r="O211" s="58"/>
      <c r="P211" s="154">
        <f>O211*H211</f>
        <v>0</v>
      </c>
      <c r="Q211" s="154">
        <v>1.74E-3</v>
      </c>
      <c r="R211" s="154">
        <f>Q211*H211</f>
        <v>0.14616000000000001</v>
      </c>
      <c r="S211" s="154">
        <v>0</v>
      </c>
      <c r="T211" s="155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6" t="s">
        <v>208</v>
      </c>
      <c r="AT211" s="156" t="s">
        <v>204</v>
      </c>
      <c r="AU211" s="156" t="s">
        <v>86</v>
      </c>
      <c r="AY211" s="17" t="s">
        <v>154</v>
      </c>
      <c r="BE211" s="157">
        <f>IF(N211="základní",J211,0)</f>
        <v>0</v>
      </c>
      <c r="BF211" s="157">
        <f>IF(N211="snížená",J211,0)</f>
        <v>0</v>
      </c>
      <c r="BG211" s="157">
        <f>IF(N211="zákl. přenesená",J211,0)</f>
        <v>0</v>
      </c>
      <c r="BH211" s="157">
        <f>IF(N211="sníž. přenesená",J211,0)</f>
        <v>0</v>
      </c>
      <c r="BI211" s="157">
        <f>IF(N211="nulová",J211,0)</f>
        <v>0</v>
      </c>
      <c r="BJ211" s="17" t="s">
        <v>8</v>
      </c>
      <c r="BK211" s="157">
        <f>ROUND(I211*H211,0)</f>
        <v>0</v>
      </c>
      <c r="BL211" s="17" t="s">
        <v>162</v>
      </c>
      <c r="BM211" s="156" t="s">
        <v>423</v>
      </c>
    </row>
    <row r="212" spans="1:65" s="13" customFormat="1" ht="11.25" x14ac:dyDescent="0.2">
      <c r="B212" s="158"/>
      <c r="D212" s="159" t="s">
        <v>164</v>
      </c>
      <c r="E212" s="160" t="s">
        <v>1</v>
      </c>
      <c r="F212" s="161" t="s">
        <v>721</v>
      </c>
      <c r="H212" s="162">
        <v>84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164</v>
      </c>
      <c r="AU212" s="160" t="s">
        <v>86</v>
      </c>
      <c r="AV212" s="13" t="s">
        <v>86</v>
      </c>
      <c r="AW212" s="13" t="s">
        <v>33</v>
      </c>
      <c r="AX212" s="13" t="s">
        <v>77</v>
      </c>
      <c r="AY212" s="160" t="s">
        <v>154</v>
      </c>
    </row>
    <row r="213" spans="1:65" s="14" customFormat="1" ht="11.25" x14ac:dyDescent="0.2">
      <c r="B213" s="167"/>
      <c r="D213" s="159" t="s">
        <v>164</v>
      </c>
      <c r="E213" s="168" t="s">
        <v>1</v>
      </c>
      <c r="F213" s="169" t="s">
        <v>166</v>
      </c>
      <c r="H213" s="170">
        <v>84</v>
      </c>
      <c r="I213" s="171"/>
      <c r="L213" s="167"/>
      <c r="M213" s="172"/>
      <c r="N213" s="173"/>
      <c r="O213" s="173"/>
      <c r="P213" s="173"/>
      <c r="Q213" s="173"/>
      <c r="R213" s="173"/>
      <c r="S213" s="173"/>
      <c r="T213" s="174"/>
      <c r="AT213" s="168" t="s">
        <v>164</v>
      </c>
      <c r="AU213" s="168" t="s">
        <v>86</v>
      </c>
      <c r="AV213" s="14" t="s">
        <v>167</v>
      </c>
      <c r="AW213" s="14" t="s">
        <v>33</v>
      </c>
      <c r="AX213" s="14" t="s">
        <v>8</v>
      </c>
      <c r="AY213" s="168" t="s">
        <v>154</v>
      </c>
    </row>
    <row r="214" spans="1:65" s="2" customFormat="1" ht="24.2" customHeight="1" x14ac:dyDescent="0.2">
      <c r="A214" s="32"/>
      <c r="B214" s="144"/>
      <c r="C214" s="145" t="s">
        <v>432</v>
      </c>
      <c r="D214" s="145" t="s">
        <v>157</v>
      </c>
      <c r="E214" s="146" t="s">
        <v>427</v>
      </c>
      <c r="F214" s="147" t="s">
        <v>428</v>
      </c>
      <c r="G214" s="148" t="s">
        <v>337</v>
      </c>
      <c r="H214" s="149">
        <v>175</v>
      </c>
      <c r="I214" s="150"/>
      <c r="J214" s="151">
        <f>ROUND(I214*H214,0)</f>
        <v>0</v>
      </c>
      <c r="K214" s="147" t="s">
        <v>161</v>
      </c>
      <c r="L214" s="33"/>
      <c r="M214" s="152" t="s">
        <v>1</v>
      </c>
      <c r="N214" s="153" t="s">
        <v>42</v>
      </c>
      <c r="O214" s="58"/>
      <c r="P214" s="154">
        <f>O214*H214</f>
        <v>0</v>
      </c>
      <c r="Q214" s="154">
        <v>6.9999999999999999E-6</v>
      </c>
      <c r="R214" s="154">
        <f>Q214*H214</f>
        <v>1.225E-3</v>
      </c>
      <c r="S214" s="154">
        <v>0</v>
      </c>
      <c r="T214" s="155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6" t="s">
        <v>162</v>
      </c>
      <c r="AT214" s="156" t="s">
        <v>157</v>
      </c>
      <c r="AU214" s="156" t="s">
        <v>86</v>
      </c>
      <c r="AY214" s="17" t="s">
        <v>154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7" t="s">
        <v>8</v>
      </c>
      <c r="BK214" s="157">
        <f>ROUND(I214*H214,0)</f>
        <v>0</v>
      </c>
      <c r="BL214" s="17" t="s">
        <v>162</v>
      </c>
      <c r="BM214" s="156" t="s">
        <v>429</v>
      </c>
    </row>
    <row r="215" spans="1:65" s="13" customFormat="1" ht="11.25" x14ac:dyDescent="0.2">
      <c r="B215" s="158"/>
      <c r="D215" s="159" t="s">
        <v>164</v>
      </c>
      <c r="E215" s="160" t="s">
        <v>1</v>
      </c>
      <c r="F215" s="161" t="s">
        <v>722</v>
      </c>
      <c r="H215" s="162">
        <v>175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164</v>
      </c>
      <c r="AU215" s="160" t="s">
        <v>86</v>
      </c>
      <c r="AV215" s="13" t="s">
        <v>86</v>
      </c>
      <c r="AW215" s="13" t="s">
        <v>33</v>
      </c>
      <c r="AX215" s="13" t="s">
        <v>77</v>
      </c>
      <c r="AY215" s="160" t="s">
        <v>154</v>
      </c>
    </row>
    <row r="216" spans="1:65" s="14" customFormat="1" ht="11.25" x14ac:dyDescent="0.2">
      <c r="B216" s="167"/>
      <c r="D216" s="159" t="s">
        <v>164</v>
      </c>
      <c r="E216" s="168" t="s">
        <v>1</v>
      </c>
      <c r="F216" s="169" t="s">
        <v>166</v>
      </c>
      <c r="H216" s="170">
        <v>175</v>
      </c>
      <c r="I216" s="171"/>
      <c r="L216" s="167"/>
      <c r="M216" s="172"/>
      <c r="N216" s="173"/>
      <c r="O216" s="173"/>
      <c r="P216" s="173"/>
      <c r="Q216" s="173"/>
      <c r="R216" s="173"/>
      <c r="S216" s="173"/>
      <c r="T216" s="174"/>
      <c r="AT216" s="168" t="s">
        <v>164</v>
      </c>
      <c r="AU216" s="168" t="s">
        <v>86</v>
      </c>
      <c r="AV216" s="14" t="s">
        <v>167</v>
      </c>
      <c r="AW216" s="14" t="s">
        <v>33</v>
      </c>
      <c r="AX216" s="14" t="s">
        <v>8</v>
      </c>
      <c r="AY216" s="168" t="s">
        <v>154</v>
      </c>
    </row>
    <row r="217" spans="1:65" s="2" customFormat="1" ht="21.75" customHeight="1" x14ac:dyDescent="0.2">
      <c r="A217" s="32"/>
      <c r="B217" s="144"/>
      <c r="C217" s="175" t="s">
        <v>438</v>
      </c>
      <c r="D217" s="175" t="s">
        <v>204</v>
      </c>
      <c r="E217" s="176" t="s">
        <v>433</v>
      </c>
      <c r="F217" s="177" t="s">
        <v>434</v>
      </c>
      <c r="G217" s="178" t="s">
        <v>337</v>
      </c>
      <c r="H217" s="179">
        <v>210</v>
      </c>
      <c r="I217" s="180"/>
      <c r="J217" s="181">
        <f>ROUND(I217*H217,0)</f>
        <v>0</v>
      </c>
      <c r="K217" s="177" t="s">
        <v>161</v>
      </c>
      <c r="L217" s="182"/>
      <c r="M217" s="183" t="s">
        <v>1</v>
      </c>
      <c r="N217" s="184" t="s">
        <v>42</v>
      </c>
      <c r="O217" s="58"/>
      <c r="P217" s="154">
        <f>O217*H217</f>
        <v>0</v>
      </c>
      <c r="Q217" s="154">
        <v>3.2000000000000003E-4</v>
      </c>
      <c r="R217" s="154">
        <f>Q217*H217</f>
        <v>6.720000000000001E-2</v>
      </c>
      <c r="S217" s="154">
        <v>0</v>
      </c>
      <c r="T217" s="155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6" t="s">
        <v>208</v>
      </c>
      <c r="AT217" s="156" t="s">
        <v>204</v>
      </c>
      <c r="AU217" s="156" t="s">
        <v>86</v>
      </c>
      <c r="AY217" s="17" t="s">
        <v>154</v>
      </c>
      <c r="BE217" s="157">
        <f>IF(N217="základní",J217,0)</f>
        <v>0</v>
      </c>
      <c r="BF217" s="157">
        <f>IF(N217="snížená",J217,0)</f>
        <v>0</v>
      </c>
      <c r="BG217" s="157">
        <f>IF(N217="zákl. přenesená",J217,0)</f>
        <v>0</v>
      </c>
      <c r="BH217" s="157">
        <f>IF(N217="sníž. přenesená",J217,0)</f>
        <v>0</v>
      </c>
      <c r="BI217" s="157">
        <f>IF(N217="nulová",J217,0)</f>
        <v>0</v>
      </c>
      <c r="BJ217" s="17" t="s">
        <v>8</v>
      </c>
      <c r="BK217" s="157">
        <f>ROUND(I217*H217,0)</f>
        <v>0</v>
      </c>
      <c r="BL217" s="17" t="s">
        <v>162</v>
      </c>
      <c r="BM217" s="156" t="s">
        <v>435</v>
      </c>
    </row>
    <row r="218" spans="1:65" s="13" customFormat="1" ht="11.25" x14ac:dyDescent="0.2">
      <c r="B218" s="158"/>
      <c r="D218" s="159" t="s">
        <v>164</v>
      </c>
      <c r="E218" s="160" t="s">
        <v>1</v>
      </c>
      <c r="F218" s="161" t="s">
        <v>723</v>
      </c>
      <c r="H218" s="162">
        <v>210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164</v>
      </c>
      <c r="AU218" s="160" t="s">
        <v>86</v>
      </c>
      <c r="AV218" s="13" t="s">
        <v>86</v>
      </c>
      <c r="AW218" s="13" t="s">
        <v>33</v>
      </c>
      <c r="AX218" s="13" t="s">
        <v>77</v>
      </c>
      <c r="AY218" s="160" t="s">
        <v>154</v>
      </c>
    </row>
    <row r="219" spans="1:65" s="14" customFormat="1" ht="11.25" x14ac:dyDescent="0.2">
      <c r="B219" s="167"/>
      <c r="D219" s="159" t="s">
        <v>164</v>
      </c>
      <c r="E219" s="168" t="s">
        <v>1</v>
      </c>
      <c r="F219" s="169" t="s">
        <v>166</v>
      </c>
      <c r="H219" s="170">
        <v>210</v>
      </c>
      <c r="I219" s="171"/>
      <c r="L219" s="167"/>
      <c r="M219" s="172"/>
      <c r="N219" s="173"/>
      <c r="O219" s="173"/>
      <c r="P219" s="173"/>
      <c r="Q219" s="173"/>
      <c r="R219" s="173"/>
      <c r="S219" s="173"/>
      <c r="T219" s="174"/>
      <c r="AT219" s="168" t="s">
        <v>164</v>
      </c>
      <c r="AU219" s="168" t="s">
        <v>86</v>
      </c>
      <c r="AV219" s="14" t="s">
        <v>167</v>
      </c>
      <c r="AW219" s="14" t="s">
        <v>33</v>
      </c>
      <c r="AX219" s="14" t="s">
        <v>8</v>
      </c>
      <c r="AY219" s="168" t="s">
        <v>154</v>
      </c>
    </row>
    <row r="220" spans="1:65" s="2" customFormat="1" ht="24.2" customHeight="1" x14ac:dyDescent="0.2">
      <c r="A220" s="32"/>
      <c r="B220" s="144"/>
      <c r="C220" s="145" t="s">
        <v>442</v>
      </c>
      <c r="D220" s="145" t="s">
        <v>157</v>
      </c>
      <c r="E220" s="146" t="s">
        <v>439</v>
      </c>
      <c r="F220" s="147" t="s">
        <v>440</v>
      </c>
      <c r="G220" s="148" t="s">
        <v>273</v>
      </c>
      <c r="H220" s="149">
        <v>6</v>
      </c>
      <c r="I220" s="150"/>
      <c r="J220" s="151">
        <f t="shared" ref="J220:J229" si="20">ROUND(I220*H220,0)</f>
        <v>0</v>
      </c>
      <c r="K220" s="147" t="s">
        <v>161</v>
      </c>
      <c r="L220" s="33"/>
      <c r="M220" s="152" t="s">
        <v>1</v>
      </c>
      <c r="N220" s="153" t="s">
        <v>42</v>
      </c>
      <c r="O220" s="58"/>
      <c r="P220" s="154">
        <f t="shared" ref="P220:P229" si="21">O220*H220</f>
        <v>0</v>
      </c>
      <c r="Q220" s="154">
        <v>0</v>
      </c>
      <c r="R220" s="154">
        <f t="shared" ref="R220:R229" si="22">Q220*H220</f>
        <v>0</v>
      </c>
      <c r="S220" s="154">
        <v>0</v>
      </c>
      <c r="T220" s="155">
        <f t="shared" ref="T220:T229" si="23"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6" t="s">
        <v>162</v>
      </c>
      <c r="AT220" s="156" t="s">
        <v>157</v>
      </c>
      <c r="AU220" s="156" t="s">
        <v>86</v>
      </c>
      <c r="AY220" s="17" t="s">
        <v>154</v>
      </c>
      <c r="BE220" s="157">
        <f t="shared" ref="BE220:BE229" si="24">IF(N220="základní",J220,0)</f>
        <v>0</v>
      </c>
      <c r="BF220" s="157">
        <f t="shared" ref="BF220:BF229" si="25">IF(N220="snížená",J220,0)</f>
        <v>0</v>
      </c>
      <c r="BG220" s="157">
        <f t="shared" ref="BG220:BG229" si="26">IF(N220="zákl. přenesená",J220,0)</f>
        <v>0</v>
      </c>
      <c r="BH220" s="157">
        <f t="shared" ref="BH220:BH229" si="27">IF(N220="sníž. přenesená",J220,0)</f>
        <v>0</v>
      </c>
      <c r="BI220" s="157">
        <f t="shared" ref="BI220:BI229" si="28">IF(N220="nulová",J220,0)</f>
        <v>0</v>
      </c>
      <c r="BJ220" s="17" t="s">
        <v>8</v>
      </c>
      <c r="BK220" s="157">
        <f t="shared" ref="BK220:BK229" si="29">ROUND(I220*H220,0)</f>
        <v>0</v>
      </c>
      <c r="BL220" s="17" t="s">
        <v>162</v>
      </c>
      <c r="BM220" s="156" t="s">
        <v>724</v>
      </c>
    </row>
    <row r="221" spans="1:65" s="2" customFormat="1" ht="24.2" customHeight="1" x14ac:dyDescent="0.2">
      <c r="A221" s="32"/>
      <c r="B221" s="144"/>
      <c r="C221" s="145" t="s">
        <v>446</v>
      </c>
      <c r="D221" s="145" t="s">
        <v>157</v>
      </c>
      <c r="E221" s="146" t="s">
        <v>443</v>
      </c>
      <c r="F221" s="147" t="s">
        <v>444</v>
      </c>
      <c r="G221" s="148" t="s">
        <v>273</v>
      </c>
      <c r="H221" s="149">
        <v>6</v>
      </c>
      <c r="I221" s="150"/>
      <c r="J221" s="151">
        <f t="shared" si="20"/>
        <v>0</v>
      </c>
      <c r="K221" s="147" t="s">
        <v>161</v>
      </c>
      <c r="L221" s="33"/>
      <c r="M221" s="152" t="s">
        <v>1</v>
      </c>
      <c r="N221" s="153" t="s">
        <v>42</v>
      </c>
      <c r="O221" s="58"/>
      <c r="P221" s="154">
        <f t="shared" si="21"/>
        <v>0</v>
      </c>
      <c r="Q221" s="154">
        <v>0</v>
      </c>
      <c r="R221" s="154">
        <f t="shared" si="22"/>
        <v>0</v>
      </c>
      <c r="S221" s="154">
        <v>0</v>
      </c>
      <c r="T221" s="155">
        <f t="shared" si="2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6" t="s">
        <v>162</v>
      </c>
      <c r="AT221" s="156" t="s">
        <v>157</v>
      </c>
      <c r="AU221" s="156" t="s">
        <v>86</v>
      </c>
      <c r="AY221" s="17" t="s">
        <v>154</v>
      </c>
      <c r="BE221" s="157">
        <f t="shared" si="24"/>
        <v>0</v>
      </c>
      <c r="BF221" s="157">
        <f t="shared" si="25"/>
        <v>0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7" t="s">
        <v>8</v>
      </c>
      <c r="BK221" s="157">
        <f t="shared" si="29"/>
        <v>0</v>
      </c>
      <c r="BL221" s="17" t="s">
        <v>162</v>
      </c>
      <c r="BM221" s="156" t="s">
        <v>725</v>
      </c>
    </row>
    <row r="222" spans="1:65" s="2" customFormat="1" ht="24.2" customHeight="1" x14ac:dyDescent="0.2">
      <c r="A222" s="32"/>
      <c r="B222" s="144"/>
      <c r="C222" s="145" t="s">
        <v>450</v>
      </c>
      <c r="D222" s="145" t="s">
        <v>157</v>
      </c>
      <c r="E222" s="146" t="s">
        <v>726</v>
      </c>
      <c r="F222" s="147" t="s">
        <v>727</v>
      </c>
      <c r="G222" s="148" t="s">
        <v>273</v>
      </c>
      <c r="H222" s="149">
        <v>2</v>
      </c>
      <c r="I222" s="150"/>
      <c r="J222" s="151">
        <f t="shared" si="20"/>
        <v>0</v>
      </c>
      <c r="K222" s="147" t="s">
        <v>161</v>
      </c>
      <c r="L222" s="33"/>
      <c r="M222" s="152" t="s">
        <v>1</v>
      </c>
      <c r="N222" s="153" t="s">
        <v>42</v>
      </c>
      <c r="O222" s="58"/>
      <c r="P222" s="154">
        <f t="shared" si="21"/>
        <v>0</v>
      </c>
      <c r="Q222" s="154">
        <v>0</v>
      </c>
      <c r="R222" s="154">
        <f t="shared" si="22"/>
        <v>0</v>
      </c>
      <c r="S222" s="154">
        <v>0</v>
      </c>
      <c r="T222" s="155">
        <f t="shared" si="2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6" t="s">
        <v>162</v>
      </c>
      <c r="AT222" s="156" t="s">
        <v>157</v>
      </c>
      <c r="AU222" s="156" t="s">
        <v>86</v>
      </c>
      <c r="AY222" s="17" t="s">
        <v>154</v>
      </c>
      <c r="BE222" s="157">
        <f t="shared" si="24"/>
        <v>0</v>
      </c>
      <c r="BF222" s="157">
        <f t="shared" si="25"/>
        <v>0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7" t="s">
        <v>8</v>
      </c>
      <c r="BK222" s="157">
        <f t="shared" si="29"/>
        <v>0</v>
      </c>
      <c r="BL222" s="17" t="s">
        <v>162</v>
      </c>
      <c r="BM222" s="156" t="s">
        <v>728</v>
      </c>
    </row>
    <row r="223" spans="1:65" s="2" customFormat="1" ht="24.2" customHeight="1" x14ac:dyDescent="0.2">
      <c r="A223" s="32"/>
      <c r="B223" s="144"/>
      <c r="C223" s="145" t="s">
        <v>454</v>
      </c>
      <c r="D223" s="145" t="s">
        <v>157</v>
      </c>
      <c r="E223" s="146" t="s">
        <v>447</v>
      </c>
      <c r="F223" s="147" t="s">
        <v>448</v>
      </c>
      <c r="G223" s="148" t="s">
        <v>273</v>
      </c>
      <c r="H223" s="149">
        <v>6</v>
      </c>
      <c r="I223" s="150"/>
      <c r="J223" s="151">
        <f t="shared" si="20"/>
        <v>0</v>
      </c>
      <c r="K223" s="147" t="s">
        <v>161</v>
      </c>
      <c r="L223" s="33"/>
      <c r="M223" s="152" t="s">
        <v>1</v>
      </c>
      <c r="N223" s="153" t="s">
        <v>42</v>
      </c>
      <c r="O223" s="58"/>
      <c r="P223" s="154">
        <f t="shared" si="21"/>
        <v>0</v>
      </c>
      <c r="Q223" s="154">
        <v>0</v>
      </c>
      <c r="R223" s="154">
        <f t="shared" si="22"/>
        <v>0</v>
      </c>
      <c r="S223" s="154">
        <v>0</v>
      </c>
      <c r="T223" s="155">
        <f t="shared" si="2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6" t="s">
        <v>162</v>
      </c>
      <c r="AT223" s="156" t="s">
        <v>157</v>
      </c>
      <c r="AU223" s="156" t="s">
        <v>86</v>
      </c>
      <c r="AY223" s="17" t="s">
        <v>154</v>
      </c>
      <c r="BE223" s="157">
        <f t="shared" si="24"/>
        <v>0</v>
      </c>
      <c r="BF223" s="157">
        <f t="shared" si="25"/>
        <v>0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7" t="s">
        <v>8</v>
      </c>
      <c r="BK223" s="157">
        <f t="shared" si="29"/>
        <v>0</v>
      </c>
      <c r="BL223" s="17" t="s">
        <v>162</v>
      </c>
      <c r="BM223" s="156" t="s">
        <v>729</v>
      </c>
    </row>
    <row r="224" spans="1:65" s="2" customFormat="1" ht="24.2" customHeight="1" x14ac:dyDescent="0.2">
      <c r="A224" s="32"/>
      <c r="B224" s="144"/>
      <c r="C224" s="145" t="s">
        <v>458</v>
      </c>
      <c r="D224" s="145" t="s">
        <v>157</v>
      </c>
      <c r="E224" s="146" t="s">
        <v>451</v>
      </c>
      <c r="F224" s="147" t="s">
        <v>452</v>
      </c>
      <c r="G224" s="148" t="s">
        <v>273</v>
      </c>
      <c r="H224" s="149">
        <v>6</v>
      </c>
      <c r="I224" s="150"/>
      <c r="J224" s="151">
        <f t="shared" si="20"/>
        <v>0</v>
      </c>
      <c r="K224" s="147" t="s">
        <v>161</v>
      </c>
      <c r="L224" s="33"/>
      <c r="M224" s="152" t="s">
        <v>1</v>
      </c>
      <c r="N224" s="153" t="s">
        <v>42</v>
      </c>
      <c r="O224" s="58"/>
      <c r="P224" s="154">
        <f t="shared" si="21"/>
        <v>0</v>
      </c>
      <c r="Q224" s="154">
        <v>0</v>
      </c>
      <c r="R224" s="154">
        <f t="shared" si="22"/>
        <v>0</v>
      </c>
      <c r="S224" s="154">
        <v>0</v>
      </c>
      <c r="T224" s="155">
        <f t="shared" si="2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6" t="s">
        <v>162</v>
      </c>
      <c r="AT224" s="156" t="s">
        <v>157</v>
      </c>
      <c r="AU224" s="156" t="s">
        <v>86</v>
      </c>
      <c r="AY224" s="17" t="s">
        <v>154</v>
      </c>
      <c r="BE224" s="157">
        <f t="shared" si="24"/>
        <v>0</v>
      </c>
      <c r="BF224" s="157">
        <f t="shared" si="25"/>
        <v>0</v>
      </c>
      <c r="BG224" s="157">
        <f t="shared" si="26"/>
        <v>0</v>
      </c>
      <c r="BH224" s="157">
        <f t="shared" si="27"/>
        <v>0</v>
      </c>
      <c r="BI224" s="157">
        <f t="shared" si="28"/>
        <v>0</v>
      </c>
      <c r="BJ224" s="17" t="s">
        <v>8</v>
      </c>
      <c r="BK224" s="157">
        <f t="shared" si="29"/>
        <v>0</v>
      </c>
      <c r="BL224" s="17" t="s">
        <v>162</v>
      </c>
      <c r="BM224" s="156" t="s">
        <v>730</v>
      </c>
    </row>
    <row r="225" spans="1:65" s="2" customFormat="1" ht="24.2" customHeight="1" x14ac:dyDescent="0.2">
      <c r="A225" s="32"/>
      <c r="B225" s="144"/>
      <c r="C225" s="145" t="s">
        <v>177</v>
      </c>
      <c r="D225" s="145" t="s">
        <v>157</v>
      </c>
      <c r="E225" s="146" t="s">
        <v>731</v>
      </c>
      <c r="F225" s="147" t="s">
        <v>732</v>
      </c>
      <c r="G225" s="148" t="s">
        <v>273</v>
      </c>
      <c r="H225" s="149">
        <v>2</v>
      </c>
      <c r="I225" s="150"/>
      <c r="J225" s="151">
        <f t="shared" si="20"/>
        <v>0</v>
      </c>
      <c r="K225" s="147" t="s">
        <v>161</v>
      </c>
      <c r="L225" s="33"/>
      <c r="M225" s="152" t="s">
        <v>1</v>
      </c>
      <c r="N225" s="153" t="s">
        <v>42</v>
      </c>
      <c r="O225" s="58"/>
      <c r="P225" s="154">
        <f t="shared" si="21"/>
        <v>0</v>
      </c>
      <c r="Q225" s="154">
        <v>0</v>
      </c>
      <c r="R225" s="154">
        <f t="shared" si="22"/>
        <v>0</v>
      </c>
      <c r="S225" s="154">
        <v>0</v>
      </c>
      <c r="T225" s="155">
        <f t="shared" si="2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6" t="s">
        <v>162</v>
      </c>
      <c r="AT225" s="156" t="s">
        <v>157</v>
      </c>
      <c r="AU225" s="156" t="s">
        <v>86</v>
      </c>
      <c r="AY225" s="17" t="s">
        <v>154</v>
      </c>
      <c r="BE225" s="157">
        <f t="shared" si="24"/>
        <v>0</v>
      </c>
      <c r="BF225" s="157">
        <f t="shared" si="25"/>
        <v>0</v>
      </c>
      <c r="BG225" s="157">
        <f t="shared" si="26"/>
        <v>0</v>
      </c>
      <c r="BH225" s="157">
        <f t="shared" si="27"/>
        <v>0</v>
      </c>
      <c r="BI225" s="157">
        <f t="shared" si="28"/>
        <v>0</v>
      </c>
      <c r="BJ225" s="17" t="s">
        <v>8</v>
      </c>
      <c r="BK225" s="157">
        <f t="shared" si="29"/>
        <v>0</v>
      </c>
      <c r="BL225" s="17" t="s">
        <v>162</v>
      </c>
      <c r="BM225" s="156" t="s">
        <v>733</v>
      </c>
    </row>
    <row r="226" spans="1:65" s="2" customFormat="1" ht="24.2" customHeight="1" x14ac:dyDescent="0.2">
      <c r="A226" s="32"/>
      <c r="B226" s="144"/>
      <c r="C226" s="145" t="s">
        <v>181</v>
      </c>
      <c r="D226" s="145" t="s">
        <v>157</v>
      </c>
      <c r="E226" s="146" t="s">
        <v>455</v>
      </c>
      <c r="F226" s="147" t="s">
        <v>456</v>
      </c>
      <c r="G226" s="148" t="s">
        <v>273</v>
      </c>
      <c r="H226" s="149">
        <v>6</v>
      </c>
      <c r="I226" s="150"/>
      <c r="J226" s="151">
        <f t="shared" si="20"/>
        <v>0</v>
      </c>
      <c r="K226" s="147" t="s">
        <v>161</v>
      </c>
      <c r="L226" s="33"/>
      <c r="M226" s="152" t="s">
        <v>1</v>
      </c>
      <c r="N226" s="153" t="s">
        <v>42</v>
      </c>
      <c r="O226" s="58"/>
      <c r="P226" s="154">
        <f t="shared" si="21"/>
        <v>0</v>
      </c>
      <c r="Q226" s="154">
        <v>0</v>
      </c>
      <c r="R226" s="154">
        <f t="shared" si="22"/>
        <v>0</v>
      </c>
      <c r="S226" s="154">
        <v>0</v>
      </c>
      <c r="T226" s="155">
        <f t="shared" si="2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6" t="s">
        <v>162</v>
      </c>
      <c r="AT226" s="156" t="s">
        <v>157</v>
      </c>
      <c r="AU226" s="156" t="s">
        <v>86</v>
      </c>
      <c r="AY226" s="17" t="s">
        <v>154</v>
      </c>
      <c r="BE226" s="157">
        <f t="shared" si="24"/>
        <v>0</v>
      </c>
      <c r="BF226" s="157">
        <f t="shared" si="25"/>
        <v>0</v>
      </c>
      <c r="BG226" s="157">
        <f t="shared" si="26"/>
        <v>0</v>
      </c>
      <c r="BH226" s="157">
        <f t="shared" si="27"/>
        <v>0</v>
      </c>
      <c r="BI226" s="157">
        <f t="shared" si="28"/>
        <v>0</v>
      </c>
      <c r="BJ226" s="17" t="s">
        <v>8</v>
      </c>
      <c r="BK226" s="157">
        <f t="shared" si="29"/>
        <v>0</v>
      </c>
      <c r="BL226" s="17" t="s">
        <v>162</v>
      </c>
      <c r="BM226" s="156" t="s">
        <v>734</v>
      </c>
    </row>
    <row r="227" spans="1:65" s="2" customFormat="1" ht="24.2" customHeight="1" x14ac:dyDescent="0.2">
      <c r="A227" s="32"/>
      <c r="B227" s="144"/>
      <c r="C227" s="145" t="s">
        <v>462</v>
      </c>
      <c r="D227" s="145" t="s">
        <v>157</v>
      </c>
      <c r="E227" s="146" t="s">
        <v>459</v>
      </c>
      <c r="F227" s="147" t="s">
        <v>460</v>
      </c>
      <c r="G227" s="148" t="s">
        <v>273</v>
      </c>
      <c r="H227" s="149">
        <v>6</v>
      </c>
      <c r="I227" s="150"/>
      <c r="J227" s="151">
        <f t="shared" si="20"/>
        <v>0</v>
      </c>
      <c r="K227" s="147" t="s">
        <v>161</v>
      </c>
      <c r="L227" s="33"/>
      <c r="M227" s="152" t="s">
        <v>1</v>
      </c>
      <c r="N227" s="153" t="s">
        <v>42</v>
      </c>
      <c r="O227" s="58"/>
      <c r="P227" s="154">
        <f t="shared" si="21"/>
        <v>0</v>
      </c>
      <c r="Q227" s="154">
        <v>0</v>
      </c>
      <c r="R227" s="154">
        <f t="shared" si="22"/>
        <v>0</v>
      </c>
      <c r="S227" s="154">
        <v>0</v>
      </c>
      <c r="T227" s="155">
        <f t="shared" si="2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6" t="s">
        <v>162</v>
      </c>
      <c r="AT227" s="156" t="s">
        <v>157</v>
      </c>
      <c r="AU227" s="156" t="s">
        <v>86</v>
      </c>
      <c r="AY227" s="17" t="s">
        <v>154</v>
      </c>
      <c r="BE227" s="157">
        <f t="shared" si="24"/>
        <v>0</v>
      </c>
      <c r="BF227" s="157">
        <f t="shared" si="25"/>
        <v>0</v>
      </c>
      <c r="BG227" s="157">
        <f t="shared" si="26"/>
        <v>0</v>
      </c>
      <c r="BH227" s="157">
        <f t="shared" si="27"/>
        <v>0</v>
      </c>
      <c r="BI227" s="157">
        <f t="shared" si="28"/>
        <v>0</v>
      </c>
      <c r="BJ227" s="17" t="s">
        <v>8</v>
      </c>
      <c r="BK227" s="157">
        <f t="shared" si="29"/>
        <v>0</v>
      </c>
      <c r="BL227" s="17" t="s">
        <v>162</v>
      </c>
      <c r="BM227" s="156" t="s">
        <v>735</v>
      </c>
    </row>
    <row r="228" spans="1:65" s="2" customFormat="1" ht="24.2" customHeight="1" x14ac:dyDescent="0.2">
      <c r="A228" s="32"/>
      <c r="B228" s="144"/>
      <c r="C228" s="145" t="s">
        <v>466</v>
      </c>
      <c r="D228" s="145" t="s">
        <v>157</v>
      </c>
      <c r="E228" s="146" t="s">
        <v>736</v>
      </c>
      <c r="F228" s="147" t="s">
        <v>737</v>
      </c>
      <c r="G228" s="148" t="s">
        <v>273</v>
      </c>
      <c r="H228" s="149">
        <v>2</v>
      </c>
      <c r="I228" s="150"/>
      <c r="J228" s="151">
        <f t="shared" si="20"/>
        <v>0</v>
      </c>
      <c r="K228" s="147" t="s">
        <v>161</v>
      </c>
      <c r="L228" s="33"/>
      <c r="M228" s="152" t="s">
        <v>1</v>
      </c>
      <c r="N228" s="153" t="s">
        <v>42</v>
      </c>
      <c r="O228" s="58"/>
      <c r="P228" s="154">
        <f t="shared" si="21"/>
        <v>0</v>
      </c>
      <c r="Q228" s="154">
        <v>0</v>
      </c>
      <c r="R228" s="154">
        <f t="shared" si="22"/>
        <v>0</v>
      </c>
      <c r="S228" s="154">
        <v>0</v>
      </c>
      <c r="T228" s="155">
        <f t="shared" si="23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6" t="s">
        <v>162</v>
      </c>
      <c r="AT228" s="156" t="s">
        <v>157</v>
      </c>
      <c r="AU228" s="156" t="s">
        <v>86</v>
      </c>
      <c r="AY228" s="17" t="s">
        <v>154</v>
      </c>
      <c r="BE228" s="157">
        <f t="shared" si="24"/>
        <v>0</v>
      </c>
      <c r="BF228" s="157">
        <f t="shared" si="25"/>
        <v>0</v>
      </c>
      <c r="BG228" s="157">
        <f t="shared" si="26"/>
        <v>0</v>
      </c>
      <c r="BH228" s="157">
        <f t="shared" si="27"/>
        <v>0</v>
      </c>
      <c r="BI228" s="157">
        <f t="shared" si="28"/>
        <v>0</v>
      </c>
      <c r="BJ228" s="17" t="s">
        <v>8</v>
      </c>
      <c r="BK228" s="157">
        <f t="shared" si="29"/>
        <v>0</v>
      </c>
      <c r="BL228" s="17" t="s">
        <v>162</v>
      </c>
      <c r="BM228" s="156" t="s">
        <v>738</v>
      </c>
    </row>
    <row r="229" spans="1:65" s="2" customFormat="1" ht="37.9" customHeight="1" x14ac:dyDescent="0.2">
      <c r="A229" s="32"/>
      <c r="B229" s="144"/>
      <c r="C229" s="145" t="s">
        <v>470</v>
      </c>
      <c r="D229" s="145" t="s">
        <v>157</v>
      </c>
      <c r="E229" s="146" t="s">
        <v>178</v>
      </c>
      <c r="F229" s="147" t="s">
        <v>179</v>
      </c>
      <c r="G229" s="148" t="s">
        <v>160</v>
      </c>
      <c r="H229" s="149">
        <v>160</v>
      </c>
      <c r="I229" s="150"/>
      <c r="J229" s="151">
        <f t="shared" si="20"/>
        <v>0</v>
      </c>
      <c r="K229" s="147" t="s">
        <v>161</v>
      </c>
      <c r="L229" s="33"/>
      <c r="M229" s="152" t="s">
        <v>1</v>
      </c>
      <c r="N229" s="153" t="s">
        <v>42</v>
      </c>
      <c r="O229" s="58"/>
      <c r="P229" s="154">
        <f t="shared" si="21"/>
        <v>0</v>
      </c>
      <c r="Q229" s="154">
        <v>0</v>
      </c>
      <c r="R229" s="154">
        <f t="shared" si="22"/>
        <v>0</v>
      </c>
      <c r="S229" s="154">
        <v>0</v>
      </c>
      <c r="T229" s="155">
        <f t="shared" si="23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6" t="s">
        <v>162</v>
      </c>
      <c r="AT229" s="156" t="s">
        <v>157</v>
      </c>
      <c r="AU229" s="156" t="s">
        <v>86</v>
      </c>
      <c r="AY229" s="17" t="s">
        <v>154</v>
      </c>
      <c r="BE229" s="157">
        <f t="shared" si="24"/>
        <v>0</v>
      </c>
      <c r="BF229" s="157">
        <f t="shared" si="25"/>
        <v>0</v>
      </c>
      <c r="BG229" s="157">
        <f t="shared" si="26"/>
        <v>0</v>
      </c>
      <c r="BH229" s="157">
        <f t="shared" si="27"/>
        <v>0</v>
      </c>
      <c r="BI229" s="157">
        <f t="shared" si="28"/>
        <v>0</v>
      </c>
      <c r="BJ229" s="17" t="s">
        <v>8</v>
      </c>
      <c r="BK229" s="157">
        <f t="shared" si="29"/>
        <v>0</v>
      </c>
      <c r="BL229" s="17" t="s">
        <v>162</v>
      </c>
      <c r="BM229" s="156" t="s">
        <v>180</v>
      </c>
    </row>
    <row r="230" spans="1:65" s="13" customFormat="1" ht="11.25" x14ac:dyDescent="0.2">
      <c r="B230" s="158"/>
      <c r="D230" s="159" t="s">
        <v>164</v>
      </c>
      <c r="E230" s="160" t="s">
        <v>1</v>
      </c>
      <c r="F230" s="161" t="s">
        <v>118</v>
      </c>
      <c r="H230" s="162">
        <v>80</v>
      </c>
      <c r="I230" s="163"/>
      <c r="L230" s="158"/>
      <c r="M230" s="164"/>
      <c r="N230" s="165"/>
      <c r="O230" s="165"/>
      <c r="P230" s="165"/>
      <c r="Q230" s="165"/>
      <c r="R230" s="165"/>
      <c r="S230" s="165"/>
      <c r="T230" s="166"/>
      <c r="AT230" s="160" t="s">
        <v>164</v>
      </c>
      <c r="AU230" s="160" t="s">
        <v>86</v>
      </c>
      <c r="AV230" s="13" t="s">
        <v>86</v>
      </c>
      <c r="AW230" s="13" t="s">
        <v>33</v>
      </c>
      <c r="AX230" s="13" t="s">
        <v>77</v>
      </c>
      <c r="AY230" s="160" t="s">
        <v>154</v>
      </c>
    </row>
    <row r="231" spans="1:65" s="13" customFormat="1" ht="11.25" x14ac:dyDescent="0.2">
      <c r="B231" s="158"/>
      <c r="D231" s="159" t="s">
        <v>164</v>
      </c>
      <c r="E231" s="160" t="s">
        <v>1</v>
      </c>
      <c r="F231" s="161" t="s">
        <v>260</v>
      </c>
      <c r="H231" s="162">
        <v>80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164</v>
      </c>
      <c r="AU231" s="160" t="s">
        <v>86</v>
      </c>
      <c r="AV231" s="13" t="s">
        <v>86</v>
      </c>
      <c r="AW231" s="13" t="s">
        <v>33</v>
      </c>
      <c r="AX231" s="13" t="s">
        <v>77</v>
      </c>
      <c r="AY231" s="160" t="s">
        <v>154</v>
      </c>
    </row>
    <row r="232" spans="1:65" s="14" customFormat="1" ht="11.25" x14ac:dyDescent="0.2">
      <c r="B232" s="167"/>
      <c r="D232" s="159" t="s">
        <v>164</v>
      </c>
      <c r="E232" s="168" t="s">
        <v>1</v>
      </c>
      <c r="F232" s="169" t="s">
        <v>166</v>
      </c>
      <c r="H232" s="170">
        <v>160</v>
      </c>
      <c r="I232" s="171"/>
      <c r="L232" s="167"/>
      <c r="M232" s="172"/>
      <c r="N232" s="173"/>
      <c r="O232" s="173"/>
      <c r="P232" s="173"/>
      <c r="Q232" s="173"/>
      <c r="R232" s="173"/>
      <c r="S232" s="173"/>
      <c r="T232" s="174"/>
      <c r="AT232" s="168" t="s">
        <v>164</v>
      </c>
      <c r="AU232" s="168" t="s">
        <v>86</v>
      </c>
      <c r="AV232" s="14" t="s">
        <v>167</v>
      </c>
      <c r="AW232" s="14" t="s">
        <v>33</v>
      </c>
      <c r="AX232" s="14" t="s">
        <v>8</v>
      </c>
      <c r="AY232" s="168" t="s">
        <v>154</v>
      </c>
    </row>
    <row r="233" spans="1:65" s="2" customFormat="1" ht="37.9" customHeight="1" x14ac:dyDescent="0.2">
      <c r="A233" s="32"/>
      <c r="B233" s="144"/>
      <c r="C233" s="145" t="s">
        <v>474</v>
      </c>
      <c r="D233" s="145" t="s">
        <v>157</v>
      </c>
      <c r="E233" s="146" t="s">
        <v>182</v>
      </c>
      <c r="F233" s="147" t="s">
        <v>183</v>
      </c>
      <c r="G233" s="148" t="s">
        <v>160</v>
      </c>
      <c r="H233" s="149">
        <v>160</v>
      </c>
      <c r="I233" s="150"/>
      <c r="J233" s="151">
        <f>ROUND(I233*H233,0)</f>
        <v>0</v>
      </c>
      <c r="K233" s="147" t="s">
        <v>161</v>
      </c>
      <c r="L233" s="33"/>
      <c r="M233" s="152" t="s">
        <v>1</v>
      </c>
      <c r="N233" s="153" t="s">
        <v>42</v>
      </c>
      <c r="O233" s="58"/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6" t="s">
        <v>162</v>
      </c>
      <c r="AT233" s="156" t="s">
        <v>157</v>
      </c>
      <c r="AU233" s="156" t="s">
        <v>86</v>
      </c>
      <c r="AY233" s="17" t="s">
        <v>154</v>
      </c>
      <c r="BE233" s="157">
        <f>IF(N233="základní",J233,0)</f>
        <v>0</v>
      </c>
      <c r="BF233" s="157">
        <f>IF(N233="snížená",J233,0)</f>
        <v>0</v>
      </c>
      <c r="BG233" s="157">
        <f>IF(N233="zákl. přenesená",J233,0)</f>
        <v>0</v>
      </c>
      <c r="BH233" s="157">
        <f>IF(N233="sníž. přenesená",J233,0)</f>
        <v>0</v>
      </c>
      <c r="BI233" s="157">
        <f>IF(N233="nulová",J233,0)</f>
        <v>0</v>
      </c>
      <c r="BJ233" s="17" t="s">
        <v>8</v>
      </c>
      <c r="BK233" s="157">
        <f>ROUND(I233*H233,0)</f>
        <v>0</v>
      </c>
      <c r="BL233" s="17" t="s">
        <v>162</v>
      </c>
      <c r="BM233" s="156" t="s">
        <v>184</v>
      </c>
    </row>
    <row r="234" spans="1:65" s="13" customFormat="1" ht="11.25" x14ac:dyDescent="0.2">
      <c r="B234" s="158"/>
      <c r="D234" s="159" t="s">
        <v>164</v>
      </c>
      <c r="E234" s="160" t="s">
        <v>1</v>
      </c>
      <c r="F234" s="161" t="s">
        <v>118</v>
      </c>
      <c r="H234" s="162">
        <v>80</v>
      </c>
      <c r="I234" s="163"/>
      <c r="L234" s="158"/>
      <c r="M234" s="164"/>
      <c r="N234" s="165"/>
      <c r="O234" s="165"/>
      <c r="P234" s="165"/>
      <c r="Q234" s="165"/>
      <c r="R234" s="165"/>
      <c r="S234" s="165"/>
      <c r="T234" s="166"/>
      <c r="AT234" s="160" t="s">
        <v>164</v>
      </c>
      <c r="AU234" s="160" t="s">
        <v>86</v>
      </c>
      <c r="AV234" s="13" t="s">
        <v>86</v>
      </c>
      <c r="AW234" s="13" t="s">
        <v>33</v>
      </c>
      <c r="AX234" s="13" t="s">
        <v>77</v>
      </c>
      <c r="AY234" s="160" t="s">
        <v>154</v>
      </c>
    </row>
    <row r="235" spans="1:65" s="13" customFormat="1" ht="11.25" x14ac:dyDescent="0.2">
      <c r="B235" s="158"/>
      <c r="D235" s="159" t="s">
        <v>164</v>
      </c>
      <c r="E235" s="160" t="s">
        <v>1</v>
      </c>
      <c r="F235" s="161" t="s">
        <v>260</v>
      </c>
      <c r="H235" s="162">
        <v>80</v>
      </c>
      <c r="I235" s="163"/>
      <c r="L235" s="158"/>
      <c r="M235" s="164"/>
      <c r="N235" s="165"/>
      <c r="O235" s="165"/>
      <c r="P235" s="165"/>
      <c r="Q235" s="165"/>
      <c r="R235" s="165"/>
      <c r="S235" s="165"/>
      <c r="T235" s="166"/>
      <c r="AT235" s="160" t="s">
        <v>164</v>
      </c>
      <c r="AU235" s="160" t="s">
        <v>86</v>
      </c>
      <c r="AV235" s="13" t="s">
        <v>86</v>
      </c>
      <c r="AW235" s="13" t="s">
        <v>33</v>
      </c>
      <c r="AX235" s="13" t="s">
        <v>77</v>
      </c>
      <c r="AY235" s="160" t="s">
        <v>154</v>
      </c>
    </row>
    <row r="236" spans="1:65" s="14" customFormat="1" ht="11.25" x14ac:dyDescent="0.2">
      <c r="B236" s="167"/>
      <c r="D236" s="159" t="s">
        <v>164</v>
      </c>
      <c r="E236" s="168" t="s">
        <v>1</v>
      </c>
      <c r="F236" s="169" t="s">
        <v>166</v>
      </c>
      <c r="H236" s="170">
        <v>160</v>
      </c>
      <c r="I236" s="171"/>
      <c r="L236" s="167"/>
      <c r="M236" s="172"/>
      <c r="N236" s="173"/>
      <c r="O236" s="173"/>
      <c r="P236" s="173"/>
      <c r="Q236" s="173"/>
      <c r="R236" s="173"/>
      <c r="S236" s="173"/>
      <c r="T236" s="174"/>
      <c r="AT236" s="168" t="s">
        <v>164</v>
      </c>
      <c r="AU236" s="168" t="s">
        <v>86</v>
      </c>
      <c r="AV236" s="14" t="s">
        <v>167</v>
      </c>
      <c r="AW236" s="14" t="s">
        <v>33</v>
      </c>
      <c r="AX236" s="14" t="s">
        <v>8</v>
      </c>
      <c r="AY236" s="168" t="s">
        <v>154</v>
      </c>
    </row>
    <row r="237" spans="1:65" s="2" customFormat="1" ht="33" customHeight="1" x14ac:dyDescent="0.2">
      <c r="A237" s="32"/>
      <c r="B237" s="144"/>
      <c r="C237" s="145" t="s">
        <v>478</v>
      </c>
      <c r="D237" s="145" t="s">
        <v>157</v>
      </c>
      <c r="E237" s="146" t="s">
        <v>463</v>
      </c>
      <c r="F237" s="147" t="s">
        <v>464</v>
      </c>
      <c r="G237" s="148" t="s">
        <v>273</v>
      </c>
      <c r="H237" s="149">
        <v>6</v>
      </c>
      <c r="I237" s="150"/>
      <c r="J237" s="151">
        <f t="shared" ref="J237:J246" si="30">ROUND(I237*H237,0)</f>
        <v>0</v>
      </c>
      <c r="K237" s="147" t="s">
        <v>161</v>
      </c>
      <c r="L237" s="33"/>
      <c r="M237" s="152" t="s">
        <v>1</v>
      </c>
      <c r="N237" s="153" t="s">
        <v>42</v>
      </c>
      <c r="O237" s="58"/>
      <c r="P237" s="154">
        <f t="shared" ref="P237:P246" si="31">O237*H237</f>
        <v>0</v>
      </c>
      <c r="Q237" s="154">
        <v>0</v>
      </c>
      <c r="R237" s="154">
        <f t="shared" ref="R237:R246" si="32">Q237*H237</f>
        <v>0</v>
      </c>
      <c r="S237" s="154">
        <v>0</v>
      </c>
      <c r="T237" s="155">
        <f t="shared" ref="T237:T246" si="33"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6" t="s">
        <v>162</v>
      </c>
      <c r="AT237" s="156" t="s">
        <v>157</v>
      </c>
      <c r="AU237" s="156" t="s">
        <v>86</v>
      </c>
      <c r="AY237" s="17" t="s">
        <v>154</v>
      </c>
      <c r="BE237" s="157">
        <f t="shared" ref="BE237:BE246" si="34">IF(N237="základní",J237,0)</f>
        <v>0</v>
      </c>
      <c r="BF237" s="157">
        <f t="shared" ref="BF237:BF246" si="35">IF(N237="snížená",J237,0)</f>
        <v>0</v>
      </c>
      <c r="BG237" s="157">
        <f t="shared" ref="BG237:BG246" si="36">IF(N237="zákl. přenesená",J237,0)</f>
        <v>0</v>
      </c>
      <c r="BH237" s="157">
        <f t="shared" ref="BH237:BH246" si="37">IF(N237="sníž. přenesená",J237,0)</f>
        <v>0</v>
      </c>
      <c r="BI237" s="157">
        <f t="shared" ref="BI237:BI246" si="38">IF(N237="nulová",J237,0)</f>
        <v>0</v>
      </c>
      <c r="BJ237" s="17" t="s">
        <v>8</v>
      </c>
      <c r="BK237" s="157">
        <f t="shared" ref="BK237:BK246" si="39">ROUND(I237*H237,0)</f>
        <v>0</v>
      </c>
      <c r="BL237" s="17" t="s">
        <v>162</v>
      </c>
      <c r="BM237" s="156" t="s">
        <v>739</v>
      </c>
    </row>
    <row r="238" spans="1:65" s="2" customFormat="1" ht="33" customHeight="1" x14ac:dyDescent="0.2">
      <c r="A238" s="32"/>
      <c r="B238" s="144"/>
      <c r="C238" s="145" t="s">
        <v>482</v>
      </c>
      <c r="D238" s="145" t="s">
        <v>157</v>
      </c>
      <c r="E238" s="146" t="s">
        <v>467</v>
      </c>
      <c r="F238" s="147" t="s">
        <v>468</v>
      </c>
      <c r="G238" s="148" t="s">
        <v>273</v>
      </c>
      <c r="H238" s="149">
        <v>6</v>
      </c>
      <c r="I238" s="150"/>
      <c r="J238" s="151">
        <f t="shared" si="30"/>
        <v>0</v>
      </c>
      <c r="K238" s="147" t="s">
        <v>161</v>
      </c>
      <c r="L238" s="33"/>
      <c r="M238" s="152" t="s">
        <v>1</v>
      </c>
      <c r="N238" s="153" t="s">
        <v>42</v>
      </c>
      <c r="O238" s="58"/>
      <c r="P238" s="154">
        <f t="shared" si="31"/>
        <v>0</v>
      </c>
      <c r="Q238" s="154">
        <v>0</v>
      </c>
      <c r="R238" s="154">
        <f t="shared" si="32"/>
        <v>0</v>
      </c>
      <c r="S238" s="154">
        <v>0</v>
      </c>
      <c r="T238" s="155">
        <f t="shared" si="3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6" t="s">
        <v>162</v>
      </c>
      <c r="AT238" s="156" t="s">
        <v>157</v>
      </c>
      <c r="AU238" s="156" t="s">
        <v>86</v>
      </c>
      <c r="AY238" s="17" t="s">
        <v>154</v>
      </c>
      <c r="BE238" s="157">
        <f t="shared" si="34"/>
        <v>0</v>
      </c>
      <c r="BF238" s="157">
        <f t="shared" si="35"/>
        <v>0</v>
      </c>
      <c r="BG238" s="157">
        <f t="shared" si="36"/>
        <v>0</v>
      </c>
      <c r="BH238" s="157">
        <f t="shared" si="37"/>
        <v>0</v>
      </c>
      <c r="BI238" s="157">
        <f t="shared" si="38"/>
        <v>0</v>
      </c>
      <c r="BJ238" s="17" t="s">
        <v>8</v>
      </c>
      <c r="BK238" s="157">
        <f t="shared" si="39"/>
        <v>0</v>
      </c>
      <c r="BL238" s="17" t="s">
        <v>162</v>
      </c>
      <c r="BM238" s="156" t="s">
        <v>740</v>
      </c>
    </row>
    <row r="239" spans="1:65" s="2" customFormat="1" ht="33" customHeight="1" x14ac:dyDescent="0.2">
      <c r="A239" s="32"/>
      <c r="B239" s="144"/>
      <c r="C239" s="145" t="s">
        <v>185</v>
      </c>
      <c r="D239" s="145" t="s">
        <v>157</v>
      </c>
      <c r="E239" s="146" t="s">
        <v>741</v>
      </c>
      <c r="F239" s="147" t="s">
        <v>742</v>
      </c>
      <c r="G239" s="148" t="s">
        <v>273</v>
      </c>
      <c r="H239" s="149">
        <v>2</v>
      </c>
      <c r="I239" s="150"/>
      <c r="J239" s="151">
        <f t="shared" si="30"/>
        <v>0</v>
      </c>
      <c r="K239" s="147" t="s">
        <v>161</v>
      </c>
      <c r="L239" s="33"/>
      <c r="M239" s="152" t="s">
        <v>1</v>
      </c>
      <c r="N239" s="153" t="s">
        <v>42</v>
      </c>
      <c r="O239" s="58"/>
      <c r="P239" s="154">
        <f t="shared" si="31"/>
        <v>0</v>
      </c>
      <c r="Q239" s="154">
        <v>0</v>
      </c>
      <c r="R239" s="154">
        <f t="shared" si="32"/>
        <v>0</v>
      </c>
      <c r="S239" s="154">
        <v>0</v>
      </c>
      <c r="T239" s="155">
        <f t="shared" si="3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6" t="s">
        <v>162</v>
      </c>
      <c r="AT239" s="156" t="s">
        <v>157</v>
      </c>
      <c r="AU239" s="156" t="s">
        <v>86</v>
      </c>
      <c r="AY239" s="17" t="s">
        <v>154</v>
      </c>
      <c r="BE239" s="157">
        <f t="shared" si="34"/>
        <v>0</v>
      </c>
      <c r="BF239" s="157">
        <f t="shared" si="35"/>
        <v>0</v>
      </c>
      <c r="BG239" s="157">
        <f t="shared" si="36"/>
        <v>0</v>
      </c>
      <c r="BH239" s="157">
        <f t="shared" si="37"/>
        <v>0</v>
      </c>
      <c r="BI239" s="157">
        <f t="shared" si="38"/>
        <v>0</v>
      </c>
      <c r="BJ239" s="17" t="s">
        <v>8</v>
      </c>
      <c r="BK239" s="157">
        <f t="shared" si="39"/>
        <v>0</v>
      </c>
      <c r="BL239" s="17" t="s">
        <v>162</v>
      </c>
      <c r="BM239" s="156" t="s">
        <v>743</v>
      </c>
    </row>
    <row r="240" spans="1:65" s="2" customFormat="1" ht="33" customHeight="1" x14ac:dyDescent="0.2">
      <c r="A240" s="32"/>
      <c r="B240" s="144"/>
      <c r="C240" s="145" t="s">
        <v>486</v>
      </c>
      <c r="D240" s="145" t="s">
        <v>157</v>
      </c>
      <c r="E240" s="146" t="s">
        <v>471</v>
      </c>
      <c r="F240" s="147" t="s">
        <v>472</v>
      </c>
      <c r="G240" s="148" t="s">
        <v>273</v>
      </c>
      <c r="H240" s="149">
        <v>6</v>
      </c>
      <c r="I240" s="150"/>
      <c r="J240" s="151">
        <f t="shared" si="30"/>
        <v>0</v>
      </c>
      <c r="K240" s="147" t="s">
        <v>161</v>
      </c>
      <c r="L240" s="33"/>
      <c r="M240" s="152" t="s">
        <v>1</v>
      </c>
      <c r="N240" s="153" t="s">
        <v>42</v>
      </c>
      <c r="O240" s="58"/>
      <c r="P240" s="154">
        <f t="shared" si="31"/>
        <v>0</v>
      </c>
      <c r="Q240" s="154">
        <v>0</v>
      </c>
      <c r="R240" s="154">
        <f t="shared" si="32"/>
        <v>0</v>
      </c>
      <c r="S240" s="154">
        <v>0</v>
      </c>
      <c r="T240" s="155">
        <f t="shared" si="3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6" t="s">
        <v>162</v>
      </c>
      <c r="AT240" s="156" t="s">
        <v>157</v>
      </c>
      <c r="AU240" s="156" t="s">
        <v>86</v>
      </c>
      <c r="AY240" s="17" t="s">
        <v>154</v>
      </c>
      <c r="BE240" s="157">
        <f t="shared" si="34"/>
        <v>0</v>
      </c>
      <c r="BF240" s="157">
        <f t="shared" si="35"/>
        <v>0</v>
      </c>
      <c r="BG240" s="157">
        <f t="shared" si="36"/>
        <v>0</v>
      </c>
      <c r="BH240" s="157">
        <f t="shared" si="37"/>
        <v>0</v>
      </c>
      <c r="BI240" s="157">
        <f t="shared" si="38"/>
        <v>0</v>
      </c>
      <c r="BJ240" s="17" t="s">
        <v>8</v>
      </c>
      <c r="BK240" s="157">
        <f t="shared" si="39"/>
        <v>0</v>
      </c>
      <c r="BL240" s="17" t="s">
        <v>162</v>
      </c>
      <c r="BM240" s="156" t="s">
        <v>744</v>
      </c>
    </row>
    <row r="241" spans="1:65" s="2" customFormat="1" ht="33" customHeight="1" x14ac:dyDescent="0.2">
      <c r="A241" s="32"/>
      <c r="B241" s="144"/>
      <c r="C241" s="145" t="s">
        <v>491</v>
      </c>
      <c r="D241" s="145" t="s">
        <v>157</v>
      </c>
      <c r="E241" s="146" t="s">
        <v>475</v>
      </c>
      <c r="F241" s="147" t="s">
        <v>476</v>
      </c>
      <c r="G241" s="148" t="s">
        <v>273</v>
      </c>
      <c r="H241" s="149">
        <v>6</v>
      </c>
      <c r="I241" s="150"/>
      <c r="J241" s="151">
        <f t="shared" si="30"/>
        <v>0</v>
      </c>
      <c r="K241" s="147" t="s">
        <v>161</v>
      </c>
      <c r="L241" s="33"/>
      <c r="M241" s="152" t="s">
        <v>1</v>
      </c>
      <c r="N241" s="153" t="s">
        <v>42</v>
      </c>
      <c r="O241" s="58"/>
      <c r="P241" s="154">
        <f t="shared" si="31"/>
        <v>0</v>
      </c>
      <c r="Q241" s="154">
        <v>0</v>
      </c>
      <c r="R241" s="154">
        <f t="shared" si="32"/>
        <v>0</v>
      </c>
      <c r="S241" s="154">
        <v>0</v>
      </c>
      <c r="T241" s="155">
        <f t="shared" si="3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6" t="s">
        <v>162</v>
      </c>
      <c r="AT241" s="156" t="s">
        <v>157</v>
      </c>
      <c r="AU241" s="156" t="s">
        <v>86</v>
      </c>
      <c r="AY241" s="17" t="s">
        <v>154</v>
      </c>
      <c r="BE241" s="157">
        <f t="shared" si="34"/>
        <v>0</v>
      </c>
      <c r="BF241" s="157">
        <f t="shared" si="35"/>
        <v>0</v>
      </c>
      <c r="BG241" s="157">
        <f t="shared" si="36"/>
        <v>0</v>
      </c>
      <c r="BH241" s="157">
        <f t="shared" si="37"/>
        <v>0</v>
      </c>
      <c r="BI241" s="157">
        <f t="shared" si="38"/>
        <v>0</v>
      </c>
      <c r="BJ241" s="17" t="s">
        <v>8</v>
      </c>
      <c r="BK241" s="157">
        <f t="shared" si="39"/>
        <v>0</v>
      </c>
      <c r="BL241" s="17" t="s">
        <v>162</v>
      </c>
      <c r="BM241" s="156" t="s">
        <v>745</v>
      </c>
    </row>
    <row r="242" spans="1:65" s="2" customFormat="1" ht="33" customHeight="1" x14ac:dyDescent="0.2">
      <c r="A242" s="32"/>
      <c r="B242" s="144"/>
      <c r="C242" s="145" t="s">
        <v>495</v>
      </c>
      <c r="D242" s="145" t="s">
        <v>157</v>
      </c>
      <c r="E242" s="146" t="s">
        <v>746</v>
      </c>
      <c r="F242" s="147" t="s">
        <v>747</v>
      </c>
      <c r="G242" s="148" t="s">
        <v>273</v>
      </c>
      <c r="H242" s="149">
        <v>2</v>
      </c>
      <c r="I242" s="150"/>
      <c r="J242" s="151">
        <f t="shared" si="30"/>
        <v>0</v>
      </c>
      <c r="K242" s="147" t="s">
        <v>161</v>
      </c>
      <c r="L242" s="33"/>
      <c r="M242" s="152" t="s">
        <v>1</v>
      </c>
      <c r="N242" s="153" t="s">
        <v>42</v>
      </c>
      <c r="O242" s="58"/>
      <c r="P242" s="154">
        <f t="shared" si="31"/>
        <v>0</v>
      </c>
      <c r="Q242" s="154">
        <v>0</v>
      </c>
      <c r="R242" s="154">
        <f t="shared" si="32"/>
        <v>0</v>
      </c>
      <c r="S242" s="154">
        <v>0</v>
      </c>
      <c r="T242" s="155">
        <f t="shared" si="3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6" t="s">
        <v>162</v>
      </c>
      <c r="AT242" s="156" t="s">
        <v>157</v>
      </c>
      <c r="AU242" s="156" t="s">
        <v>86</v>
      </c>
      <c r="AY242" s="17" t="s">
        <v>154</v>
      </c>
      <c r="BE242" s="157">
        <f t="shared" si="34"/>
        <v>0</v>
      </c>
      <c r="BF242" s="157">
        <f t="shared" si="35"/>
        <v>0</v>
      </c>
      <c r="BG242" s="157">
        <f t="shared" si="36"/>
        <v>0</v>
      </c>
      <c r="BH242" s="157">
        <f t="shared" si="37"/>
        <v>0</v>
      </c>
      <c r="BI242" s="157">
        <f t="shared" si="38"/>
        <v>0</v>
      </c>
      <c r="BJ242" s="17" t="s">
        <v>8</v>
      </c>
      <c r="BK242" s="157">
        <f t="shared" si="39"/>
        <v>0</v>
      </c>
      <c r="BL242" s="17" t="s">
        <v>162</v>
      </c>
      <c r="BM242" s="156" t="s">
        <v>748</v>
      </c>
    </row>
    <row r="243" spans="1:65" s="2" customFormat="1" ht="24.2" customHeight="1" x14ac:dyDescent="0.2">
      <c r="A243" s="32"/>
      <c r="B243" s="144"/>
      <c r="C243" s="145" t="s">
        <v>189</v>
      </c>
      <c r="D243" s="145" t="s">
        <v>157</v>
      </c>
      <c r="E243" s="146" t="s">
        <v>479</v>
      </c>
      <c r="F243" s="147" t="s">
        <v>480</v>
      </c>
      <c r="G243" s="148" t="s">
        <v>273</v>
      </c>
      <c r="H243" s="149">
        <v>6</v>
      </c>
      <c r="I243" s="150"/>
      <c r="J243" s="151">
        <f t="shared" si="30"/>
        <v>0</v>
      </c>
      <c r="K243" s="147" t="s">
        <v>161</v>
      </c>
      <c r="L243" s="33"/>
      <c r="M243" s="152" t="s">
        <v>1</v>
      </c>
      <c r="N243" s="153" t="s">
        <v>42</v>
      </c>
      <c r="O243" s="58"/>
      <c r="P243" s="154">
        <f t="shared" si="31"/>
        <v>0</v>
      </c>
      <c r="Q243" s="154">
        <v>0</v>
      </c>
      <c r="R243" s="154">
        <f t="shared" si="32"/>
        <v>0</v>
      </c>
      <c r="S243" s="154">
        <v>0</v>
      </c>
      <c r="T243" s="155">
        <f t="shared" si="3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6" t="s">
        <v>162</v>
      </c>
      <c r="AT243" s="156" t="s">
        <v>157</v>
      </c>
      <c r="AU243" s="156" t="s">
        <v>86</v>
      </c>
      <c r="AY243" s="17" t="s">
        <v>154</v>
      </c>
      <c r="BE243" s="157">
        <f t="shared" si="34"/>
        <v>0</v>
      </c>
      <c r="BF243" s="157">
        <f t="shared" si="35"/>
        <v>0</v>
      </c>
      <c r="BG243" s="157">
        <f t="shared" si="36"/>
        <v>0</v>
      </c>
      <c r="BH243" s="157">
        <f t="shared" si="37"/>
        <v>0</v>
      </c>
      <c r="BI243" s="157">
        <f t="shared" si="38"/>
        <v>0</v>
      </c>
      <c r="BJ243" s="17" t="s">
        <v>8</v>
      </c>
      <c r="BK243" s="157">
        <f t="shared" si="39"/>
        <v>0</v>
      </c>
      <c r="BL243" s="17" t="s">
        <v>162</v>
      </c>
      <c r="BM243" s="156" t="s">
        <v>749</v>
      </c>
    </row>
    <row r="244" spans="1:65" s="2" customFormat="1" ht="24.2" customHeight="1" x14ac:dyDescent="0.2">
      <c r="A244" s="32"/>
      <c r="B244" s="144"/>
      <c r="C244" s="145" t="s">
        <v>502</v>
      </c>
      <c r="D244" s="145" t="s">
        <v>157</v>
      </c>
      <c r="E244" s="146" t="s">
        <v>483</v>
      </c>
      <c r="F244" s="147" t="s">
        <v>484</v>
      </c>
      <c r="G244" s="148" t="s">
        <v>273</v>
      </c>
      <c r="H244" s="149">
        <v>6</v>
      </c>
      <c r="I244" s="150"/>
      <c r="J244" s="151">
        <f t="shared" si="30"/>
        <v>0</v>
      </c>
      <c r="K244" s="147" t="s">
        <v>161</v>
      </c>
      <c r="L244" s="33"/>
      <c r="M244" s="152" t="s">
        <v>1</v>
      </c>
      <c r="N244" s="153" t="s">
        <v>42</v>
      </c>
      <c r="O244" s="58"/>
      <c r="P244" s="154">
        <f t="shared" si="31"/>
        <v>0</v>
      </c>
      <c r="Q244" s="154">
        <v>0</v>
      </c>
      <c r="R244" s="154">
        <f t="shared" si="32"/>
        <v>0</v>
      </c>
      <c r="S244" s="154">
        <v>0</v>
      </c>
      <c r="T244" s="155">
        <f t="shared" si="3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6" t="s">
        <v>162</v>
      </c>
      <c r="AT244" s="156" t="s">
        <v>157</v>
      </c>
      <c r="AU244" s="156" t="s">
        <v>86</v>
      </c>
      <c r="AY244" s="17" t="s">
        <v>154</v>
      </c>
      <c r="BE244" s="157">
        <f t="shared" si="34"/>
        <v>0</v>
      </c>
      <c r="BF244" s="157">
        <f t="shared" si="35"/>
        <v>0</v>
      </c>
      <c r="BG244" s="157">
        <f t="shared" si="36"/>
        <v>0</v>
      </c>
      <c r="BH244" s="157">
        <f t="shared" si="37"/>
        <v>0</v>
      </c>
      <c r="BI244" s="157">
        <f t="shared" si="38"/>
        <v>0</v>
      </c>
      <c r="BJ244" s="17" t="s">
        <v>8</v>
      </c>
      <c r="BK244" s="157">
        <f t="shared" si="39"/>
        <v>0</v>
      </c>
      <c r="BL244" s="17" t="s">
        <v>162</v>
      </c>
      <c r="BM244" s="156" t="s">
        <v>750</v>
      </c>
    </row>
    <row r="245" spans="1:65" s="2" customFormat="1" ht="24.2" customHeight="1" x14ac:dyDescent="0.2">
      <c r="A245" s="32"/>
      <c r="B245" s="144"/>
      <c r="C245" s="145" t="s">
        <v>197</v>
      </c>
      <c r="D245" s="145" t="s">
        <v>157</v>
      </c>
      <c r="E245" s="146" t="s">
        <v>751</v>
      </c>
      <c r="F245" s="147" t="s">
        <v>752</v>
      </c>
      <c r="G245" s="148" t="s">
        <v>273</v>
      </c>
      <c r="H245" s="149">
        <v>2</v>
      </c>
      <c r="I245" s="150"/>
      <c r="J245" s="151">
        <f t="shared" si="30"/>
        <v>0</v>
      </c>
      <c r="K245" s="147" t="s">
        <v>161</v>
      </c>
      <c r="L245" s="33"/>
      <c r="M245" s="152" t="s">
        <v>1</v>
      </c>
      <c r="N245" s="153" t="s">
        <v>42</v>
      </c>
      <c r="O245" s="58"/>
      <c r="P245" s="154">
        <f t="shared" si="31"/>
        <v>0</v>
      </c>
      <c r="Q245" s="154">
        <v>0</v>
      </c>
      <c r="R245" s="154">
        <f t="shared" si="32"/>
        <v>0</v>
      </c>
      <c r="S245" s="154">
        <v>0</v>
      </c>
      <c r="T245" s="155">
        <f t="shared" si="3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6" t="s">
        <v>162</v>
      </c>
      <c r="AT245" s="156" t="s">
        <v>157</v>
      </c>
      <c r="AU245" s="156" t="s">
        <v>86</v>
      </c>
      <c r="AY245" s="17" t="s">
        <v>154</v>
      </c>
      <c r="BE245" s="157">
        <f t="shared" si="34"/>
        <v>0</v>
      </c>
      <c r="BF245" s="157">
        <f t="shared" si="35"/>
        <v>0</v>
      </c>
      <c r="BG245" s="157">
        <f t="shared" si="36"/>
        <v>0</v>
      </c>
      <c r="BH245" s="157">
        <f t="shared" si="37"/>
        <v>0</v>
      </c>
      <c r="BI245" s="157">
        <f t="shared" si="38"/>
        <v>0</v>
      </c>
      <c r="BJ245" s="17" t="s">
        <v>8</v>
      </c>
      <c r="BK245" s="157">
        <f t="shared" si="39"/>
        <v>0</v>
      </c>
      <c r="BL245" s="17" t="s">
        <v>162</v>
      </c>
      <c r="BM245" s="156" t="s">
        <v>753</v>
      </c>
    </row>
    <row r="246" spans="1:65" s="2" customFormat="1" ht="37.9" customHeight="1" x14ac:dyDescent="0.2">
      <c r="A246" s="32"/>
      <c r="B246" s="144"/>
      <c r="C246" s="145" t="s">
        <v>203</v>
      </c>
      <c r="D246" s="145" t="s">
        <v>157</v>
      </c>
      <c r="E246" s="146" t="s">
        <v>186</v>
      </c>
      <c r="F246" s="147" t="s">
        <v>187</v>
      </c>
      <c r="G246" s="148" t="s">
        <v>160</v>
      </c>
      <c r="H246" s="149">
        <v>280.54000000000002</v>
      </c>
      <c r="I246" s="150"/>
      <c r="J246" s="151">
        <f t="shared" si="30"/>
        <v>0</v>
      </c>
      <c r="K246" s="147" t="s">
        <v>161</v>
      </c>
      <c r="L246" s="33"/>
      <c r="M246" s="152" t="s">
        <v>1</v>
      </c>
      <c r="N246" s="153" t="s">
        <v>42</v>
      </c>
      <c r="O246" s="58"/>
      <c r="P246" s="154">
        <f t="shared" si="31"/>
        <v>0</v>
      </c>
      <c r="Q246" s="154">
        <v>0</v>
      </c>
      <c r="R246" s="154">
        <f t="shared" si="32"/>
        <v>0</v>
      </c>
      <c r="S246" s="154">
        <v>0</v>
      </c>
      <c r="T246" s="155">
        <f t="shared" si="3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6" t="s">
        <v>162</v>
      </c>
      <c r="AT246" s="156" t="s">
        <v>157</v>
      </c>
      <c r="AU246" s="156" t="s">
        <v>86</v>
      </c>
      <c r="AY246" s="17" t="s">
        <v>154</v>
      </c>
      <c r="BE246" s="157">
        <f t="shared" si="34"/>
        <v>0</v>
      </c>
      <c r="BF246" s="157">
        <f t="shared" si="35"/>
        <v>0</v>
      </c>
      <c r="BG246" s="157">
        <f t="shared" si="36"/>
        <v>0</v>
      </c>
      <c r="BH246" s="157">
        <f t="shared" si="37"/>
        <v>0</v>
      </c>
      <c r="BI246" s="157">
        <f t="shared" si="38"/>
        <v>0</v>
      </c>
      <c r="BJ246" s="17" t="s">
        <v>8</v>
      </c>
      <c r="BK246" s="157">
        <f t="shared" si="39"/>
        <v>0</v>
      </c>
      <c r="BL246" s="17" t="s">
        <v>162</v>
      </c>
      <c r="BM246" s="156" t="s">
        <v>188</v>
      </c>
    </row>
    <row r="247" spans="1:65" s="13" customFormat="1" ht="11.25" x14ac:dyDescent="0.2">
      <c r="B247" s="158"/>
      <c r="D247" s="159" t="s">
        <v>164</v>
      </c>
      <c r="E247" s="160" t="s">
        <v>1</v>
      </c>
      <c r="F247" s="161" t="s">
        <v>256</v>
      </c>
      <c r="H247" s="162">
        <v>44.54</v>
      </c>
      <c r="I247" s="163"/>
      <c r="L247" s="158"/>
      <c r="M247" s="164"/>
      <c r="N247" s="165"/>
      <c r="O247" s="165"/>
      <c r="P247" s="165"/>
      <c r="Q247" s="165"/>
      <c r="R247" s="165"/>
      <c r="S247" s="165"/>
      <c r="T247" s="166"/>
      <c r="AT247" s="160" t="s">
        <v>164</v>
      </c>
      <c r="AU247" s="160" t="s">
        <v>86</v>
      </c>
      <c r="AV247" s="13" t="s">
        <v>86</v>
      </c>
      <c r="AW247" s="13" t="s">
        <v>33</v>
      </c>
      <c r="AX247" s="13" t="s">
        <v>77</v>
      </c>
      <c r="AY247" s="160" t="s">
        <v>154</v>
      </c>
    </row>
    <row r="248" spans="1:65" s="13" customFormat="1" ht="11.25" x14ac:dyDescent="0.2">
      <c r="B248" s="158"/>
      <c r="D248" s="159" t="s">
        <v>164</v>
      </c>
      <c r="E248" s="160" t="s">
        <v>1</v>
      </c>
      <c r="F248" s="161" t="s">
        <v>118</v>
      </c>
      <c r="H248" s="162">
        <v>80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164</v>
      </c>
      <c r="AU248" s="160" t="s">
        <v>86</v>
      </c>
      <c r="AV248" s="13" t="s">
        <v>86</v>
      </c>
      <c r="AW248" s="13" t="s">
        <v>33</v>
      </c>
      <c r="AX248" s="13" t="s">
        <v>77</v>
      </c>
      <c r="AY248" s="160" t="s">
        <v>154</v>
      </c>
    </row>
    <row r="249" spans="1:65" s="13" customFormat="1" ht="11.25" x14ac:dyDescent="0.2">
      <c r="B249" s="158"/>
      <c r="D249" s="159" t="s">
        <v>164</v>
      </c>
      <c r="E249" s="160" t="s">
        <v>1</v>
      </c>
      <c r="F249" s="161" t="s">
        <v>260</v>
      </c>
      <c r="H249" s="162">
        <v>80</v>
      </c>
      <c r="I249" s="163"/>
      <c r="L249" s="158"/>
      <c r="M249" s="164"/>
      <c r="N249" s="165"/>
      <c r="O249" s="165"/>
      <c r="P249" s="165"/>
      <c r="Q249" s="165"/>
      <c r="R249" s="165"/>
      <c r="S249" s="165"/>
      <c r="T249" s="166"/>
      <c r="AT249" s="160" t="s">
        <v>164</v>
      </c>
      <c r="AU249" s="160" t="s">
        <v>86</v>
      </c>
      <c r="AV249" s="13" t="s">
        <v>86</v>
      </c>
      <c r="AW249" s="13" t="s">
        <v>33</v>
      </c>
      <c r="AX249" s="13" t="s">
        <v>77</v>
      </c>
      <c r="AY249" s="160" t="s">
        <v>154</v>
      </c>
    </row>
    <row r="250" spans="1:65" s="13" customFormat="1" ht="11.25" x14ac:dyDescent="0.2">
      <c r="B250" s="158"/>
      <c r="D250" s="159" t="s">
        <v>164</v>
      </c>
      <c r="E250" s="160" t="s">
        <v>1</v>
      </c>
      <c r="F250" s="161" t="s">
        <v>121</v>
      </c>
      <c r="H250" s="162">
        <v>38</v>
      </c>
      <c r="I250" s="163"/>
      <c r="L250" s="158"/>
      <c r="M250" s="164"/>
      <c r="N250" s="165"/>
      <c r="O250" s="165"/>
      <c r="P250" s="165"/>
      <c r="Q250" s="165"/>
      <c r="R250" s="165"/>
      <c r="S250" s="165"/>
      <c r="T250" s="166"/>
      <c r="AT250" s="160" t="s">
        <v>164</v>
      </c>
      <c r="AU250" s="160" t="s">
        <v>86</v>
      </c>
      <c r="AV250" s="13" t="s">
        <v>86</v>
      </c>
      <c r="AW250" s="13" t="s">
        <v>33</v>
      </c>
      <c r="AX250" s="13" t="s">
        <v>77</v>
      </c>
      <c r="AY250" s="160" t="s">
        <v>154</v>
      </c>
    </row>
    <row r="251" spans="1:65" s="13" customFormat="1" ht="11.25" x14ac:dyDescent="0.2">
      <c r="B251" s="158"/>
      <c r="D251" s="159" t="s">
        <v>164</v>
      </c>
      <c r="E251" s="160" t="s">
        <v>1</v>
      </c>
      <c r="F251" s="161" t="s">
        <v>125</v>
      </c>
      <c r="H251" s="162">
        <v>38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164</v>
      </c>
      <c r="AU251" s="160" t="s">
        <v>86</v>
      </c>
      <c r="AV251" s="13" t="s">
        <v>86</v>
      </c>
      <c r="AW251" s="13" t="s">
        <v>33</v>
      </c>
      <c r="AX251" s="13" t="s">
        <v>77</v>
      </c>
      <c r="AY251" s="160" t="s">
        <v>154</v>
      </c>
    </row>
    <row r="252" spans="1:65" s="14" customFormat="1" ht="11.25" x14ac:dyDescent="0.2">
      <c r="B252" s="167"/>
      <c r="D252" s="159" t="s">
        <v>164</v>
      </c>
      <c r="E252" s="168" t="s">
        <v>1</v>
      </c>
      <c r="F252" s="169" t="s">
        <v>166</v>
      </c>
      <c r="H252" s="170">
        <v>280.54000000000002</v>
      </c>
      <c r="I252" s="171"/>
      <c r="L252" s="167"/>
      <c r="M252" s="172"/>
      <c r="N252" s="173"/>
      <c r="O252" s="173"/>
      <c r="P252" s="173"/>
      <c r="Q252" s="173"/>
      <c r="R252" s="173"/>
      <c r="S252" s="173"/>
      <c r="T252" s="174"/>
      <c r="AT252" s="168" t="s">
        <v>164</v>
      </c>
      <c r="AU252" s="168" t="s">
        <v>86</v>
      </c>
      <c r="AV252" s="14" t="s">
        <v>167</v>
      </c>
      <c r="AW252" s="14" t="s">
        <v>33</v>
      </c>
      <c r="AX252" s="14" t="s">
        <v>8</v>
      </c>
      <c r="AY252" s="168" t="s">
        <v>154</v>
      </c>
    </row>
    <row r="253" spans="1:65" s="2" customFormat="1" ht="37.9" customHeight="1" x14ac:dyDescent="0.2">
      <c r="A253" s="32"/>
      <c r="B253" s="144"/>
      <c r="C253" s="145" t="s">
        <v>507</v>
      </c>
      <c r="D253" s="145" t="s">
        <v>157</v>
      </c>
      <c r="E253" s="146" t="s">
        <v>487</v>
      </c>
      <c r="F253" s="147" t="s">
        <v>488</v>
      </c>
      <c r="G253" s="148" t="s">
        <v>160</v>
      </c>
      <c r="H253" s="149">
        <v>70</v>
      </c>
      <c r="I253" s="150"/>
      <c r="J253" s="151">
        <f>ROUND(I253*H253,0)</f>
        <v>0</v>
      </c>
      <c r="K253" s="147" t="s">
        <v>161</v>
      </c>
      <c r="L253" s="33"/>
      <c r="M253" s="152" t="s">
        <v>1</v>
      </c>
      <c r="N253" s="153" t="s">
        <v>42</v>
      </c>
      <c r="O253" s="58"/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6" t="s">
        <v>162</v>
      </c>
      <c r="AT253" s="156" t="s">
        <v>157</v>
      </c>
      <c r="AU253" s="156" t="s">
        <v>86</v>
      </c>
      <c r="AY253" s="17" t="s">
        <v>154</v>
      </c>
      <c r="BE253" s="157">
        <f>IF(N253="základní",J253,0)</f>
        <v>0</v>
      </c>
      <c r="BF253" s="157">
        <f>IF(N253="snížená",J253,0)</f>
        <v>0</v>
      </c>
      <c r="BG253" s="157">
        <f>IF(N253="zákl. přenesená",J253,0)</f>
        <v>0</v>
      </c>
      <c r="BH253" s="157">
        <f>IF(N253="sníž. přenesená",J253,0)</f>
        <v>0</v>
      </c>
      <c r="BI253" s="157">
        <f>IF(N253="nulová",J253,0)</f>
        <v>0</v>
      </c>
      <c r="BJ253" s="17" t="s">
        <v>8</v>
      </c>
      <c r="BK253" s="157">
        <f>ROUND(I253*H253,0)</f>
        <v>0</v>
      </c>
      <c r="BL253" s="17" t="s">
        <v>162</v>
      </c>
      <c r="BM253" s="156" t="s">
        <v>489</v>
      </c>
    </row>
    <row r="254" spans="1:65" s="13" customFormat="1" ht="11.25" x14ac:dyDescent="0.2">
      <c r="B254" s="158"/>
      <c r="D254" s="159" t="s">
        <v>164</v>
      </c>
      <c r="E254" s="160" t="s">
        <v>1</v>
      </c>
      <c r="F254" s="161" t="s">
        <v>754</v>
      </c>
      <c r="H254" s="162">
        <v>70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164</v>
      </c>
      <c r="AU254" s="160" t="s">
        <v>86</v>
      </c>
      <c r="AV254" s="13" t="s">
        <v>86</v>
      </c>
      <c r="AW254" s="13" t="s">
        <v>33</v>
      </c>
      <c r="AX254" s="13" t="s">
        <v>77</v>
      </c>
      <c r="AY254" s="160" t="s">
        <v>154</v>
      </c>
    </row>
    <row r="255" spans="1:65" s="14" customFormat="1" ht="11.25" x14ac:dyDescent="0.2">
      <c r="B255" s="167"/>
      <c r="D255" s="159" t="s">
        <v>164</v>
      </c>
      <c r="E255" s="168" t="s">
        <v>1</v>
      </c>
      <c r="F255" s="169" t="s">
        <v>166</v>
      </c>
      <c r="H255" s="170">
        <v>70</v>
      </c>
      <c r="I255" s="171"/>
      <c r="L255" s="167"/>
      <c r="M255" s="172"/>
      <c r="N255" s="173"/>
      <c r="O255" s="173"/>
      <c r="P255" s="173"/>
      <c r="Q255" s="173"/>
      <c r="R255" s="173"/>
      <c r="S255" s="173"/>
      <c r="T255" s="174"/>
      <c r="AT255" s="168" t="s">
        <v>164</v>
      </c>
      <c r="AU255" s="168" t="s">
        <v>86</v>
      </c>
      <c r="AV255" s="14" t="s">
        <v>167</v>
      </c>
      <c r="AW255" s="14" t="s">
        <v>33</v>
      </c>
      <c r="AX255" s="14" t="s">
        <v>8</v>
      </c>
      <c r="AY255" s="168" t="s">
        <v>154</v>
      </c>
    </row>
    <row r="256" spans="1:65" s="2" customFormat="1" ht="24.2" customHeight="1" x14ac:dyDescent="0.2">
      <c r="A256" s="32"/>
      <c r="B256" s="144"/>
      <c r="C256" s="145" t="s">
        <v>511</v>
      </c>
      <c r="D256" s="145" t="s">
        <v>157</v>
      </c>
      <c r="E256" s="146" t="s">
        <v>492</v>
      </c>
      <c r="F256" s="147" t="s">
        <v>493</v>
      </c>
      <c r="G256" s="148" t="s">
        <v>160</v>
      </c>
      <c r="H256" s="149">
        <v>70</v>
      </c>
      <c r="I256" s="150"/>
      <c r="J256" s="151">
        <f>ROUND(I256*H256,0)</f>
        <v>0</v>
      </c>
      <c r="K256" s="147" t="s">
        <v>161</v>
      </c>
      <c r="L256" s="33"/>
      <c r="M256" s="152" t="s">
        <v>1</v>
      </c>
      <c r="N256" s="153" t="s">
        <v>42</v>
      </c>
      <c r="O256" s="58"/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6" t="s">
        <v>162</v>
      </c>
      <c r="AT256" s="156" t="s">
        <v>157</v>
      </c>
      <c r="AU256" s="156" t="s">
        <v>86</v>
      </c>
      <c r="AY256" s="17" t="s">
        <v>154</v>
      </c>
      <c r="BE256" s="157">
        <f>IF(N256="základní",J256,0)</f>
        <v>0</v>
      </c>
      <c r="BF256" s="157">
        <f>IF(N256="snížená",J256,0)</f>
        <v>0</v>
      </c>
      <c r="BG256" s="157">
        <f>IF(N256="zákl. přenesená",J256,0)</f>
        <v>0</v>
      </c>
      <c r="BH256" s="157">
        <f>IF(N256="sníž. přenesená",J256,0)</f>
        <v>0</v>
      </c>
      <c r="BI256" s="157">
        <f>IF(N256="nulová",J256,0)</f>
        <v>0</v>
      </c>
      <c r="BJ256" s="17" t="s">
        <v>8</v>
      </c>
      <c r="BK256" s="157">
        <f>ROUND(I256*H256,0)</f>
        <v>0</v>
      </c>
      <c r="BL256" s="17" t="s">
        <v>162</v>
      </c>
      <c r="BM256" s="156" t="s">
        <v>494</v>
      </c>
    </row>
    <row r="257" spans="1:65" s="13" customFormat="1" ht="11.25" x14ac:dyDescent="0.2">
      <c r="B257" s="158"/>
      <c r="D257" s="159" t="s">
        <v>164</v>
      </c>
      <c r="E257" s="160" t="s">
        <v>1</v>
      </c>
      <c r="F257" s="161" t="s">
        <v>754</v>
      </c>
      <c r="H257" s="162">
        <v>70</v>
      </c>
      <c r="I257" s="163"/>
      <c r="L257" s="158"/>
      <c r="M257" s="164"/>
      <c r="N257" s="165"/>
      <c r="O257" s="165"/>
      <c r="P257" s="165"/>
      <c r="Q257" s="165"/>
      <c r="R257" s="165"/>
      <c r="S257" s="165"/>
      <c r="T257" s="166"/>
      <c r="AT257" s="160" t="s">
        <v>164</v>
      </c>
      <c r="AU257" s="160" t="s">
        <v>86</v>
      </c>
      <c r="AV257" s="13" t="s">
        <v>86</v>
      </c>
      <c r="AW257" s="13" t="s">
        <v>33</v>
      </c>
      <c r="AX257" s="13" t="s">
        <v>77</v>
      </c>
      <c r="AY257" s="160" t="s">
        <v>154</v>
      </c>
    </row>
    <row r="258" spans="1:65" s="14" customFormat="1" ht="11.25" x14ac:dyDescent="0.2">
      <c r="B258" s="167"/>
      <c r="D258" s="159" t="s">
        <v>164</v>
      </c>
      <c r="E258" s="168" t="s">
        <v>1</v>
      </c>
      <c r="F258" s="169" t="s">
        <v>166</v>
      </c>
      <c r="H258" s="170">
        <v>70</v>
      </c>
      <c r="I258" s="171"/>
      <c r="L258" s="167"/>
      <c r="M258" s="172"/>
      <c r="N258" s="173"/>
      <c r="O258" s="173"/>
      <c r="P258" s="173"/>
      <c r="Q258" s="173"/>
      <c r="R258" s="173"/>
      <c r="S258" s="173"/>
      <c r="T258" s="174"/>
      <c r="AT258" s="168" t="s">
        <v>164</v>
      </c>
      <c r="AU258" s="168" t="s">
        <v>86</v>
      </c>
      <c r="AV258" s="14" t="s">
        <v>167</v>
      </c>
      <c r="AW258" s="14" t="s">
        <v>33</v>
      </c>
      <c r="AX258" s="14" t="s">
        <v>8</v>
      </c>
      <c r="AY258" s="168" t="s">
        <v>154</v>
      </c>
    </row>
    <row r="259" spans="1:65" s="2" customFormat="1" ht="24.2" customHeight="1" x14ac:dyDescent="0.2">
      <c r="A259" s="32"/>
      <c r="B259" s="144"/>
      <c r="C259" s="145" t="s">
        <v>211</v>
      </c>
      <c r="D259" s="145" t="s">
        <v>157</v>
      </c>
      <c r="E259" s="146" t="s">
        <v>496</v>
      </c>
      <c r="F259" s="147" t="s">
        <v>497</v>
      </c>
      <c r="G259" s="148" t="s">
        <v>160</v>
      </c>
      <c r="H259" s="149">
        <v>100</v>
      </c>
      <c r="I259" s="150"/>
      <c r="J259" s="151">
        <f>ROUND(I259*H259,0)</f>
        <v>0</v>
      </c>
      <c r="K259" s="147" t="s">
        <v>161</v>
      </c>
      <c r="L259" s="33"/>
      <c r="M259" s="152" t="s">
        <v>1</v>
      </c>
      <c r="N259" s="153" t="s">
        <v>42</v>
      </c>
      <c r="O259" s="58"/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56" t="s">
        <v>162</v>
      </c>
      <c r="AT259" s="156" t="s">
        <v>157</v>
      </c>
      <c r="AU259" s="156" t="s">
        <v>86</v>
      </c>
      <c r="AY259" s="17" t="s">
        <v>154</v>
      </c>
      <c r="BE259" s="157">
        <f>IF(N259="základní",J259,0)</f>
        <v>0</v>
      </c>
      <c r="BF259" s="157">
        <f>IF(N259="snížená",J259,0)</f>
        <v>0</v>
      </c>
      <c r="BG259" s="157">
        <f>IF(N259="zákl. přenesená",J259,0)</f>
        <v>0</v>
      </c>
      <c r="BH259" s="157">
        <f>IF(N259="sníž. přenesená",J259,0)</f>
        <v>0</v>
      </c>
      <c r="BI259" s="157">
        <f>IF(N259="nulová",J259,0)</f>
        <v>0</v>
      </c>
      <c r="BJ259" s="17" t="s">
        <v>8</v>
      </c>
      <c r="BK259" s="157">
        <f>ROUND(I259*H259,0)</f>
        <v>0</v>
      </c>
      <c r="BL259" s="17" t="s">
        <v>162</v>
      </c>
      <c r="BM259" s="156" t="s">
        <v>498</v>
      </c>
    </row>
    <row r="260" spans="1:65" s="13" customFormat="1" ht="11.25" x14ac:dyDescent="0.2">
      <c r="B260" s="158"/>
      <c r="D260" s="159" t="s">
        <v>164</v>
      </c>
      <c r="E260" s="160" t="s">
        <v>1</v>
      </c>
      <c r="F260" s="161" t="s">
        <v>755</v>
      </c>
      <c r="H260" s="162">
        <v>100</v>
      </c>
      <c r="I260" s="163"/>
      <c r="L260" s="158"/>
      <c r="M260" s="164"/>
      <c r="N260" s="165"/>
      <c r="O260" s="165"/>
      <c r="P260" s="165"/>
      <c r="Q260" s="165"/>
      <c r="R260" s="165"/>
      <c r="S260" s="165"/>
      <c r="T260" s="166"/>
      <c r="AT260" s="160" t="s">
        <v>164</v>
      </c>
      <c r="AU260" s="160" t="s">
        <v>86</v>
      </c>
      <c r="AV260" s="13" t="s">
        <v>86</v>
      </c>
      <c r="AW260" s="13" t="s">
        <v>33</v>
      </c>
      <c r="AX260" s="13" t="s">
        <v>8</v>
      </c>
      <c r="AY260" s="160" t="s">
        <v>154</v>
      </c>
    </row>
    <row r="261" spans="1:65" s="2" customFormat="1" ht="33" customHeight="1" x14ac:dyDescent="0.2">
      <c r="A261" s="32"/>
      <c r="B261" s="144"/>
      <c r="C261" s="145" t="s">
        <v>216</v>
      </c>
      <c r="D261" s="145" t="s">
        <v>157</v>
      </c>
      <c r="E261" s="146" t="s">
        <v>190</v>
      </c>
      <c r="F261" s="147" t="s">
        <v>191</v>
      </c>
      <c r="G261" s="148" t="s">
        <v>192</v>
      </c>
      <c r="H261" s="149">
        <v>504.97199999999998</v>
      </c>
      <c r="I261" s="150"/>
      <c r="J261" s="151">
        <f>ROUND(I261*H261,0)</f>
        <v>0</v>
      </c>
      <c r="K261" s="147" t="s">
        <v>161</v>
      </c>
      <c r="L261" s="33"/>
      <c r="M261" s="152" t="s">
        <v>1</v>
      </c>
      <c r="N261" s="153" t="s">
        <v>42</v>
      </c>
      <c r="O261" s="58"/>
      <c r="P261" s="154">
        <f>O261*H261</f>
        <v>0</v>
      </c>
      <c r="Q261" s="154">
        <v>0</v>
      </c>
      <c r="R261" s="154">
        <f>Q261*H261</f>
        <v>0</v>
      </c>
      <c r="S261" s="154">
        <v>0</v>
      </c>
      <c r="T261" s="155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6" t="s">
        <v>162</v>
      </c>
      <c r="AT261" s="156" t="s">
        <v>157</v>
      </c>
      <c r="AU261" s="156" t="s">
        <v>86</v>
      </c>
      <c r="AY261" s="17" t="s">
        <v>154</v>
      </c>
      <c r="BE261" s="157">
        <f>IF(N261="základní",J261,0)</f>
        <v>0</v>
      </c>
      <c r="BF261" s="157">
        <f>IF(N261="snížená",J261,0)</f>
        <v>0</v>
      </c>
      <c r="BG261" s="157">
        <f>IF(N261="zákl. přenesená",J261,0)</f>
        <v>0</v>
      </c>
      <c r="BH261" s="157">
        <f>IF(N261="sníž. přenesená",J261,0)</f>
        <v>0</v>
      </c>
      <c r="BI261" s="157">
        <f>IF(N261="nulová",J261,0)</f>
        <v>0</v>
      </c>
      <c r="BJ261" s="17" t="s">
        <v>8</v>
      </c>
      <c r="BK261" s="157">
        <f>ROUND(I261*H261,0)</f>
        <v>0</v>
      </c>
      <c r="BL261" s="17" t="s">
        <v>162</v>
      </c>
      <c r="BM261" s="156" t="s">
        <v>193</v>
      </c>
    </row>
    <row r="262" spans="1:65" s="13" customFormat="1" ht="11.25" x14ac:dyDescent="0.2">
      <c r="B262" s="158"/>
      <c r="D262" s="159" t="s">
        <v>164</v>
      </c>
      <c r="E262" s="160" t="s">
        <v>1</v>
      </c>
      <c r="F262" s="161" t="s">
        <v>500</v>
      </c>
      <c r="H262" s="162">
        <v>80.171999999999997</v>
      </c>
      <c r="I262" s="163"/>
      <c r="L262" s="158"/>
      <c r="M262" s="164"/>
      <c r="N262" s="165"/>
      <c r="O262" s="165"/>
      <c r="P262" s="165"/>
      <c r="Q262" s="165"/>
      <c r="R262" s="165"/>
      <c r="S262" s="165"/>
      <c r="T262" s="166"/>
      <c r="AT262" s="160" t="s">
        <v>164</v>
      </c>
      <c r="AU262" s="160" t="s">
        <v>86</v>
      </c>
      <c r="AV262" s="13" t="s">
        <v>86</v>
      </c>
      <c r="AW262" s="13" t="s">
        <v>33</v>
      </c>
      <c r="AX262" s="13" t="s">
        <v>77</v>
      </c>
      <c r="AY262" s="160" t="s">
        <v>154</v>
      </c>
    </row>
    <row r="263" spans="1:65" s="13" customFormat="1" ht="11.25" x14ac:dyDescent="0.2">
      <c r="B263" s="158"/>
      <c r="D263" s="159" t="s">
        <v>164</v>
      </c>
      <c r="E263" s="160" t="s">
        <v>1</v>
      </c>
      <c r="F263" s="161" t="s">
        <v>194</v>
      </c>
      <c r="H263" s="162">
        <v>144</v>
      </c>
      <c r="I263" s="163"/>
      <c r="L263" s="158"/>
      <c r="M263" s="164"/>
      <c r="N263" s="165"/>
      <c r="O263" s="165"/>
      <c r="P263" s="165"/>
      <c r="Q263" s="165"/>
      <c r="R263" s="165"/>
      <c r="S263" s="165"/>
      <c r="T263" s="166"/>
      <c r="AT263" s="160" t="s">
        <v>164</v>
      </c>
      <c r="AU263" s="160" t="s">
        <v>86</v>
      </c>
      <c r="AV263" s="13" t="s">
        <v>86</v>
      </c>
      <c r="AW263" s="13" t="s">
        <v>33</v>
      </c>
      <c r="AX263" s="13" t="s">
        <v>77</v>
      </c>
      <c r="AY263" s="160" t="s">
        <v>154</v>
      </c>
    </row>
    <row r="264" spans="1:65" s="13" customFormat="1" ht="11.25" x14ac:dyDescent="0.2">
      <c r="B264" s="158"/>
      <c r="D264" s="159" t="s">
        <v>164</v>
      </c>
      <c r="E264" s="160" t="s">
        <v>1</v>
      </c>
      <c r="F264" s="161" t="s">
        <v>501</v>
      </c>
      <c r="H264" s="162">
        <v>144</v>
      </c>
      <c r="I264" s="163"/>
      <c r="L264" s="158"/>
      <c r="M264" s="164"/>
      <c r="N264" s="165"/>
      <c r="O264" s="165"/>
      <c r="P264" s="165"/>
      <c r="Q264" s="165"/>
      <c r="R264" s="165"/>
      <c r="S264" s="165"/>
      <c r="T264" s="166"/>
      <c r="AT264" s="160" t="s">
        <v>164</v>
      </c>
      <c r="AU264" s="160" t="s">
        <v>86</v>
      </c>
      <c r="AV264" s="13" t="s">
        <v>86</v>
      </c>
      <c r="AW264" s="13" t="s">
        <v>33</v>
      </c>
      <c r="AX264" s="13" t="s">
        <v>77</v>
      </c>
      <c r="AY264" s="160" t="s">
        <v>154</v>
      </c>
    </row>
    <row r="265" spans="1:65" s="13" customFormat="1" ht="11.25" x14ac:dyDescent="0.2">
      <c r="B265" s="158"/>
      <c r="D265" s="159" t="s">
        <v>164</v>
      </c>
      <c r="E265" s="160" t="s">
        <v>1</v>
      </c>
      <c r="F265" s="161" t="s">
        <v>195</v>
      </c>
      <c r="H265" s="162">
        <v>68.400000000000006</v>
      </c>
      <c r="I265" s="163"/>
      <c r="L265" s="158"/>
      <c r="M265" s="164"/>
      <c r="N265" s="165"/>
      <c r="O265" s="165"/>
      <c r="P265" s="165"/>
      <c r="Q265" s="165"/>
      <c r="R265" s="165"/>
      <c r="S265" s="165"/>
      <c r="T265" s="166"/>
      <c r="AT265" s="160" t="s">
        <v>164</v>
      </c>
      <c r="AU265" s="160" t="s">
        <v>86</v>
      </c>
      <c r="AV265" s="13" t="s">
        <v>86</v>
      </c>
      <c r="AW265" s="13" t="s">
        <v>33</v>
      </c>
      <c r="AX265" s="13" t="s">
        <v>77</v>
      </c>
      <c r="AY265" s="160" t="s">
        <v>154</v>
      </c>
    </row>
    <row r="266" spans="1:65" s="13" customFormat="1" ht="11.25" x14ac:dyDescent="0.2">
      <c r="B266" s="158"/>
      <c r="D266" s="159" t="s">
        <v>164</v>
      </c>
      <c r="E266" s="160" t="s">
        <v>1</v>
      </c>
      <c r="F266" s="161" t="s">
        <v>196</v>
      </c>
      <c r="H266" s="162">
        <v>68.400000000000006</v>
      </c>
      <c r="I266" s="163"/>
      <c r="L266" s="158"/>
      <c r="M266" s="164"/>
      <c r="N266" s="165"/>
      <c r="O266" s="165"/>
      <c r="P266" s="165"/>
      <c r="Q266" s="165"/>
      <c r="R266" s="165"/>
      <c r="S266" s="165"/>
      <c r="T266" s="166"/>
      <c r="AT266" s="160" t="s">
        <v>164</v>
      </c>
      <c r="AU266" s="160" t="s">
        <v>86</v>
      </c>
      <c r="AV266" s="13" t="s">
        <v>86</v>
      </c>
      <c r="AW266" s="13" t="s">
        <v>33</v>
      </c>
      <c r="AX266" s="13" t="s">
        <v>77</v>
      </c>
      <c r="AY266" s="160" t="s">
        <v>154</v>
      </c>
    </row>
    <row r="267" spans="1:65" s="14" customFormat="1" ht="11.25" x14ac:dyDescent="0.2">
      <c r="B267" s="167"/>
      <c r="D267" s="159" t="s">
        <v>164</v>
      </c>
      <c r="E267" s="168" t="s">
        <v>1</v>
      </c>
      <c r="F267" s="169" t="s">
        <v>166</v>
      </c>
      <c r="H267" s="170">
        <v>504.97199999999998</v>
      </c>
      <c r="I267" s="171"/>
      <c r="L267" s="167"/>
      <c r="M267" s="172"/>
      <c r="N267" s="173"/>
      <c r="O267" s="173"/>
      <c r="P267" s="173"/>
      <c r="Q267" s="173"/>
      <c r="R267" s="173"/>
      <c r="S267" s="173"/>
      <c r="T267" s="174"/>
      <c r="AT267" s="168" t="s">
        <v>164</v>
      </c>
      <c r="AU267" s="168" t="s">
        <v>86</v>
      </c>
      <c r="AV267" s="14" t="s">
        <v>167</v>
      </c>
      <c r="AW267" s="14" t="s">
        <v>33</v>
      </c>
      <c r="AX267" s="14" t="s">
        <v>8</v>
      </c>
      <c r="AY267" s="168" t="s">
        <v>154</v>
      </c>
    </row>
    <row r="268" spans="1:65" s="2" customFormat="1" ht="16.5" customHeight="1" x14ac:dyDescent="0.2">
      <c r="A268" s="32"/>
      <c r="B268" s="144"/>
      <c r="C268" s="145" t="s">
        <v>514</v>
      </c>
      <c r="D268" s="145" t="s">
        <v>157</v>
      </c>
      <c r="E268" s="146" t="s">
        <v>503</v>
      </c>
      <c r="F268" s="147" t="s">
        <v>504</v>
      </c>
      <c r="G268" s="148" t="s">
        <v>160</v>
      </c>
      <c r="H268" s="149">
        <v>70</v>
      </c>
      <c r="I268" s="150"/>
      <c r="J268" s="151">
        <f>ROUND(I268*H268,0)</f>
        <v>0</v>
      </c>
      <c r="K268" s="147" t="s">
        <v>161</v>
      </c>
      <c r="L268" s="33"/>
      <c r="M268" s="152" t="s">
        <v>1</v>
      </c>
      <c r="N268" s="153" t="s">
        <v>42</v>
      </c>
      <c r="O268" s="58"/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6" t="s">
        <v>162</v>
      </c>
      <c r="AT268" s="156" t="s">
        <v>157</v>
      </c>
      <c r="AU268" s="156" t="s">
        <v>86</v>
      </c>
      <c r="AY268" s="17" t="s">
        <v>154</v>
      </c>
      <c r="BE268" s="157">
        <f>IF(N268="základní",J268,0)</f>
        <v>0</v>
      </c>
      <c r="BF268" s="157">
        <f>IF(N268="snížená",J268,0)</f>
        <v>0</v>
      </c>
      <c r="BG268" s="157">
        <f>IF(N268="zákl. přenesená",J268,0)</f>
        <v>0</v>
      </c>
      <c r="BH268" s="157">
        <f>IF(N268="sníž. přenesená",J268,0)</f>
        <v>0</v>
      </c>
      <c r="BI268" s="157">
        <f>IF(N268="nulová",J268,0)</f>
        <v>0</v>
      </c>
      <c r="BJ268" s="17" t="s">
        <v>8</v>
      </c>
      <c r="BK268" s="157">
        <f>ROUND(I268*H268,0)</f>
        <v>0</v>
      </c>
      <c r="BL268" s="17" t="s">
        <v>162</v>
      </c>
      <c r="BM268" s="156" t="s">
        <v>505</v>
      </c>
    </row>
    <row r="269" spans="1:65" s="13" customFormat="1" ht="11.25" x14ac:dyDescent="0.2">
      <c r="B269" s="158"/>
      <c r="D269" s="159" t="s">
        <v>164</v>
      </c>
      <c r="E269" s="160" t="s">
        <v>1</v>
      </c>
      <c r="F269" s="161" t="s">
        <v>754</v>
      </c>
      <c r="H269" s="162">
        <v>70</v>
      </c>
      <c r="I269" s="163"/>
      <c r="L269" s="158"/>
      <c r="M269" s="164"/>
      <c r="N269" s="165"/>
      <c r="O269" s="165"/>
      <c r="P269" s="165"/>
      <c r="Q269" s="165"/>
      <c r="R269" s="165"/>
      <c r="S269" s="165"/>
      <c r="T269" s="166"/>
      <c r="AT269" s="160" t="s">
        <v>164</v>
      </c>
      <c r="AU269" s="160" t="s">
        <v>86</v>
      </c>
      <c r="AV269" s="13" t="s">
        <v>86</v>
      </c>
      <c r="AW269" s="13" t="s">
        <v>33</v>
      </c>
      <c r="AX269" s="13" t="s">
        <v>77</v>
      </c>
      <c r="AY269" s="160" t="s">
        <v>154</v>
      </c>
    </row>
    <row r="270" spans="1:65" s="14" customFormat="1" ht="11.25" x14ac:dyDescent="0.2">
      <c r="B270" s="167"/>
      <c r="D270" s="159" t="s">
        <v>164</v>
      </c>
      <c r="E270" s="168" t="s">
        <v>1</v>
      </c>
      <c r="F270" s="169" t="s">
        <v>506</v>
      </c>
      <c r="H270" s="170">
        <v>70</v>
      </c>
      <c r="I270" s="171"/>
      <c r="L270" s="167"/>
      <c r="M270" s="172"/>
      <c r="N270" s="173"/>
      <c r="O270" s="173"/>
      <c r="P270" s="173"/>
      <c r="Q270" s="173"/>
      <c r="R270" s="173"/>
      <c r="S270" s="173"/>
      <c r="T270" s="174"/>
      <c r="AT270" s="168" t="s">
        <v>164</v>
      </c>
      <c r="AU270" s="168" t="s">
        <v>86</v>
      </c>
      <c r="AV270" s="14" t="s">
        <v>167</v>
      </c>
      <c r="AW270" s="14" t="s">
        <v>33</v>
      </c>
      <c r="AX270" s="14" t="s">
        <v>8</v>
      </c>
      <c r="AY270" s="168" t="s">
        <v>154</v>
      </c>
    </row>
    <row r="271" spans="1:65" s="2" customFormat="1" ht="24.2" customHeight="1" x14ac:dyDescent="0.2">
      <c r="A271" s="32"/>
      <c r="B271" s="144"/>
      <c r="C271" s="145" t="s">
        <v>525</v>
      </c>
      <c r="D271" s="145" t="s">
        <v>157</v>
      </c>
      <c r="E271" s="146" t="s">
        <v>508</v>
      </c>
      <c r="F271" s="147" t="s">
        <v>509</v>
      </c>
      <c r="G271" s="148" t="s">
        <v>200</v>
      </c>
      <c r="H271" s="149">
        <v>250</v>
      </c>
      <c r="I271" s="150"/>
      <c r="J271" s="151">
        <f>ROUND(I271*H271,0)</f>
        <v>0</v>
      </c>
      <c r="K271" s="147" t="s">
        <v>161</v>
      </c>
      <c r="L271" s="33"/>
      <c r="M271" s="152" t="s">
        <v>1</v>
      </c>
      <c r="N271" s="153" t="s">
        <v>42</v>
      </c>
      <c r="O271" s="58"/>
      <c r="P271" s="154">
        <f>O271*H271</f>
        <v>0</v>
      </c>
      <c r="Q271" s="154">
        <v>8.2999999999999998E-5</v>
      </c>
      <c r="R271" s="154">
        <f>Q271*H271</f>
        <v>2.0750000000000001E-2</v>
      </c>
      <c r="S271" s="154">
        <v>0</v>
      </c>
      <c r="T271" s="155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56" t="s">
        <v>162</v>
      </c>
      <c r="AT271" s="156" t="s">
        <v>157</v>
      </c>
      <c r="AU271" s="156" t="s">
        <v>86</v>
      </c>
      <c r="AY271" s="17" t="s">
        <v>154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7" t="s">
        <v>8</v>
      </c>
      <c r="BK271" s="157">
        <f>ROUND(I271*H271,0)</f>
        <v>0</v>
      </c>
      <c r="BL271" s="17" t="s">
        <v>162</v>
      </c>
      <c r="BM271" s="156" t="s">
        <v>510</v>
      </c>
    </row>
    <row r="272" spans="1:65" s="13" customFormat="1" ht="11.25" x14ac:dyDescent="0.2">
      <c r="B272" s="158"/>
      <c r="D272" s="159" t="s">
        <v>164</v>
      </c>
      <c r="E272" s="160" t="s">
        <v>1</v>
      </c>
      <c r="F272" s="161" t="s">
        <v>696</v>
      </c>
      <c r="H272" s="162">
        <v>250</v>
      </c>
      <c r="I272" s="163"/>
      <c r="L272" s="158"/>
      <c r="M272" s="164"/>
      <c r="N272" s="165"/>
      <c r="O272" s="165"/>
      <c r="P272" s="165"/>
      <c r="Q272" s="165"/>
      <c r="R272" s="165"/>
      <c r="S272" s="165"/>
      <c r="T272" s="166"/>
      <c r="AT272" s="160" t="s">
        <v>164</v>
      </c>
      <c r="AU272" s="160" t="s">
        <v>86</v>
      </c>
      <c r="AV272" s="13" t="s">
        <v>86</v>
      </c>
      <c r="AW272" s="13" t="s">
        <v>33</v>
      </c>
      <c r="AX272" s="13" t="s">
        <v>8</v>
      </c>
      <c r="AY272" s="160" t="s">
        <v>154</v>
      </c>
    </row>
    <row r="273" spans="1:65" s="2" customFormat="1" ht="16.5" customHeight="1" x14ac:dyDescent="0.2">
      <c r="A273" s="32"/>
      <c r="B273" s="144"/>
      <c r="C273" s="175" t="s">
        <v>531</v>
      </c>
      <c r="D273" s="175" t="s">
        <v>204</v>
      </c>
      <c r="E273" s="176" t="s">
        <v>205</v>
      </c>
      <c r="F273" s="177" t="s">
        <v>206</v>
      </c>
      <c r="G273" s="178" t="s">
        <v>207</v>
      </c>
      <c r="H273" s="179">
        <v>6.25</v>
      </c>
      <c r="I273" s="180"/>
      <c r="J273" s="181">
        <f>ROUND(I273*H273,0)</f>
        <v>0</v>
      </c>
      <c r="K273" s="177" t="s">
        <v>161</v>
      </c>
      <c r="L273" s="182"/>
      <c r="M273" s="183" t="s">
        <v>1</v>
      </c>
      <c r="N273" s="184" t="s">
        <v>42</v>
      </c>
      <c r="O273" s="58"/>
      <c r="P273" s="154">
        <f>O273*H273</f>
        <v>0</v>
      </c>
      <c r="Q273" s="154">
        <v>1E-3</v>
      </c>
      <c r="R273" s="154">
        <f>Q273*H273</f>
        <v>6.2500000000000003E-3</v>
      </c>
      <c r="S273" s="154">
        <v>0</v>
      </c>
      <c r="T273" s="155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6" t="s">
        <v>208</v>
      </c>
      <c r="AT273" s="156" t="s">
        <v>204</v>
      </c>
      <c r="AU273" s="156" t="s">
        <v>86</v>
      </c>
      <c r="AY273" s="17" t="s">
        <v>154</v>
      </c>
      <c r="BE273" s="157">
        <f>IF(N273="základní",J273,0)</f>
        <v>0</v>
      </c>
      <c r="BF273" s="157">
        <f>IF(N273="snížená",J273,0)</f>
        <v>0</v>
      </c>
      <c r="BG273" s="157">
        <f>IF(N273="zákl. přenesená",J273,0)</f>
        <v>0</v>
      </c>
      <c r="BH273" s="157">
        <f>IF(N273="sníž. přenesená",J273,0)</f>
        <v>0</v>
      </c>
      <c r="BI273" s="157">
        <f>IF(N273="nulová",J273,0)</f>
        <v>0</v>
      </c>
      <c r="BJ273" s="17" t="s">
        <v>8</v>
      </c>
      <c r="BK273" s="157">
        <f>ROUND(I273*H273,0)</f>
        <v>0</v>
      </c>
      <c r="BL273" s="17" t="s">
        <v>162</v>
      </c>
      <c r="BM273" s="156" t="s">
        <v>512</v>
      </c>
    </row>
    <row r="274" spans="1:65" s="13" customFormat="1" ht="11.25" x14ac:dyDescent="0.2">
      <c r="B274" s="158"/>
      <c r="D274" s="159" t="s">
        <v>164</v>
      </c>
      <c r="E274" s="160" t="s">
        <v>1</v>
      </c>
      <c r="F274" s="161" t="s">
        <v>756</v>
      </c>
      <c r="H274" s="162">
        <v>6.25</v>
      </c>
      <c r="I274" s="163"/>
      <c r="L274" s="158"/>
      <c r="M274" s="164"/>
      <c r="N274" s="165"/>
      <c r="O274" s="165"/>
      <c r="P274" s="165"/>
      <c r="Q274" s="165"/>
      <c r="R274" s="165"/>
      <c r="S274" s="165"/>
      <c r="T274" s="166"/>
      <c r="AT274" s="160" t="s">
        <v>164</v>
      </c>
      <c r="AU274" s="160" t="s">
        <v>86</v>
      </c>
      <c r="AV274" s="13" t="s">
        <v>86</v>
      </c>
      <c r="AW274" s="13" t="s">
        <v>33</v>
      </c>
      <c r="AX274" s="13" t="s">
        <v>8</v>
      </c>
      <c r="AY274" s="160" t="s">
        <v>154</v>
      </c>
    </row>
    <row r="275" spans="1:65" s="2" customFormat="1" ht="24.2" customHeight="1" x14ac:dyDescent="0.2">
      <c r="A275" s="32"/>
      <c r="B275" s="144"/>
      <c r="C275" s="145" t="s">
        <v>545</v>
      </c>
      <c r="D275" s="145" t="s">
        <v>157</v>
      </c>
      <c r="E275" s="146" t="s">
        <v>515</v>
      </c>
      <c r="F275" s="147" t="s">
        <v>516</v>
      </c>
      <c r="G275" s="148" t="s">
        <v>200</v>
      </c>
      <c r="H275" s="149">
        <v>250</v>
      </c>
      <c r="I275" s="150"/>
      <c r="J275" s="151">
        <f>ROUND(I275*H275,0)</f>
        <v>0</v>
      </c>
      <c r="K275" s="147" t="s">
        <v>161</v>
      </c>
      <c r="L275" s="33"/>
      <c r="M275" s="152" t="s">
        <v>1</v>
      </c>
      <c r="N275" s="153" t="s">
        <v>42</v>
      </c>
      <c r="O275" s="58"/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56" t="s">
        <v>162</v>
      </c>
      <c r="AT275" s="156" t="s">
        <v>157</v>
      </c>
      <c r="AU275" s="156" t="s">
        <v>86</v>
      </c>
      <c r="AY275" s="17" t="s">
        <v>154</v>
      </c>
      <c r="BE275" s="157">
        <f>IF(N275="základní",J275,0)</f>
        <v>0</v>
      </c>
      <c r="BF275" s="157">
        <f>IF(N275="snížená",J275,0)</f>
        <v>0</v>
      </c>
      <c r="BG275" s="157">
        <f>IF(N275="zákl. přenesená",J275,0)</f>
        <v>0</v>
      </c>
      <c r="BH275" s="157">
        <f>IF(N275="sníž. přenesená",J275,0)</f>
        <v>0</v>
      </c>
      <c r="BI275" s="157">
        <f>IF(N275="nulová",J275,0)</f>
        <v>0</v>
      </c>
      <c r="BJ275" s="17" t="s">
        <v>8</v>
      </c>
      <c r="BK275" s="157">
        <f>ROUND(I275*H275,0)</f>
        <v>0</v>
      </c>
      <c r="BL275" s="17" t="s">
        <v>162</v>
      </c>
      <c r="BM275" s="156" t="s">
        <v>517</v>
      </c>
    </row>
    <row r="276" spans="1:65" s="13" customFormat="1" ht="11.25" x14ac:dyDescent="0.2">
      <c r="B276" s="158"/>
      <c r="D276" s="159" t="s">
        <v>164</v>
      </c>
      <c r="E276" s="160" t="s">
        <v>1</v>
      </c>
      <c r="F276" s="161" t="s">
        <v>696</v>
      </c>
      <c r="H276" s="162">
        <v>250</v>
      </c>
      <c r="I276" s="163"/>
      <c r="L276" s="158"/>
      <c r="M276" s="164"/>
      <c r="N276" s="165"/>
      <c r="O276" s="165"/>
      <c r="P276" s="165"/>
      <c r="Q276" s="165"/>
      <c r="R276" s="165"/>
      <c r="S276" s="165"/>
      <c r="T276" s="166"/>
      <c r="AT276" s="160" t="s">
        <v>164</v>
      </c>
      <c r="AU276" s="160" t="s">
        <v>86</v>
      </c>
      <c r="AV276" s="13" t="s">
        <v>86</v>
      </c>
      <c r="AW276" s="13" t="s">
        <v>33</v>
      </c>
      <c r="AX276" s="13" t="s">
        <v>8</v>
      </c>
      <c r="AY276" s="160" t="s">
        <v>154</v>
      </c>
    </row>
    <row r="277" spans="1:65" s="12" customFormat="1" ht="22.9" customHeight="1" x14ac:dyDescent="0.2">
      <c r="B277" s="131"/>
      <c r="D277" s="132" t="s">
        <v>76</v>
      </c>
      <c r="E277" s="142" t="s">
        <v>86</v>
      </c>
      <c r="F277" s="142" t="s">
        <v>519</v>
      </c>
      <c r="I277" s="134"/>
      <c r="J277" s="143">
        <f>BK277</f>
        <v>0</v>
      </c>
      <c r="L277" s="131"/>
      <c r="M277" s="136"/>
      <c r="N277" s="137"/>
      <c r="O277" s="137"/>
      <c r="P277" s="138">
        <f>SUM(P278:P312)</f>
        <v>0</v>
      </c>
      <c r="Q277" s="137"/>
      <c r="R277" s="138">
        <f>SUM(R278:R312)</f>
        <v>101.8393248217503</v>
      </c>
      <c r="S277" s="137"/>
      <c r="T277" s="139">
        <f>SUM(T278:T312)</f>
        <v>0</v>
      </c>
      <c r="AR277" s="132" t="s">
        <v>8</v>
      </c>
      <c r="AT277" s="140" t="s">
        <v>76</v>
      </c>
      <c r="AU277" s="140" t="s">
        <v>8</v>
      </c>
      <c r="AY277" s="132" t="s">
        <v>154</v>
      </c>
      <c r="BK277" s="141">
        <f>SUM(BK278:BK312)</f>
        <v>0</v>
      </c>
    </row>
    <row r="278" spans="1:65" s="2" customFormat="1" ht="33" customHeight="1" x14ac:dyDescent="0.2">
      <c r="A278" s="32"/>
      <c r="B278" s="144"/>
      <c r="C278" s="145" t="s">
        <v>233</v>
      </c>
      <c r="D278" s="145" t="s">
        <v>157</v>
      </c>
      <c r="E278" s="146" t="s">
        <v>521</v>
      </c>
      <c r="F278" s="147" t="s">
        <v>522</v>
      </c>
      <c r="G278" s="148" t="s">
        <v>160</v>
      </c>
      <c r="H278" s="149">
        <v>20</v>
      </c>
      <c r="I278" s="150"/>
      <c r="J278" s="151">
        <f>ROUND(I278*H278,0)</f>
        <v>0</v>
      </c>
      <c r="K278" s="147" t="s">
        <v>161</v>
      </c>
      <c r="L278" s="33"/>
      <c r="M278" s="152" t="s">
        <v>1</v>
      </c>
      <c r="N278" s="153" t="s">
        <v>42</v>
      </c>
      <c r="O278" s="58"/>
      <c r="P278" s="154">
        <f>O278*H278</f>
        <v>0</v>
      </c>
      <c r="Q278" s="154">
        <v>1.63</v>
      </c>
      <c r="R278" s="154">
        <f>Q278*H278</f>
        <v>32.599999999999994</v>
      </c>
      <c r="S278" s="154">
        <v>0</v>
      </c>
      <c r="T278" s="155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56" t="s">
        <v>162</v>
      </c>
      <c r="AT278" s="156" t="s">
        <v>157</v>
      </c>
      <c r="AU278" s="156" t="s">
        <v>86</v>
      </c>
      <c r="AY278" s="17" t="s">
        <v>154</v>
      </c>
      <c r="BE278" s="157">
        <f>IF(N278="základní",J278,0)</f>
        <v>0</v>
      </c>
      <c r="BF278" s="157">
        <f>IF(N278="snížená",J278,0)</f>
        <v>0</v>
      </c>
      <c r="BG278" s="157">
        <f>IF(N278="zákl. přenesená",J278,0)</f>
        <v>0</v>
      </c>
      <c r="BH278" s="157">
        <f>IF(N278="sníž. přenesená",J278,0)</f>
        <v>0</v>
      </c>
      <c r="BI278" s="157">
        <f>IF(N278="nulová",J278,0)</f>
        <v>0</v>
      </c>
      <c r="BJ278" s="17" t="s">
        <v>8</v>
      </c>
      <c r="BK278" s="157">
        <f>ROUND(I278*H278,0)</f>
        <v>0</v>
      </c>
      <c r="BL278" s="17" t="s">
        <v>162</v>
      </c>
      <c r="BM278" s="156" t="s">
        <v>523</v>
      </c>
    </row>
    <row r="279" spans="1:65" s="13" customFormat="1" ht="11.25" x14ac:dyDescent="0.2">
      <c r="B279" s="158"/>
      <c r="D279" s="159" t="s">
        <v>164</v>
      </c>
      <c r="E279" s="160" t="s">
        <v>1</v>
      </c>
      <c r="F279" s="161" t="s">
        <v>757</v>
      </c>
      <c r="H279" s="162">
        <v>20</v>
      </c>
      <c r="I279" s="163"/>
      <c r="L279" s="158"/>
      <c r="M279" s="164"/>
      <c r="N279" s="165"/>
      <c r="O279" s="165"/>
      <c r="P279" s="165"/>
      <c r="Q279" s="165"/>
      <c r="R279" s="165"/>
      <c r="S279" s="165"/>
      <c r="T279" s="166"/>
      <c r="AT279" s="160" t="s">
        <v>164</v>
      </c>
      <c r="AU279" s="160" t="s">
        <v>86</v>
      </c>
      <c r="AV279" s="13" t="s">
        <v>86</v>
      </c>
      <c r="AW279" s="13" t="s">
        <v>33</v>
      </c>
      <c r="AX279" s="13" t="s">
        <v>8</v>
      </c>
      <c r="AY279" s="160" t="s">
        <v>154</v>
      </c>
    </row>
    <row r="280" spans="1:65" s="2" customFormat="1" ht="24.2" customHeight="1" x14ac:dyDescent="0.2">
      <c r="A280" s="32"/>
      <c r="B280" s="144"/>
      <c r="C280" s="145" t="s">
        <v>237</v>
      </c>
      <c r="D280" s="145" t="s">
        <v>157</v>
      </c>
      <c r="E280" s="146" t="s">
        <v>526</v>
      </c>
      <c r="F280" s="147" t="s">
        <v>527</v>
      </c>
      <c r="G280" s="148" t="s">
        <v>200</v>
      </c>
      <c r="H280" s="149">
        <v>96</v>
      </c>
      <c r="I280" s="150"/>
      <c r="J280" s="151">
        <f>ROUND(I280*H280,0)</f>
        <v>0</v>
      </c>
      <c r="K280" s="147" t="s">
        <v>161</v>
      </c>
      <c r="L280" s="33"/>
      <c r="M280" s="152" t="s">
        <v>1</v>
      </c>
      <c r="N280" s="153" t="s">
        <v>42</v>
      </c>
      <c r="O280" s="58"/>
      <c r="P280" s="154">
        <f>O280*H280</f>
        <v>0</v>
      </c>
      <c r="Q280" s="154">
        <v>2.6668599999999997E-4</v>
      </c>
      <c r="R280" s="154">
        <f>Q280*H280</f>
        <v>2.5601855999999999E-2</v>
      </c>
      <c r="S280" s="154">
        <v>0</v>
      </c>
      <c r="T280" s="155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56" t="s">
        <v>162</v>
      </c>
      <c r="AT280" s="156" t="s">
        <v>157</v>
      </c>
      <c r="AU280" s="156" t="s">
        <v>86</v>
      </c>
      <c r="AY280" s="17" t="s">
        <v>154</v>
      </c>
      <c r="BE280" s="157">
        <f>IF(N280="základní",J280,0)</f>
        <v>0</v>
      </c>
      <c r="BF280" s="157">
        <f>IF(N280="snížená",J280,0)</f>
        <v>0</v>
      </c>
      <c r="BG280" s="157">
        <f>IF(N280="zákl. přenesená",J280,0)</f>
        <v>0</v>
      </c>
      <c r="BH280" s="157">
        <f>IF(N280="sníž. přenesená",J280,0)</f>
        <v>0</v>
      </c>
      <c r="BI280" s="157">
        <f>IF(N280="nulová",J280,0)</f>
        <v>0</v>
      </c>
      <c r="BJ280" s="17" t="s">
        <v>8</v>
      </c>
      <c r="BK280" s="157">
        <f>ROUND(I280*H280,0)</f>
        <v>0</v>
      </c>
      <c r="BL280" s="17" t="s">
        <v>162</v>
      </c>
      <c r="BM280" s="156" t="s">
        <v>528</v>
      </c>
    </row>
    <row r="281" spans="1:65" s="13" customFormat="1" ht="11.25" x14ac:dyDescent="0.2">
      <c r="B281" s="158"/>
      <c r="D281" s="159" t="s">
        <v>164</v>
      </c>
      <c r="E281" s="160" t="s">
        <v>1</v>
      </c>
      <c r="F281" s="161" t="s">
        <v>758</v>
      </c>
      <c r="H281" s="162">
        <v>16</v>
      </c>
      <c r="I281" s="163"/>
      <c r="L281" s="158"/>
      <c r="M281" s="164"/>
      <c r="N281" s="165"/>
      <c r="O281" s="165"/>
      <c r="P281" s="165"/>
      <c r="Q281" s="165"/>
      <c r="R281" s="165"/>
      <c r="S281" s="165"/>
      <c r="T281" s="166"/>
      <c r="AT281" s="160" t="s">
        <v>164</v>
      </c>
      <c r="AU281" s="160" t="s">
        <v>86</v>
      </c>
      <c r="AV281" s="13" t="s">
        <v>86</v>
      </c>
      <c r="AW281" s="13" t="s">
        <v>33</v>
      </c>
      <c r="AX281" s="13" t="s">
        <v>77</v>
      </c>
      <c r="AY281" s="160" t="s">
        <v>154</v>
      </c>
    </row>
    <row r="282" spans="1:65" s="13" customFormat="1" ht="11.25" x14ac:dyDescent="0.2">
      <c r="B282" s="158"/>
      <c r="D282" s="159" t="s">
        <v>164</v>
      </c>
      <c r="E282" s="160" t="s">
        <v>1</v>
      </c>
      <c r="F282" s="161" t="s">
        <v>759</v>
      </c>
      <c r="H282" s="162">
        <v>40</v>
      </c>
      <c r="I282" s="163"/>
      <c r="L282" s="158"/>
      <c r="M282" s="164"/>
      <c r="N282" s="165"/>
      <c r="O282" s="165"/>
      <c r="P282" s="165"/>
      <c r="Q282" s="165"/>
      <c r="R282" s="165"/>
      <c r="S282" s="165"/>
      <c r="T282" s="166"/>
      <c r="AT282" s="160" t="s">
        <v>164</v>
      </c>
      <c r="AU282" s="160" t="s">
        <v>86</v>
      </c>
      <c r="AV282" s="13" t="s">
        <v>86</v>
      </c>
      <c r="AW282" s="13" t="s">
        <v>33</v>
      </c>
      <c r="AX282" s="13" t="s">
        <v>77</v>
      </c>
      <c r="AY282" s="160" t="s">
        <v>154</v>
      </c>
    </row>
    <row r="283" spans="1:65" s="13" customFormat="1" ht="11.25" x14ac:dyDescent="0.2">
      <c r="B283" s="158"/>
      <c r="D283" s="159" t="s">
        <v>164</v>
      </c>
      <c r="E283" s="160" t="s">
        <v>1</v>
      </c>
      <c r="F283" s="161" t="s">
        <v>760</v>
      </c>
      <c r="H283" s="162">
        <v>40</v>
      </c>
      <c r="I283" s="163"/>
      <c r="L283" s="158"/>
      <c r="M283" s="164"/>
      <c r="N283" s="165"/>
      <c r="O283" s="165"/>
      <c r="P283" s="165"/>
      <c r="Q283" s="165"/>
      <c r="R283" s="165"/>
      <c r="S283" s="165"/>
      <c r="T283" s="166"/>
      <c r="AT283" s="160" t="s">
        <v>164</v>
      </c>
      <c r="AU283" s="160" t="s">
        <v>86</v>
      </c>
      <c r="AV283" s="13" t="s">
        <v>86</v>
      </c>
      <c r="AW283" s="13" t="s">
        <v>33</v>
      </c>
      <c r="AX283" s="13" t="s">
        <v>77</v>
      </c>
      <c r="AY283" s="160" t="s">
        <v>154</v>
      </c>
    </row>
    <row r="284" spans="1:65" s="14" customFormat="1" ht="11.25" x14ac:dyDescent="0.2">
      <c r="B284" s="167"/>
      <c r="D284" s="159" t="s">
        <v>164</v>
      </c>
      <c r="E284" s="168" t="s">
        <v>618</v>
      </c>
      <c r="F284" s="169" t="s">
        <v>166</v>
      </c>
      <c r="H284" s="170">
        <v>96</v>
      </c>
      <c r="I284" s="171"/>
      <c r="L284" s="167"/>
      <c r="M284" s="172"/>
      <c r="N284" s="173"/>
      <c r="O284" s="173"/>
      <c r="P284" s="173"/>
      <c r="Q284" s="173"/>
      <c r="R284" s="173"/>
      <c r="S284" s="173"/>
      <c r="T284" s="174"/>
      <c r="AT284" s="168" t="s">
        <v>164</v>
      </c>
      <c r="AU284" s="168" t="s">
        <v>86</v>
      </c>
      <c r="AV284" s="14" t="s">
        <v>167</v>
      </c>
      <c r="AW284" s="14" t="s">
        <v>33</v>
      </c>
      <c r="AX284" s="14" t="s">
        <v>8</v>
      </c>
      <c r="AY284" s="168" t="s">
        <v>154</v>
      </c>
    </row>
    <row r="285" spans="1:65" s="2" customFormat="1" ht="24.2" customHeight="1" x14ac:dyDescent="0.2">
      <c r="A285" s="32"/>
      <c r="B285" s="144"/>
      <c r="C285" s="175" t="s">
        <v>241</v>
      </c>
      <c r="D285" s="175" t="s">
        <v>204</v>
      </c>
      <c r="E285" s="176" t="s">
        <v>532</v>
      </c>
      <c r="F285" s="177" t="s">
        <v>533</v>
      </c>
      <c r="G285" s="178" t="s">
        <v>200</v>
      </c>
      <c r="H285" s="179">
        <v>115.2</v>
      </c>
      <c r="I285" s="180"/>
      <c r="J285" s="181">
        <f>ROUND(I285*H285,0)</f>
        <v>0</v>
      </c>
      <c r="K285" s="177" t="s">
        <v>161</v>
      </c>
      <c r="L285" s="182"/>
      <c r="M285" s="183" t="s">
        <v>1</v>
      </c>
      <c r="N285" s="184" t="s">
        <v>42</v>
      </c>
      <c r="O285" s="58"/>
      <c r="P285" s="154">
        <f>O285*H285</f>
        <v>0</v>
      </c>
      <c r="Q285" s="154">
        <v>2.0000000000000001E-4</v>
      </c>
      <c r="R285" s="154">
        <f>Q285*H285</f>
        <v>2.3040000000000001E-2</v>
      </c>
      <c r="S285" s="154">
        <v>0</v>
      </c>
      <c r="T285" s="155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56" t="s">
        <v>208</v>
      </c>
      <c r="AT285" s="156" t="s">
        <v>204</v>
      </c>
      <c r="AU285" s="156" t="s">
        <v>86</v>
      </c>
      <c r="AY285" s="17" t="s">
        <v>154</v>
      </c>
      <c r="BE285" s="157">
        <f>IF(N285="základní",J285,0)</f>
        <v>0</v>
      </c>
      <c r="BF285" s="157">
        <f>IF(N285="snížená",J285,0)</f>
        <v>0</v>
      </c>
      <c r="BG285" s="157">
        <f>IF(N285="zákl. přenesená",J285,0)</f>
        <v>0</v>
      </c>
      <c r="BH285" s="157">
        <f>IF(N285="sníž. přenesená",J285,0)</f>
        <v>0</v>
      </c>
      <c r="BI285" s="157">
        <f>IF(N285="nulová",J285,0)</f>
        <v>0</v>
      </c>
      <c r="BJ285" s="17" t="s">
        <v>8</v>
      </c>
      <c r="BK285" s="157">
        <f>ROUND(I285*H285,0)</f>
        <v>0</v>
      </c>
      <c r="BL285" s="17" t="s">
        <v>162</v>
      </c>
      <c r="BM285" s="156" t="s">
        <v>534</v>
      </c>
    </row>
    <row r="286" spans="1:65" s="13" customFormat="1" ht="11.25" x14ac:dyDescent="0.2">
      <c r="B286" s="158"/>
      <c r="D286" s="159" t="s">
        <v>164</v>
      </c>
      <c r="E286" s="160" t="s">
        <v>1</v>
      </c>
      <c r="F286" s="161" t="s">
        <v>641</v>
      </c>
      <c r="H286" s="162">
        <v>115.2</v>
      </c>
      <c r="I286" s="163"/>
      <c r="L286" s="158"/>
      <c r="M286" s="164"/>
      <c r="N286" s="165"/>
      <c r="O286" s="165"/>
      <c r="P286" s="165"/>
      <c r="Q286" s="165"/>
      <c r="R286" s="165"/>
      <c r="S286" s="165"/>
      <c r="T286" s="166"/>
      <c r="AT286" s="160" t="s">
        <v>164</v>
      </c>
      <c r="AU286" s="160" t="s">
        <v>86</v>
      </c>
      <c r="AV286" s="13" t="s">
        <v>86</v>
      </c>
      <c r="AW286" s="13" t="s">
        <v>33</v>
      </c>
      <c r="AX286" s="13" t="s">
        <v>8</v>
      </c>
      <c r="AY286" s="160" t="s">
        <v>154</v>
      </c>
    </row>
    <row r="287" spans="1:65" s="2" customFormat="1" ht="37.9" customHeight="1" x14ac:dyDescent="0.2">
      <c r="A287" s="32"/>
      <c r="B287" s="144"/>
      <c r="C287" s="145" t="s">
        <v>246</v>
      </c>
      <c r="D287" s="145" t="s">
        <v>157</v>
      </c>
      <c r="E287" s="146" t="s">
        <v>761</v>
      </c>
      <c r="F287" s="147" t="s">
        <v>762</v>
      </c>
      <c r="G287" s="148" t="s">
        <v>337</v>
      </c>
      <c r="H287" s="149">
        <v>25</v>
      </c>
      <c r="I287" s="150"/>
      <c r="J287" s="151">
        <f>ROUND(I287*H287,0)</f>
        <v>0</v>
      </c>
      <c r="K287" s="147" t="s">
        <v>161</v>
      </c>
      <c r="L287" s="33"/>
      <c r="M287" s="152" t="s">
        <v>1</v>
      </c>
      <c r="N287" s="153" t="s">
        <v>42</v>
      </c>
      <c r="O287" s="58"/>
      <c r="P287" s="154">
        <f>O287*H287</f>
        <v>0</v>
      </c>
      <c r="Q287" s="154">
        <v>0.2046936</v>
      </c>
      <c r="R287" s="154">
        <f>Q287*H287</f>
        <v>5.1173400000000004</v>
      </c>
      <c r="S287" s="154">
        <v>0</v>
      </c>
      <c r="T287" s="155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56" t="s">
        <v>162</v>
      </c>
      <c r="AT287" s="156" t="s">
        <v>157</v>
      </c>
      <c r="AU287" s="156" t="s">
        <v>86</v>
      </c>
      <c r="AY287" s="17" t="s">
        <v>154</v>
      </c>
      <c r="BE287" s="157">
        <f>IF(N287="základní",J287,0)</f>
        <v>0</v>
      </c>
      <c r="BF287" s="157">
        <f>IF(N287="snížená",J287,0)</f>
        <v>0</v>
      </c>
      <c r="BG287" s="157">
        <f>IF(N287="zákl. přenesená",J287,0)</f>
        <v>0</v>
      </c>
      <c r="BH287" s="157">
        <f>IF(N287="sníž. přenesená",J287,0)</f>
        <v>0</v>
      </c>
      <c r="BI287" s="157">
        <f>IF(N287="nulová",J287,0)</f>
        <v>0</v>
      </c>
      <c r="BJ287" s="17" t="s">
        <v>8</v>
      </c>
      <c r="BK287" s="157">
        <f>ROUND(I287*H287,0)</f>
        <v>0</v>
      </c>
      <c r="BL287" s="17" t="s">
        <v>162</v>
      </c>
      <c r="BM287" s="156" t="s">
        <v>763</v>
      </c>
    </row>
    <row r="288" spans="1:65" s="13" customFormat="1" ht="11.25" x14ac:dyDescent="0.2">
      <c r="B288" s="158"/>
      <c r="D288" s="159" t="s">
        <v>164</v>
      </c>
      <c r="E288" s="160" t="s">
        <v>1</v>
      </c>
      <c r="F288" s="161" t="s">
        <v>764</v>
      </c>
      <c r="H288" s="162">
        <v>25</v>
      </c>
      <c r="I288" s="163"/>
      <c r="L288" s="158"/>
      <c r="M288" s="164"/>
      <c r="N288" s="165"/>
      <c r="O288" s="165"/>
      <c r="P288" s="165"/>
      <c r="Q288" s="165"/>
      <c r="R288" s="165"/>
      <c r="S288" s="165"/>
      <c r="T288" s="166"/>
      <c r="AT288" s="160" t="s">
        <v>164</v>
      </c>
      <c r="AU288" s="160" t="s">
        <v>86</v>
      </c>
      <c r="AV288" s="13" t="s">
        <v>86</v>
      </c>
      <c r="AW288" s="13" t="s">
        <v>33</v>
      </c>
      <c r="AX288" s="13" t="s">
        <v>8</v>
      </c>
      <c r="AY288" s="160" t="s">
        <v>154</v>
      </c>
    </row>
    <row r="289" spans="1:65" s="2" customFormat="1" ht="24.2" customHeight="1" x14ac:dyDescent="0.2">
      <c r="A289" s="32"/>
      <c r="B289" s="144"/>
      <c r="C289" s="145" t="s">
        <v>565</v>
      </c>
      <c r="D289" s="145" t="s">
        <v>157</v>
      </c>
      <c r="E289" s="146" t="s">
        <v>765</v>
      </c>
      <c r="F289" s="147" t="s">
        <v>766</v>
      </c>
      <c r="G289" s="148" t="s">
        <v>337</v>
      </c>
      <c r="H289" s="149">
        <v>19.5</v>
      </c>
      <c r="I289" s="150"/>
      <c r="J289" s="151">
        <f>ROUND(I289*H289,0)</f>
        <v>0</v>
      </c>
      <c r="K289" s="147" t="s">
        <v>161</v>
      </c>
      <c r="L289" s="33"/>
      <c r="M289" s="152" t="s">
        <v>1</v>
      </c>
      <c r="N289" s="153" t="s">
        <v>42</v>
      </c>
      <c r="O289" s="58"/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56" t="s">
        <v>162</v>
      </c>
      <c r="AT289" s="156" t="s">
        <v>157</v>
      </c>
      <c r="AU289" s="156" t="s">
        <v>86</v>
      </c>
      <c r="AY289" s="17" t="s">
        <v>154</v>
      </c>
      <c r="BE289" s="157">
        <f>IF(N289="základní",J289,0)</f>
        <v>0</v>
      </c>
      <c r="BF289" s="157">
        <f>IF(N289="snížená",J289,0)</f>
        <v>0</v>
      </c>
      <c r="BG289" s="157">
        <f>IF(N289="zákl. přenesená",J289,0)</f>
        <v>0</v>
      </c>
      <c r="BH289" s="157">
        <f>IF(N289="sníž. přenesená",J289,0)</f>
        <v>0</v>
      </c>
      <c r="BI289" s="157">
        <f>IF(N289="nulová",J289,0)</f>
        <v>0</v>
      </c>
      <c r="BJ289" s="17" t="s">
        <v>8</v>
      </c>
      <c r="BK289" s="157">
        <f>ROUND(I289*H289,0)</f>
        <v>0</v>
      </c>
      <c r="BL289" s="17" t="s">
        <v>162</v>
      </c>
      <c r="BM289" s="156" t="s">
        <v>767</v>
      </c>
    </row>
    <row r="290" spans="1:65" s="13" customFormat="1" ht="11.25" x14ac:dyDescent="0.2">
      <c r="B290" s="158"/>
      <c r="D290" s="159" t="s">
        <v>164</v>
      </c>
      <c r="E290" s="160" t="s">
        <v>1</v>
      </c>
      <c r="F290" s="161" t="s">
        <v>768</v>
      </c>
      <c r="H290" s="162">
        <v>19.5</v>
      </c>
      <c r="I290" s="163"/>
      <c r="L290" s="158"/>
      <c r="M290" s="164"/>
      <c r="N290" s="165"/>
      <c r="O290" s="165"/>
      <c r="P290" s="165"/>
      <c r="Q290" s="165"/>
      <c r="R290" s="165"/>
      <c r="S290" s="165"/>
      <c r="T290" s="166"/>
      <c r="AT290" s="160" t="s">
        <v>164</v>
      </c>
      <c r="AU290" s="160" t="s">
        <v>86</v>
      </c>
      <c r="AV290" s="13" t="s">
        <v>86</v>
      </c>
      <c r="AW290" s="13" t="s">
        <v>33</v>
      </c>
      <c r="AX290" s="13" t="s">
        <v>8</v>
      </c>
      <c r="AY290" s="160" t="s">
        <v>154</v>
      </c>
    </row>
    <row r="291" spans="1:65" s="2" customFormat="1" ht="16.5" customHeight="1" x14ac:dyDescent="0.2">
      <c r="A291" s="32"/>
      <c r="B291" s="144"/>
      <c r="C291" s="175" t="s">
        <v>570</v>
      </c>
      <c r="D291" s="175" t="s">
        <v>204</v>
      </c>
      <c r="E291" s="176" t="s">
        <v>769</v>
      </c>
      <c r="F291" s="177" t="s">
        <v>770</v>
      </c>
      <c r="G291" s="178" t="s">
        <v>337</v>
      </c>
      <c r="H291" s="179">
        <v>21</v>
      </c>
      <c r="I291" s="180"/>
      <c r="J291" s="181">
        <f>ROUND(I291*H291,0)</f>
        <v>0</v>
      </c>
      <c r="K291" s="177" t="s">
        <v>161</v>
      </c>
      <c r="L291" s="182"/>
      <c r="M291" s="183" t="s">
        <v>1</v>
      </c>
      <c r="N291" s="184" t="s">
        <v>42</v>
      </c>
      <c r="O291" s="58"/>
      <c r="P291" s="154">
        <f>O291*H291</f>
        <v>0</v>
      </c>
      <c r="Q291" s="154">
        <v>4.2700000000000004E-3</v>
      </c>
      <c r="R291" s="154">
        <f>Q291*H291</f>
        <v>8.9670000000000014E-2</v>
      </c>
      <c r="S291" s="154">
        <v>0</v>
      </c>
      <c r="T291" s="155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56" t="s">
        <v>208</v>
      </c>
      <c r="AT291" s="156" t="s">
        <v>204</v>
      </c>
      <c r="AU291" s="156" t="s">
        <v>86</v>
      </c>
      <c r="AY291" s="17" t="s">
        <v>154</v>
      </c>
      <c r="BE291" s="157">
        <f>IF(N291="základní",J291,0)</f>
        <v>0</v>
      </c>
      <c r="BF291" s="157">
        <f>IF(N291="snížená",J291,0)</f>
        <v>0</v>
      </c>
      <c r="BG291" s="157">
        <f>IF(N291="zákl. přenesená",J291,0)</f>
        <v>0</v>
      </c>
      <c r="BH291" s="157">
        <f>IF(N291="sníž. přenesená",J291,0)</f>
        <v>0</v>
      </c>
      <c r="BI291" s="157">
        <f>IF(N291="nulová",J291,0)</f>
        <v>0</v>
      </c>
      <c r="BJ291" s="17" t="s">
        <v>8</v>
      </c>
      <c r="BK291" s="157">
        <f>ROUND(I291*H291,0)</f>
        <v>0</v>
      </c>
      <c r="BL291" s="17" t="s">
        <v>162</v>
      </c>
      <c r="BM291" s="156" t="s">
        <v>771</v>
      </c>
    </row>
    <row r="292" spans="1:65" s="13" customFormat="1" ht="11.25" x14ac:dyDescent="0.2">
      <c r="B292" s="158"/>
      <c r="D292" s="159" t="s">
        <v>164</v>
      </c>
      <c r="E292" s="160" t="s">
        <v>1</v>
      </c>
      <c r="F292" s="161" t="s">
        <v>772</v>
      </c>
      <c r="H292" s="162">
        <v>21</v>
      </c>
      <c r="I292" s="163"/>
      <c r="L292" s="158"/>
      <c r="M292" s="164"/>
      <c r="N292" s="165"/>
      <c r="O292" s="165"/>
      <c r="P292" s="165"/>
      <c r="Q292" s="165"/>
      <c r="R292" s="165"/>
      <c r="S292" s="165"/>
      <c r="T292" s="166"/>
      <c r="AT292" s="160" t="s">
        <v>164</v>
      </c>
      <c r="AU292" s="160" t="s">
        <v>86</v>
      </c>
      <c r="AV292" s="13" t="s">
        <v>86</v>
      </c>
      <c r="AW292" s="13" t="s">
        <v>33</v>
      </c>
      <c r="AX292" s="13" t="s">
        <v>8</v>
      </c>
      <c r="AY292" s="160" t="s">
        <v>154</v>
      </c>
    </row>
    <row r="293" spans="1:65" s="2" customFormat="1" ht="24.2" customHeight="1" x14ac:dyDescent="0.2">
      <c r="A293" s="32"/>
      <c r="B293" s="144"/>
      <c r="C293" s="145" t="s">
        <v>579</v>
      </c>
      <c r="D293" s="145" t="s">
        <v>157</v>
      </c>
      <c r="E293" s="146" t="s">
        <v>537</v>
      </c>
      <c r="F293" s="147" t="s">
        <v>538</v>
      </c>
      <c r="G293" s="148" t="s">
        <v>160</v>
      </c>
      <c r="H293" s="149">
        <v>24.54</v>
      </c>
      <c r="I293" s="150"/>
      <c r="J293" s="151">
        <f>ROUND(I293*H293,0)</f>
        <v>0</v>
      </c>
      <c r="K293" s="147" t="s">
        <v>161</v>
      </c>
      <c r="L293" s="33"/>
      <c r="M293" s="152" t="s">
        <v>1</v>
      </c>
      <c r="N293" s="153" t="s">
        <v>42</v>
      </c>
      <c r="O293" s="58"/>
      <c r="P293" s="154">
        <f>O293*H293</f>
        <v>0</v>
      </c>
      <c r="Q293" s="154">
        <v>2.5018722040000001</v>
      </c>
      <c r="R293" s="154">
        <f>Q293*H293</f>
        <v>61.395943886159998</v>
      </c>
      <c r="S293" s="154">
        <v>0</v>
      </c>
      <c r="T293" s="155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56" t="s">
        <v>162</v>
      </c>
      <c r="AT293" s="156" t="s">
        <v>157</v>
      </c>
      <c r="AU293" s="156" t="s">
        <v>86</v>
      </c>
      <c r="AY293" s="17" t="s">
        <v>154</v>
      </c>
      <c r="BE293" s="157">
        <f>IF(N293="základní",J293,0)</f>
        <v>0</v>
      </c>
      <c r="BF293" s="157">
        <f>IF(N293="snížená",J293,0)</f>
        <v>0</v>
      </c>
      <c r="BG293" s="157">
        <f>IF(N293="zákl. přenesená",J293,0)</f>
        <v>0</v>
      </c>
      <c r="BH293" s="157">
        <f>IF(N293="sníž. přenesená",J293,0)</f>
        <v>0</v>
      </c>
      <c r="BI293" s="157">
        <f>IF(N293="nulová",J293,0)</f>
        <v>0</v>
      </c>
      <c r="BJ293" s="17" t="s">
        <v>8</v>
      </c>
      <c r="BK293" s="157">
        <f>ROUND(I293*H293,0)</f>
        <v>0</v>
      </c>
      <c r="BL293" s="17" t="s">
        <v>162</v>
      </c>
      <c r="BM293" s="156" t="s">
        <v>539</v>
      </c>
    </row>
    <row r="294" spans="1:65" s="13" customFormat="1" ht="22.5" x14ac:dyDescent="0.2">
      <c r="B294" s="158"/>
      <c r="D294" s="159" t="s">
        <v>164</v>
      </c>
      <c r="E294" s="160" t="s">
        <v>1</v>
      </c>
      <c r="F294" s="161" t="s">
        <v>693</v>
      </c>
      <c r="H294" s="162">
        <v>14.04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164</v>
      </c>
      <c r="AU294" s="160" t="s">
        <v>86</v>
      </c>
      <c r="AV294" s="13" t="s">
        <v>86</v>
      </c>
      <c r="AW294" s="13" t="s">
        <v>33</v>
      </c>
      <c r="AX294" s="13" t="s">
        <v>77</v>
      </c>
      <c r="AY294" s="160" t="s">
        <v>154</v>
      </c>
    </row>
    <row r="295" spans="1:65" s="13" customFormat="1" ht="22.5" x14ac:dyDescent="0.2">
      <c r="B295" s="158"/>
      <c r="D295" s="159" t="s">
        <v>164</v>
      </c>
      <c r="E295" s="160" t="s">
        <v>1</v>
      </c>
      <c r="F295" s="161" t="s">
        <v>694</v>
      </c>
      <c r="H295" s="162">
        <v>10.5</v>
      </c>
      <c r="I295" s="163"/>
      <c r="L295" s="158"/>
      <c r="M295" s="164"/>
      <c r="N295" s="165"/>
      <c r="O295" s="165"/>
      <c r="P295" s="165"/>
      <c r="Q295" s="165"/>
      <c r="R295" s="165"/>
      <c r="S295" s="165"/>
      <c r="T295" s="166"/>
      <c r="AT295" s="160" t="s">
        <v>164</v>
      </c>
      <c r="AU295" s="160" t="s">
        <v>86</v>
      </c>
      <c r="AV295" s="13" t="s">
        <v>86</v>
      </c>
      <c r="AW295" s="13" t="s">
        <v>33</v>
      </c>
      <c r="AX295" s="13" t="s">
        <v>77</v>
      </c>
      <c r="AY295" s="160" t="s">
        <v>154</v>
      </c>
    </row>
    <row r="296" spans="1:65" s="14" customFormat="1" ht="11.25" x14ac:dyDescent="0.2">
      <c r="B296" s="167"/>
      <c r="D296" s="159" t="s">
        <v>164</v>
      </c>
      <c r="E296" s="168" t="s">
        <v>1</v>
      </c>
      <c r="F296" s="169" t="s">
        <v>166</v>
      </c>
      <c r="H296" s="170">
        <v>24.54</v>
      </c>
      <c r="I296" s="171"/>
      <c r="L296" s="167"/>
      <c r="M296" s="172"/>
      <c r="N296" s="173"/>
      <c r="O296" s="173"/>
      <c r="P296" s="173"/>
      <c r="Q296" s="173"/>
      <c r="R296" s="173"/>
      <c r="S296" s="173"/>
      <c r="T296" s="174"/>
      <c r="AT296" s="168" t="s">
        <v>164</v>
      </c>
      <c r="AU296" s="168" t="s">
        <v>86</v>
      </c>
      <c r="AV296" s="14" t="s">
        <v>167</v>
      </c>
      <c r="AW296" s="14" t="s">
        <v>33</v>
      </c>
      <c r="AX296" s="14" t="s">
        <v>8</v>
      </c>
      <c r="AY296" s="168" t="s">
        <v>154</v>
      </c>
    </row>
    <row r="297" spans="1:65" s="2" customFormat="1" ht="16.5" customHeight="1" x14ac:dyDescent="0.2">
      <c r="A297" s="32"/>
      <c r="B297" s="144"/>
      <c r="C297" s="145" t="s">
        <v>584</v>
      </c>
      <c r="D297" s="145" t="s">
        <v>157</v>
      </c>
      <c r="E297" s="146" t="s">
        <v>540</v>
      </c>
      <c r="F297" s="147" t="s">
        <v>541</v>
      </c>
      <c r="G297" s="148" t="s">
        <v>200</v>
      </c>
      <c r="H297" s="149">
        <v>99.6</v>
      </c>
      <c r="I297" s="150"/>
      <c r="J297" s="151">
        <f>ROUND(I297*H297,0)</f>
        <v>0</v>
      </c>
      <c r="K297" s="147" t="s">
        <v>161</v>
      </c>
      <c r="L297" s="33"/>
      <c r="M297" s="152" t="s">
        <v>1</v>
      </c>
      <c r="N297" s="153" t="s">
        <v>42</v>
      </c>
      <c r="O297" s="58"/>
      <c r="P297" s="154">
        <f>O297*H297</f>
        <v>0</v>
      </c>
      <c r="Q297" s="154">
        <v>2.6369000000000002E-3</v>
      </c>
      <c r="R297" s="154">
        <f>Q297*H297</f>
        <v>0.26263523999999999</v>
      </c>
      <c r="S297" s="154">
        <v>0</v>
      </c>
      <c r="T297" s="155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56" t="s">
        <v>162</v>
      </c>
      <c r="AT297" s="156" t="s">
        <v>157</v>
      </c>
      <c r="AU297" s="156" t="s">
        <v>86</v>
      </c>
      <c r="AY297" s="17" t="s">
        <v>154</v>
      </c>
      <c r="BE297" s="157">
        <f>IF(N297="základní",J297,0)</f>
        <v>0</v>
      </c>
      <c r="BF297" s="157">
        <f>IF(N297="snížená",J297,0)</f>
        <v>0</v>
      </c>
      <c r="BG297" s="157">
        <f>IF(N297="zákl. přenesená",J297,0)</f>
        <v>0</v>
      </c>
      <c r="BH297" s="157">
        <f>IF(N297="sníž. přenesená",J297,0)</f>
        <v>0</v>
      </c>
      <c r="BI297" s="157">
        <f>IF(N297="nulová",J297,0)</f>
        <v>0</v>
      </c>
      <c r="BJ297" s="17" t="s">
        <v>8</v>
      </c>
      <c r="BK297" s="157">
        <f>ROUND(I297*H297,0)</f>
        <v>0</v>
      </c>
      <c r="BL297" s="17" t="s">
        <v>162</v>
      </c>
      <c r="BM297" s="156" t="s">
        <v>542</v>
      </c>
    </row>
    <row r="298" spans="1:65" s="13" customFormat="1" ht="22.5" x14ac:dyDescent="0.2">
      <c r="B298" s="158"/>
      <c r="D298" s="159" t="s">
        <v>164</v>
      </c>
      <c r="E298" s="160" t="s">
        <v>1</v>
      </c>
      <c r="F298" s="161" t="s">
        <v>773</v>
      </c>
      <c r="H298" s="162">
        <v>52.8</v>
      </c>
      <c r="I298" s="163"/>
      <c r="L298" s="158"/>
      <c r="M298" s="164"/>
      <c r="N298" s="165"/>
      <c r="O298" s="165"/>
      <c r="P298" s="165"/>
      <c r="Q298" s="165"/>
      <c r="R298" s="165"/>
      <c r="S298" s="165"/>
      <c r="T298" s="166"/>
      <c r="AT298" s="160" t="s">
        <v>164</v>
      </c>
      <c r="AU298" s="160" t="s">
        <v>86</v>
      </c>
      <c r="AV298" s="13" t="s">
        <v>86</v>
      </c>
      <c r="AW298" s="13" t="s">
        <v>33</v>
      </c>
      <c r="AX298" s="13" t="s">
        <v>77</v>
      </c>
      <c r="AY298" s="160" t="s">
        <v>154</v>
      </c>
    </row>
    <row r="299" spans="1:65" s="13" customFormat="1" ht="22.5" x14ac:dyDescent="0.2">
      <c r="B299" s="158"/>
      <c r="D299" s="159" t="s">
        <v>164</v>
      </c>
      <c r="E299" s="160" t="s">
        <v>1</v>
      </c>
      <c r="F299" s="161" t="s">
        <v>774</v>
      </c>
      <c r="H299" s="162">
        <v>46.8</v>
      </c>
      <c r="I299" s="163"/>
      <c r="L299" s="158"/>
      <c r="M299" s="164"/>
      <c r="N299" s="165"/>
      <c r="O299" s="165"/>
      <c r="P299" s="165"/>
      <c r="Q299" s="165"/>
      <c r="R299" s="165"/>
      <c r="S299" s="165"/>
      <c r="T299" s="166"/>
      <c r="AT299" s="160" t="s">
        <v>164</v>
      </c>
      <c r="AU299" s="160" t="s">
        <v>86</v>
      </c>
      <c r="AV299" s="13" t="s">
        <v>86</v>
      </c>
      <c r="AW299" s="13" t="s">
        <v>33</v>
      </c>
      <c r="AX299" s="13" t="s">
        <v>77</v>
      </c>
      <c r="AY299" s="160" t="s">
        <v>154</v>
      </c>
    </row>
    <row r="300" spans="1:65" s="14" customFormat="1" ht="11.25" x14ac:dyDescent="0.2">
      <c r="B300" s="167"/>
      <c r="D300" s="159" t="s">
        <v>164</v>
      </c>
      <c r="E300" s="168" t="s">
        <v>1</v>
      </c>
      <c r="F300" s="169" t="s">
        <v>166</v>
      </c>
      <c r="H300" s="170">
        <v>99.6</v>
      </c>
      <c r="I300" s="171"/>
      <c r="L300" s="167"/>
      <c r="M300" s="172"/>
      <c r="N300" s="173"/>
      <c r="O300" s="173"/>
      <c r="P300" s="173"/>
      <c r="Q300" s="173"/>
      <c r="R300" s="173"/>
      <c r="S300" s="173"/>
      <c r="T300" s="174"/>
      <c r="AT300" s="168" t="s">
        <v>164</v>
      </c>
      <c r="AU300" s="168" t="s">
        <v>86</v>
      </c>
      <c r="AV300" s="14" t="s">
        <v>167</v>
      </c>
      <c r="AW300" s="14" t="s">
        <v>33</v>
      </c>
      <c r="AX300" s="14" t="s">
        <v>8</v>
      </c>
      <c r="AY300" s="168" t="s">
        <v>154</v>
      </c>
    </row>
    <row r="301" spans="1:65" s="2" customFormat="1" ht="16.5" customHeight="1" x14ac:dyDescent="0.2">
      <c r="A301" s="32"/>
      <c r="B301" s="144"/>
      <c r="C301" s="145" t="s">
        <v>590</v>
      </c>
      <c r="D301" s="145" t="s">
        <v>157</v>
      </c>
      <c r="E301" s="146" t="s">
        <v>546</v>
      </c>
      <c r="F301" s="147" t="s">
        <v>547</v>
      </c>
      <c r="G301" s="148" t="s">
        <v>200</v>
      </c>
      <c r="H301" s="149">
        <v>99.6</v>
      </c>
      <c r="I301" s="150"/>
      <c r="J301" s="151">
        <f>ROUND(I301*H301,0)</f>
        <v>0</v>
      </c>
      <c r="K301" s="147" t="s">
        <v>161</v>
      </c>
      <c r="L301" s="33"/>
      <c r="M301" s="152" t="s">
        <v>1</v>
      </c>
      <c r="N301" s="153" t="s">
        <v>42</v>
      </c>
      <c r="O301" s="58"/>
      <c r="P301" s="154">
        <f>O301*H301</f>
        <v>0</v>
      </c>
      <c r="Q301" s="154">
        <v>0</v>
      </c>
      <c r="R301" s="154">
        <f>Q301*H301</f>
        <v>0</v>
      </c>
      <c r="S301" s="154">
        <v>0</v>
      </c>
      <c r="T301" s="155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56" t="s">
        <v>162</v>
      </c>
      <c r="AT301" s="156" t="s">
        <v>157</v>
      </c>
      <c r="AU301" s="156" t="s">
        <v>86</v>
      </c>
      <c r="AY301" s="17" t="s">
        <v>154</v>
      </c>
      <c r="BE301" s="157">
        <f>IF(N301="základní",J301,0)</f>
        <v>0</v>
      </c>
      <c r="BF301" s="157">
        <f>IF(N301="snížená",J301,0)</f>
        <v>0</v>
      </c>
      <c r="BG301" s="157">
        <f>IF(N301="zákl. přenesená",J301,0)</f>
        <v>0</v>
      </c>
      <c r="BH301" s="157">
        <f>IF(N301="sníž. přenesená",J301,0)</f>
        <v>0</v>
      </c>
      <c r="BI301" s="157">
        <f>IF(N301="nulová",J301,0)</f>
        <v>0</v>
      </c>
      <c r="BJ301" s="17" t="s">
        <v>8</v>
      </c>
      <c r="BK301" s="157">
        <f>ROUND(I301*H301,0)</f>
        <v>0</v>
      </c>
      <c r="BL301" s="17" t="s">
        <v>162</v>
      </c>
      <c r="BM301" s="156" t="s">
        <v>548</v>
      </c>
    </row>
    <row r="302" spans="1:65" s="2" customFormat="1" ht="21.75" customHeight="1" x14ac:dyDescent="0.2">
      <c r="A302" s="32"/>
      <c r="B302" s="144"/>
      <c r="C302" s="145" t="s">
        <v>252</v>
      </c>
      <c r="D302" s="145" t="s">
        <v>157</v>
      </c>
      <c r="E302" s="146" t="s">
        <v>550</v>
      </c>
      <c r="F302" s="147" t="s">
        <v>551</v>
      </c>
      <c r="G302" s="148" t="s">
        <v>192</v>
      </c>
      <c r="H302" s="149">
        <v>2.093</v>
      </c>
      <c r="I302" s="150"/>
      <c r="J302" s="151">
        <f>ROUND(I302*H302,0)</f>
        <v>0</v>
      </c>
      <c r="K302" s="147" t="s">
        <v>161</v>
      </c>
      <c r="L302" s="33"/>
      <c r="M302" s="152" t="s">
        <v>1</v>
      </c>
      <c r="N302" s="153" t="s">
        <v>42</v>
      </c>
      <c r="O302" s="58"/>
      <c r="P302" s="154">
        <f>O302*H302</f>
        <v>0</v>
      </c>
      <c r="Q302" s="154">
        <v>1.0606207999999999</v>
      </c>
      <c r="R302" s="154">
        <f>Q302*H302</f>
        <v>2.2198793343999998</v>
      </c>
      <c r="S302" s="154">
        <v>0</v>
      </c>
      <c r="T302" s="155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56" t="s">
        <v>162</v>
      </c>
      <c r="AT302" s="156" t="s">
        <v>157</v>
      </c>
      <c r="AU302" s="156" t="s">
        <v>86</v>
      </c>
      <c r="AY302" s="17" t="s">
        <v>154</v>
      </c>
      <c r="BE302" s="157">
        <f>IF(N302="základní",J302,0)</f>
        <v>0</v>
      </c>
      <c r="BF302" s="157">
        <f>IF(N302="snížená",J302,0)</f>
        <v>0</v>
      </c>
      <c r="BG302" s="157">
        <f>IF(N302="zákl. přenesená",J302,0)</f>
        <v>0</v>
      </c>
      <c r="BH302" s="157">
        <f>IF(N302="sníž. přenesená",J302,0)</f>
        <v>0</v>
      </c>
      <c r="BI302" s="157">
        <f>IF(N302="nulová",J302,0)</f>
        <v>0</v>
      </c>
      <c r="BJ302" s="17" t="s">
        <v>8</v>
      </c>
      <c r="BK302" s="157">
        <f>ROUND(I302*H302,0)</f>
        <v>0</v>
      </c>
      <c r="BL302" s="17" t="s">
        <v>162</v>
      </c>
      <c r="BM302" s="156" t="s">
        <v>552</v>
      </c>
    </row>
    <row r="303" spans="1:65" s="13" customFormat="1" ht="22.5" x14ac:dyDescent="0.2">
      <c r="B303" s="158"/>
      <c r="D303" s="159" t="s">
        <v>164</v>
      </c>
      <c r="E303" s="160" t="s">
        <v>1</v>
      </c>
      <c r="F303" s="161" t="s">
        <v>775</v>
      </c>
      <c r="H303" s="162">
        <v>1.1359999999999999</v>
      </c>
      <c r="I303" s="163"/>
      <c r="L303" s="158"/>
      <c r="M303" s="164"/>
      <c r="N303" s="165"/>
      <c r="O303" s="165"/>
      <c r="P303" s="165"/>
      <c r="Q303" s="165"/>
      <c r="R303" s="165"/>
      <c r="S303" s="165"/>
      <c r="T303" s="166"/>
      <c r="AT303" s="160" t="s">
        <v>164</v>
      </c>
      <c r="AU303" s="160" t="s">
        <v>86</v>
      </c>
      <c r="AV303" s="13" t="s">
        <v>86</v>
      </c>
      <c r="AW303" s="13" t="s">
        <v>33</v>
      </c>
      <c r="AX303" s="13" t="s">
        <v>77</v>
      </c>
      <c r="AY303" s="160" t="s">
        <v>154</v>
      </c>
    </row>
    <row r="304" spans="1:65" s="13" customFormat="1" ht="22.5" x14ac:dyDescent="0.2">
      <c r="B304" s="158"/>
      <c r="D304" s="159" t="s">
        <v>164</v>
      </c>
      <c r="E304" s="160" t="s">
        <v>1</v>
      </c>
      <c r="F304" s="161" t="s">
        <v>776</v>
      </c>
      <c r="H304" s="162">
        <v>0.15</v>
      </c>
      <c r="I304" s="163"/>
      <c r="L304" s="158"/>
      <c r="M304" s="164"/>
      <c r="N304" s="165"/>
      <c r="O304" s="165"/>
      <c r="P304" s="165"/>
      <c r="Q304" s="165"/>
      <c r="R304" s="165"/>
      <c r="S304" s="165"/>
      <c r="T304" s="166"/>
      <c r="AT304" s="160" t="s">
        <v>164</v>
      </c>
      <c r="AU304" s="160" t="s">
        <v>86</v>
      </c>
      <c r="AV304" s="13" t="s">
        <v>86</v>
      </c>
      <c r="AW304" s="13" t="s">
        <v>33</v>
      </c>
      <c r="AX304" s="13" t="s">
        <v>77</v>
      </c>
      <c r="AY304" s="160" t="s">
        <v>154</v>
      </c>
    </row>
    <row r="305" spans="1:65" s="14" customFormat="1" ht="22.5" x14ac:dyDescent="0.2">
      <c r="B305" s="167"/>
      <c r="D305" s="159" t="s">
        <v>164</v>
      </c>
      <c r="E305" s="168" t="s">
        <v>1</v>
      </c>
      <c r="F305" s="169" t="s">
        <v>555</v>
      </c>
      <c r="H305" s="170">
        <v>1.286</v>
      </c>
      <c r="I305" s="171"/>
      <c r="L305" s="167"/>
      <c r="M305" s="172"/>
      <c r="N305" s="173"/>
      <c r="O305" s="173"/>
      <c r="P305" s="173"/>
      <c r="Q305" s="173"/>
      <c r="R305" s="173"/>
      <c r="S305" s="173"/>
      <c r="T305" s="174"/>
      <c r="AT305" s="168" t="s">
        <v>164</v>
      </c>
      <c r="AU305" s="168" t="s">
        <v>86</v>
      </c>
      <c r="AV305" s="14" t="s">
        <v>167</v>
      </c>
      <c r="AW305" s="14" t="s">
        <v>33</v>
      </c>
      <c r="AX305" s="14" t="s">
        <v>77</v>
      </c>
      <c r="AY305" s="168" t="s">
        <v>154</v>
      </c>
    </row>
    <row r="306" spans="1:65" s="13" customFormat="1" ht="22.5" x14ac:dyDescent="0.2">
      <c r="B306" s="158"/>
      <c r="D306" s="159" t="s">
        <v>164</v>
      </c>
      <c r="E306" s="160" t="s">
        <v>1</v>
      </c>
      <c r="F306" s="161" t="s">
        <v>777</v>
      </c>
      <c r="H306" s="162">
        <v>0.68200000000000005</v>
      </c>
      <c r="I306" s="163"/>
      <c r="L306" s="158"/>
      <c r="M306" s="164"/>
      <c r="N306" s="165"/>
      <c r="O306" s="165"/>
      <c r="P306" s="165"/>
      <c r="Q306" s="165"/>
      <c r="R306" s="165"/>
      <c r="S306" s="165"/>
      <c r="T306" s="166"/>
      <c r="AT306" s="160" t="s">
        <v>164</v>
      </c>
      <c r="AU306" s="160" t="s">
        <v>86</v>
      </c>
      <c r="AV306" s="13" t="s">
        <v>86</v>
      </c>
      <c r="AW306" s="13" t="s">
        <v>33</v>
      </c>
      <c r="AX306" s="13" t="s">
        <v>77</v>
      </c>
      <c r="AY306" s="160" t="s">
        <v>154</v>
      </c>
    </row>
    <row r="307" spans="1:65" s="13" customFormat="1" ht="22.5" x14ac:dyDescent="0.2">
      <c r="B307" s="158"/>
      <c r="D307" s="159" t="s">
        <v>164</v>
      </c>
      <c r="E307" s="160" t="s">
        <v>1</v>
      </c>
      <c r="F307" s="161" t="s">
        <v>778</v>
      </c>
      <c r="H307" s="162">
        <v>0.125</v>
      </c>
      <c r="I307" s="163"/>
      <c r="L307" s="158"/>
      <c r="M307" s="164"/>
      <c r="N307" s="165"/>
      <c r="O307" s="165"/>
      <c r="P307" s="165"/>
      <c r="Q307" s="165"/>
      <c r="R307" s="165"/>
      <c r="S307" s="165"/>
      <c r="T307" s="166"/>
      <c r="AT307" s="160" t="s">
        <v>164</v>
      </c>
      <c r="AU307" s="160" t="s">
        <v>86</v>
      </c>
      <c r="AV307" s="13" t="s">
        <v>86</v>
      </c>
      <c r="AW307" s="13" t="s">
        <v>33</v>
      </c>
      <c r="AX307" s="13" t="s">
        <v>77</v>
      </c>
      <c r="AY307" s="160" t="s">
        <v>154</v>
      </c>
    </row>
    <row r="308" spans="1:65" s="14" customFormat="1" ht="22.5" x14ac:dyDescent="0.2">
      <c r="B308" s="167"/>
      <c r="D308" s="159" t="s">
        <v>164</v>
      </c>
      <c r="E308" s="168" t="s">
        <v>1</v>
      </c>
      <c r="F308" s="169" t="s">
        <v>558</v>
      </c>
      <c r="H308" s="170">
        <v>0.80700000000000005</v>
      </c>
      <c r="I308" s="171"/>
      <c r="L308" s="167"/>
      <c r="M308" s="172"/>
      <c r="N308" s="173"/>
      <c r="O308" s="173"/>
      <c r="P308" s="173"/>
      <c r="Q308" s="173"/>
      <c r="R308" s="173"/>
      <c r="S308" s="173"/>
      <c r="T308" s="174"/>
      <c r="AT308" s="168" t="s">
        <v>164</v>
      </c>
      <c r="AU308" s="168" t="s">
        <v>86</v>
      </c>
      <c r="AV308" s="14" t="s">
        <v>167</v>
      </c>
      <c r="AW308" s="14" t="s">
        <v>33</v>
      </c>
      <c r="AX308" s="14" t="s">
        <v>77</v>
      </c>
      <c r="AY308" s="168" t="s">
        <v>154</v>
      </c>
    </row>
    <row r="309" spans="1:65" s="15" customFormat="1" ht="11.25" x14ac:dyDescent="0.2">
      <c r="B309" s="190"/>
      <c r="D309" s="159" t="s">
        <v>164</v>
      </c>
      <c r="E309" s="191" t="s">
        <v>1</v>
      </c>
      <c r="F309" s="192" t="s">
        <v>413</v>
      </c>
      <c r="H309" s="193">
        <v>2.093</v>
      </c>
      <c r="I309" s="194"/>
      <c r="L309" s="190"/>
      <c r="M309" s="195"/>
      <c r="N309" s="196"/>
      <c r="O309" s="196"/>
      <c r="P309" s="196"/>
      <c r="Q309" s="196"/>
      <c r="R309" s="196"/>
      <c r="S309" s="196"/>
      <c r="T309" s="197"/>
      <c r="AT309" s="191" t="s">
        <v>164</v>
      </c>
      <c r="AU309" s="191" t="s">
        <v>86</v>
      </c>
      <c r="AV309" s="15" t="s">
        <v>162</v>
      </c>
      <c r="AW309" s="15" t="s">
        <v>33</v>
      </c>
      <c r="AX309" s="15" t="s">
        <v>8</v>
      </c>
      <c r="AY309" s="191" t="s">
        <v>154</v>
      </c>
    </row>
    <row r="310" spans="1:65" s="2" customFormat="1" ht="16.5" customHeight="1" x14ac:dyDescent="0.2">
      <c r="A310" s="32"/>
      <c r="B310" s="144"/>
      <c r="C310" s="145" t="s">
        <v>600</v>
      </c>
      <c r="D310" s="145" t="s">
        <v>157</v>
      </c>
      <c r="E310" s="146" t="s">
        <v>560</v>
      </c>
      <c r="F310" s="147" t="s">
        <v>561</v>
      </c>
      <c r="G310" s="148" t="s">
        <v>192</v>
      </c>
      <c r="H310" s="149">
        <v>9.9000000000000005E-2</v>
      </c>
      <c r="I310" s="150"/>
      <c r="J310" s="151">
        <f>ROUND(I310*H310,0)</f>
        <v>0</v>
      </c>
      <c r="K310" s="147" t="s">
        <v>161</v>
      </c>
      <c r="L310" s="33"/>
      <c r="M310" s="152" t="s">
        <v>1</v>
      </c>
      <c r="N310" s="153" t="s">
        <v>42</v>
      </c>
      <c r="O310" s="58"/>
      <c r="P310" s="154">
        <f>O310*H310</f>
        <v>0</v>
      </c>
      <c r="Q310" s="154">
        <v>1.0627727796999999</v>
      </c>
      <c r="R310" s="154">
        <f>Q310*H310</f>
        <v>0.1052145051903</v>
      </c>
      <c r="S310" s="154">
        <v>0</v>
      </c>
      <c r="T310" s="155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6" t="s">
        <v>162</v>
      </c>
      <c r="AT310" s="156" t="s">
        <v>157</v>
      </c>
      <c r="AU310" s="156" t="s">
        <v>86</v>
      </c>
      <c r="AY310" s="17" t="s">
        <v>154</v>
      </c>
      <c r="BE310" s="157">
        <f>IF(N310="základní",J310,0)</f>
        <v>0</v>
      </c>
      <c r="BF310" s="157">
        <f>IF(N310="snížená",J310,0)</f>
        <v>0</v>
      </c>
      <c r="BG310" s="157">
        <f>IF(N310="zákl. přenesená",J310,0)</f>
        <v>0</v>
      </c>
      <c r="BH310" s="157">
        <f>IF(N310="sníž. přenesená",J310,0)</f>
        <v>0</v>
      </c>
      <c r="BI310" s="157">
        <f>IF(N310="nulová",J310,0)</f>
        <v>0</v>
      </c>
      <c r="BJ310" s="17" t="s">
        <v>8</v>
      </c>
      <c r="BK310" s="157">
        <f>ROUND(I310*H310,0)</f>
        <v>0</v>
      </c>
      <c r="BL310" s="17" t="s">
        <v>162</v>
      </c>
      <c r="BM310" s="156" t="s">
        <v>562</v>
      </c>
    </row>
    <row r="311" spans="1:65" s="13" customFormat="1" ht="11.25" x14ac:dyDescent="0.2">
      <c r="B311" s="158"/>
      <c r="D311" s="159" t="s">
        <v>164</v>
      </c>
      <c r="E311" s="160" t="s">
        <v>1</v>
      </c>
      <c r="F311" s="161" t="s">
        <v>779</v>
      </c>
      <c r="H311" s="162">
        <v>9.9000000000000005E-2</v>
      </c>
      <c r="I311" s="163"/>
      <c r="L311" s="158"/>
      <c r="M311" s="164"/>
      <c r="N311" s="165"/>
      <c r="O311" s="165"/>
      <c r="P311" s="165"/>
      <c r="Q311" s="165"/>
      <c r="R311" s="165"/>
      <c r="S311" s="165"/>
      <c r="T311" s="166"/>
      <c r="AT311" s="160" t="s">
        <v>164</v>
      </c>
      <c r="AU311" s="160" t="s">
        <v>86</v>
      </c>
      <c r="AV311" s="13" t="s">
        <v>86</v>
      </c>
      <c r="AW311" s="13" t="s">
        <v>33</v>
      </c>
      <c r="AX311" s="13" t="s">
        <v>77</v>
      </c>
      <c r="AY311" s="160" t="s">
        <v>154</v>
      </c>
    </row>
    <row r="312" spans="1:65" s="14" customFormat="1" ht="11.25" x14ac:dyDescent="0.2">
      <c r="B312" s="167"/>
      <c r="D312" s="159" t="s">
        <v>164</v>
      </c>
      <c r="E312" s="168" t="s">
        <v>1</v>
      </c>
      <c r="F312" s="169" t="s">
        <v>564</v>
      </c>
      <c r="H312" s="170">
        <v>9.9000000000000005E-2</v>
      </c>
      <c r="I312" s="171"/>
      <c r="L312" s="167"/>
      <c r="M312" s="172"/>
      <c r="N312" s="173"/>
      <c r="O312" s="173"/>
      <c r="P312" s="173"/>
      <c r="Q312" s="173"/>
      <c r="R312" s="173"/>
      <c r="S312" s="173"/>
      <c r="T312" s="174"/>
      <c r="AT312" s="168" t="s">
        <v>164</v>
      </c>
      <c r="AU312" s="168" t="s">
        <v>86</v>
      </c>
      <c r="AV312" s="14" t="s">
        <v>167</v>
      </c>
      <c r="AW312" s="14" t="s">
        <v>33</v>
      </c>
      <c r="AX312" s="14" t="s">
        <v>8</v>
      </c>
      <c r="AY312" s="168" t="s">
        <v>154</v>
      </c>
    </row>
    <row r="313" spans="1:65" s="12" customFormat="1" ht="22.9" customHeight="1" x14ac:dyDescent="0.2">
      <c r="B313" s="131"/>
      <c r="D313" s="132" t="s">
        <v>76</v>
      </c>
      <c r="E313" s="142" t="s">
        <v>208</v>
      </c>
      <c r="F313" s="142" t="s">
        <v>780</v>
      </c>
      <c r="I313" s="134"/>
      <c r="J313" s="143">
        <f>BK313</f>
        <v>0</v>
      </c>
      <c r="L313" s="131"/>
      <c r="M313" s="136"/>
      <c r="N313" s="137"/>
      <c r="O313" s="137"/>
      <c r="P313" s="138">
        <f>SUM(P314:P325)</f>
        <v>0</v>
      </c>
      <c r="Q313" s="137"/>
      <c r="R313" s="138">
        <f>SUM(R314:R325)</f>
        <v>0.22164924999999999</v>
      </c>
      <c r="S313" s="137"/>
      <c r="T313" s="139">
        <f>SUM(T314:T325)</f>
        <v>0</v>
      </c>
      <c r="AR313" s="132" t="s">
        <v>8</v>
      </c>
      <c r="AT313" s="140" t="s">
        <v>76</v>
      </c>
      <c r="AU313" s="140" t="s">
        <v>8</v>
      </c>
      <c r="AY313" s="132" t="s">
        <v>154</v>
      </c>
      <c r="BK313" s="141">
        <f>SUM(BK314:BK325)</f>
        <v>0</v>
      </c>
    </row>
    <row r="314" spans="1:65" s="2" customFormat="1" ht="24.2" customHeight="1" x14ac:dyDescent="0.2">
      <c r="A314" s="32"/>
      <c r="B314" s="144"/>
      <c r="C314" s="145" t="s">
        <v>781</v>
      </c>
      <c r="D314" s="145" t="s">
        <v>157</v>
      </c>
      <c r="E314" s="146" t="s">
        <v>782</v>
      </c>
      <c r="F314" s="147" t="s">
        <v>783</v>
      </c>
      <c r="G314" s="148" t="s">
        <v>337</v>
      </c>
      <c r="H314" s="149">
        <v>18</v>
      </c>
      <c r="I314" s="150"/>
      <c r="J314" s="151">
        <f>ROUND(I314*H314,0)</f>
        <v>0</v>
      </c>
      <c r="K314" s="147" t="s">
        <v>161</v>
      </c>
      <c r="L314" s="33"/>
      <c r="M314" s="152" t="s">
        <v>1</v>
      </c>
      <c r="N314" s="153" t="s">
        <v>42</v>
      </c>
      <c r="O314" s="58"/>
      <c r="P314" s="154">
        <f>O314*H314</f>
        <v>0</v>
      </c>
      <c r="Q314" s="154">
        <v>1.1E-5</v>
      </c>
      <c r="R314" s="154">
        <f>Q314*H314</f>
        <v>1.9799999999999999E-4</v>
      </c>
      <c r="S314" s="154">
        <v>0</v>
      </c>
      <c r="T314" s="155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6" t="s">
        <v>162</v>
      </c>
      <c r="AT314" s="156" t="s">
        <v>157</v>
      </c>
      <c r="AU314" s="156" t="s">
        <v>86</v>
      </c>
      <c r="AY314" s="17" t="s">
        <v>154</v>
      </c>
      <c r="BE314" s="157">
        <f>IF(N314="základní",J314,0)</f>
        <v>0</v>
      </c>
      <c r="BF314" s="157">
        <f>IF(N314="snížená",J314,0)</f>
        <v>0</v>
      </c>
      <c r="BG314" s="157">
        <f>IF(N314="zákl. přenesená",J314,0)</f>
        <v>0</v>
      </c>
      <c r="BH314" s="157">
        <f>IF(N314="sníž. přenesená",J314,0)</f>
        <v>0</v>
      </c>
      <c r="BI314" s="157">
        <f>IF(N314="nulová",J314,0)</f>
        <v>0</v>
      </c>
      <c r="BJ314" s="17" t="s">
        <v>8</v>
      </c>
      <c r="BK314" s="157">
        <f>ROUND(I314*H314,0)</f>
        <v>0</v>
      </c>
      <c r="BL314" s="17" t="s">
        <v>162</v>
      </c>
      <c r="BM314" s="156" t="s">
        <v>784</v>
      </c>
    </row>
    <row r="315" spans="1:65" s="13" customFormat="1" ht="11.25" x14ac:dyDescent="0.2">
      <c r="B315" s="158"/>
      <c r="D315" s="159" t="s">
        <v>164</v>
      </c>
      <c r="E315" s="160" t="s">
        <v>1</v>
      </c>
      <c r="F315" s="161" t="s">
        <v>785</v>
      </c>
      <c r="H315" s="162">
        <v>18</v>
      </c>
      <c r="I315" s="163"/>
      <c r="L315" s="158"/>
      <c r="M315" s="164"/>
      <c r="N315" s="165"/>
      <c r="O315" s="165"/>
      <c r="P315" s="165"/>
      <c r="Q315" s="165"/>
      <c r="R315" s="165"/>
      <c r="S315" s="165"/>
      <c r="T315" s="166"/>
      <c r="AT315" s="160" t="s">
        <v>164</v>
      </c>
      <c r="AU315" s="160" t="s">
        <v>86</v>
      </c>
      <c r="AV315" s="13" t="s">
        <v>86</v>
      </c>
      <c r="AW315" s="13" t="s">
        <v>33</v>
      </c>
      <c r="AX315" s="13" t="s">
        <v>8</v>
      </c>
      <c r="AY315" s="160" t="s">
        <v>154</v>
      </c>
    </row>
    <row r="316" spans="1:65" s="2" customFormat="1" ht="24.2" customHeight="1" x14ac:dyDescent="0.2">
      <c r="A316" s="32"/>
      <c r="B316" s="144"/>
      <c r="C316" s="175" t="s">
        <v>786</v>
      </c>
      <c r="D316" s="175" t="s">
        <v>204</v>
      </c>
      <c r="E316" s="176" t="s">
        <v>787</v>
      </c>
      <c r="F316" s="177" t="s">
        <v>788</v>
      </c>
      <c r="G316" s="178" t="s">
        <v>337</v>
      </c>
      <c r="H316" s="179">
        <v>18</v>
      </c>
      <c r="I316" s="180"/>
      <c r="J316" s="181">
        <f>ROUND(I316*H316,0)</f>
        <v>0</v>
      </c>
      <c r="K316" s="177" t="s">
        <v>161</v>
      </c>
      <c r="L316" s="182"/>
      <c r="M316" s="183" t="s">
        <v>1</v>
      </c>
      <c r="N316" s="184" t="s">
        <v>42</v>
      </c>
      <c r="O316" s="58"/>
      <c r="P316" s="154">
        <f>O316*H316</f>
        <v>0</v>
      </c>
      <c r="Q316" s="154">
        <v>2.6700000000000001E-3</v>
      </c>
      <c r="R316" s="154">
        <f>Q316*H316</f>
        <v>4.8059999999999999E-2</v>
      </c>
      <c r="S316" s="154">
        <v>0</v>
      </c>
      <c r="T316" s="155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6" t="s">
        <v>208</v>
      </c>
      <c r="AT316" s="156" t="s">
        <v>204</v>
      </c>
      <c r="AU316" s="156" t="s">
        <v>86</v>
      </c>
      <c r="AY316" s="17" t="s">
        <v>154</v>
      </c>
      <c r="BE316" s="157">
        <f>IF(N316="základní",J316,0)</f>
        <v>0</v>
      </c>
      <c r="BF316" s="157">
        <f>IF(N316="snížená",J316,0)</f>
        <v>0</v>
      </c>
      <c r="BG316" s="157">
        <f>IF(N316="zákl. přenesená",J316,0)</f>
        <v>0</v>
      </c>
      <c r="BH316" s="157">
        <f>IF(N316="sníž. přenesená",J316,0)</f>
        <v>0</v>
      </c>
      <c r="BI316" s="157">
        <f>IF(N316="nulová",J316,0)</f>
        <v>0</v>
      </c>
      <c r="BJ316" s="17" t="s">
        <v>8</v>
      </c>
      <c r="BK316" s="157">
        <f>ROUND(I316*H316,0)</f>
        <v>0</v>
      </c>
      <c r="BL316" s="17" t="s">
        <v>162</v>
      </c>
      <c r="BM316" s="156" t="s">
        <v>789</v>
      </c>
    </row>
    <row r="317" spans="1:65" s="2" customFormat="1" ht="33" customHeight="1" x14ac:dyDescent="0.2">
      <c r="A317" s="32"/>
      <c r="B317" s="144"/>
      <c r="C317" s="145" t="s">
        <v>790</v>
      </c>
      <c r="D317" s="145" t="s">
        <v>157</v>
      </c>
      <c r="E317" s="146" t="s">
        <v>791</v>
      </c>
      <c r="F317" s="147" t="s">
        <v>792</v>
      </c>
      <c r="G317" s="148" t="s">
        <v>273</v>
      </c>
      <c r="H317" s="149">
        <v>4</v>
      </c>
      <c r="I317" s="150"/>
      <c r="J317" s="151">
        <f>ROUND(I317*H317,0)</f>
        <v>0</v>
      </c>
      <c r="K317" s="147" t="s">
        <v>161</v>
      </c>
      <c r="L317" s="33"/>
      <c r="M317" s="152" t="s">
        <v>1</v>
      </c>
      <c r="N317" s="153" t="s">
        <v>42</v>
      </c>
      <c r="O317" s="58"/>
      <c r="P317" s="154">
        <f>O317*H317</f>
        <v>0</v>
      </c>
      <c r="Q317" s="154">
        <v>1.2500000000000001E-6</v>
      </c>
      <c r="R317" s="154">
        <f>Q317*H317</f>
        <v>5.0000000000000004E-6</v>
      </c>
      <c r="S317" s="154">
        <v>0</v>
      </c>
      <c r="T317" s="155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56" t="s">
        <v>162</v>
      </c>
      <c r="AT317" s="156" t="s">
        <v>157</v>
      </c>
      <c r="AU317" s="156" t="s">
        <v>86</v>
      </c>
      <c r="AY317" s="17" t="s">
        <v>154</v>
      </c>
      <c r="BE317" s="157">
        <f>IF(N317="základní",J317,0)</f>
        <v>0</v>
      </c>
      <c r="BF317" s="157">
        <f>IF(N317="snížená",J317,0)</f>
        <v>0</v>
      </c>
      <c r="BG317" s="157">
        <f>IF(N317="zákl. přenesená",J317,0)</f>
        <v>0</v>
      </c>
      <c r="BH317" s="157">
        <f>IF(N317="sníž. přenesená",J317,0)</f>
        <v>0</v>
      </c>
      <c r="BI317" s="157">
        <f>IF(N317="nulová",J317,0)</f>
        <v>0</v>
      </c>
      <c r="BJ317" s="17" t="s">
        <v>8</v>
      </c>
      <c r="BK317" s="157">
        <f>ROUND(I317*H317,0)</f>
        <v>0</v>
      </c>
      <c r="BL317" s="17" t="s">
        <v>162</v>
      </c>
      <c r="BM317" s="156" t="s">
        <v>793</v>
      </c>
    </row>
    <row r="318" spans="1:65" s="2" customFormat="1" ht="16.5" customHeight="1" x14ac:dyDescent="0.2">
      <c r="A318" s="32"/>
      <c r="B318" s="144"/>
      <c r="C318" s="175" t="s">
        <v>794</v>
      </c>
      <c r="D318" s="175" t="s">
        <v>204</v>
      </c>
      <c r="E318" s="176" t="s">
        <v>795</v>
      </c>
      <c r="F318" s="177" t="s">
        <v>796</v>
      </c>
      <c r="G318" s="178" t="s">
        <v>273</v>
      </c>
      <c r="H318" s="179">
        <v>4</v>
      </c>
      <c r="I318" s="180"/>
      <c r="J318" s="181">
        <f>ROUND(I318*H318,0)</f>
        <v>0</v>
      </c>
      <c r="K318" s="177" t="s">
        <v>161</v>
      </c>
      <c r="L318" s="182"/>
      <c r="M318" s="183" t="s">
        <v>1</v>
      </c>
      <c r="N318" s="184" t="s">
        <v>42</v>
      </c>
      <c r="O318" s="58"/>
      <c r="P318" s="154">
        <f>O318*H318</f>
        <v>0</v>
      </c>
      <c r="Q318" s="154">
        <v>8.8000000000000003E-4</v>
      </c>
      <c r="R318" s="154">
        <f>Q318*H318</f>
        <v>3.5200000000000001E-3</v>
      </c>
      <c r="S318" s="154">
        <v>0</v>
      </c>
      <c r="T318" s="155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6" t="s">
        <v>208</v>
      </c>
      <c r="AT318" s="156" t="s">
        <v>204</v>
      </c>
      <c r="AU318" s="156" t="s">
        <v>86</v>
      </c>
      <c r="AY318" s="17" t="s">
        <v>154</v>
      </c>
      <c r="BE318" s="157">
        <f>IF(N318="základní",J318,0)</f>
        <v>0</v>
      </c>
      <c r="BF318" s="157">
        <f>IF(N318="snížená",J318,0)</f>
        <v>0</v>
      </c>
      <c r="BG318" s="157">
        <f>IF(N318="zákl. přenesená",J318,0)</f>
        <v>0</v>
      </c>
      <c r="BH318" s="157">
        <f>IF(N318="sníž. přenesená",J318,0)</f>
        <v>0</v>
      </c>
      <c r="BI318" s="157">
        <f>IF(N318="nulová",J318,0)</f>
        <v>0</v>
      </c>
      <c r="BJ318" s="17" t="s">
        <v>8</v>
      </c>
      <c r="BK318" s="157">
        <f>ROUND(I318*H318,0)</f>
        <v>0</v>
      </c>
      <c r="BL318" s="17" t="s">
        <v>162</v>
      </c>
      <c r="BM318" s="156" t="s">
        <v>797</v>
      </c>
    </row>
    <row r="319" spans="1:65" s="2" customFormat="1" ht="24.2" customHeight="1" x14ac:dyDescent="0.2">
      <c r="A319" s="32"/>
      <c r="B319" s="144"/>
      <c r="C319" s="145" t="s">
        <v>798</v>
      </c>
      <c r="D319" s="145" t="s">
        <v>157</v>
      </c>
      <c r="E319" s="146" t="s">
        <v>799</v>
      </c>
      <c r="F319" s="147" t="s">
        <v>800</v>
      </c>
      <c r="G319" s="148" t="s">
        <v>273</v>
      </c>
      <c r="H319" s="149">
        <v>2</v>
      </c>
      <c r="I319" s="150"/>
      <c r="J319" s="151">
        <f>ROUND(I319*H319,0)</f>
        <v>0</v>
      </c>
      <c r="K319" s="147" t="s">
        <v>161</v>
      </c>
      <c r="L319" s="33"/>
      <c r="M319" s="152" t="s">
        <v>1</v>
      </c>
      <c r="N319" s="153" t="s">
        <v>42</v>
      </c>
      <c r="O319" s="58"/>
      <c r="P319" s="154">
        <f>O319*H319</f>
        <v>0</v>
      </c>
      <c r="Q319" s="154">
        <v>4.0000750000000002E-2</v>
      </c>
      <c r="R319" s="154">
        <f>Q319*H319</f>
        <v>8.0001500000000003E-2</v>
      </c>
      <c r="S319" s="154">
        <v>0</v>
      </c>
      <c r="T319" s="155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56" t="s">
        <v>162</v>
      </c>
      <c r="AT319" s="156" t="s">
        <v>157</v>
      </c>
      <c r="AU319" s="156" t="s">
        <v>86</v>
      </c>
      <c r="AY319" s="17" t="s">
        <v>154</v>
      </c>
      <c r="BE319" s="157">
        <f>IF(N319="základní",J319,0)</f>
        <v>0</v>
      </c>
      <c r="BF319" s="157">
        <f>IF(N319="snížená",J319,0)</f>
        <v>0</v>
      </c>
      <c r="BG319" s="157">
        <f>IF(N319="zákl. přenesená",J319,0)</f>
        <v>0</v>
      </c>
      <c r="BH319" s="157">
        <f>IF(N319="sníž. přenesená",J319,0)</f>
        <v>0</v>
      </c>
      <c r="BI319" s="157">
        <f>IF(N319="nulová",J319,0)</f>
        <v>0</v>
      </c>
      <c r="BJ319" s="17" t="s">
        <v>8</v>
      </c>
      <c r="BK319" s="157">
        <f>ROUND(I319*H319,0)</f>
        <v>0</v>
      </c>
      <c r="BL319" s="17" t="s">
        <v>162</v>
      </c>
      <c r="BM319" s="156" t="s">
        <v>801</v>
      </c>
    </row>
    <row r="320" spans="1:65" s="13" customFormat="1" ht="11.25" x14ac:dyDescent="0.2">
      <c r="B320" s="158"/>
      <c r="D320" s="159" t="s">
        <v>164</v>
      </c>
      <c r="E320" s="160" t="s">
        <v>1</v>
      </c>
      <c r="F320" s="161" t="s">
        <v>802</v>
      </c>
      <c r="H320" s="162">
        <v>2</v>
      </c>
      <c r="I320" s="163"/>
      <c r="L320" s="158"/>
      <c r="M320" s="164"/>
      <c r="N320" s="165"/>
      <c r="O320" s="165"/>
      <c r="P320" s="165"/>
      <c r="Q320" s="165"/>
      <c r="R320" s="165"/>
      <c r="S320" s="165"/>
      <c r="T320" s="166"/>
      <c r="AT320" s="160" t="s">
        <v>164</v>
      </c>
      <c r="AU320" s="160" t="s">
        <v>86</v>
      </c>
      <c r="AV320" s="13" t="s">
        <v>86</v>
      </c>
      <c r="AW320" s="13" t="s">
        <v>33</v>
      </c>
      <c r="AX320" s="13" t="s">
        <v>8</v>
      </c>
      <c r="AY320" s="160" t="s">
        <v>154</v>
      </c>
    </row>
    <row r="321" spans="1:65" s="2" customFormat="1" ht="33" customHeight="1" x14ac:dyDescent="0.2">
      <c r="A321" s="32"/>
      <c r="B321" s="144"/>
      <c r="C321" s="145" t="s">
        <v>666</v>
      </c>
      <c r="D321" s="145" t="s">
        <v>157</v>
      </c>
      <c r="E321" s="146" t="s">
        <v>803</v>
      </c>
      <c r="F321" s="147" t="s">
        <v>804</v>
      </c>
      <c r="G321" s="148" t="s">
        <v>273</v>
      </c>
      <c r="H321" s="149">
        <v>2</v>
      </c>
      <c r="I321" s="150"/>
      <c r="J321" s="151">
        <f>ROUND(I321*H321,0)</f>
        <v>0</v>
      </c>
      <c r="K321" s="147" t="s">
        <v>161</v>
      </c>
      <c r="L321" s="33"/>
      <c r="M321" s="152" t="s">
        <v>1</v>
      </c>
      <c r="N321" s="153" t="s">
        <v>42</v>
      </c>
      <c r="O321" s="58"/>
      <c r="P321" s="154">
        <f>O321*H321</f>
        <v>0</v>
      </c>
      <c r="Q321" s="154">
        <v>6.552375E-3</v>
      </c>
      <c r="R321" s="154">
        <f>Q321*H321</f>
        <v>1.310475E-2</v>
      </c>
      <c r="S321" s="154">
        <v>0</v>
      </c>
      <c r="T321" s="155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56" t="s">
        <v>162</v>
      </c>
      <c r="AT321" s="156" t="s">
        <v>157</v>
      </c>
      <c r="AU321" s="156" t="s">
        <v>86</v>
      </c>
      <c r="AY321" s="17" t="s">
        <v>154</v>
      </c>
      <c r="BE321" s="157">
        <f>IF(N321="základní",J321,0)</f>
        <v>0</v>
      </c>
      <c r="BF321" s="157">
        <f>IF(N321="snížená",J321,0)</f>
        <v>0</v>
      </c>
      <c r="BG321" s="157">
        <f>IF(N321="zákl. přenesená",J321,0)</f>
        <v>0</v>
      </c>
      <c r="BH321" s="157">
        <f>IF(N321="sníž. přenesená",J321,0)</f>
        <v>0</v>
      </c>
      <c r="BI321" s="157">
        <f>IF(N321="nulová",J321,0)</f>
        <v>0</v>
      </c>
      <c r="BJ321" s="17" t="s">
        <v>8</v>
      </c>
      <c r="BK321" s="157">
        <f>ROUND(I321*H321,0)</f>
        <v>0</v>
      </c>
      <c r="BL321" s="17" t="s">
        <v>162</v>
      </c>
      <c r="BM321" s="156" t="s">
        <v>805</v>
      </c>
    </row>
    <row r="322" spans="1:65" s="13" customFormat="1" ht="11.25" x14ac:dyDescent="0.2">
      <c r="B322" s="158"/>
      <c r="D322" s="159" t="s">
        <v>164</v>
      </c>
      <c r="E322" s="160" t="s">
        <v>1</v>
      </c>
      <c r="F322" s="161" t="s">
        <v>802</v>
      </c>
      <c r="H322" s="162">
        <v>2</v>
      </c>
      <c r="I322" s="163"/>
      <c r="L322" s="158"/>
      <c r="M322" s="164"/>
      <c r="N322" s="165"/>
      <c r="O322" s="165"/>
      <c r="P322" s="165"/>
      <c r="Q322" s="165"/>
      <c r="R322" s="165"/>
      <c r="S322" s="165"/>
      <c r="T322" s="166"/>
      <c r="AT322" s="160" t="s">
        <v>164</v>
      </c>
      <c r="AU322" s="160" t="s">
        <v>86</v>
      </c>
      <c r="AV322" s="13" t="s">
        <v>86</v>
      </c>
      <c r="AW322" s="13" t="s">
        <v>33</v>
      </c>
      <c r="AX322" s="13" t="s">
        <v>8</v>
      </c>
      <c r="AY322" s="160" t="s">
        <v>154</v>
      </c>
    </row>
    <row r="323" spans="1:65" s="2" customFormat="1" ht="24.2" customHeight="1" x14ac:dyDescent="0.2">
      <c r="A323" s="32"/>
      <c r="B323" s="144"/>
      <c r="C323" s="145" t="s">
        <v>806</v>
      </c>
      <c r="D323" s="145" t="s">
        <v>157</v>
      </c>
      <c r="E323" s="146" t="s">
        <v>807</v>
      </c>
      <c r="F323" s="147" t="s">
        <v>808</v>
      </c>
      <c r="G323" s="148" t="s">
        <v>273</v>
      </c>
      <c r="H323" s="149">
        <v>2</v>
      </c>
      <c r="I323" s="150"/>
      <c r="J323" s="151">
        <f>ROUND(I323*H323,0)</f>
        <v>0</v>
      </c>
      <c r="K323" s="147" t="s">
        <v>161</v>
      </c>
      <c r="L323" s="33"/>
      <c r="M323" s="152" t="s">
        <v>1</v>
      </c>
      <c r="N323" s="153" t="s">
        <v>42</v>
      </c>
      <c r="O323" s="58"/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6" t="s">
        <v>162</v>
      </c>
      <c r="AT323" s="156" t="s">
        <v>157</v>
      </c>
      <c r="AU323" s="156" t="s">
        <v>86</v>
      </c>
      <c r="AY323" s="17" t="s">
        <v>154</v>
      </c>
      <c r="BE323" s="157">
        <f>IF(N323="základní",J323,0)</f>
        <v>0</v>
      </c>
      <c r="BF323" s="157">
        <f>IF(N323="snížená",J323,0)</f>
        <v>0</v>
      </c>
      <c r="BG323" s="157">
        <f>IF(N323="zákl. přenesená",J323,0)</f>
        <v>0</v>
      </c>
      <c r="BH323" s="157">
        <f>IF(N323="sníž. přenesená",J323,0)</f>
        <v>0</v>
      </c>
      <c r="BI323" s="157">
        <f>IF(N323="nulová",J323,0)</f>
        <v>0</v>
      </c>
      <c r="BJ323" s="17" t="s">
        <v>8</v>
      </c>
      <c r="BK323" s="157">
        <f>ROUND(I323*H323,0)</f>
        <v>0</v>
      </c>
      <c r="BL323" s="17" t="s">
        <v>162</v>
      </c>
      <c r="BM323" s="156" t="s">
        <v>809</v>
      </c>
    </row>
    <row r="324" spans="1:65" s="2" customFormat="1" ht="33" customHeight="1" x14ac:dyDescent="0.2">
      <c r="A324" s="32"/>
      <c r="B324" s="144"/>
      <c r="C324" s="145" t="s">
        <v>810</v>
      </c>
      <c r="D324" s="145" t="s">
        <v>157</v>
      </c>
      <c r="E324" s="146" t="s">
        <v>811</v>
      </c>
      <c r="F324" s="147" t="s">
        <v>812</v>
      </c>
      <c r="G324" s="148" t="s">
        <v>273</v>
      </c>
      <c r="H324" s="149">
        <v>2</v>
      </c>
      <c r="I324" s="150"/>
      <c r="J324" s="151">
        <f>ROUND(I324*H324,0)</f>
        <v>0</v>
      </c>
      <c r="K324" s="147" t="s">
        <v>161</v>
      </c>
      <c r="L324" s="33"/>
      <c r="M324" s="152" t="s">
        <v>1</v>
      </c>
      <c r="N324" s="153" t="s">
        <v>42</v>
      </c>
      <c r="O324" s="58"/>
      <c r="P324" s="154">
        <f>O324*H324</f>
        <v>0</v>
      </c>
      <c r="Q324" s="154">
        <v>3.8379999999999997E-2</v>
      </c>
      <c r="R324" s="154">
        <f>Q324*H324</f>
        <v>7.6759999999999995E-2</v>
      </c>
      <c r="S324" s="154">
        <v>0</v>
      </c>
      <c r="T324" s="155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56" t="s">
        <v>162</v>
      </c>
      <c r="AT324" s="156" t="s">
        <v>157</v>
      </c>
      <c r="AU324" s="156" t="s">
        <v>86</v>
      </c>
      <c r="AY324" s="17" t="s">
        <v>154</v>
      </c>
      <c r="BE324" s="157">
        <f>IF(N324="základní",J324,0)</f>
        <v>0</v>
      </c>
      <c r="BF324" s="157">
        <f>IF(N324="snížená",J324,0)</f>
        <v>0</v>
      </c>
      <c r="BG324" s="157">
        <f>IF(N324="zákl. přenesená",J324,0)</f>
        <v>0</v>
      </c>
      <c r="BH324" s="157">
        <f>IF(N324="sníž. přenesená",J324,0)</f>
        <v>0</v>
      </c>
      <c r="BI324" s="157">
        <f>IF(N324="nulová",J324,0)</f>
        <v>0</v>
      </c>
      <c r="BJ324" s="17" t="s">
        <v>8</v>
      </c>
      <c r="BK324" s="157">
        <f>ROUND(I324*H324,0)</f>
        <v>0</v>
      </c>
      <c r="BL324" s="17" t="s">
        <v>162</v>
      </c>
      <c r="BM324" s="156" t="s">
        <v>813</v>
      </c>
    </row>
    <row r="325" spans="1:65" s="13" customFormat="1" ht="11.25" x14ac:dyDescent="0.2">
      <c r="B325" s="158"/>
      <c r="D325" s="159" t="s">
        <v>164</v>
      </c>
      <c r="E325" s="160" t="s">
        <v>1</v>
      </c>
      <c r="F325" s="161" t="s">
        <v>802</v>
      </c>
      <c r="H325" s="162">
        <v>2</v>
      </c>
      <c r="I325" s="163"/>
      <c r="L325" s="158"/>
      <c r="M325" s="164"/>
      <c r="N325" s="165"/>
      <c r="O325" s="165"/>
      <c r="P325" s="165"/>
      <c r="Q325" s="165"/>
      <c r="R325" s="165"/>
      <c r="S325" s="165"/>
      <c r="T325" s="166"/>
      <c r="AT325" s="160" t="s">
        <v>164</v>
      </c>
      <c r="AU325" s="160" t="s">
        <v>86</v>
      </c>
      <c r="AV325" s="13" t="s">
        <v>86</v>
      </c>
      <c r="AW325" s="13" t="s">
        <v>33</v>
      </c>
      <c r="AX325" s="13" t="s">
        <v>8</v>
      </c>
      <c r="AY325" s="160" t="s">
        <v>154</v>
      </c>
    </row>
    <row r="326" spans="1:65" s="12" customFormat="1" ht="22.9" customHeight="1" x14ac:dyDescent="0.2">
      <c r="B326" s="131"/>
      <c r="D326" s="132" t="s">
        <v>76</v>
      </c>
      <c r="E326" s="142" t="s">
        <v>156</v>
      </c>
      <c r="F326" s="142" t="s">
        <v>245</v>
      </c>
      <c r="I326" s="134"/>
      <c r="J326" s="143">
        <f>BK326</f>
        <v>0</v>
      </c>
      <c r="L326" s="131"/>
      <c r="M326" s="136"/>
      <c r="N326" s="137"/>
      <c r="O326" s="137"/>
      <c r="P326" s="138">
        <f>SUM(P327:P341)</f>
        <v>0</v>
      </c>
      <c r="Q326" s="137"/>
      <c r="R326" s="138">
        <f>SUM(R327:R341)</f>
        <v>12.241605999999999</v>
      </c>
      <c r="S326" s="137"/>
      <c r="T326" s="139">
        <f>SUM(T327:T341)</f>
        <v>0</v>
      </c>
      <c r="AR326" s="132" t="s">
        <v>8</v>
      </c>
      <c r="AT326" s="140" t="s">
        <v>76</v>
      </c>
      <c r="AU326" s="140" t="s">
        <v>8</v>
      </c>
      <c r="AY326" s="132" t="s">
        <v>154</v>
      </c>
      <c r="BK326" s="141">
        <f>SUM(BK327:BK341)</f>
        <v>0</v>
      </c>
    </row>
    <row r="327" spans="1:65" s="2" customFormat="1" ht="33" customHeight="1" x14ac:dyDescent="0.2">
      <c r="A327" s="32"/>
      <c r="B327" s="144"/>
      <c r="C327" s="145" t="s">
        <v>814</v>
      </c>
      <c r="D327" s="145" t="s">
        <v>157</v>
      </c>
      <c r="E327" s="146" t="s">
        <v>566</v>
      </c>
      <c r="F327" s="147" t="s">
        <v>567</v>
      </c>
      <c r="G327" s="148" t="s">
        <v>337</v>
      </c>
      <c r="H327" s="149">
        <v>41</v>
      </c>
      <c r="I327" s="150"/>
      <c r="J327" s="151">
        <f>ROUND(I327*H327,0)</f>
        <v>0</v>
      </c>
      <c r="K327" s="147" t="s">
        <v>161</v>
      </c>
      <c r="L327" s="33"/>
      <c r="M327" s="152" t="s">
        <v>1</v>
      </c>
      <c r="N327" s="153" t="s">
        <v>42</v>
      </c>
      <c r="O327" s="58"/>
      <c r="P327" s="154">
        <f>O327*H327</f>
        <v>0</v>
      </c>
      <c r="Q327" s="154">
        <v>0.16370599999999999</v>
      </c>
      <c r="R327" s="154">
        <f>Q327*H327</f>
        <v>6.7119459999999993</v>
      </c>
      <c r="S327" s="154">
        <v>0</v>
      </c>
      <c r="T327" s="155">
        <f>S327*H327</f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56" t="s">
        <v>162</v>
      </c>
      <c r="AT327" s="156" t="s">
        <v>157</v>
      </c>
      <c r="AU327" s="156" t="s">
        <v>86</v>
      </c>
      <c r="AY327" s="17" t="s">
        <v>154</v>
      </c>
      <c r="BE327" s="157">
        <f>IF(N327="základní",J327,0)</f>
        <v>0</v>
      </c>
      <c r="BF327" s="157">
        <f>IF(N327="snížená",J327,0)</f>
        <v>0</v>
      </c>
      <c r="BG327" s="157">
        <f>IF(N327="zákl. přenesená",J327,0)</f>
        <v>0</v>
      </c>
      <c r="BH327" s="157">
        <f>IF(N327="sníž. přenesená",J327,0)</f>
        <v>0</v>
      </c>
      <c r="BI327" s="157">
        <f>IF(N327="nulová",J327,0)</f>
        <v>0</v>
      </c>
      <c r="BJ327" s="17" t="s">
        <v>8</v>
      </c>
      <c r="BK327" s="157">
        <f>ROUND(I327*H327,0)</f>
        <v>0</v>
      </c>
      <c r="BL327" s="17" t="s">
        <v>162</v>
      </c>
      <c r="BM327" s="156" t="s">
        <v>568</v>
      </c>
    </row>
    <row r="328" spans="1:65" s="13" customFormat="1" ht="11.25" x14ac:dyDescent="0.2">
      <c r="B328" s="158"/>
      <c r="D328" s="159" t="s">
        <v>164</v>
      </c>
      <c r="E328" s="160" t="s">
        <v>1</v>
      </c>
      <c r="F328" s="161" t="s">
        <v>815</v>
      </c>
      <c r="H328" s="162">
        <v>41</v>
      </c>
      <c r="I328" s="163"/>
      <c r="L328" s="158"/>
      <c r="M328" s="164"/>
      <c r="N328" s="165"/>
      <c r="O328" s="165"/>
      <c r="P328" s="165"/>
      <c r="Q328" s="165"/>
      <c r="R328" s="165"/>
      <c r="S328" s="165"/>
      <c r="T328" s="166"/>
      <c r="AT328" s="160" t="s">
        <v>164</v>
      </c>
      <c r="AU328" s="160" t="s">
        <v>86</v>
      </c>
      <c r="AV328" s="13" t="s">
        <v>86</v>
      </c>
      <c r="AW328" s="13" t="s">
        <v>33</v>
      </c>
      <c r="AX328" s="13" t="s">
        <v>8</v>
      </c>
      <c r="AY328" s="160" t="s">
        <v>154</v>
      </c>
    </row>
    <row r="329" spans="1:65" s="2" customFormat="1" ht="24.2" customHeight="1" x14ac:dyDescent="0.2">
      <c r="A329" s="32"/>
      <c r="B329" s="144"/>
      <c r="C329" s="175" t="s">
        <v>816</v>
      </c>
      <c r="D329" s="175" t="s">
        <v>204</v>
      </c>
      <c r="E329" s="176" t="s">
        <v>571</v>
      </c>
      <c r="F329" s="177" t="s">
        <v>572</v>
      </c>
      <c r="G329" s="178" t="s">
        <v>337</v>
      </c>
      <c r="H329" s="179">
        <v>41</v>
      </c>
      <c r="I329" s="180"/>
      <c r="J329" s="181">
        <f>ROUND(I329*H329,0)</f>
        <v>0</v>
      </c>
      <c r="K329" s="177" t="s">
        <v>161</v>
      </c>
      <c r="L329" s="182"/>
      <c r="M329" s="183" t="s">
        <v>1</v>
      </c>
      <c r="N329" s="184" t="s">
        <v>42</v>
      </c>
      <c r="O329" s="58"/>
      <c r="P329" s="154">
        <f>O329*H329</f>
        <v>0</v>
      </c>
      <c r="Q329" s="154">
        <v>0.11394</v>
      </c>
      <c r="R329" s="154">
        <f>Q329*H329</f>
        <v>4.6715400000000002</v>
      </c>
      <c r="S329" s="154">
        <v>0</v>
      </c>
      <c r="T329" s="155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6" t="s">
        <v>208</v>
      </c>
      <c r="AT329" s="156" t="s">
        <v>204</v>
      </c>
      <c r="AU329" s="156" t="s">
        <v>86</v>
      </c>
      <c r="AY329" s="17" t="s">
        <v>154</v>
      </c>
      <c r="BE329" s="157">
        <f>IF(N329="základní",J329,0)</f>
        <v>0</v>
      </c>
      <c r="BF329" s="157">
        <f>IF(N329="snížená",J329,0)</f>
        <v>0</v>
      </c>
      <c r="BG329" s="157">
        <f>IF(N329="zákl. přenesená",J329,0)</f>
        <v>0</v>
      </c>
      <c r="BH329" s="157">
        <f>IF(N329="sníž. přenesená",J329,0)</f>
        <v>0</v>
      </c>
      <c r="BI329" s="157">
        <f>IF(N329="nulová",J329,0)</f>
        <v>0</v>
      </c>
      <c r="BJ329" s="17" t="s">
        <v>8</v>
      </c>
      <c r="BK329" s="157">
        <f>ROUND(I329*H329,0)</f>
        <v>0</v>
      </c>
      <c r="BL329" s="17" t="s">
        <v>162</v>
      </c>
      <c r="BM329" s="156" t="s">
        <v>573</v>
      </c>
    </row>
    <row r="330" spans="1:65" s="2" customFormat="1" ht="21.75" customHeight="1" x14ac:dyDescent="0.2">
      <c r="A330" s="32"/>
      <c r="B330" s="144"/>
      <c r="C330" s="145" t="s">
        <v>817</v>
      </c>
      <c r="D330" s="145" t="s">
        <v>157</v>
      </c>
      <c r="E330" s="146" t="s">
        <v>575</v>
      </c>
      <c r="F330" s="147" t="s">
        <v>576</v>
      </c>
      <c r="G330" s="148" t="s">
        <v>273</v>
      </c>
      <c r="H330" s="149">
        <v>12</v>
      </c>
      <c r="I330" s="150"/>
      <c r="J330" s="151">
        <f>ROUND(I330*H330,0)</f>
        <v>0</v>
      </c>
      <c r="K330" s="147" t="s">
        <v>161</v>
      </c>
      <c r="L330" s="33"/>
      <c r="M330" s="152" t="s">
        <v>1</v>
      </c>
      <c r="N330" s="153" t="s">
        <v>42</v>
      </c>
      <c r="O330" s="58"/>
      <c r="P330" s="154">
        <f>O330*H330</f>
        <v>0</v>
      </c>
      <c r="Q330" s="154">
        <v>1.4999999999999999E-4</v>
      </c>
      <c r="R330" s="154">
        <f>Q330*H330</f>
        <v>1.8E-3</v>
      </c>
      <c r="S330" s="154">
        <v>0</v>
      </c>
      <c r="T330" s="155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6" t="s">
        <v>162</v>
      </c>
      <c r="AT330" s="156" t="s">
        <v>157</v>
      </c>
      <c r="AU330" s="156" t="s">
        <v>86</v>
      </c>
      <c r="AY330" s="17" t="s">
        <v>154</v>
      </c>
      <c r="BE330" s="157">
        <f>IF(N330="základní",J330,0)</f>
        <v>0</v>
      </c>
      <c r="BF330" s="157">
        <f>IF(N330="snížená",J330,0)</f>
        <v>0</v>
      </c>
      <c r="BG330" s="157">
        <f>IF(N330="zákl. přenesená",J330,0)</f>
        <v>0</v>
      </c>
      <c r="BH330" s="157">
        <f>IF(N330="sníž. přenesená",J330,0)</f>
        <v>0</v>
      </c>
      <c r="BI330" s="157">
        <f>IF(N330="nulová",J330,0)</f>
        <v>0</v>
      </c>
      <c r="BJ330" s="17" t="s">
        <v>8</v>
      </c>
      <c r="BK330" s="157">
        <f>ROUND(I330*H330,0)</f>
        <v>0</v>
      </c>
      <c r="BL330" s="17" t="s">
        <v>162</v>
      </c>
      <c r="BM330" s="156" t="s">
        <v>577</v>
      </c>
    </row>
    <row r="331" spans="1:65" s="13" customFormat="1" ht="11.25" x14ac:dyDescent="0.2">
      <c r="B331" s="158"/>
      <c r="D331" s="159" t="s">
        <v>164</v>
      </c>
      <c r="E331" s="160" t="s">
        <v>1</v>
      </c>
      <c r="F331" s="161" t="s">
        <v>818</v>
      </c>
      <c r="H331" s="162">
        <v>12</v>
      </c>
      <c r="I331" s="163"/>
      <c r="L331" s="158"/>
      <c r="M331" s="164"/>
      <c r="N331" s="165"/>
      <c r="O331" s="165"/>
      <c r="P331" s="165"/>
      <c r="Q331" s="165"/>
      <c r="R331" s="165"/>
      <c r="S331" s="165"/>
      <c r="T331" s="166"/>
      <c r="AT331" s="160" t="s">
        <v>164</v>
      </c>
      <c r="AU331" s="160" t="s">
        <v>86</v>
      </c>
      <c r="AV331" s="13" t="s">
        <v>86</v>
      </c>
      <c r="AW331" s="13" t="s">
        <v>33</v>
      </c>
      <c r="AX331" s="13" t="s">
        <v>8</v>
      </c>
      <c r="AY331" s="160" t="s">
        <v>154</v>
      </c>
    </row>
    <row r="332" spans="1:65" s="2" customFormat="1" ht="24.2" customHeight="1" x14ac:dyDescent="0.2">
      <c r="A332" s="32"/>
      <c r="B332" s="144"/>
      <c r="C332" s="175" t="s">
        <v>819</v>
      </c>
      <c r="D332" s="175" t="s">
        <v>204</v>
      </c>
      <c r="E332" s="176" t="s">
        <v>580</v>
      </c>
      <c r="F332" s="177" t="s">
        <v>581</v>
      </c>
      <c r="G332" s="178" t="s">
        <v>192</v>
      </c>
      <c r="H332" s="179">
        <v>0.03</v>
      </c>
      <c r="I332" s="180"/>
      <c r="J332" s="181">
        <f>ROUND(I332*H332,0)</f>
        <v>0</v>
      </c>
      <c r="K332" s="177" t="s">
        <v>161</v>
      </c>
      <c r="L332" s="182"/>
      <c r="M332" s="183" t="s">
        <v>1</v>
      </c>
      <c r="N332" s="184" t="s">
        <v>42</v>
      </c>
      <c r="O332" s="58"/>
      <c r="P332" s="154">
        <f>O332*H332</f>
        <v>0</v>
      </c>
      <c r="Q332" s="154">
        <v>1</v>
      </c>
      <c r="R332" s="154">
        <f>Q332*H332</f>
        <v>0.03</v>
      </c>
      <c r="S332" s="154">
        <v>0</v>
      </c>
      <c r="T332" s="155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56" t="s">
        <v>208</v>
      </c>
      <c r="AT332" s="156" t="s">
        <v>204</v>
      </c>
      <c r="AU332" s="156" t="s">
        <v>86</v>
      </c>
      <c r="AY332" s="17" t="s">
        <v>154</v>
      </c>
      <c r="BE332" s="157">
        <f>IF(N332="základní",J332,0)</f>
        <v>0</v>
      </c>
      <c r="BF332" s="157">
        <f>IF(N332="snížená",J332,0)</f>
        <v>0</v>
      </c>
      <c r="BG332" s="157">
        <f>IF(N332="zákl. přenesená",J332,0)</f>
        <v>0</v>
      </c>
      <c r="BH332" s="157">
        <f>IF(N332="sníž. přenesená",J332,0)</f>
        <v>0</v>
      </c>
      <c r="BI332" s="157">
        <f>IF(N332="nulová",J332,0)</f>
        <v>0</v>
      </c>
      <c r="BJ332" s="17" t="s">
        <v>8</v>
      </c>
      <c r="BK332" s="157">
        <f>ROUND(I332*H332,0)</f>
        <v>0</v>
      </c>
      <c r="BL332" s="17" t="s">
        <v>162</v>
      </c>
      <c r="BM332" s="156" t="s">
        <v>582</v>
      </c>
    </row>
    <row r="333" spans="1:65" s="13" customFormat="1" ht="11.25" x14ac:dyDescent="0.2">
      <c r="B333" s="158"/>
      <c r="D333" s="159" t="s">
        <v>164</v>
      </c>
      <c r="E333" s="160" t="s">
        <v>1</v>
      </c>
      <c r="F333" s="161" t="s">
        <v>820</v>
      </c>
      <c r="H333" s="162">
        <v>0.03</v>
      </c>
      <c r="I333" s="163"/>
      <c r="L333" s="158"/>
      <c r="M333" s="164"/>
      <c r="N333" s="165"/>
      <c r="O333" s="165"/>
      <c r="P333" s="165"/>
      <c r="Q333" s="165"/>
      <c r="R333" s="165"/>
      <c r="S333" s="165"/>
      <c r="T333" s="166"/>
      <c r="AT333" s="160" t="s">
        <v>164</v>
      </c>
      <c r="AU333" s="160" t="s">
        <v>86</v>
      </c>
      <c r="AV333" s="13" t="s">
        <v>86</v>
      </c>
      <c r="AW333" s="13" t="s">
        <v>33</v>
      </c>
      <c r="AX333" s="13" t="s">
        <v>8</v>
      </c>
      <c r="AY333" s="160" t="s">
        <v>154</v>
      </c>
    </row>
    <row r="334" spans="1:65" s="2" customFormat="1" ht="21.75" customHeight="1" x14ac:dyDescent="0.2">
      <c r="A334" s="32"/>
      <c r="B334" s="144"/>
      <c r="C334" s="145" t="s">
        <v>821</v>
      </c>
      <c r="D334" s="145" t="s">
        <v>157</v>
      </c>
      <c r="E334" s="146" t="s">
        <v>585</v>
      </c>
      <c r="F334" s="147" t="s">
        <v>586</v>
      </c>
      <c r="G334" s="148" t="s">
        <v>273</v>
      </c>
      <c r="H334" s="149">
        <v>12</v>
      </c>
      <c r="I334" s="150"/>
      <c r="J334" s="151">
        <f>ROUND(I334*H334,0)</f>
        <v>0</v>
      </c>
      <c r="K334" s="147" t="s">
        <v>161</v>
      </c>
      <c r="L334" s="33"/>
      <c r="M334" s="152" t="s">
        <v>1</v>
      </c>
      <c r="N334" s="153" t="s">
        <v>42</v>
      </c>
      <c r="O334" s="58"/>
      <c r="P334" s="154">
        <f>O334*H334</f>
        <v>0</v>
      </c>
      <c r="Q334" s="154">
        <v>6.8000000000000005E-4</v>
      </c>
      <c r="R334" s="154">
        <f>Q334*H334</f>
        <v>8.1600000000000006E-3</v>
      </c>
      <c r="S334" s="154">
        <v>0</v>
      </c>
      <c r="T334" s="155">
        <f>S334*H334</f>
        <v>0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R334" s="156" t="s">
        <v>162</v>
      </c>
      <c r="AT334" s="156" t="s">
        <v>157</v>
      </c>
      <c r="AU334" s="156" t="s">
        <v>86</v>
      </c>
      <c r="AY334" s="17" t="s">
        <v>154</v>
      </c>
      <c r="BE334" s="157">
        <f>IF(N334="základní",J334,0)</f>
        <v>0</v>
      </c>
      <c r="BF334" s="157">
        <f>IF(N334="snížená",J334,0)</f>
        <v>0</v>
      </c>
      <c r="BG334" s="157">
        <f>IF(N334="zákl. přenesená",J334,0)</f>
        <v>0</v>
      </c>
      <c r="BH334" s="157">
        <f>IF(N334="sníž. přenesená",J334,0)</f>
        <v>0</v>
      </c>
      <c r="BI334" s="157">
        <f>IF(N334="nulová",J334,0)</f>
        <v>0</v>
      </c>
      <c r="BJ334" s="17" t="s">
        <v>8</v>
      </c>
      <c r="BK334" s="157">
        <f>ROUND(I334*H334,0)</f>
        <v>0</v>
      </c>
      <c r="BL334" s="17" t="s">
        <v>162</v>
      </c>
      <c r="BM334" s="156" t="s">
        <v>587</v>
      </c>
    </row>
    <row r="335" spans="1:65" s="13" customFormat="1" ht="11.25" x14ac:dyDescent="0.2">
      <c r="B335" s="158"/>
      <c r="D335" s="159" t="s">
        <v>164</v>
      </c>
      <c r="E335" s="160" t="s">
        <v>1</v>
      </c>
      <c r="F335" s="161" t="s">
        <v>716</v>
      </c>
      <c r="H335" s="162">
        <v>13</v>
      </c>
      <c r="I335" s="163"/>
      <c r="L335" s="158"/>
      <c r="M335" s="164"/>
      <c r="N335" s="165"/>
      <c r="O335" s="165"/>
      <c r="P335" s="165"/>
      <c r="Q335" s="165"/>
      <c r="R335" s="165"/>
      <c r="S335" s="165"/>
      <c r="T335" s="166"/>
      <c r="AT335" s="160" t="s">
        <v>164</v>
      </c>
      <c r="AU335" s="160" t="s">
        <v>86</v>
      </c>
      <c r="AV335" s="13" t="s">
        <v>86</v>
      </c>
      <c r="AW335" s="13" t="s">
        <v>33</v>
      </c>
      <c r="AX335" s="13" t="s">
        <v>77</v>
      </c>
      <c r="AY335" s="160" t="s">
        <v>154</v>
      </c>
    </row>
    <row r="336" spans="1:65" s="14" customFormat="1" ht="11.25" x14ac:dyDescent="0.2">
      <c r="B336" s="167"/>
      <c r="D336" s="159" t="s">
        <v>164</v>
      </c>
      <c r="E336" s="168" t="s">
        <v>1</v>
      </c>
      <c r="F336" s="169" t="s">
        <v>404</v>
      </c>
      <c r="H336" s="170">
        <v>13</v>
      </c>
      <c r="I336" s="171"/>
      <c r="L336" s="167"/>
      <c r="M336" s="172"/>
      <c r="N336" s="173"/>
      <c r="O336" s="173"/>
      <c r="P336" s="173"/>
      <c r="Q336" s="173"/>
      <c r="R336" s="173"/>
      <c r="S336" s="173"/>
      <c r="T336" s="174"/>
      <c r="AT336" s="168" t="s">
        <v>164</v>
      </c>
      <c r="AU336" s="168" t="s">
        <v>86</v>
      </c>
      <c r="AV336" s="14" t="s">
        <v>167</v>
      </c>
      <c r="AW336" s="14" t="s">
        <v>33</v>
      </c>
      <c r="AX336" s="14" t="s">
        <v>77</v>
      </c>
      <c r="AY336" s="168" t="s">
        <v>154</v>
      </c>
    </row>
    <row r="337" spans="1:65" s="13" customFormat="1" ht="22.5" x14ac:dyDescent="0.2">
      <c r="B337" s="158"/>
      <c r="D337" s="159" t="s">
        <v>164</v>
      </c>
      <c r="E337" s="160" t="s">
        <v>1</v>
      </c>
      <c r="F337" s="161" t="s">
        <v>822</v>
      </c>
      <c r="H337" s="162">
        <v>12</v>
      </c>
      <c r="I337" s="163"/>
      <c r="L337" s="158"/>
      <c r="M337" s="164"/>
      <c r="N337" s="165"/>
      <c r="O337" s="165"/>
      <c r="P337" s="165"/>
      <c r="Q337" s="165"/>
      <c r="R337" s="165"/>
      <c r="S337" s="165"/>
      <c r="T337" s="166"/>
      <c r="AT337" s="160" t="s">
        <v>164</v>
      </c>
      <c r="AU337" s="160" t="s">
        <v>86</v>
      </c>
      <c r="AV337" s="13" t="s">
        <v>86</v>
      </c>
      <c r="AW337" s="13" t="s">
        <v>33</v>
      </c>
      <c r="AX337" s="13" t="s">
        <v>77</v>
      </c>
      <c r="AY337" s="160" t="s">
        <v>154</v>
      </c>
    </row>
    <row r="338" spans="1:65" s="14" customFormat="1" ht="22.5" x14ac:dyDescent="0.2">
      <c r="B338" s="167"/>
      <c r="D338" s="159" t="s">
        <v>164</v>
      </c>
      <c r="E338" s="168" t="s">
        <v>1</v>
      </c>
      <c r="F338" s="169" t="s">
        <v>589</v>
      </c>
      <c r="H338" s="170">
        <v>12</v>
      </c>
      <c r="I338" s="171"/>
      <c r="L338" s="167"/>
      <c r="M338" s="172"/>
      <c r="N338" s="173"/>
      <c r="O338" s="173"/>
      <c r="P338" s="173"/>
      <c r="Q338" s="173"/>
      <c r="R338" s="173"/>
      <c r="S338" s="173"/>
      <c r="T338" s="174"/>
      <c r="AT338" s="168" t="s">
        <v>164</v>
      </c>
      <c r="AU338" s="168" t="s">
        <v>86</v>
      </c>
      <c r="AV338" s="14" t="s">
        <v>167</v>
      </c>
      <c r="AW338" s="14" t="s">
        <v>33</v>
      </c>
      <c r="AX338" s="14" t="s">
        <v>8</v>
      </c>
      <c r="AY338" s="168" t="s">
        <v>154</v>
      </c>
    </row>
    <row r="339" spans="1:65" s="2" customFormat="1" ht="24.2" customHeight="1" x14ac:dyDescent="0.2">
      <c r="A339" s="32"/>
      <c r="B339" s="144"/>
      <c r="C339" s="175" t="s">
        <v>823</v>
      </c>
      <c r="D339" s="175" t="s">
        <v>204</v>
      </c>
      <c r="E339" s="176" t="s">
        <v>591</v>
      </c>
      <c r="F339" s="177" t="s">
        <v>592</v>
      </c>
      <c r="G339" s="178" t="s">
        <v>337</v>
      </c>
      <c r="H339" s="179">
        <v>42</v>
      </c>
      <c r="I339" s="180"/>
      <c r="J339" s="181">
        <f>ROUND(I339*H339,0)</f>
        <v>0</v>
      </c>
      <c r="K339" s="177" t="s">
        <v>161</v>
      </c>
      <c r="L339" s="182"/>
      <c r="M339" s="183" t="s">
        <v>1</v>
      </c>
      <c r="N339" s="184" t="s">
        <v>42</v>
      </c>
      <c r="O339" s="58"/>
      <c r="P339" s="154">
        <f>O339*H339</f>
        <v>0</v>
      </c>
      <c r="Q339" s="154">
        <v>1.9480000000000001E-2</v>
      </c>
      <c r="R339" s="154">
        <f>Q339*H339</f>
        <v>0.81816</v>
      </c>
      <c r="S339" s="154">
        <v>0</v>
      </c>
      <c r="T339" s="155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56" t="s">
        <v>208</v>
      </c>
      <c r="AT339" s="156" t="s">
        <v>204</v>
      </c>
      <c r="AU339" s="156" t="s">
        <v>86</v>
      </c>
      <c r="AY339" s="17" t="s">
        <v>154</v>
      </c>
      <c r="BE339" s="157">
        <f>IF(N339="základní",J339,0)</f>
        <v>0</v>
      </c>
      <c r="BF339" s="157">
        <f>IF(N339="snížená",J339,0)</f>
        <v>0</v>
      </c>
      <c r="BG339" s="157">
        <f>IF(N339="zákl. přenesená",J339,0)</f>
        <v>0</v>
      </c>
      <c r="BH339" s="157">
        <f>IF(N339="sníž. přenesená",J339,0)</f>
        <v>0</v>
      </c>
      <c r="BI339" s="157">
        <f>IF(N339="nulová",J339,0)</f>
        <v>0</v>
      </c>
      <c r="BJ339" s="17" t="s">
        <v>8</v>
      </c>
      <c r="BK339" s="157">
        <f>ROUND(I339*H339,0)</f>
        <v>0</v>
      </c>
      <c r="BL339" s="17" t="s">
        <v>162</v>
      </c>
      <c r="BM339" s="156" t="s">
        <v>593</v>
      </c>
    </row>
    <row r="340" spans="1:65" s="13" customFormat="1" ht="11.25" x14ac:dyDescent="0.2">
      <c r="B340" s="158"/>
      <c r="D340" s="159" t="s">
        <v>164</v>
      </c>
      <c r="E340" s="160" t="s">
        <v>1</v>
      </c>
      <c r="F340" s="161" t="s">
        <v>824</v>
      </c>
      <c r="H340" s="162">
        <v>42</v>
      </c>
      <c r="I340" s="163"/>
      <c r="L340" s="158"/>
      <c r="M340" s="164"/>
      <c r="N340" s="165"/>
      <c r="O340" s="165"/>
      <c r="P340" s="165"/>
      <c r="Q340" s="165"/>
      <c r="R340" s="165"/>
      <c r="S340" s="165"/>
      <c r="T340" s="166"/>
      <c r="AT340" s="160" t="s">
        <v>164</v>
      </c>
      <c r="AU340" s="160" t="s">
        <v>86</v>
      </c>
      <c r="AV340" s="13" t="s">
        <v>86</v>
      </c>
      <c r="AW340" s="13" t="s">
        <v>33</v>
      </c>
      <c r="AX340" s="13" t="s">
        <v>77</v>
      </c>
      <c r="AY340" s="160" t="s">
        <v>154</v>
      </c>
    </row>
    <row r="341" spans="1:65" s="14" customFormat="1" ht="11.25" x14ac:dyDescent="0.2">
      <c r="B341" s="167"/>
      <c r="D341" s="159" t="s">
        <v>164</v>
      </c>
      <c r="E341" s="168" t="s">
        <v>1</v>
      </c>
      <c r="F341" s="169" t="s">
        <v>595</v>
      </c>
      <c r="H341" s="170">
        <v>42</v>
      </c>
      <c r="I341" s="171"/>
      <c r="L341" s="167"/>
      <c r="M341" s="172"/>
      <c r="N341" s="173"/>
      <c r="O341" s="173"/>
      <c r="P341" s="173"/>
      <c r="Q341" s="173"/>
      <c r="R341" s="173"/>
      <c r="S341" s="173"/>
      <c r="T341" s="174"/>
      <c r="AT341" s="168" t="s">
        <v>164</v>
      </c>
      <c r="AU341" s="168" t="s">
        <v>86</v>
      </c>
      <c r="AV341" s="14" t="s">
        <v>167</v>
      </c>
      <c r="AW341" s="14" t="s">
        <v>33</v>
      </c>
      <c r="AX341" s="14" t="s">
        <v>8</v>
      </c>
      <c r="AY341" s="168" t="s">
        <v>154</v>
      </c>
    </row>
    <row r="342" spans="1:65" s="12" customFormat="1" ht="22.9" customHeight="1" x14ac:dyDescent="0.2">
      <c r="B342" s="131"/>
      <c r="D342" s="132" t="s">
        <v>76</v>
      </c>
      <c r="E342" s="142" t="s">
        <v>250</v>
      </c>
      <c r="F342" s="142" t="s">
        <v>251</v>
      </c>
      <c r="I342" s="134"/>
      <c r="J342" s="143">
        <f>BK342</f>
        <v>0</v>
      </c>
      <c r="L342" s="131"/>
      <c r="M342" s="136"/>
      <c r="N342" s="137"/>
      <c r="O342" s="137"/>
      <c r="P342" s="138">
        <f>P343</f>
        <v>0</v>
      </c>
      <c r="Q342" s="137"/>
      <c r="R342" s="138">
        <f>R343</f>
        <v>0</v>
      </c>
      <c r="S342" s="137"/>
      <c r="T342" s="139">
        <f>T343</f>
        <v>0</v>
      </c>
      <c r="AR342" s="132" t="s">
        <v>8</v>
      </c>
      <c r="AT342" s="140" t="s">
        <v>76</v>
      </c>
      <c r="AU342" s="140" t="s">
        <v>8</v>
      </c>
      <c r="AY342" s="132" t="s">
        <v>154</v>
      </c>
      <c r="BK342" s="141">
        <f>BK343</f>
        <v>0</v>
      </c>
    </row>
    <row r="343" spans="1:65" s="2" customFormat="1" ht="33" customHeight="1" x14ac:dyDescent="0.2">
      <c r="A343" s="32"/>
      <c r="B343" s="144"/>
      <c r="C343" s="145" t="s">
        <v>664</v>
      </c>
      <c r="D343" s="145" t="s">
        <v>157</v>
      </c>
      <c r="E343" s="146" t="s">
        <v>253</v>
      </c>
      <c r="F343" s="147" t="s">
        <v>254</v>
      </c>
      <c r="G343" s="148" t="s">
        <v>192</v>
      </c>
      <c r="H343" s="149">
        <v>124.499</v>
      </c>
      <c r="I343" s="150"/>
      <c r="J343" s="151">
        <f>ROUND(I343*H343,0)</f>
        <v>0</v>
      </c>
      <c r="K343" s="147" t="s">
        <v>161</v>
      </c>
      <c r="L343" s="33"/>
      <c r="M343" s="152" t="s">
        <v>1</v>
      </c>
      <c r="N343" s="153" t="s">
        <v>42</v>
      </c>
      <c r="O343" s="58"/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56" t="s">
        <v>162</v>
      </c>
      <c r="AT343" s="156" t="s">
        <v>157</v>
      </c>
      <c r="AU343" s="156" t="s">
        <v>86</v>
      </c>
      <c r="AY343" s="17" t="s">
        <v>154</v>
      </c>
      <c r="BE343" s="157">
        <f>IF(N343="základní",J343,0)</f>
        <v>0</v>
      </c>
      <c r="BF343" s="157">
        <f>IF(N343="snížená",J343,0)</f>
        <v>0</v>
      </c>
      <c r="BG343" s="157">
        <f>IF(N343="zákl. přenesená",J343,0)</f>
        <v>0</v>
      </c>
      <c r="BH343" s="157">
        <f>IF(N343="sníž. přenesená",J343,0)</f>
        <v>0</v>
      </c>
      <c r="BI343" s="157">
        <f>IF(N343="nulová",J343,0)</f>
        <v>0</v>
      </c>
      <c r="BJ343" s="17" t="s">
        <v>8</v>
      </c>
      <c r="BK343" s="157">
        <f>ROUND(I343*H343,0)</f>
        <v>0</v>
      </c>
      <c r="BL343" s="17" t="s">
        <v>162</v>
      </c>
      <c r="BM343" s="156" t="s">
        <v>255</v>
      </c>
    </row>
    <row r="344" spans="1:65" s="12" customFormat="1" ht="25.9" customHeight="1" x14ac:dyDescent="0.2">
      <c r="B344" s="131"/>
      <c r="D344" s="132" t="s">
        <v>76</v>
      </c>
      <c r="E344" s="133" t="s">
        <v>596</v>
      </c>
      <c r="F344" s="133" t="s">
        <v>597</v>
      </c>
      <c r="I344" s="134"/>
      <c r="J344" s="135">
        <f>BK344</f>
        <v>0</v>
      </c>
      <c r="L344" s="131"/>
      <c r="M344" s="136"/>
      <c r="N344" s="137"/>
      <c r="O344" s="137"/>
      <c r="P344" s="138">
        <f>P345</f>
        <v>0</v>
      </c>
      <c r="Q344" s="137"/>
      <c r="R344" s="138">
        <f>R345</f>
        <v>3.4197279999999999E-3</v>
      </c>
      <c r="S344" s="137"/>
      <c r="T344" s="139">
        <f>T345</f>
        <v>0</v>
      </c>
      <c r="AR344" s="132" t="s">
        <v>86</v>
      </c>
      <c r="AT344" s="140" t="s">
        <v>76</v>
      </c>
      <c r="AU344" s="140" t="s">
        <v>77</v>
      </c>
      <c r="AY344" s="132" t="s">
        <v>154</v>
      </c>
      <c r="BK344" s="141">
        <f>BK345</f>
        <v>0</v>
      </c>
    </row>
    <row r="345" spans="1:65" s="12" customFormat="1" ht="22.9" customHeight="1" x14ac:dyDescent="0.2">
      <c r="B345" s="131"/>
      <c r="D345" s="132" t="s">
        <v>76</v>
      </c>
      <c r="E345" s="142" t="s">
        <v>598</v>
      </c>
      <c r="F345" s="142" t="s">
        <v>599</v>
      </c>
      <c r="I345" s="134"/>
      <c r="J345" s="143">
        <f>BK345</f>
        <v>0</v>
      </c>
      <c r="L345" s="131"/>
      <c r="M345" s="136"/>
      <c r="N345" s="137"/>
      <c r="O345" s="137"/>
      <c r="P345" s="138">
        <f>SUM(P346:P349)</f>
        <v>0</v>
      </c>
      <c r="Q345" s="137"/>
      <c r="R345" s="138">
        <f>SUM(R346:R349)</f>
        <v>3.4197279999999999E-3</v>
      </c>
      <c r="S345" s="137"/>
      <c r="T345" s="139">
        <f>SUM(T346:T349)</f>
        <v>0</v>
      </c>
      <c r="AR345" s="132" t="s">
        <v>86</v>
      </c>
      <c r="AT345" s="140" t="s">
        <v>76</v>
      </c>
      <c r="AU345" s="140" t="s">
        <v>8</v>
      </c>
      <c r="AY345" s="132" t="s">
        <v>154</v>
      </c>
      <c r="BK345" s="141">
        <f>SUM(BK346:BK349)</f>
        <v>0</v>
      </c>
    </row>
    <row r="346" spans="1:65" s="2" customFormat="1" ht="24.2" customHeight="1" x14ac:dyDescent="0.2">
      <c r="A346" s="32"/>
      <c r="B346" s="144"/>
      <c r="C346" s="145" t="s">
        <v>825</v>
      </c>
      <c r="D346" s="145" t="s">
        <v>157</v>
      </c>
      <c r="E346" s="146" t="s">
        <v>606</v>
      </c>
      <c r="F346" s="147" t="s">
        <v>607</v>
      </c>
      <c r="G346" s="148" t="s">
        <v>337</v>
      </c>
      <c r="H346" s="149">
        <v>26</v>
      </c>
      <c r="I346" s="150"/>
      <c r="J346" s="151">
        <f>ROUND(I346*H346,0)</f>
        <v>0</v>
      </c>
      <c r="K346" s="147" t="s">
        <v>161</v>
      </c>
      <c r="L346" s="33"/>
      <c r="M346" s="152" t="s">
        <v>1</v>
      </c>
      <c r="N346" s="153" t="s">
        <v>42</v>
      </c>
      <c r="O346" s="58"/>
      <c r="P346" s="154">
        <f>O346*H346</f>
        <v>0</v>
      </c>
      <c r="Q346" s="154">
        <v>4.6628000000000001E-5</v>
      </c>
      <c r="R346" s="154">
        <f>Q346*H346</f>
        <v>1.2123279999999999E-3</v>
      </c>
      <c r="S346" s="154">
        <v>0</v>
      </c>
      <c r="T346" s="155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56" t="s">
        <v>320</v>
      </c>
      <c r="AT346" s="156" t="s">
        <v>157</v>
      </c>
      <c r="AU346" s="156" t="s">
        <v>86</v>
      </c>
      <c r="AY346" s="17" t="s">
        <v>154</v>
      </c>
      <c r="BE346" s="157">
        <f>IF(N346="základní",J346,0)</f>
        <v>0</v>
      </c>
      <c r="BF346" s="157">
        <f>IF(N346="snížená",J346,0)</f>
        <v>0</v>
      </c>
      <c r="BG346" s="157">
        <f>IF(N346="zákl. přenesená",J346,0)</f>
        <v>0</v>
      </c>
      <c r="BH346" s="157">
        <f>IF(N346="sníž. přenesená",J346,0)</f>
        <v>0</v>
      </c>
      <c r="BI346" s="157">
        <f>IF(N346="nulová",J346,0)</f>
        <v>0</v>
      </c>
      <c r="BJ346" s="17" t="s">
        <v>8</v>
      </c>
      <c r="BK346" s="157">
        <f>ROUND(I346*H346,0)</f>
        <v>0</v>
      </c>
      <c r="BL346" s="17" t="s">
        <v>320</v>
      </c>
      <c r="BM346" s="156" t="s">
        <v>826</v>
      </c>
    </row>
    <row r="347" spans="1:65" s="13" customFormat="1" ht="11.25" x14ac:dyDescent="0.2">
      <c r="B347" s="158"/>
      <c r="D347" s="159" t="s">
        <v>164</v>
      </c>
      <c r="E347" s="160" t="s">
        <v>1</v>
      </c>
      <c r="F347" s="161" t="s">
        <v>827</v>
      </c>
      <c r="H347" s="162">
        <v>26</v>
      </c>
      <c r="I347" s="163"/>
      <c r="L347" s="158"/>
      <c r="M347" s="164"/>
      <c r="N347" s="165"/>
      <c r="O347" s="165"/>
      <c r="P347" s="165"/>
      <c r="Q347" s="165"/>
      <c r="R347" s="165"/>
      <c r="S347" s="165"/>
      <c r="T347" s="166"/>
      <c r="AT347" s="160" t="s">
        <v>164</v>
      </c>
      <c r="AU347" s="160" t="s">
        <v>86</v>
      </c>
      <c r="AV347" s="13" t="s">
        <v>86</v>
      </c>
      <c r="AW347" s="13" t="s">
        <v>33</v>
      </c>
      <c r="AX347" s="13" t="s">
        <v>8</v>
      </c>
      <c r="AY347" s="160" t="s">
        <v>154</v>
      </c>
    </row>
    <row r="348" spans="1:65" s="2" customFormat="1" ht="24.2" customHeight="1" x14ac:dyDescent="0.2">
      <c r="A348" s="32"/>
      <c r="B348" s="144"/>
      <c r="C348" s="145" t="s">
        <v>828</v>
      </c>
      <c r="D348" s="145" t="s">
        <v>157</v>
      </c>
      <c r="E348" s="146" t="s">
        <v>615</v>
      </c>
      <c r="F348" s="147" t="s">
        <v>616</v>
      </c>
      <c r="G348" s="148" t="s">
        <v>337</v>
      </c>
      <c r="H348" s="149">
        <v>26</v>
      </c>
      <c r="I348" s="150"/>
      <c r="J348" s="151">
        <f>ROUND(I348*H348,0)</f>
        <v>0</v>
      </c>
      <c r="K348" s="147" t="s">
        <v>161</v>
      </c>
      <c r="L348" s="33"/>
      <c r="M348" s="152" t="s">
        <v>1</v>
      </c>
      <c r="N348" s="153" t="s">
        <v>42</v>
      </c>
      <c r="O348" s="58"/>
      <c r="P348" s="154">
        <f>O348*H348</f>
        <v>0</v>
      </c>
      <c r="Q348" s="154">
        <v>8.4900000000000004E-5</v>
      </c>
      <c r="R348" s="154">
        <f>Q348*H348</f>
        <v>2.2074E-3</v>
      </c>
      <c r="S348" s="154">
        <v>0</v>
      </c>
      <c r="T348" s="155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56" t="s">
        <v>320</v>
      </c>
      <c r="AT348" s="156" t="s">
        <v>157</v>
      </c>
      <c r="AU348" s="156" t="s">
        <v>86</v>
      </c>
      <c r="AY348" s="17" t="s">
        <v>154</v>
      </c>
      <c r="BE348" s="157">
        <f>IF(N348="základní",J348,0)</f>
        <v>0</v>
      </c>
      <c r="BF348" s="157">
        <f>IF(N348="snížená",J348,0)</f>
        <v>0</v>
      </c>
      <c r="BG348" s="157">
        <f>IF(N348="zákl. přenesená",J348,0)</f>
        <v>0</v>
      </c>
      <c r="BH348" s="157">
        <f>IF(N348="sníž. přenesená",J348,0)</f>
        <v>0</v>
      </c>
      <c r="BI348" s="157">
        <f>IF(N348="nulová",J348,0)</f>
        <v>0</v>
      </c>
      <c r="BJ348" s="17" t="s">
        <v>8</v>
      </c>
      <c r="BK348" s="157">
        <f>ROUND(I348*H348,0)</f>
        <v>0</v>
      </c>
      <c r="BL348" s="17" t="s">
        <v>320</v>
      </c>
      <c r="BM348" s="156" t="s">
        <v>617</v>
      </c>
    </row>
    <row r="349" spans="1:65" s="13" customFormat="1" ht="11.25" x14ac:dyDescent="0.2">
      <c r="B349" s="158"/>
      <c r="D349" s="159" t="s">
        <v>164</v>
      </c>
      <c r="E349" s="160" t="s">
        <v>1</v>
      </c>
      <c r="F349" s="161" t="s">
        <v>827</v>
      </c>
      <c r="H349" s="162">
        <v>26</v>
      </c>
      <c r="I349" s="163"/>
      <c r="L349" s="158"/>
      <c r="M349" s="198"/>
      <c r="N349" s="199"/>
      <c r="O349" s="199"/>
      <c r="P349" s="199"/>
      <c r="Q349" s="199"/>
      <c r="R349" s="199"/>
      <c r="S349" s="199"/>
      <c r="T349" s="200"/>
      <c r="AT349" s="160" t="s">
        <v>164</v>
      </c>
      <c r="AU349" s="160" t="s">
        <v>86</v>
      </c>
      <c r="AV349" s="13" t="s">
        <v>86</v>
      </c>
      <c r="AW349" s="13" t="s">
        <v>33</v>
      </c>
      <c r="AX349" s="13" t="s">
        <v>8</v>
      </c>
      <c r="AY349" s="160" t="s">
        <v>154</v>
      </c>
    </row>
    <row r="350" spans="1:65" s="2" customFormat="1" ht="6.95" customHeight="1" x14ac:dyDescent="0.2">
      <c r="A350" s="32"/>
      <c r="B350" s="47"/>
      <c r="C350" s="48"/>
      <c r="D350" s="48"/>
      <c r="E350" s="48"/>
      <c r="F350" s="48"/>
      <c r="G350" s="48"/>
      <c r="H350" s="48"/>
      <c r="I350" s="48"/>
      <c r="J350" s="48"/>
      <c r="K350" s="48"/>
      <c r="L350" s="33"/>
      <c r="M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</row>
  </sheetData>
  <autoFilter ref="C123:K34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2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96</v>
      </c>
      <c r="AZ2" s="93" t="s">
        <v>118</v>
      </c>
      <c r="BA2" s="93" t="s">
        <v>119</v>
      </c>
      <c r="BB2" s="93" t="s">
        <v>1</v>
      </c>
      <c r="BC2" s="93" t="s">
        <v>367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121</v>
      </c>
      <c r="BA3" s="93" t="s">
        <v>122</v>
      </c>
      <c r="BB3" s="93" t="s">
        <v>1</v>
      </c>
      <c r="BC3" s="93" t="s">
        <v>829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125</v>
      </c>
      <c r="BA4" s="93" t="s">
        <v>126</v>
      </c>
      <c r="BB4" s="93" t="s">
        <v>1</v>
      </c>
      <c r="BC4" s="93" t="s">
        <v>829</v>
      </c>
      <c r="BD4" s="93" t="s">
        <v>86</v>
      </c>
    </row>
    <row r="5" spans="1:56" s="1" customFormat="1" ht="6.95" customHeight="1" x14ac:dyDescent="0.2">
      <c r="B5" s="20"/>
      <c r="L5" s="20"/>
    </row>
    <row r="6" spans="1:56" s="1" customFormat="1" ht="12" customHeight="1" x14ac:dyDescent="0.2">
      <c r="B6" s="20"/>
      <c r="D6" s="27" t="s">
        <v>17</v>
      </c>
      <c r="L6" s="20"/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830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ROUND(J121,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ROUND((SUM(BE121:BE181)),  0)</f>
        <v>0</v>
      </c>
      <c r="G33" s="32"/>
      <c r="H33" s="32"/>
      <c r="I33" s="101">
        <v>0.21</v>
      </c>
      <c r="J33" s="100">
        <f>ROUND(((SUM(BE121:BE181))*I33),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ROUND((SUM(BF121:BF181)),  0)</f>
        <v>0</v>
      </c>
      <c r="G34" s="32"/>
      <c r="H34" s="32"/>
      <c r="I34" s="101">
        <v>0.12</v>
      </c>
      <c r="J34" s="100">
        <f>ROUND(((SUM(BF121:BF181))*I34),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ROUND((SUM(BG121:BG181)),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ROUND((SUM(BH121:BH181)),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ROUND((SUM(BI121:BI181)),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31 - III.etapa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J121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 x14ac:dyDescent="0.2">
      <c r="B99" s="117"/>
      <c r="D99" s="118" t="s">
        <v>136</v>
      </c>
      <c r="E99" s="119"/>
      <c r="F99" s="119"/>
      <c r="G99" s="119"/>
      <c r="H99" s="119"/>
      <c r="I99" s="119"/>
      <c r="J99" s="120">
        <f>J164</f>
        <v>0</v>
      </c>
      <c r="L99" s="117"/>
    </row>
    <row r="100" spans="1:31" s="10" customFormat="1" ht="19.899999999999999" customHeight="1" x14ac:dyDescent="0.2">
      <c r="B100" s="117"/>
      <c r="D100" s="118" t="s">
        <v>137</v>
      </c>
      <c r="E100" s="119"/>
      <c r="F100" s="119"/>
      <c r="G100" s="119"/>
      <c r="H100" s="119"/>
      <c r="I100" s="119"/>
      <c r="J100" s="120">
        <f>J175</f>
        <v>0</v>
      </c>
      <c r="L100" s="117"/>
    </row>
    <row r="101" spans="1:31" s="10" customFormat="1" ht="19.899999999999999" customHeight="1" x14ac:dyDescent="0.2">
      <c r="B101" s="117"/>
      <c r="D101" s="118" t="s">
        <v>138</v>
      </c>
      <c r="E101" s="119"/>
      <c r="F101" s="119"/>
      <c r="G101" s="119"/>
      <c r="H101" s="119"/>
      <c r="I101" s="119"/>
      <c r="J101" s="120">
        <f>J180</f>
        <v>0</v>
      </c>
      <c r="L101" s="117"/>
    </row>
    <row r="102" spans="1:31" s="2" customFormat="1" ht="21.75" customHeight="1" x14ac:dyDescent="0.2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6.95" customHeight="1" x14ac:dyDescent="0.2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31" s="2" customFormat="1" ht="6.95" customHeight="1" x14ac:dyDescent="0.2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24.95" customHeight="1" x14ac:dyDescent="0.2">
      <c r="A108" s="32"/>
      <c r="B108" s="33"/>
      <c r="C108" s="21" t="s">
        <v>139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 x14ac:dyDescent="0.2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 x14ac:dyDescent="0.2">
      <c r="A110" s="32"/>
      <c r="B110" s="33"/>
      <c r="C110" s="27" t="s">
        <v>17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 x14ac:dyDescent="0.2">
      <c r="A111" s="32"/>
      <c r="B111" s="33"/>
      <c r="C111" s="32"/>
      <c r="D111" s="32"/>
      <c r="E111" s="248" t="str">
        <f>E7</f>
        <v>Sanace skalního svahu u stadionů v Trutnově</v>
      </c>
      <c r="F111" s="249"/>
      <c r="G111" s="249"/>
      <c r="H111" s="249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127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13" t="str">
        <f>E9</f>
        <v>31 - III.etapa - neuznatelné náklady</v>
      </c>
      <c r="F113" s="250"/>
      <c r="G113" s="250"/>
      <c r="H113" s="25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21</v>
      </c>
      <c r="D115" s="32"/>
      <c r="E115" s="32"/>
      <c r="F115" s="25" t="str">
        <f>F12</f>
        <v>Trutnov</v>
      </c>
      <c r="G115" s="32"/>
      <c r="H115" s="32"/>
      <c r="I115" s="27" t="s">
        <v>23</v>
      </c>
      <c r="J115" s="55" t="str">
        <f>IF(J12="","",J12)</f>
        <v>11. 7. 2025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 x14ac:dyDescent="0.2">
      <c r="A117" s="32"/>
      <c r="B117" s="33"/>
      <c r="C117" s="27" t="s">
        <v>25</v>
      </c>
      <c r="D117" s="32"/>
      <c r="E117" s="32"/>
      <c r="F117" s="25" t="str">
        <f>E15</f>
        <v>Město Trutnov, Slovanské nám. 165, Trutnov</v>
      </c>
      <c r="G117" s="32"/>
      <c r="H117" s="32"/>
      <c r="I117" s="27" t="s">
        <v>31</v>
      </c>
      <c r="J117" s="30" t="str">
        <f>E21</f>
        <v>ing. Jan Chaloupský, U hřiště 639, Trutnov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 x14ac:dyDescent="0.2">
      <c r="A118" s="32"/>
      <c r="B118" s="33"/>
      <c r="C118" s="27" t="s">
        <v>29</v>
      </c>
      <c r="D118" s="32"/>
      <c r="E118" s="32"/>
      <c r="F118" s="25" t="str">
        <f>IF(E18="","",E18)</f>
        <v>Vyplň údaj</v>
      </c>
      <c r="G118" s="32"/>
      <c r="H118" s="32"/>
      <c r="I118" s="27" t="s">
        <v>34</v>
      </c>
      <c r="J118" s="30" t="str">
        <f>E24</f>
        <v>ing. V. Švehla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 x14ac:dyDescent="0.2">
      <c r="A120" s="121"/>
      <c r="B120" s="122"/>
      <c r="C120" s="123" t="s">
        <v>140</v>
      </c>
      <c r="D120" s="124" t="s">
        <v>62</v>
      </c>
      <c r="E120" s="124" t="s">
        <v>58</v>
      </c>
      <c r="F120" s="124" t="s">
        <v>59</v>
      </c>
      <c r="G120" s="124" t="s">
        <v>141</v>
      </c>
      <c r="H120" s="124" t="s">
        <v>142</v>
      </c>
      <c r="I120" s="124" t="s">
        <v>143</v>
      </c>
      <c r="J120" s="124" t="s">
        <v>131</v>
      </c>
      <c r="K120" s="125" t="s">
        <v>144</v>
      </c>
      <c r="L120" s="126"/>
      <c r="M120" s="62" t="s">
        <v>1</v>
      </c>
      <c r="N120" s="63" t="s">
        <v>41</v>
      </c>
      <c r="O120" s="63" t="s">
        <v>145</v>
      </c>
      <c r="P120" s="63" t="s">
        <v>146</v>
      </c>
      <c r="Q120" s="63" t="s">
        <v>147</v>
      </c>
      <c r="R120" s="63" t="s">
        <v>148</v>
      </c>
      <c r="S120" s="63" t="s">
        <v>149</v>
      </c>
      <c r="T120" s="64" t="s">
        <v>150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 x14ac:dyDescent="0.25">
      <c r="A121" s="32"/>
      <c r="B121" s="33"/>
      <c r="C121" s="69" t="s">
        <v>151</v>
      </c>
      <c r="D121" s="32"/>
      <c r="E121" s="32"/>
      <c r="F121" s="32"/>
      <c r="G121" s="32"/>
      <c r="H121" s="32"/>
      <c r="I121" s="32"/>
      <c r="J121" s="127">
        <f>BK121</f>
        <v>0</v>
      </c>
      <c r="K121" s="32"/>
      <c r="L121" s="33"/>
      <c r="M121" s="65"/>
      <c r="N121" s="56"/>
      <c r="O121" s="66"/>
      <c r="P121" s="128">
        <f>P122</f>
        <v>0</v>
      </c>
      <c r="Q121" s="66"/>
      <c r="R121" s="128">
        <f>R122</f>
        <v>9.9212499999999995E-2</v>
      </c>
      <c r="S121" s="66"/>
      <c r="T121" s="129">
        <f>T122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76</v>
      </c>
      <c r="AU121" s="17" t="s">
        <v>133</v>
      </c>
      <c r="BK121" s="130">
        <f>BK122</f>
        <v>0</v>
      </c>
    </row>
    <row r="122" spans="1:65" s="12" customFormat="1" ht="25.9" customHeight="1" x14ac:dyDescent="0.2">
      <c r="B122" s="131"/>
      <c r="D122" s="132" t="s">
        <v>76</v>
      </c>
      <c r="E122" s="133" t="s">
        <v>152</v>
      </c>
      <c r="F122" s="133" t="s">
        <v>153</v>
      </c>
      <c r="I122" s="134"/>
      <c r="J122" s="135">
        <f>BK122</f>
        <v>0</v>
      </c>
      <c r="L122" s="131"/>
      <c r="M122" s="136"/>
      <c r="N122" s="137"/>
      <c r="O122" s="137"/>
      <c r="P122" s="138">
        <f>P123+P164+P175+P180</f>
        <v>0</v>
      </c>
      <c r="Q122" s="137"/>
      <c r="R122" s="138">
        <f>R123+R164+R175+R180</f>
        <v>9.9212499999999995E-2</v>
      </c>
      <c r="S122" s="137"/>
      <c r="T122" s="139">
        <f>T123+T164+T175+T180</f>
        <v>0</v>
      </c>
      <c r="AR122" s="132" t="s">
        <v>8</v>
      </c>
      <c r="AT122" s="140" t="s">
        <v>76</v>
      </c>
      <c r="AU122" s="140" t="s">
        <v>77</v>
      </c>
      <c r="AY122" s="132" t="s">
        <v>154</v>
      </c>
      <c r="BK122" s="141">
        <f>BK123+BK164+BK175+BK180</f>
        <v>0</v>
      </c>
    </row>
    <row r="123" spans="1:65" s="12" customFormat="1" ht="22.9" customHeight="1" x14ac:dyDescent="0.2">
      <c r="B123" s="131"/>
      <c r="D123" s="132" t="s">
        <v>76</v>
      </c>
      <c r="E123" s="142" t="s">
        <v>8</v>
      </c>
      <c r="F123" s="142" t="s">
        <v>155</v>
      </c>
      <c r="I123" s="134"/>
      <c r="J123" s="143">
        <f>BK123</f>
        <v>0</v>
      </c>
      <c r="L123" s="131"/>
      <c r="M123" s="136"/>
      <c r="N123" s="137"/>
      <c r="O123" s="137"/>
      <c r="P123" s="138">
        <f>SUM(P124:P163)</f>
        <v>0</v>
      </c>
      <c r="Q123" s="137"/>
      <c r="R123" s="138">
        <f>SUM(R124:R163)</f>
        <v>3.375E-3</v>
      </c>
      <c r="S123" s="137"/>
      <c r="T123" s="139">
        <f>SUM(T124:T163)</f>
        <v>0</v>
      </c>
      <c r="AR123" s="132" t="s">
        <v>8</v>
      </c>
      <c r="AT123" s="140" t="s">
        <v>76</v>
      </c>
      <c r="AU123" s="140" t="s">
        <v>8</v>
      </c>
      <c r="AY123" s="132" t="s">
        <v>154</v>
      </c>
      <c r="BK123" s="141">
        <f>SUM(BK124:BK163)</f>
        <v>0</v>
      </c>
    </row>
    <row r="124" spans="1:65" s="2" customFormat="1" ht="24.2" customHeight="1" x14ac:dyDescent="0.2">
      <c r="A124" s="32"/>
      <c r="B124" s="144"/>
      <c r="C124" s="145" t="s">
        <v>303</v>
      </c>
      <c r="D124" s="145" t="s">
        <v>157</v>
      </c>
      <c r="E124" s="146" t="s">
        <v>158</v>
      </c>
      <c r="F124" s="147" t="s">
        <v>159</v>
      </c>
      <c r="G124" s="148" t="s">
        <v>160</v>
      </c>
      <c r="H124" s="149">
        <v>25</v>
      </c>
      <c r="I124" s="150"/>
      <c r="J124" s="151">
        <f>ROUND(I124*H124,0)</f>
        <v>0</v>
      </c>
      <c r="K124" s="147" t="s">
        <v>161</v>
      </c>
      <c r="L124" s="33"/>
      <c r="M124" s="152" t="s">
        <v>1</v>
      </c>
      <c r="N124" s="153" t="s">
        <v>42</v>
      </c>
      <c r="O124" s="58"/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6" t="s">
        <v>162</v>
      </c>
      <c r="AT124" s="156" t="s">
        <v>157</v>
      </c>
      <c r="AU124" s="156" t="s">
        <v>86</v>
      </c>
      <c r="AY124" s="17" t="s">
        <v>154</v>
      </c>
      <c r="BE124" s="157">
        <f>IF(N124="základní",J124,0)</f>
        <v>0</v>
      </c>
      <c r="BF124" s="157">
        <f>IF(N124="snížená",J124,0)</f>
        <v>0</v>
      </c>
      <c r="BG124" s="157">
        <f>IF(N124="zákl. přenesená",J124,0)</f>
        <v>0</v>
      </c>
      <c r="BH124" s="157">
        <f>IF(N124="sníž. přenesená",J124,0)</f>
        <v>0</v>
      </c>
      <c r="BI124" s="157">
        <f>IF(N124="nulová",J124,0)</f>
        <v>0</v>
      </c>
      <c r="BJ124" s="17" t="s">
        <v>8</v>
      </c>
      <c r="BK124" s="157">
        <f>ROUND(I124*H124,0)</f>
        <v>0</v>
      </c>
      <c r="BL124" s="17" t="s">
        <v>162</v>
      </c>
      <c r="BM124" s="156" t="s">
        <v>163</v>
      </c>
    </row>
    <row r="125" spans="1:65" s="13" customFormat="1" ht="11.25" x14ac:dyDescent="0.2">
      <c r="B125" s="158"/>
      <c r="D125" s="159" t="s">
        <v>164</v>
      </c>
      <c r="E125" s="160" t="s">
        <v>1</v>
      </c>
      <c r="F125" s="161" t="s">
        <v>831</v>
      </c>
      <c r="H125" s="162">
        <v>25</v>
      </c>
      <c r="I125" s="163"/>
      <c r="L125" s="158"/>
      <c r="M125" s="164"/>
      <c r="N125" s="165"/>
      <c r="O125" s="165"/>
      <c r="P125" s="165"/>
      <c r="Q125" s="165"/>
      <c r="R125" s="165"/>
      <c r="S125" s="165"/>
      <c r="T125" s="166"/>
      <c r="AT125" s="160" t="s">
        <v>164</v>
      </c>
      <c r="AU125" s="160" t="s">
        <v>86</v>
      </c>
      <c r="AV125" s="13" t="s">
        <v>86</v>
      </c>
      <c r="AW125" s="13" t="s">
        <v>33</v>
      </c>
      <c r="AX125" s="13" t="s">
        <v>77</v>
      </c>
      <c r="AY125" s="160" t="s">
        <v>154</v>
      </c>
    </row>
    <row r="126" spans="1:65" s="14" customFormat="1" ht="11.25" x14ac:dyDescent="0.2">
      <c r="B126" s="167"/>
      <c r="D126" s="159" t="s">
        <v>164</v>
      </c>
      <c r="E126" s="168" t="s">
        <v>118</v>
      </c>
      <c r="F126" s="169" t="s">
        <v>166</v>
      </c>
      <c r="H126" s="170">
        <v>25</v>
      </c>
      <c r="I126" s="171"/>
      <c r="L126" s="167"/>
      <c r="M126" s="172"/>
      <c r="N126" s="173"/>
      <c r="O126" s="173"/>
      <c r="P126" s="173"/>
      <c r="Q126" s="173"/>
      <c r="R126" s="173"/>
      <c r="S126" s="173"/>
      <c r="T126" s="174"/>
      <c r="AT126" s="168" t="s">
        <v>164</v>
      </c>
      <c r="AU126" s="168" t="s">
        <v>86</v>
      </c>
      <c r="AV126" s="14" t="s">
        <v>167</v>
      </c>
      <c r="AW126" s="14" t="s">
        <v>33</v>
      </c>
      <c r="AX126" s="14" t="s">
        <v>8</v>
      </c>
      <c r="AY126" s="168" t="s">
        <v>154</v>
      </c>
    </row>
    <row r="127" spans="1:65" s="2" customFormat="1" ht="33" customHeight="1" x14ac:dyDescent="0.2">
      <c r="A127" s="32"/>
      <c r="B127" s="144"/>
      <c r="C127" s="145" t="s">
        <v>310</v>
      </c>
      <c r="D127" s="145" t="s">
        <v>157</v>
      </c>
      <c r="E127" s="146" t="s">
        <v>169</v>
      </c>
      <c r="F127" s="147" t="s">
        <v>170</v>
      </c>
      <c r="G127" s="148" t="s">
        <v>160</v>
      </c>
      <c r="H127" s="149">
        <v>51.25</v>
      </c>
      <c r="I127" s="150"/>
      <c r="J127" s="151">
        <f>ROUND(I127*H127,0)</f>
        <v>0</v>
      </c>
      <c r="K127" s="147" t="s">
        <v>161</v>
      </c>
      <c r="L127" s="33"/>
      <c r="M127" s="152" t="s">
        <v>1</v>
      </c>
      <c r="N127" s="153" t="s">
        <v>42</v>
      </c>
      <c r="O127" s="58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6" t="s">
        <v>162</v>
      </c>
      <c r="AT127" s="156" t="s">
        <v>157</v>
      </c>
      <c r="AU127" s="156" t="s">
        <v>86</v>
      </c>
      <c r="AY127" s="17" t="s">
        <v>154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7" t="s">
        <v>8</v>
      </c>
      <c r="BK127" s="157">
        <f>ROUND(I127*H127,0)</f>
        <v>0</v>
      </c>
      <c r="BL127" s="17" t="s">
        <v>162</v>
      </c>
      <c r="BM127" s="156" t="s">
        <v>171</v>
      </c>
    </row>
    <row r="128" spans="1:65" s="13" customFormat="1" ht="22.5" x14ac:dyDescent="0.2">
      <c r="B128" s="158"/>
      <c r="D128" s="159" t="s">
        <v>164</v>
      </c>
      <c r="E128" s="160" t="s">
        <v>1</v>
      </c>
      <c r="F128" s="161" t="s">
        <v>832</v>
      </c>
      <c r="H128" s="162">
        <v>51.25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164</v>
      </c>
      <c r="AU128" s="160" t="s">
        <v>86</v>
      </c>
      <c r="AV128" s="13" t="s">
        <v>86</v>
      </c>
      <c r="AW128" s="13" t="s">
        <v>33</v>
      </c>
      <c r="AX128" s="13" t="s">
        <v>77</v>
      </c>
      <c r="AY128" s="160" t="s">
        <v>154</v>
      </c>
    </row>
    <row r="129" spans="1:65" s="14" customFormat="1" ht="11.25" x14ac:dyDescent="0.2">
      <c r="B129" s="167"/>
      <c r="D129" s="159" t="s">
        <v>164</v>
      </c>
      <c r="E129" s="168" t="s">
        <v>121</v>
      </c>
      <c r="F129" s="169" t="s">
        <v>166</v>
      </c>
      <c r="H129" s="170">
        <v>51.25</v>
      </c>
      <c r="I129" s="171"/>
      <c r="L129" s="167"/>
      <c r="M129" s="172"/>
      <c r="N129" s="173"/>
      <c r="O129" s="173"/>
      <c r="P129" s="173"/>
      <c r="Q129" s="173"/>
      <c r="R129" s="173"/>
      <c r="S129" s="173"/>
      <c r="T129" s="174"/>
      <c r="AT129" s="168" t="s">
        <v>164</v>
      </c>
      <c r="AU129" s="168" t="s">
        <v>86</v>
      </c>
      <c r="AV129" s="14" t="s">
        <v>167</v>
      </c>
      <c r="AW129" s="14" t="s">
        <v>33</v>
      </c>
      <c r="AX129" s="14" t="s">
        <v>8</v>
      </c>
      <c r="AY129" s="168" t="s">
        <v>154</v>
      </c>
    </row>
    <row r="130" spans="1:65" s="2" customFormat="1" ht="33" customHeight="1" x14ac:dyDescent="0.2">
      <c r="A130" s="32"/>
      <c r="B130" s="144"/>
      <c r="C130" s="145" t="s">
        <v>320</v>
      </c>
      <c r="D130" s="145" t="s">
        <v>157</v>
      </c>
      <c r="E130" s="146" t="s">
        <v>173</v>
      </c>
      <c r="F130" s="147" t="s">
        <v>174</v>
      </c>
      <c r="G130" s="148" t="s">
        <v>160</v>
      </c>
      <c r="H130" s="149">
        <v>51.25</v>
      </c>
      <c r="I130" s="150"/>
      <c r="J130" s="151">
        <f>ROUND(I130*H130,0)</f>
        <v>0</v>
      </c>
      <c r="K130" s="147" t="s">
        <v>161</v>
      </c>
      <c r="L130" s="33"/>
      <c r="M130" s="152" t="s">
        <v>1</v>
      </c>
      <c r="N130" s="153" t="s">
        <v>42</v>
      </c>
      <c r="O130" s="58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6" t="s">
        <v>162</v>
      </c>
      <c r="AT130" s="156" t="s">
        <v>157</v>
      </c>
      <c r="AU130" s="156" t="s">
        <v>86</v>
      </c>
      <c r="AY130" s="17" t="s">
        <v>154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7" t="s">
        <v>8</v>
      </c>
      <c r="BK130" s="157">
        <f>ROUND(I130*H130,0)</f>
        <v>0</v>
      </c>
      <c r="BL130" s="17" t="s">
        <v>162</v>
      </c>
      <c r="BM130" s="156" t="s">
        <v>175</v>
      </c>
    </row>
    <row r="131" spans="1:65" s="13" customFormat="1" ht="22.5" x14ac:dyDescent="0.2">
      <c r="B131" s="158"/>
      <c r="D131" s="159" t="s">
        <v>164</v>
      </c>
      <c r="E131" s="160" t="s">
        <v>1</v>
      </c>
      <c r="F131" s="161" t="s">
        <v>832</v>
      </c>
      <c r="H131" s="162">
        <v>51.25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164</v>
      </c>
      <c r="AU131" s="160" t="s">
        <v>86</v>
      </c>
      <c r="AV131" s="13" t="s">
        <v>86</v>
      </c>
      <c r="AW131" s="13" t="s">
        <v>33</v>
      </c>
      <c r="AX131" s="13" t="s">
        <v>77</v>
      </c>
      <c r="AY131" s="160" t="s">
        <v>154</v>
      </c>
    </row>
    <row r="132" spans="1:65" s="14" customFormat="1" ht="11.25" x14ac:dyDescent="0.2">
      <c r="B132" s="167"/>
      <c r="D132" s="159" t="s">
        <v>164</v>
      </c>
      <c r="E132" s="168" t="s">
        <v>125</v>
      </c>
      <c r="F132" s="169" t="s">
        <v>166</v>
      </c>
      <c r="H132" s="170">
        <v>51.25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164</v>
      </c>
      <c r="AU132" s="168" t="s">
        <v>86</v>
      </c>
      <c r="AV132" s="14" t="s">
        <v>167</v>
      </c>
      <c r="AW132" s="14" t="s">
        <v>33</v>
      </c>
      <c r="AX132" s="14" t="s">
        <v>8</v>
      </c>
      <c r="AY132" s="168" t="s">
        <v>154</v>
      </c>
    </row>
    <row r="133" spans="1:65" s="2" customFormat="1" ht="37.9" customHeight="1" x14ac:dyDescent="0.2">
      <c r="A133" s="32"/>
      <c r="B133" s="144"/>
      <c r="C133" s="145" t="s">
        <v>181</v>
      </c>
      <c r="D133" s="145" t="s">
        <v>157</v>
      </c>
      <c r="E133" s="146" t="s">
        <v>178</v>
      </c>
      <c r="F133" s="147" t="s">
        <v>179</v>
      </c>
      <c r="G133" s="148" t="s">
        <v>160</v>
      </c>
      <c r="H133" s="149">
        <v>25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162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162</v>
      </c>
      <c r="BM133" s="156" t="s">
        <v>180</v>
      </c>
    </row>
    <row r="134" spans="1:65" s="13" customFormat="1" ht="11.25" x14ac:dyDescent="0.2">
      <c r="B134" s="158"/>
      <c r="D134" s="159" t="s">
        <v>164</v>
      </c>
      <c r="E134" s="160" t="s">
        <v>1</v>
      </c>
      <c r="F134" s="161" t="s">
        <v>118</v>
      </c>
      <c r="H134" s="162">
        <v>25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164</v>
      </c>
      <c r="AU134" s="160" t="s">
        <v>86</v>
      </c>
      <c r="AV134" s="13" t="s">
        <v>86</v>
      </c>
      <c r="AW134" s="13" t="s">
        <v>33</v>
      </c>
      <c r="AX134" s="13" t="s">
        <v>77</v>
      </c>
      <c r="AY134" s="160" t="s">
        <v>154</v>
      </c>
    </row>
    <row r="135" spans="1:65" s="14" customFormat="1" ht="11.25" x14ac:dyDescent="0.2">
      <c r="B135" s="167"/>
      <c r="D135" s="159" t="s">
        <v>164</v>
      </c>
      <c r="E135" s="168" t="s">
        <v>1</v>
      </c>
      <c r="F135" s="169" t="s">
        <v>166</v>
      </c>
      <c r="H135" s="170">
        <v>25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8" t="s">
        <v>164</v>
      </c>
      <c r="AU135" s="168" t="s">
        <v>86</v>
      </c>
      <c r="AV135" s="14" t="s">
        <v>167</v>
      </c>
      <c r="AW135" s="14" t="s">
        <v>33</v>
      </c>
      <c r="AX135" s="14" t="s">
        <v>8</v>
      </c>
      <c r="AY135" s="168" t="s">
        <v>154</v>
      </c>
    </row>
    <row r="136" spans="1:65" s="2" customFormat="1" ht="37.9" customHeight="1" x14ac:dyDescent="0.2">
      <c r="A136" s="32"/>
      <c r="B136" s="144"/>
      <c r="C136" s="145" t="s">
        <v>462</v>
      </c>
      <c r="D136" s="145" t="s">
        <v>157</v>
      </c>
      <c r="E136" s="146" t="s">
        <v>182</v>
      </c>
      <c r="F136" s="147" t="s">
        <v>183</v>
      </c>
      <c r="G136" s="148" t="s">
        <v>160</v>
      </c>
      <c r="H136" s="149">
        <v>25</v>
      </c>
      <c r="I136" s="150"/>
      <c r="J136" s="151">
        <f>ROUND(I136*H136,0)</f>
        <v>0</v>
      </c>
      <c r="K136" s="147" t="s">
        <v>161</v>
      </c>
      <c r="L136" s="33"/>
      <c r="M136" s="152" t="s">
        <v>1</v>
      </c>
      <c r="N136" s="153" t="s">
        <v>42</v>
      </c>
      <c r="O136" s="58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6" t="s">
        <v>162</v>
      </c>
      <c r="AT136" s="156" t="s">
        <v>157</v>
      </c>
      <c r="AU136" s="156" t="s">
        <v>86</v>
      </c>
      <c r="AY136" s="17" t="s">
        <v>154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7" t="s">
        <v>8</v>
      </c>
      <c r="BK136" s="157">
        <f>ROUND(I136*H136,0)</f>
        <v>0</v>
      </c>
      <c r="BL136" s="17" t="s">
        <v>162</v>
      </c>
      <c r="BM136" s="156" t="s">
        <v>184</v>
      </c>
    </row>
    <row r="137" spans="1:65" s="13" customFormat="1" ht="11.25" x14ac:dyDescent="0.2">
      <c r="B137" s="158"/>
      <c r="D137" s="159" t="s">
        <v>164</v>
      </c>
      <c r="E137" s="160" t="s">
        <v>1</v>
      </c>
      <c r="F137" s="161" t="s">
        <v>118</v>
      </c>
      <c r="H137" s="162">
        <v>25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164</v>
      </c>
      <c r="AU137" s="160" t="s">
        <v>86</v>
      </c>
      <c r="AV137" s="13" t="s">
        <v>86</v>
      </c>
      <c r="AW137" s="13" t="s">
        <v>33</v>
      </c>
      <c r="AX137" s="13" t="s">
        <v>77</v>
      </c>
      <c r="AY137" s="160" t="s">
        <v>154</v>
      </c>
    </row>
    <row r="138" spans="1:65" s="14" customFormat="1" ht="11.25" x14ac:dyDescent="0.2">
      <c r="B138" s="167"/>
      <c r="D138" s="159" t="s">
        <v>164</v>
      </c>
      <c r="E138" s="168" t="s">
        <v>1</v>
      </c>
      <c r="F138" s="169" t="s">
        <v>166</v>
      </c>
      <c r="H138" s="170">
        <v>25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8" t="s">
        <v>164</v>
      </c>
      <c r="AU138" s="168" t="s">
        <v>86</v>
      </c>
      <c r="AV138" s="14" t="s">
        <v>167</v>
      </c>
      <c r="AW138" s="14" t="s">
        <v>33</v>
      </c>
      <c r="AX138" s="14" t="s">
        <v>8</v>
      </c>
      <c r="AY138" s="168" t="s">
        <v>154</v>
      </c>
    </row>
    <row r="139" spans="1:65" s="2" customFormat="1" ht="37.9" customHeight="1" x14ac:dyDescent="0.2">
      <c r="A139" s="32"/>
      <c r="B139" s="144"/>
      <c r="C139" s="145" t="s">
        <v>189</v>
      </c>
      <c r="D139" s="145" t="s">
        <v>157</v>
      </c>
      <c r="E139" s="146" t="s">
        <v>186</v>
      </c>
      <c r="F139" s="147" t="s">
        <v>187</v>
      </c>
      <c r="G139" s="148" t="s">
        <v>160</v>
      </c>
      <c r="H139" s="149">
        <v>127.5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162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162</v>
      </c>
      <c r="BM139" s="156" t="s">
        <v>188</v>
      </c>
    </row>
    <row r="140" spans="1:65" s="13" customFormat="1" ht="11.25" x14ac:dyDescent="0.2">
      <c r="B140" s="158"/>
      <c r="D140" s="159" t="s">
        <v>164</v>
      </c>
      <c r="E140" s="160" t="s">
        <v>1</v>
      </c>
      <c r="F140" s="161" t="s">
        <v>118</v>
      </c>
      <c r="H140" s="162">
        <v>25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164</v>
      </c>
      <c r="AU140" s="160" t="s">
        <v>86</v>
      </c>
      <c r="AV140" s="13" t="s">
        <v>86</v>
      </c>
      <c r="AW140" s="13" t="s">
        <v>33</v>
      </c>
      <c r="AX140" s="13" t="s">
        <v>77</v>
      </c>
      <c r="AY140" s="160" t="s">
        <v>154</v>
      </c>
    </row>
    <row r="141" spans="1:65" s="13" customFormat="1" ht="11.25" x14ac:dyDescent="0.2">
      <c r="B141" s="158"/>
      <c r="D141" s="159" t="s">
        <v>164</v>
      </c>
      <c r="E141" s="160" t="s">
        <v>1</v>
      </c>
      <c r="F141" s="161" t="s">
        <v>121</v>
      </c>
      <c r="H141" s="162">
        <v>51.25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164</v>
      </c>
      <c r="AU141" s="160" t="s">
        <v>86</v>
      </c>
      <c r="AV141" s="13" t="s">
        <v>86</v>
      </c>
      <c r="AW141" s="13" t="s">
        <v>33</v>
      </c>
      <c r="AX141" s="13" t="s">
        <v>77</v>
      </c>
      <c r="AY141" s="160" t="s">
        <v>154</v>
      </c>
    </row>
    <row r="142" spans="1:65" s="13" customFormat="1" ht="11.25" x14ac:dyDescent="0.2">
      <c r="B142" s="158"/>
      <c r="D142" s="159" t="s">
        <v>164</v>
      </c>
      <c r="E142" s="160" t="s">
        <v>1</v>
      </c>
      <c r="F142" s="161" t="s">
        <v>125</v>
      </c>
      <c r="H142" s="162">
        <v>51.25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164</v>
      </c>
      <c r="AU142" s="160" t="s">
        <v>86</v>
      </c>
      <c r="AV142" s="13" t="s">
        <v>86</v>
      </c>
      <c r="AW142" s="13" t="s">
        <v>33</v>
      </c>
      <c r="AX142" s="13" t="s">
        <v>77</v>
      </c>
      <c r="AY142" s="160" t="s">
        <v>154</v>
      </c>
    </row>
    <row r="143" spans="1:65" s="14" customFormat="1" ht="11.25" x14ac:dyDescent="0.2">
      <c r="B143" s="167"/>
      <c r="D143" s="159" t="s">
        <v>164</v>
      </c>
      <c r="E143" s="168" t="s">
        <v>1</v>
      </c>
      <c r="F143" s="169" t="s">
        <v>166</v>
      </c>
      <c r="H143" s="170">
        <v>127.5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164</v>
      </c>
      <c r="AU143" s="168" t="s">
        <v>86</v>
      </c>
      <c r="AV143" s="14" t="s">
        <v>167</v>
      </c>
      <c r="AW143" s="14" t="s">
        <v>33</v>
      </c>
      <c r="AX143" s="14" t="s">
        <v>8</v>
      </c>
      <c r="AY143" s="168" t="s">
        <v>154</v>
      </c>
    </row>
    <row r="144" spans="1:65" s="2" customFormat="1" ht="33" customHeight="1" x14ac:dyDescent="0.2">
      <c r="A144" s="32"/>
      <c r="B144" s="144"/>
      <c r="C144" s="145" t="s">
        <v>197</v>
      </c>
      <c r="D144" s="145" t="s">
        <v>157</v>
      </c>
      <c r="E144" s="146" t="s">
        <v>190</v>
      </c>
      <c r="F144" s="147" t="s">
        <v>191</v>
      </c>
      <c r="G144" s="148" t="s">
        <v>192</v>
      </c>
      <c r="H144" s="149">
        <v>229.5</v>
      </c>
      <c r="I144" s="150"/>
      <c r="J144" s="151">
        <f>ROUND(I144*H144,0)</f>
        <v>0</v>
      </c>
      <c r="K144" s="147" t="s">
        <v>161</v>
      </c>
      <c r="L144" s="33"/>
      <c r="M144" s="152" t="s">
        <v>1</v>
      </c>
      <c r="N144" s="153" t="s">
        <v>42</v>
      </c>
      <c r="O144" s="58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6" t="s">
        <v>162</v>
      </c>
      <c r="AT144" s="156" t="s">
        <v>157</v>
      </c>
      <c r="AU144" s="156" t="s">
        <v>86</v>
      </c>
      <c r="AY144" s="17" t="s">
        <v>154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7" t="s">
        <v>8</v>
      </c>
      <c r="BK144" s="157">
        <f>ROUND(I144*H144,0)</f>
        <v>0</v>
      </c>
      <c r="BL144" s="17" t="s">
        <v>162</v>
      </c>
      <c r="BM144" s="156" t="s">
        <v>193</v>
      </c>
    </row>
    <row r="145" spans="1:65" s="13" customFormat="1" ht="11.25" x14ac:dyDescent="0.2">
      <c r="B145" s="158"/>
      <c r="D145" s="159" t="s">
        <v>164</v>
      </c>
      <c r="E145" s="160" t="s">
        <v>1</v>
      </c>
      <c r="F145" s="161" t="s">
        <v>194</v>
      </c>
      <c r="H145" s="162">
        <v>45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164</v>
      </c>
      <c r="AU145" s="160" t="s">
        <v>86</v>
      </c>
      <c r="AV145" s="13" t="s">
        <v>86</v>
      </c>
      <c r="AW145" s="13" t="s">
        <v>33</v>
      </c>
      <c r="AX145" s="13" t="s">
        <v>77</v>
      </c>
      <c r="AY145" s="160" t="s">
        <v>154</v>
      </c>
    </row>
    <row r="146" spans="1:65" s="13" customFormat="1" ht="11.25" x14ac:dyDescent="0.2">
      <c r="B146" s="158"/>
      <c r="D146" s="159" t="s">
        <v>164</v>
      </c>
      <c r="E146" s="160" t="s">
        <v>1</v>
      </c>
      <c r="F146" s="161" t="s">
        <v>195</v>
      </c>
      <c r="H146" s="162">
        <v>92.25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164</v>
      </c>
      <c r="AU146" s="160" t="s">
        <v>86</v>
      </c>
      <c r="AV146" s="13" t="s">
        <v>86</v>
      </c>
      <c r="AW146" s="13" t="s">
        <v>33</v>
      </c>
      <c r="AX146" s="13" t="s">
        <v>77</v>
      </c>
      <c r="AY146" s="160" t="s">
        <v>154</v>
      </c>
    </row>
    <row r="147" spans="1:65" s="13" customFormat="1" ht="11.25" x14ac:dyDescent="0.2">
      <c r="B147" s="158"/>
      <c r="D147" s="159" t="s">
        <v>164</v>
      </c>
      <c r="E147" s="160" t="s">
        <v>1</v>
      </c>
      <c r="F147" s="161" t="s">
        <v>196</v>
      </c>
      <c r="H147" s="162">
        <v>92.25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164</v>
      </c>
      <c r="AU147" s="160" t="s">
        <v>86</v>
      </c>
      <c r="AV147" s="13" t="s">
        <v>86</v>
      </c>
      <c r="AW147" s="13" t="s">
        <v>33</v>
      </c>
      <c r="AX147" s="13" t="s">
        <v>77</v>
      </c>
      <c r="AY147" s="160" t="s">
        <v>154</v>
      </c>
    </row>
    <row r="148" spans="1:65" s="14" customFormat="1" ht="11.25" x14ac:dyDescent="0.2">
      <c r="B148" s="167"/>
      <c r="D148" s="159" t="s">
        <v>164</v>
      </c>
      <c r="E148" s="168" t="s">
        <v>1</v>
      </c>
      <c r="F148" s="169" t="s">
        <v>166</v>
      </c>
      <c r="H148" s="170">
        <v>229.5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164</v>
      </c>
      <c r="AU148" s="168" t="s">
        <v>86</v>
      </c>
      <c r="AV148" s="14" t="s">
        <v>167</v>
      </c>
      <c r="AW148" s="14" t="s">
        <v>33</v>
      </c>
      <c r="AX148" s="14" t="s">
        <v>8</v>
      </c>
      <c r="AY148" s="168" t="s">
        <v>154</v>
      </c>
    </row>
    <row r="149" spans="1:65" s="2" customFormat="1" ht="24.2" customHeight="1" x14ac:dyDescent="0.2">
      <c r="A149" s="32"/>
      <c r="B149" s="144"/>
      <c r="C149" s="145" t="s">
        <v>203</v>
      </c>
      <c r="D149" s="145" t="s">
        <v>157</v>
      </c>
      <c r="E149" s="146" t="s">
        <v>198</v>
      </c>
      <c r="F149" s="147" t="s">
        <v>199</v>
      </c>
      <c r="G149" s="148" t="s">
        <v>200</v>
      </c>
      <c r="H149" s="149">
        <v>135</v>
      </c>
      <c r="I149" s="150"/>
      <c r="J149" s="151">
        <f>ROUND(I149*H149,0)</f>
        <v>0</v>
      </c>
      <c r="K149" s="147" t="s">
        <v>161</v>
      </c>
      <c r="L149" s="33"/>
      <c r="M149" s="152" t="s">
        <v>1</v>
      </c>
      <c r="N149" s="153" t="s">
        <v>42</v>
      </c>
      <c r="O149" s="58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6" t="s">
        <v>162</v>
      </c>
      <c r="AT149" s="156" t="s">
        <v>157</v>
      </c>
      <c r="AU149" s="156" t="s">
        <v>86</v>
      </c>
      <c r="AY149" s="17" t="s">
        <v>154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7" t="s">
        <v>8</v>
      </c>
      <c r="BK149" s="157">
        <f>ROUND(I149*H149,0)</f>
        <v>0</v>
      </c>
      <c r="BL149" s="17" t="s">
        <v>162</v>
      </c>
      <c r="BM149" s="156" t="s">
        <v>201</v>
      </c>
    </row>
    <row r="150" spans="1:65" s="13" customFormat="1" ht="11.25" x14ac:dyDescent="0.2">
      <c r="B150" s="158"/>
      <c r="D150" s="159" t="s">
        <v>164</v>
      </c>
      <c r="E150" s="160" t="s">
        <v>1</v>
      </c>
      <c r="F150" s="161" t="s">
        <v>833</v>
      </c>
      <c r="H150" s="162">
        <v>135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164</v>
      </c>
      <c r="AU150" s="160" t="s">
        <v>86</v>
      </c>
      <c r="AV150" s="13" t="s">
        <v>86</v>
      </c>
      <c r="AW150" s="13" t="s">
        <v>33</v>
      </c>
      <c r="AX150" s="13" t="s">
        <v>8</v>
      </c>
      <c r="AY150" s="160" t="s">
        <v>154</v>
      </c>
    </row>
    <row r="151" spans="1:65" s="2" customFormat="1" ht="16.5" customHeight="1" x14ac:dyDescent="0.2">
      <c r="A151" s="32"/>
      <c r="B151" s="144"/>
      <c r="C151" s="175" t="s">
        <v>507</v>
      </c>
      <c r="D151" s="175" t="s">
        <v>204</v>
      </c>
      <c r="E151" s="176" t="s">
        <v>205</v>
      </c>
      <c r="F151" s="177" t="s">
        <v>206</v>
      </c>
      <c r="G151" s="178" t="s">
        <v>207</v>
      </c>
      <c r="H151" s="179">
        <v>3.375</v>
      </c>
      <c r="I151" s="180"/>
      <c r="J151" s="181">
        <f>ROUND(I151*H151,0)</f>
        <v>0</v>
      </c>
      <c r="K151" s="177" t="s">
        <v>161</v>
      </c>
      <c r="L151" s="182"/>
      <c r="M151" s="183" t="s">
        <v>1</v>
      </c>
      <c r="N151" s="184" t="s">
        <v>42</v>
      </c>
      <c r="O151" s="58"/>
      <c r="P151" s="154">
        <f>O151*H151</f>
        <v>0</v>
      </c>
      <c r="Q151" s="154">
        <v>1E-3</v>
      </c>
      <c r="R151" s="154">
        <f>Q151*H151</f>
        <v>3.375E-3</v>
      </c>
      <c r="S151" s="154">
        <v>0</v>
      </c>
      <c r="T151" s="155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6" t="s">
        <v>208</v>
      </c>
      <c r="AT151" s="156" t="s">
        <v>204</v>
      </c>
      <c r="AU151" s="156" t="s">
        <v>86</v>
      </c>
      <c r="AY151" s="17" t="s">
        <v>154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7" t="s">
        <v>8</v>
      </c>
      <c r="BK151" s="157">
        <f>ROUND(I151*H151,0)</f>
        <v>0</v>
      </c>
      <c r="BL151" s="17" t="s">
        <v>162</v>
      </c>
      <c r="BM151" s="156" t="s">
        <v>209</v>
      </c>
    </row>
    <row r="152" spans="1:65" s="13" customFormat="1" ht="11.25" x14ac:dyDescent="0.2">
      <c r="B152" s="158"/>
      <c r="D152" s="159" t="s">
        <v>164</v>
      </c>
      <c r="E152" s="160" t="s">
        <v>1</v>
      </c>
      <c r="F152" s="161" t="s">
        <v>834</v>
      </c>
      <c r="H152" s="162">
        <v>3.375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164</v>
      </c>
      <c r="AU152" s="160" t="s">
        <v>86</v>
      </c>
      <c r="AV152" s="13" t="s">
        <v>86</v>
      </c>
      <c r="AW152" s="13" t="s">
        <v>33</v>
      </c>
      <c r="AX152" s="13" t="s">
        <v>8</v>
      </c>
      <c r="AY152" s="160" t="s">
        <v>154</v>
      </c>
    </row>
    <row r="153" spans="1:65" s="2" customFormat="1" ht="24.2" customHeight="1" x14ac:dyDescent="0.2">
      <c r="A153" s="32"/>
      <c r="B153" s="144"/>
      <c r="C153" s="145" t="s">
        <v>216</v>
      </c>
      <c r="D153" s="145" t="s">
        <v>157</v>
      </c>
      <c r="E153" s="146" t="s">
        <v>212</v>
      </c>
      <c r="F153" s="147" t="s">
        <v>213</v>
      </c>
      <c r="G153" s="148" t="s">
        <v>200</v>
      </c>
      <c r="H153" s="149">
        <v>205</v>
      </c>
      <c r="I153" s="150"/>
      <c r="J153" s="151">
        <f>ROUND(I153*H153,0)</f>
        <v>0</v>
      </c>
      <c r="K153" s="147" t="s">
        <v>161</v>
      </c>
      <c r="L153" s="33"/>
      <c r="M153" s="152" t="s">
        <v>1</v>
      </c>
      <c r="N153" s="153" t="s">
        <v>42</v>
      </c>
      <c r="O153" s="58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6" t="s">
        <v>162</v>
      </c>
      <c r="AT153" s="156" t="s">
        <v>157</v>
      </c>
      <c r="AU153" s="156" t="s">
        <v>86</v>
      </c>
      <c r="AY153" s="17" t="s">
        <v>154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7" t="s">
        <v>8</v>
      </c>
      <c r="BK153" s="157">
        <f>ROUND(I153*H153,0)</f>
        <v>0</v>
      </c>
      <c r="BL153" s="17" t="s">
        <v>162</v>
      </c>
      <c r="BM153" s="156" t="s">
        <v>214</v>
      </c>
    </row>
    <row r="154" spans="1:65" s="13" customFormat="1" ht="11.25" x14ac:dyDescent="0.2">
      <c r="B154" s="158"/>
      <c r="D154" s="159" t="s">
        <v>164</v>
      </c>
      <c r="E154" s="160" t="s">
        <v>1</v>
      </c>
      <c r="F154" s="161" t="s">
        <v>835</v>
      </c>
      <c r="H154" s="162">
        <v>55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164</v>
      </c>
      <c r="AU154" s="160" t="s">
        <v>86</v>
      </c>
      <c r="AV154" s="13" t="s">
        <v>86</v>
      </c>
      <c r="AW154" s="13" t="s">
        <v>33</v>
      </c>
      <c r="AX154" s="13" t="s">
        <v>77</v>
      </c>
      <c r="AY154" s="160" t="s">
        <v>154</v>
      </c>
    </row>
    <row r="155" spans="1:65" s="13" customFormat="1" ht="11.25" x14ac:dyDescent="0.2">
      <c r="B155" s="158"/>
      <c r="D155" s="159" t="s">
        <v>164</v>
      </c>
      <c r="E155" s="160" t="s">
        <v>1</v>
      </c>
      <c r="F155" s="161" t="s">
        <v>836</v>
      </c>
      <c r="H155" s="162">
        <v>150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164</v>
      </c>
      <c r="AU155" s="160" t="s">
        <v>86</v>
      </c>
      <c r="AV155" s="13" t="s">
        <v>86</v>
      </c>
      <c r="AW155" s="13" t="s">
        <v>33</v>
      </c>
      <c r="AX155" s="13" t="s">
        <v>77</v>
      </c>
      <c r="AY155" s="160" t="s">
        <v>154</v>
      </c>
    </row>
    <row r="156" spans="1:65" s="14" customFormat="1" ht="11.25" x14ac:dyDescent="0.2">
      <c r="B156" s="167"/>
      <c r="D156" s="159" t="s">
        <v>164</v>
      </c>
      <c r="E156" s="168" t="s">
        <v>1</v>
      </c>
      <c r="F156" s="169" t="s">
        <v>166</v>
      </c>
      <c r="H156" s="170">
        <v>205</v>
      </c>
      <c r="I156" s="171"/>
      <c r="L156" s="167"/>
      <c r="M156" s="172"/>
      <c r="N156" s="173"/>
      <c r="O156" s="173"/>
      <c r="P156" s="173"/>
      <c r="Q156" s="173"/>
      <c r="R156" s="173"/>
      <c r="S156" s="173"/>
      <c r="T156" s="174"/>
      <c r="AT156" s="168" t="s">
        <v>164</v>
      </c>
      <c r="AU156" s="168" t="s">
        <v>86</v>
      </c>
      <c r="AV156" s="14" t="s">
        <v>167</v>
      </c>
      <c r="AW156" s="14" t="s">
        <v>33</v>
      </c>
      <c r="AX156" s="14" t="s">
        <v>8</v>
      </c>
      <c r="AY156" s="168" t="s">
        <v>154</v>
      </c>
    </row>
    <row r="157" spans="1:65" s="2" customFormat="1" ht="16.5" customHeight="1" x14ac:dyDescent="0.2">
      <c r="A157" s="32"/>
      <c r="B157" s="144"/>
      <c r="C157" s="145" t="s">
        <v>514</v>
      </c>
      <c r="D157" s="145" t="s">
        <v>157</v>
      </c>
      <c r="E157" s="146" t="s">
        <v>217</v>
      </c>
      <c r="F157" s="147" t="s">
        <v>218</v>
      </c>
      <c r="G157" s="148" t="s">
        <v>200</v>
      </c>
      <c r="H157" s="149">
        <v>135</v>
      </c>
      <c r="I157" s="150"/>
      <c r="J157" s="151">
        <f>ROUND(I157*H157,0)</f>
        <v>0</v>
      </c>
      <c r="K157" s="147" t="s">
        <v>161</v>
      </c>
      <c r="L157" s="33"/>
      <c r="M157" s="152" t="s">
        <v>1</v>
      </c>
      <c r="N157" s="153" t="s">
        <v>42</v>
      </c>
      <c r="O157" s="58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6" t="s">
        <v>162</v>
      </c>
      <c r="AT157" s="156" t="s">
        <v>157</v>
      </c>
      <c r="AU157" s="156" t="s">
        <v>86</v>
      </c>
      <c r="AY157" s="17" t="s">
        <v>154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7" t="s">
        <v>8</v>
      </c>
      <c r="BK157" s="157">
        <f>ROUND(I157*H157,0)</f>
        <v>0</v>
      </c>
      <c r="BL157" s="17" t="s">
        <v>162</v>
      </c>
      <c r="BM157" s="156" t="s">
        <v>219</v>
      </c>
    </row>
    <row r="158" spans="1:65" s="13" customFormat="1" ht="11.25" x14ac:dyDescent="0.2">
      <c r="B158" s="158"/>
      <c r="D158" s="159" t="s">
        <v>164</v>
      </c>
      <c r="E158" s="160" t="s">
        <v>1</v>
      </c>
      <c r="F158" s="161" t="s">
        <v>837</v>
      </c>
      <c r="H158" s="162">
        <v>135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164</v>
      </c>
      <c r="AU158" s="160" t="s">
        <v>86</v>
      </c>
      <c r="AV158" s="13" t="s">
        <v>86</v>
      </c>
      <c r="AW158" s="13" t="s">
        <v>33</v>
      </c>
      <c r="AX158" s="13" t="s">
        <v>8</v>
      </c>
      <c r="AY158" s="160" t="s">
        <v>154</v>
      </c>
    </row>
    <row r="159" spans="1:65" s="2" customFormat="1" ht="24.2" customHeight="1" x14ac:dyDescent="0.2">
      <c r="A159" s="32"/>
      <c r="B159" s="144"/>
      <c r="C159" s="145" t="s">
        <v>226</v>
      </c>
      <c r="D159" s="145" t="s">
        <v>157</v>
      </c>
      <c r="E159" s="146" t="s">
        <v>222</v>
      </c>
      <c r="F159" s="147" t="s">
        <v>223</v>
      </c>
      <c r="G159" s="148" t="s">
        <v>200</v>
      </c>
      <c r="H159" s="149">
        <v>135</v>
      </c>
      <c r="I159" s="150"/>
      <c r="J159" s="151">
        <f>ROUND(I159*H159,0)</f>
        <v>0</v>
      </c>
      <c r="K159" s="147" t="s">
        <v>161</v>
      </c>
      <c r="L159" s="33"/>
      <c r="M159" s="152" t="s">
        <v>1</v>
      </c>
      <c r="N159" s="153" t="s">
        <v>42</v>
      </c>
      <c r="O159" s="58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6" t="s">
        <v>162</v>
      </c>
      <c r="AT159" s="156" t="s">
        <v>157</v>
      </c>
      <c r="AU159" s="156" t="s">
        <v>86</v>
      </c>
      <c r="AY159" s="17" t="s">
        <v>154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7" t="s">
        <v>8</v>
      </c>
      <c r="BK159" s="157">
        <f>ROUND(I159*H159,0)</f>
        <v>0</v>
      </c>
      <c r="BL159" s="17" t="s">
        <v>162</v>
      </c>
      <c r="BM159" s="156" t="s">
        <v>224</v>
      </c>
    </row>
    <row r="160" spans="1:65" s="13" customFormat="1" ht="11.25" x14ac:dyDescent="0.2">
      <c r="B160" s="158"/>
      <c r="D160" s="159" t="s">
        <v>164</v>
      </c>
      <c r="E160" s="160" t="s">
        <v>1</v>
      </c>
      <c r="F160" s="161" t="s">
        <v>838</v>
      </c>
      <c r="H160" s="162">
        <v>135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164</v>
      </c>
      <c r="AU160" s="160" t="s">
        <v>86</v>
      </c>
      <c r="AV160" s="13" t="s">
        <v>86</v>
      </c>
      <c r="AW160" s="13" t="s">
        <v>33</v>
      </c>
      <c r="AX160" s="13" t="s">
        <v>8</v>
      </c>
      <c r="AY160" s="160" t="s">
        <v>154</v>
      </c>
    </row>
    <row r="161" spans="1:65" s="2" customFormat="1" ht="16.5" customHeight="1" x14ac:dyDescent="0.2">
      <c r="A161" s="32"/>
      <c r="B161" s="144"/>
      <c r="C161" s="175" t="s">
        <v>520</v>
      </c>
      <c r="D161" s="175" t="s">
        <v>204</v>
      </c>
      <c r="E161" s="176" t="s">
        <v>227</v>
      </c>
      <c r="F161" s="177" t="s">
        <v>228</v>
      </c>
      <c r="G161" s="178" t="s">
        <v>192</v>
      </c>
      <c r="H161" s="179">
        <v>40.5</v>
      </c>
      <c r="I161" s="180"/>
      <c r="J161" s="181">
        <f>ROUND(I161*H161,0)</f>
        <v>0</v>
      </c>
      <c r="K161" s="177" t="s">
        <v>161</v>
      </c>
      <c r="L161" s="182"/>
      <c r="M161" s="183" t="s">
        <v>1</v>
      </c>
      <c r="N161" s="184" t="s">
        <v>42</v>
      </c>
      <c r="O161" s="58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6" t="s">
        <v>208</v>
      </c>
      <c r="AT161" s="156" t="s">
        <v>204</v>
      </c>
      <c r="AU161" s="156" t="s">
        <v>86</v>
      </c>
      <c r="AY161" s="17" t="s">
        <v>154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7" t="s">
        <v>8</v>
      </c>
      <c r="BK161" s="157">
        <f>ROUND(I161*H161,0)</f>
        <v>0</v>
      </c>
      <c r="BL161" s="17" t="s">
        <v>162</v>
      </c>
      <c r="BM161" s="156" t="s">
        <v>229</v>
      </c>
    </row>
    <row r="162" spans="1:65" s="13" customFormat="1" ht="11.25" x14ac:dyDescent="0.2">
      <c r="B162" s="158"/>
      <c r="D162" s="159" t="s">
        <v>164</v>
      </c>
      <c r="E162" s="160" t="s">
        <v>1</v>
      </c>
      <c r="F162" s="161" t="s">
        <v>839</v>
      </c>
      <c r="H162" s="162">
        <v>40.5</v>
      </c>
      <c r="I162" s="163"/>
      <c r="L162" s="158"/>
      <c r="M162" s="164"/>
      <c r="N162" s="165"/>
      <c r="O162" s="165"/>
      <c r="P162" s="165"/>
      <c r="Q162" s="165"/>
      <c r="R162" s="165"/>
      <c r="S162" s="165"/>
      <c r="T162" s="166"/>
      <c r="AT162" s="160" t="s">
        <v>164</v>
      </c>
      <c r="AU162" s="160" t="s">
        <v>86</v>
      </c>
      <c r="AV162" s="13" t="s">
        <v>86</v>
      </c>
      <c r="AW162" s="13" t="s">
        <v>33</v>
      </c>
      <c r="AX162" s="13" t="s">
        <v>77</v>
      </c>
      <c r="AY162" s="160" t="s">
        <v>154</v>
      </c>
    </row>
    <row r="163" spans="1:65" s="14" customFormat="1" ht="11.25" x14ac:dyDescent="0.2">
      <c r="B163" s="167"/>
      <c r="D163" s="159" t="s">
        <v>164</v>
      </c>
      <c r="E163" s="168" t="s">
        <v>1</v>
      </c>
      <c r="F163" s="169" t="s">
        <v>166</v>
      </c>
      <c r="H163" s="170">
        <v>40.5</v>
      </c>
      <c r="I163" s="171"/>
      <c r="L163" s="167"/>
      <c r="M163" s="172"/>
      <c r="N163" s="173"/>
      <c r="O163" s="173"/>
      <c r="P163" s="173"/>
      <c r="Q163" s="173"/>
      <c r="R163" s="173"/>
      <c r="S163" s="173"/>
      <c r="T163" s="174"/>
      <c r="AT163" s="168" t="s">
        <v>164</v>
      </c>
      <c r="AU163" s="168" t="s">
        <v>86</v>
      </c>
      <c r="AV163" s="14" t="s">
        <v>167</v>
      </c>
      <c r="AW163" s="14" t="s">
        <v>33</v>
      </c>
      <c r="AX163" s="14" t="s">
        <v>8</v>
      </c>
      <c r="AY163" s="168" t="s">
        <v>154</v>
      </c>
    </row>
    <row r="164" spans="1:65" s="12" customFormat="1" ht="22.9" customHeight="1" x14ac:dyDescent="0.2">
      <c r="B164" s="131"/>
      <c r="D164" s="132" t="s">
        <v>76</v>
      </c>
      <c r="E164" s="142" t="s">
        <v>231</v>
      </c>
      <c r="F164" s="142" t="s">
        <v>232</v>
      </c>
      <c r="I164" s="134"/>
      <c r="J164" s="143">
        <f>BK164</f>
        <v>0</v>
      </c>
      <c r="L164" s="131"/>
      <c r="M164" s="136"/>
      <c r="N164" s="137"/>
      <c r="O164" s="137"/>
      <c r="P164" s="138">
        <f>SUM(P165:P174)</f>
        <v>0</v>
      </c>
      <c r="Q164" s="137"/>
      <c r="R164" s="138">
        <f>SUM(R165:R174)</f>
        <v>0</v>
      </c>
      <c r="S164" s="137"/>
      <c r="T164" s="139">
        <f>SUM(T165:T174)</f>
        <v>0</v>
      </c>
      <c r="AR164" s="132" t="s">
        <v>8</v>
      </c>
      <c r="AT164" s="140" t="s">
        <v>76</v>
      </c>
      <c r="AU164" s="140" t="s">
        <v>8</v>
      </c>
      <c r="AY164" s="132" t="s">
        <v>154</v>
      </c>
      <c r="BK164" s="141">
        <f>SUM(BK165:BK174)</f>
        <v>0</v>
      </c>
    </row>
    <row r="165" spans="1:65" s="2" customFormat="1" ht="21.75" customHeight="1" x14ac:dyDescent="0.2">
      <c r="A165" s="32"/>
      <c r="B165" s="144"/>
      <c r="C165" s="145" t="s">
        <v>237</v>
      </c>
      <c r="D165" s="145" t="s">
        <v>157</v>
      </c>
      <c r="E165" s="146" t="s">
        <v>234</v>
      </c>
      <c r="F165" s="147" t="s">
        <v>235</v>
      </c>
      <c r="G165" s="148" t="s">
        <v>200</v>
      </c>
      <c r="H165" s="149">
        <v>205</v>
      </c>
      <c r="I165" s="150"/>
      <c r="J165" s="151">
        <f>ROUND(I165*H165,0)</f>
        <v>0</v>
      </c>
      <c r="K165" s="147" t="s">
        <v>161</v>
      </c>
      <c r="L165" s="33"/>
      <c r="M165" s="152" t="s">
        <v>1</v>
      </c>
      <c r="N165" s="153" t="s">
        <v>42</v>
      </c>
      <c r="O165" s="58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6" t="s">
        <v>162</v>
      </c>
      <c r="AT165" s="156" t="s">
        <v>157</v>
      </c>
      <c r="AU165" s="156" t="s">
        <v>86</v>
      </c>
      <c r="AY165" s="17" t="s">
        <v>154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7" t="s">
        <v>8</v>
      </c>
      <c r="BK165" s="157">
        <f>ROUND(I165*H165,0)</f>
        <v>0</v>
      </c>
      <c r="BL165" s="17" t="s">
        <v>162</v>
      </c>
      <c r="BM165" s="156" t="s">
        <v>236</v>
      </c>
    </row>
    <row r="166" spans="1:65" s="13" customFormat="1" ht="11.25" x14ac:dyDescent="0.2">
      <c r="B166" s="158"/>
      <c r="D166" s="159" t="s">
        <v>164</v>
      </c>
      <c r="E166" s="160" t="s">
        <v>1</v>
      </c>
      <c r="F166" s="161" t="s">
        <v>835</v>
      </c>
      <c r="H166" s="162">
        <v>55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164</v>
      </c>
      <c r="AU166" s="160" t="s">
        <v>86</v>
      </c>
      <c r="AV166" s="13" t="s">
        <v>86</v>
      </c>
      <c r="AW166" s="13" t="s">
        <v>33</v>
      </c>
      <c r="AX166" s="13" t="s">
        <v>77</v>
      </c>
      <c r="AY166" s="160" t="s">
        <v>154</v>
      </c>
    </row>
    <row r="167" spans="1:65" s="13" customFormat="1" ht="11.25" x14ac:dyDescent="0.2">
      <c r="B167" s="158"/>
      <c r="D167" s="159" t="s">
        <v>164</v>
      </c>
      <c r="E167" s="160" t="s">
        <v>1</v>
      </c>
      <c r="F167" s="161" t="s">
        <v>840</v>
      </c>
      <c r="H167" s="162">
        <v>150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164</v>
      </c>
      <c r="AU167" s="160" t="s">
        <v>86</v>
      </c>
      <c r="AV167" s="13" t="s">
        <v>86</v>
      </c>
      <c r="AW167" s="13" t="s">
        <v>33</v>
      </c>
      <c r="AX167" s="13" t="s">
        <v>77</v>
      </c>
      <c r="AY167" s="160" t="s">
        <v>154</v>
      </c>
    </row>
    <row r="168" spans="1:65" s="14" customFormat="1" ht="11.25" x14ac:dyDescent="0.2">
      <c r="B168" s="167"/>
      <c r="D168" s="159" t="s">
        <v>164</v>
      </c>
      <c r="E168" s="168" t="s">
        <v>1</v>
      </c>
      <c r="F168" s="169" t="s">
        <v>166</v>
      </c>
      <c r="H168" s="170">
        <v>205</v>
      </c>
      <c r="I168" s="171"/>
      <c r="L168" s="167"/>
      <c r="M168" s="172"/>
      <c r="N168" s="173"/>
      <c r="O168" s="173"/>
      <c r="P168" s="173"/>
      <c r="Q168" s="173"/>
      <c r="R168" s="173"/>
      <c r="S168" s="173"/>
      <c r="T168" s="174"/>
      <c r="AT168" s="168" t="s">
        <v>164</v>
      </c>
      <c r="AU168" s="168" t="s">
        <v>86</v>
      </c>
      <c r="AV168" s="14" t="s">
        <v>167</v>
      </c>
      <c r="AW168" s="14" t="s">
        <v>33</v>
      </c>
      <c r="AX168" s="14" t="s">
        <v>8</v>
      </c>
      <c r="AY168" s="168" t="s">
        <v>154</v>
      </c>
    </row>
    <row r="169" spans="1:65" s="2" customFormat="1" ht="24.2" customHeight="1" x14ac:dyDescent="0.2">
      <c r="A169" s="32"/>
      <c r="B169" s="144"/>
      <c r="C169" s="145" t="s">
        <v>241</v>
      </c>
      <c r="D169" s="145" t="s">
        <v>157</v>
      </c>
      <c r="E169" s="146" t="s">
        <v>238</v>
      </c>
      <c r="F169" s="147" t="s">
        <v>239</v>
      </c>
      <c r="G169" s="148" t="s">
        <v>200</v>
      </c>
      <c r="H169" s="149">
        <v>55</v>
      </c>
      <c r="I169" s="150"/>
      <c r="J169" s="151">
        <f>ROUND(I169*H169,0)</f>
        <v>0</v>
      </c>
      <c r="K169" s="147" t="s">
        <v>161</v>
      </c>
      <c r="L169" s="33"/>
      <c r="M169" s="152" t="s">
        <v>1</v>
      </c>
      <c r="N169" s="153" t="s">
        <v>42</v>
      </c>
      <c r="O169" s="58"/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6" t="s">
        <v>162</v>
      </c>
      <c r="AT169" s="156" t="s">
        <v>157</v>
      </c>
      <c r="AU169" s="156" t="s">
        <v>86</v>
      </c>
      <c r="AY169" s="17" t="s">
        <v>154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7" t="s">
        <v>8</v>
      </c>
      <c r="BK169" s="157">
        <f>ROUND(I169*H169,0)</f>
        <v>0</v>
      </c>
      <c r="BL169" s="17" t="s">
        <v>162</v>
      </c>
      <c r="BM169" s="156" t="s">
        <v>240</v>
      </c>
    </row>
    <row r="170" spans="1:65" s="13" customFormat="1" ht="11.25" x14ac:dyDescent="0.2">
      <c r="B170" s="158"/>
      <c r="D170" s="159" t="s">
        <v>164</v>
      </c>
      <c r="E170" s="160" t="s">
        <v>1</v>
      </c>
      <c r="F170" s="161" t="s">
        <v>835</v>
      </c>
      <c r="H170" s="162">
        <v>55</v>
      </c>
      <c r="I170" s="163"/>
      <c r="L170" s="158"/>
      <c r="M170" s="164"/>
      <c r="N170" s="165"/>
      <c r="O170" s="165"/>
      <c r="P170" s="165"/>
      <c r="Q170" s="165"/>
      <c r="R170" s="165"/>
      <c r="S170" s="165"/>
      <c r="T170" s="166"/>
      <c r="AT170" s="160" t="s">
        <v>164</v>
      </c>
      <c r="AU170" s="160" t="s">
        <v>86</v>
      </c>
      <c r="AV170" s="13" t="s">
        <v>86</v>
      </c>
      <c r="AW170" s="13" t="s">
        <v>33</v>
      </c>
      <c r="AX170" s="13" t="s">
        <v>8</v>
      </c>
      <c r="AY170" s="160" t="s">
        <v>154</v>
      </c>
    </row>
    <row r="171" spans="1:65" s="2" customFormat="1" ht="24.2" customHeight="1" x14ac:dyDescent="0.2">
      <c r="A171" s="32"/>
      <c r="B171" s="144"/>
      <c r="C171" s="145" t="s">
        <v>246</v>
      </c>
      <c r="D171" s="145" t="s">
        <v>157</v>
      </c>
      <c r="E171" s="146" t="s">
        <v>242</v>
      </c>
      <c r="F171" s="147" t="s">
        <v>243</v>
      </c>
      <c r="G171" s="148" t="s">
        <v>200</v>
      </c>
      <c r="H171" s="149">
        <v>205</v>
      </c>
      <c r="I171" s="150"/>
      <c r="J171" s="151">
        <f>ROUND(I171*H171,0)</f>
        <v>0</v>
      </c>
      <c r="K171" s="147" t="s">
        <v>161</v>
      </c>
      <c r="L171" s="33"/>
      <c r="M171" s="152" t="s">
        <v>1</v>
      </c>
      <c r="N171" s="153" t="s">
        <v>42</v>
      </c>
      <c r="O171" s="58"/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6" t="s">
        <v>162</v>
      </c>
      <c r="AT171" s="156" t="s">
        <v>157</v>
      </c>
      <c r="AU171" s="156" t="s">
        <v>86</v>
      </c>
      <c r="AY171" s="17" t="s">
        <v>154</v>
      </c>
      <c r="BE171" s="157">
        <f>IF(N171="základní",J171,0)</f>
        <v>0</v>
      </c>
      <c r="BF171" s="157">
        <f>IF(N171="snížená",J171,0)</f>
        <v>0</v>
      </c>
      <c r="BG171" s="157">
        <f>IF(N171="zákl. přenesená",J171,0)</f>
        <v>0</v>
      </c>
      <c r="BH171" s="157">
        <f>IF(N171="sníž. přenesená",J171,0)</f>
        <v>0</v>
      </c>
      <c r="BI171" s="157">
        <f>IF(N171="nulová",J171,0)</f>
        <v>0</v>
      </c>
      <c r="BJ171" s="17" t="s">
        <v>8</v>
      </c>
      <c r="BK171" s="157">
        <f>ROUND(I171*H171,0)</f>
        <v>0</v>
      </c>
      <c r="BL171" s="17" t="s">
        <v>162</v>
      </c>
      <c r="BM171" s="156" t="s">
        <v>244</v>
      </c>
    </row>
    <row r="172" spans="1:65" s="13" customFormat="1" ht="11.25" x14ac:dyDescent="0.2">
      <c r="B172" s="158"/>
      <c r="D172" s="159" t="s">
        <v>164</v>
      </c>
      <c r="E172" s="160" t="s">
        <v>1</v>
      </c>
      <c r="F172" s="161" t="s">
        <v>835</v>
      </c>
      <c r="H172" s="162">
        <v>55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164</v>
      </c>
      <c r="AU172" s="160" t="s">
        <v>86</v>
      </c>
      <c r="AV172" s="13" t="s">
        <v>86</v>
      </c>
      <c r="AW172" s="13" t="s">
        <v>33</v>
      </c>
      <c r="AX172" s="13" t="s">
        <v>77</v>
      </c>
      <c r="AY172" s="160" t="s">
        <v>154</v>
      </c>
    </row>
    <row r="173" spans="1:65" s="13" customFormat="1" ht="11.25" x14ac:dyDescent="0.2">
      <c r="B173" s="158"/>
      <c r="D173" s="159" t="s">
        <v>164</v>
      </c>
      <c r="E173" s="160" t="s">
        <v>1</v>
      </c>
      <c r="F173" s="161" t="s">
        <v>840</v>
      </c>
      <c r="H173" s="162">
        <v>150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164</v>
      </c>
      <c r="AU173" s="160" t="s">
        <v>86</v>
      </c>
      <c r="AV173" s="13" t="s">
        <v>86</v>
      </c>
      <c r="AW173" s="13" t="s">
        <v>33</v>
      </c>
      <c r="AX173" s="13" t="s">
        <v>77</v>
      </c>
      <c r="AY173" s="160" t="s">
        <v>154</v>
      </c>
    </row>
    <row r="174" spans="1:65" s="14" customFormat="1" ht="11.25" x14ac:dyDescent="0.2">
      <c r="B174" s="167"/>
      <c r="D174" s="159" t="s">
        <v>164</v>
      </c>
      <c r="E174" s="168" t="s">
        <v>1</v>
      </c>
      <c r="F174" s="169" t="s">
        <v>166</v>
      </c>
      <c r="H174" s="170">
        <v>205</v>
      </c>
      <c r="I174" s="171"/>
      <c r="L174" s="167"/>
      <c r="M174" s="172"/>
      <c r="N174" s="173"/>
      <c r="O174" s="173"/>
      <c r="P174" s="173"/>
      <c r="Q174" s="173"/>
      <c r="R174" s="173"/>
      <c r="S174" s="173"/>
      <c r="T174" s="174"/>
      <c r="AT174" s="168" t="s">
        <v>164</v>
      </c>
      <c r="AU174" s="168" t="s">
        <v>86</v>
      </c>
      <c r="AV174" s="14" t="s">
        <v>167</v>
      </c>
      <c r="AW174" s="14" t="s">
        <v>33</v>
      </c>
      <c r="AX174" s="14" t="s">
        <v>8</v>
      </c>
      <c r="AY174" s="168" t="s">
        <v>154</v>
      </c>
    </row>
    <row r="175" spans="1:65" s="12" customFormat="1" ht="22.9" customHeight="1" x14ac:dyDescent="0.2">
      <c r="B175" s="131"/>
      <c r="D175" s="132" t="s">
        <v>76</v>
      </c>
      <c r="E175" s="142" t="s">
        <v>156</v>
      </c>
      <c r="F175" s="142" t="s">
        <v>245</v>
      </c>
      <c r="I175" s="134"/>
      <c r="J175" s="143">
        <f>BK175</f>
        <v>0</v>
      </c>
      <c r="L175" s="131"/>
      <c r="M175" s="136"/>
      <c r="N175" s="137"/>
      <c r="O175" s="137"/>
      <c r="P175" s="138">
        <f>SUM(P176:P179)</f>
        <v>0</v>
      </c>
      <c r="Q175" s="137"/>
      <c r="R175" s="138">
        <f>SUM(R176:R179)</f>
        <v>9.5837499999999992E-2</v>
      </c>
      <c r="S175" s="137"/>
      <c r="T175" s="139">
        <f>SUM(T176:T179)</f>
        <v>0</v>
      </c>
      <c r="AR175" s="132" t="s">
        <v>8</v>
      </c>
      <c r="AT175" s="140" t="s">
        <v>76</v>
      </c>
      <c r="AU175" s="140" t="s">
        <v>8</v>
      </c>
      <c r="AY175" s="132" t="s">
        <v>154</v>
      </c>
      <c r="BK175" s="141">
        <f>SUM(BK176:BK179)</f>
        <v>0</v>
      </c>
    </row>
    <row r="176" spans="1:65" s="2" customFormat="1" ht="24.2" customHeight="1" x14ac:dyDescent="0.2">
      <c r="A176" s="32"/>
      <c r="B176" s="144"/>
      <c r="C176" s="145" t="s">
        <v>605</v>
      </c>
      <c r="D176" s="145" t="s">
        <v>157</v>
      </c>
      <c r="E176" s="146" t="s">
        <v>247</v>
      </c>
      <c r="F176" s="147" t="s">
        <v>248</v>
      </c>
      <c r="G176" s="148" t="s">
        <v>200</v>
      </c>
      <c r="H176" s="149">
        <v>205</v>
      </c>
      <c r="I176" s="150"/>
      <c r="J176" s="151">
        <f>ROUND(I176*H176,0)</f>
        <v>0</v>
      </c>
      <c r="K176" s="147" t="s">
        <v>161</v>
      </c>
      <c r="L176" s="33"/>
      <c r="M176" s="152" t="s">
        <v>1</v>
      </c>
      <c r="N176" s="153" t="s">
        <v>42</v>
      </c>
      <c r="O176" s="58"/>
      <c r="P176" s="154">
        <f>O176*H176</f>
        <v>0</v>
      </c>
      <c r="Q176" s="154">
        <v>4.6749999999999998E-4</v>
      </c>
      <c r="R176" s="154">
        <f>Q176*H176</f>
        <v>9.5837499999999992E-2</v>
      </c>
      <c r="S176" s="154">
        <v>0</v>
      </c>
      <c r="T176" s="155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6" t="s">
        <v>162</v>
      </c>
      <c r="AT176" s="156" t="s">
        <v>157</v>
      </c>
      <c r="AU176" s="156" t="s">
        <v>86</v>
      </c>
      <c r="AY176" s="17" t="s">
        <v>154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7" t="s">
        <v>8</v>
      </c>
      <c r="BK176" s="157">
        <f>ROUND(I176*H176,0)</f>
        <v>0</v>
      </c>
      <c r="BL176" s="17" t="s">
        <v>162</v>
      </c>
      <c r="BM176" s="156" t="s">
        <v>249</v>
      </c>
    </row>
    <row r="177" spans="1:65" s="13" customFormat="1" ht="11.25" x14ac:dyDescent="0.2">
      <c r="B177" s="158"/>
      <c r="D177" s="159" t="s">
        <v>164</v>
      </c>
      <c r="E177" s="160" t="s">
        <v>1</v>
      </c>
      <c r="F177" s="161" t="s">
        <v>835</v>
      </c>
      <c r="H177" s="162">
        <v>55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164</v>
      </c>
      <c r="AU177" s="160" t="s">
        <v>86</v>
      </c>
      <c r="AV177" s="13" t="s">
        <v>86</v>
      </c>
      <c r="AW177" s="13" t="s">
        <v>33</v>
      </c>
      <c r="AX177" s="13" t="s">
        <v>77</v>
      </c>
      <c r="AY177" s="160" t="s">
        <v>154</v>
      </c>
    </row>
    <row r="178" spans="1:65" s="13" customFormat="1" ht="11.25" x14ac:dyDescent="0.2">
      <c r="B178" s="158"/>
      <c r="D178" s="159" t="s">
        <v>164</v>
      </c>
      <c r="E178" s="160" t="s">
        <v>1</v>
      </c>
      <c r="F178" s="161" t="s">
        <v>840</v>
      </c>
      <c r="H178" s="162">
        <v>150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164</v>
      </c>
      <c r="AU178" s="160" t="s">
        <v>86</v>
      </c>
      <c r="AV178" s="13" t="s">
        <v>86</v>
      </c>
      <c r="AW178" s="13" t="s">
        <v>33</v>
      </c>
      <c r="AX178" s="13" t="s">
        <v>77</v>
      </c>
      <c r="AY178" s="160" t="s">
        <v>154</v>
      </c>
    </row>
    <row r="179" spans="1:65" s="14" customFormat="1" ht="11.25" x14ac:dyDescent="0.2">
      <c r="B179" s="167"/>
      <c r="D179" s="159" t="s">
        <v>164</v>
      </c>
      <c r="E179" s="168" t="s">
        <v>1</v>
      </c>
      <c r="F179" s="169" t="s">
        <v>166</v>
      </c>
      <c r="H179" s="170">
        <v>205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164</v>
      </c>
      <c r="AU179" s="168" t="s">
        <v>86</v>
      </c>
      <c r="AV179" s="14" t="s">
        <v>167</v>
      </c>
      <c r="AW179" s="14" t="s">
        <v>33</v>
      </c>
      <c r="AX179" s="14" t="s">
        <v>8</v>
      </c>
      <c r="AY179" s="168" t="s">
        <v>154</v>
      </c>
    </row>
    <row r="180" spans="1:65" s="12" customFormat="1" ht="22.9" customHeight="1" x14ac:dyDescent="0.2">
      <c r="B180" s="131"/>
      <c r="D180" s="132" t="s">
        <v>76</v>
      </c>
      <c r="E180" s="142" t="s">
        <v>250</v>
      </c>
      <c r="F180" s="142" t="s">
        <v>251</v>
      </c>
      <c r="I180" s="134"/>
      <c r="J180" s="143">
        <f>BK180</f>
        <v>0</v>
      </c>
      <c r="L180" s="131"/>
      <c r="M180" s="136"/>
      <c r="N180" s="137"/>
      <c r="O180" s="137"/>
      <c r="P180" s="138">
        <f>P181</f>
        <v>0</v>
      </c>
      <c r="Q180" s="137"/>
      <c r="R180" s="138">
        <f>R181</f>
        <v>0</v>
      </c>
      <c r="S180" s="137"/>
      <c r="T180" s="139">
        <f>T181</f>
        <v>0</v>
      </c>
      <c r="AR180" s="132" t="s">
        <v>8</v>
      </c>
      <c r="AT180" s="140" t="s">
        <v>76</v>
      </c>
      <c r="AU180" s="140" t="s">
        <v>8</v>
      </c>
      <c r="AY180" s="132" t="s">
        <v>154</v>
      </c>
      <c r="BK180" s="141">
        <f>BK181</f>
        <v>0</v>
      </c>
    </row>
    <row r="181" spans="1:65" s="2" customFormat="1" ht="33" customHeight="1" x14ac:dyDescent="0.2">
      <c r="A181" s="32"/>
      <c r="B181" s="144"/>
      <c r="C181" s="145" t="s">
        <v>790</v>
      </c>
      <c r="D181" s="145" t="s">
        <v>157</v>
      </c>
      <c r="E181" s="146" t="s">
        <v>253</v>
      </c>
      <c r="F181" s="147" t="s">
        <v>254</v>
      </c>
      <c r="G181" s="148" t="s">
        <v>192</v>
      </c>
      <c r="H181" s="149">
        <v>9.9000000000000005E-2</v>
      </c>
      <c r="I181" s="150"/>
      <c r="J181" s="151">
        <f>ROUND(I181*H181,0)</f>
        <v>0</v>
      </c>
      <c r="K181" s="147" t="s">
        <v>161</v>
      </c>
      <c r="L181" s="33"/>
      <c r="M181" s="185" t="s">
        <v>1</v>
      </c>
      <c r="N181" s="186" t="s">
        <v>42</v>
      </c>
      <c r="O181" s="187"/>
      <c r="P181" s="188">
        <f>O181*H181</f>
        <v>0</v>
      </c>
      <c r="Q181" s="188">
        <v>0</v>
      </c>
      <c r="R181" s="188">
        <f>Q181*H181</f>
        <v>0</v>
      </c>
      <c r="S181" s="188">
        <v>0</v>
      </c>
      <c r="T181" s="189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6" t="s">
        <v>162</v>
      </c>
      <c r="AT181" s="156" t="s">
        <v>157</v>
      </c>
      <c r="AU181" s="156" t="s">
        <v>86</v>
      </c>
      <c r="AY181" s="17" t="s">
        <v>154</v>
      </c>
      <c r="BE181" s="157">
        <f>IF(N181="základní",J181,0)</f>
        <v>0</v>
      </c>
      <c r="BF181" s="157">
        <f>IF(N181="snížená",J181,0)</f>
        <v>0</v>
      </c>
      <c r="BG181" s="157">
        <f>IF(N181="zákl. přenesená",J181,0)</f>
        <v>0</v>
      </c>
      <c r="BH181" s="157">
        <f>IF(N181="sníž. přenesená",J181,0)</f>
        <v>0</v>
      </c>
      <c r="BI181" s="157">
        <f>IF(N181="nulová",J181,0)</f>
        <v>0</v>
      </c>
      <c r="BJ181" s="17" t="s">
        <v>8</v>
      </c>
      <c r="BK181" s="157">
        <f>ROUND(I181*H181,0)</f>
        <v>0</v>
      </c>
      <c r="BL181" s="17" t="s">
        <v>162</v>
      </c>
      <c r="BM181" s="156" t="s">
        <v>255</v>
      </c>
    </row>
    <row r="182" spans="1:65" s="2" customFormat="1" ht="6.95" customHeight="1" x14ac:dyDescent="0.2">
      <c r="A182" s="32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3"/>
      <c r="M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</sheetData>
  <autoFilter ref="C120:K181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0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99</v>
      </c>
      <c r="AZ2" s="93" t="s">
        <v>256</v>
      </c>
      <c r="BA2" s="93" t="s">
        <v>257</v>
      </c>
      <c r="BB2" s="93" t="s">
        <v>1</v>
      </c>
      <c r="BC2" s="93" t="s">
        <v>841</v>
      </c>
      <c r="BD2" s="93" t="s">
        <v>86</v>
      </c>
    </row>
    <row r="3" spans="1:5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93" t="s">
        <v>118</v>
      </c>
      <c r="BA3" s="93" t="s">
        <v>119</v>
      </c>
      <c r="BB3" s="93" t="s">
        <v>1</v>
      </c>
      <c r="BC3" s="93" t="s">
        <v>842</v>
      </c>
      <c r="BD3" s="93" t="s">
        <v>86</v>
      </c>
    </row>
    <row r="4" spans="1:5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  <c r="AZ4" s="93" t="s">
        <v>260</v>
      </c>
      <c r="BA4" s="93" t="s">
        <v>261</v>
      </c>
      <c r="BB4" s="93" t="s">
        <v>1</v>
      </c>
      <c r="BC4" s="93" t="s">
        <v>842</v>
      </c>
      <c r="BD4" s="93" t="s">
        <v>86</v>
      </c>
    </row>
    <row r="5" spans="1:56" s="1" customFormat="1" ht="6.95" customHeight="1" x14ac:dyDescent="0.2">
      <c r="B5" s="20"/>
      <c r="L5" s="20"/>
      <c r="AZ5" s="93" t="s">
        <v>121</v>
      </c>
      <c r="BA5" s="93" t="s">
        <v>122</v>
      </c>
      <c r="BB5" s="93" t="s">
        <v>1</v>
      </c>
      <c r="BC5" s="93" t="s">
        <v>262</v>
      </c>
      <c r="BD5" s="93" t="s">
        <v>86</v>
      </c>
    </row>
    <row r="6" spans="1:56" s="1" customFormat="1" ht="12" customHeight="1" x14ac:dyDescent="0.2">
      <c r="B6" s="20"/>
      <c r="D6" s="27" t="s">
        <v>17</v>
      </c>
      <c r="L6" s="20"/>
      <c r="AZ6" s="93" t="s">
        <v>125</v>
      </c>
      <c r="BA6" s="93" t="s">
        <v>126</v>
      </c>
      <c r="BB6" s="93" t="s">
        <v>1</v>
      </c>
      <c r="BC6" s="93" t="s">
        <v>262</v>
      </c>
      <c r="BD6" s="93" t="s">
        <v>86</v>
      </c>
    </row>
    <row r="7" spans="1:5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5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56" s="2" customFormat="1" ht="16.5" customHeight="1" x14ac:dyDescent="0.2">
      <c r="A9" s="32"/>
      <c r="B9" s="33"/>
      <c r="C9" s="32"/>
      <c r="D9" s="32"/>
      <c r="E9" s="213" t="s">
        <v>843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ROUND(J124,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ROUND((SUM(BE124:BE329)),  0)</f>
        <v>0</v>
      </c>
      <c r="G33" s="32"/>
      <c r="H33" s="32"/>
      <c r="I33" s="101">
        <v>0.21</v>
      </c>
      <c r="J33" s="100">
        <f>ROUND(((SUM(BE124:BE329))*I33),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ROUND((SUM(BF124:BF329)),  0)</f>
        <v>0</v>
      </c>
      <c r="G34" s="32"/>
      <c r="H34" s="32"/>
      <c r="I34" s="101">
        <v>0.12</v>
      </c>
      <c r="J34" s="100">
        <f>ROUND(((SUM(BF124:BF329))*I34),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ROUND((SUM(BG124:BG329)),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ROUND((SUM(BH124:BH329)),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ROUND((SUM(BI124:BI329)),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32 - III.etapa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134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customHeight="1" x14ac:dyDescent="0.2">
      <c r="B98" s="117"/>
      <c r="D98" s="118" t="s">
        <v>135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899999999999999" customHeight="1" x14ac:dyDescent="0.2">
      <c r="B99" s="117"/>
      <c r="D99" s="118" t="s">
        <v>264</v>
      </c>
      <c r="E99" s="119"/>
      <c r="F99" s="119"/>
      <c r="G99" s="119"/>
      <c r="H99" s="119"/>
      <c r="I99" s="119"/>
      <c r="J99" s="120">
        <f>J265</f>
        <v>0</v>
      </c>
      <c r="L99" s="117"/>
    </row>
    <row r="100" spans="1:31" s="10" customFormat="1" ht="19.899999999999999" customHeight="1" x14ac:dyDescent="0.2">
      <c r="B100" s="117"/>
      <c r="D100" s="118" t="s">
        <v>668</v>
      </c>
      <c r="E100" s="119"/>
      <c r="F100" s="119"/>
      <c r="G100" s="119"/>
      <c r="H100" s="119"/>
      <c r="I100" s="119"/>
      <c r="J100" s="120">
        <f>J293</f>
        <v>0</v>
      </c>
      <c r="L100" s="117"/>
    </row>
    <row r="101" spans="1:31" s="10" customFormat="1" ht="19.899999999999999" customHeight="1" x14ac:dyDescent="0.2">
      <c r="B101" s="117"/>
      <c r="D101" s="118" t="s">
        <v>137</v>
      </c>
      <c r="E101" s="119"/>
      <c r="F101" s="119"/>
      <c r="G101" s="119"/>
      <c r="H101" s="119"/>
      <c r="I101" s="119"/>
      <c r="J101" s="120">
        <f>J306</f>
        <v>0</v>
      </c>
      <c r="L101" s="117"/>
    </row>
    <row r="102" spans="1:31" s="10" customFormat="1" ht="19.899999999999999" customHeight="1" x14ac:dyDescent="0.2">
      <c r="B102" s="117"/>
      <c r="D102" s="118" t="s">
        <v>138</v>
      </c>
      <c r="E102" s="119"/>
      <c r="F102" s="119"/>
      <c r="G102" s="119"/>
      <c r="H102" s="119"/>
      <c r="I102" s="119"/>
      <c r="J102" s="120">
        <f>J322</f>
        <v>0</v>
      </c>
      <c r="L102" s="117"/>
    </row>
    <row r="103" spans="1:31" s="9" customFormat="1" ht="24.95" customHeight="1" x14ac:dyDescent="0.2">
      <c r="B103" s="113"/>
      <c r="D103" s="114" t="s">
        <v>265</v>
      </c>
      <c r="E103" s="115"/>
      <c r="F103" s="115"/>
      <c r="G103" s="115"/>
      <c r="H103" s="115"/>
      <c r="I103" s="115"/>
      <c r="J103" s="116">
        <f>J324</f>
        <v>0</v>
      </c>
      <c r="L103" s="113"/>
    </row>
    <row r="104" spans="1:31" s="10" customFormat="1" ht="19.899999999999999" customHeight="1" x14ac:dyDescent="0.2">
      <c r="B104" s="117"/>
      <c r="D104" s="118" t="s">
        <v>266</v>
      </c>
      <c r="E104" s="119"/>
      <c r="F104" s="119"/>
      <c r="G104" s="119"/>
      <c r="H104" s="119"/>
      <c r="I104" s="119"/>
      <c r="J104" s="120">
        <f>J325</f>
        <v>0</v>
      </c>
      <c r="L104" s="117"/>
    </row>
    <row r="105" spans="1:31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 x14ac:dyDescent="0.2">
      <c r="A111" s="32"/>
      <c r="B111" s="33"/>
      <c r="C111" s="21" t="s">
        <v>139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17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48" t="str">
        <f>E7</f>
        <v>Sanace skalního svahu u stadionů v Trutnově</v>
      </c>
      <c r="F114" s="249"/>
      <c r="G114" s="249"/>
      <c r="H114" s="249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127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 x14ac:dyDescent="0.2">
      <c r="A116" s="32"/>
      <c r="B116" s="33"/>
      <c r="C116" s="32"/>
      <c r="D116" s="32"/>
      <c r="E116" s="213" t="str">
        <f>E9</f>
        <v>32 - III.etapa - uznatelné náklady</v>
      </c>
      <c r="F116" s="250"/>
      <c r="G116" s="250"/>
      <c r="H116" s="25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 x14ac:dyDescent="0.2">
      <c r="A118" s="32"/>
      <c r="B118" s="33"/>
      <c r="C118" s="27" t="s">
        <v>21</v>
      </c>
      <c r="D118" s="32"/>
      <c r="E118" s="32"/>
      <c r="F118" s="25" t="str">
        <f>F12</f>
        <v>Trutnov</v>
      </c>
      <c r="G118" s="32"/>
      <c r="H118" s="32"/>
      <c r="I118" s="27" t="s">
        <v>23</v>
      </c>
      <c r="J118" s="55" t="str">
        <f>IF(J12="","",J12)</f>
        <v>11. 7. 2025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 x14ac:dyDescent="0.2">
      <c r="A120" s="32"/>
      <c r="B120" s="33"/>
      <c r="C120" s="27" t="s">
        <v>25</v>
      </c>
      <c r="D120" s="32"/>
      <c r="E120" s="32"/>
      <c r="F120" s="25" t="str">
        <f>E15</f>
        <v>Město Trutnov, Slovanské nám. 165, Trutnov</v>
      </c>
      <c r="G120" s="32"/>
      <c r="H120" s="32"/>
      <c r="I120" s="27" t="s">
        <v>31</v>
      </c>
      <c r="J120" s="30" t="str">
        <f>E21</f>
        <v>ing. Jan Chaloupský, U hřiště 639, Trutnov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 x14ac:dyDescent="0.2">
      <c r="A121" s="32"/>
      <c r="B121" s="33"/>
      <c r="C121" s="27" t="s">
        <v>29</v>
      </c>
      <c r="D121" s="32"/>
      <c r="E121" s="32"/>
      <c r="F121" s="25" t="str">
        <f>IF(E18="","",E18)</f>
        <v>Vyplň údaj</v>
      </c>
      <c r="G121" s="32"/>
      <c r="H121" s="32"/>
      <c r="I121" s="27" t="s">
        <v>34</v>
      </c>
      <c r="J121" s="30" t="str">
        <f>E24</f>
        <v>ing. V. Švehla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 x14ac:dyDescent="0.2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 x14ac:dyDescent="0.2">
      <c r="A123" s="121"/>
      <c r="B123" s="122"/>
      <c r="C123" s="123" t="s">
        <v>140</v>
      </c>
      <c r="D123" s="124" t="s">
        <v>62</v>
      </c>
      <c r="E123" s="124" t="s">
        <v>58</v>
      </c>
      <c r="F123" s="124" t="s">
        <v>59</v>
      </c>
      <c r="G123" s="124" t="s">
        <v>141</v>
      </c>
      <c r="H123" s="124" t="s">
        <v>142</v>
      </c>
      <c r="I123" s="124" t="s">
        <v>143</v>
      </c>
      <c r="J123" s="124" t="s">
        <v>131</v>
      </c>
      <c r="K123" s="125" t="s">
        <v>144</v>
      </c>
      <c r="L123" s="126"/>
      <c r="M123" s="62" t="s">
        <v>1</v>
      </c>
      <c r="N123" s="63" t="s">
        <v>41</v>
      </c>
      <c r="O123" s="63" t="s">
        <v>145</v>
      </c>
      <c r="P123" s="63" t="s">
        <v>146</v>
      </c>
      <c r="Q123" s="63" t="s">
        <v>147</v>
      </c>
      <c r="R123" s="63" t="s">
        <v>148</v>
      </c>
      <c r="S123" s="63" t="s">
        <v>149</v>
      </c>
      <c r="T123" s="64" t="s">
        <v>150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 x14ac:dyDescent="0.25">
      <c r="A124" s="32"/>
      <c r="B124" s="33"/>
      <c r="C124" s="69" t="s">
        <v>151</v>
      </c>
      <c r="D124" s="32"/>
      <c r="E124" s="32"/>
      <c r="F124" s="32"/>
      <c r="G124" s="32"/>
      <c r="H124" s="32"/>
      <c r="I124" s="32"/>
      <c r="J124" s="127">
        <f>BK124</f>
        <v>0</v>
      </c>
      <c r="K124" s="32"/>
      <c r="L124" s="33"/>
      <c r="M124" s="65"/>
      <c r="N124" s="56"/>
      <c r="O124" s="66"/>
      <c r="P124" s="128">
        <f>P125+P324</f>
        <v>0</v>
      </c>
      <c r="Q124" s="66"/>
      <c r="R124" s="128">
        <f>R125+R324</f>
        <v>141.36715590383287</v>
      </c>
      <c r="S124" s="66"/>
      <c r="T124" s="129">
        <f>T125+T324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76</v>
      </c>
      <c r="AU124" s="17" t="s">
        <v>133</v>
      </c>
      <c r="BK124" s="130">
        <f>BK125+BK324</f>
        <v>0</v>
      </c>
    </row>
    <row r="125" spans="1:65" s="12" customFormat="1" ht="25.9" customHeight="1" x14ac:dyDescent="0.2">
      <c r="B125" s="131"/>
      <c r="D125" s="132" t="s">
        <v>76</v>
      </c>
      <c r="E125" s="133" t="s">
        <v>152</v>
      </c>
      <c r="F125" s="133" t="s">
        <v>153</v>
      </c>
      <c r="I125" s="134"/>
      <c r="J125" s="135">
        <f>BK125</f>
        <v>0</v>
      </c>
      <c r="L125" s="131"/>
      <c r="M125" s="136"/>
      <c r="N125" s="137"/>
      <c r="O125" s="137"/>
      <c r="P125" s="138">
        <f>P126+P265+P293+P306+P322</f>
        <v>0</v>
      </c>
      <c r="Q125" s="137"/>
      <c r="R125" s="138">
        <f>R126+R265+R293+R306+R322</f>
        <v>141.36163172783287</v>
      </c>
      <c r="S125" s="137"/>
      <c r="T125" s="139">
        <f>T126+T265+T293+T306+T322</f>
        <v>0</v>
      </c>
      <c r="AR125" s="132" t="s">
        <v>8</v>
      </c>
      <c r="AT125" s="140" t="s">
        <v>76</v>
      </c>
      <c r="AU125" s="140" t="s">
        <v>77</v>
      </c>
      <c r="AY125" s="132" t="s">
        <v>154</v>
      </c>
      <c r="BK125" s="141">
        <f>BK126+BK265+BK293+BK306+BK322</f>
        <v>0</v>
      </c>
    </row>
    <row r="126" spans="1:65" s="12" customFormat="1" ht="22.9" customHeight="1" x14ac:dyDescent="0.2">
      <c r="B126" s="131"/>
      <c r="D126" s="132" t="s">
        <v>76</v>
      </c>
      <c r="E126" s="142" t="s">
        <v>8</v>
      </c>
      <c r="F126" s="142" t="s">
        <v>155</v>
      </c>
      <c r="I126" s="134"/>
      <c r="J126" s="143">
        <f>BK126</f>
        <v>0</v>
      </c>
      <c r="L126" s="131"/>
      <c r="M126" s="136"/>
      <c r="N126" s="137"/>
      <c r="O126" s="137"/>
      <c r="P126" s="138">
        <f>SUM(P127:P264)</f>
        <v>0</v>
      </c>
      <c r="Q126" s="137"/>
      <c r="R126" s="138">
        <f>SUM(R127:R264)</f>
        <v>7.8185359999999999</v>
      </c>
      <c r="S126" s="137"/>
      <c r="T126" s="139">
        <f>SUM(T127:T264)</f>
        <v>0</v>
      </c>
      <c r="AR126" s="132" t="s">
        <v>8</v>
      </c>
      <c r="AT126" s="140" t="s">
        <v>76</v>
      </c>
      <c r="AU126" s="140" t="s">
        <v>8</v>
      </c>
      <c r="AY126" s="132" t="s">
        <v>154</v>
      </c>
      <c r="BK126" s="141">
        <f>SUM(BK127:BK264)</f>
        <v>0</v>
      </c>
    </row>
    <row r="127" spans="1:65" s="2" customFormat="1" ht="33" customHeight="1" x14ac:dyDescent="0.2">
      <c r="A127" s="32"/>
      <c r="B127" s="144"/>
      <c r="C127" s="145" t="s">
        <v>8</v>
      </c>
      <c r="D127" s="145" t="s">
        <v>157</v>
      </c>
      <c r="E127" s="146" t="s">
        <v>267</v>
      </c>
      <c r="F127" s="147" t="s">
        <v>268</v>
      </c>
      <c r="G127" s="148" t="s">
        <v>200</v>
      </c>
      <c r="H127" s="149">
        <v>135</v>
      </c>
      <c r="I127" s="150"/>
      <c r="J127" s="151">
        <f>ROUND(I127*H127,0)</f>
        <v>0</v>
      </c>
      <c r="K127" s="147" t="s">
        <v>161</v>
      </c>
      <c r="L127" s="33"/>
      <c r="M127" s="152" t="s">
        <v>1</v>
      </c>
      <c r="N127" s="153" t="s">
        <v>42</v>
      </c>
      <c r="O127" s="58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6" t="s">
        <v>162</v>
      </c>
      <c r="AT127" s="156" t="s">
        <v>157</v>
      </c>
      <c r="AU127" s="156" t="s">
        <v>86</v>
      </c>
      <c r="AY127" s="17" t="s">
        <v>154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7" t="s">
        <v>8</v>
      </c>
      <c r="BK127" s="157">
        <f>ROUND(I127*H127,0)</f>
        <v>0</v>
      </c>
      <c r="BL127" s="17" t="s">
        <v>162</v>
      </c>
      <c r="BM127" s="156" t="s">
        <v>269</v>
      </c>
    </row>
    <row r="128" spans="1:65" s="13" customFormat="1" ht="11.25" x14ac:dyDescent="0.2">
      <c r="B128" s="158"/>
      <c r="D128" s="159" t="s">
        <v>164</v>
      </c>
      <c r="E128" s="160" t="s">
        <v>1</v>
      </c>
      <c r="F128" s="161" t="s">
        <v>844</v>
      </c>
      <c r="H128" s="162">
        <v>135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164</v>
      </c>
      <c r="AU128" s="160" t="s">
        <v>86</v>
      </c>
      <c r="AV128" s="13" t="s">
        <v>86</v>
      </c>
      <c r="AW128" s="13" t="s">
        <v>33</v>
      </c>
      <c r="AX128" s="13" t="s">
        <v>8</v>
      </c>
      <c r="AY128" s="160" t="s">
        <v>154</v>
      </c>
    </row>
    <row r="129" spans="1:65" s="2" customFormat="1" ht="24.2" customHeight="1" x14ac:dyDescent="0.2">
      <c r="A129" s="32"/>
      <c r="B129" s="144"/>
      <c r="C129" s="145" t="s">
        <v>86</v>
      </c>
      <c r="D129" s="145" t="s">
        <v>157</v>
      </c>
      <c r="E129" s="146" t="s">
        <v>670</v>
      </c>
      <c r="F129" s="147" t="s">
        <v>671</v>
      </c>
      <c r="G129" s="148" t="s">
        <v>273</v>
      </c>
      <c r="H129" s="149">
        <v>6</v>
      </c>
      <c r="I129" s="150"/>
      <c r="J129" s="151">
        <f t="shared" ref="J129:J134" si="0"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 t="shared" ref="P129:P134" si="1">O129*H129</f>
        <v>0</v>
      </c>
      <c r="Q129" s="154">
        <v>0</v>
      </c>
      <c r="R129" s="154">
        <f t="shared" ref="R129:R134" si="2">Q129*H129</f>
        <v>0</v>
      </c>
      <c r="S129" s="154">
        <v>0</v>
      </c>
      <c r="T129" s="155">
        <f t="shared" ref="T129:T134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162</v>
      </c>
      <c r="AT129" s="156" t="s">
        <v>157</v>
      </c>
      <c r="AU129" s="156" t="s">
        <v>86</v>
      </c>
      <c r="AY129" s="17" t="s">
        <v>154</v>
      </c>
      <c r="BE129" s="157">
        <f t="shared" ref="BE129:BE134" si="4">IF(N129="základní",J129,0)</f>
        <v>0</v>
      </c>
      <c r="BF129" s="157">
        <f t="shared" ref="BF129:BF134" si="5">IF(N129="snížená",J129,0)</f>
        <v>0</v>
      </c>
      <c r="BG129" s="157">
        <f t="shared" ref="BG129:BG134" si="6">IF(N129="zákl. přenesená",J129,0)</f>
        <v>0</v>
      </c>
      <c r="BH129" s="157">
        <f t="shared" ref="BH129:BH134" si="7">IF(N129="sníž. přenesená",J129,0)</f>
        <v>0</v>
      </c>
      <c r="BI129" s="157">
        <f t="shared" ref="BI129:BI134" si="8">IF(N129="nulová",J129,0)</f>
        <v>0</v>
      </c>
      <c r="BJ129" s="17" t="s">
        <v>8</v>
      </c>
      <c r="BK129" s="157">
        <f t="shared" ref="BK129:BK134" si="9">ROUND(I129*H129,0)</f>
        <v>0</v>
      </c>
      <c r="BL129" s="17" t="s">
        <v>162</v>
      </c>
      <c r="BM129" s="156" t="s">
        <v>845</v>
      </c>
    </row>
    <row r="130" spans="1:65" s="2" customFormat="1" ht="24.2" customHeight="1" x14ac:dyDescent="0.2">
      <c r="A130" s="32"/>
      <c r="B130" s="144"/>
      <c r="C130" s="145" t="s">
        <v>167</v>
      </c>
      <c r="D130" s="145" t="s">
        <v>157</v>
      </c>
      <c r="E130" s="146" t="s">
        <v>271</v>
      </c>
      <c r="F130" s="147" t="s">
        <v>272</v>
      </c>
      <c r="G130" s="148" t="s">
        <v>273</v>
      </c>
      <c r="H130" s="149">
        <v>8</v>
      </c>
      <c r="I130" s="150"/>
      <c r="J130" s="151">
        <f t="shared" si="0"/>
        <v>0</v>
      </c>
      <c r="K130" s="147" t="s">
        <v>161</v>
      </c>
      <c r="L130" s="33"/>
      <c r="M130" s="152" t="s">
        <v>1</v>
      </c>
      <c r="N130" s="153" t="s">
        <v>42</v>
      </c>
      <c r="O130" s="58"/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6" t="s">
        <v>162</v>
      </c>
      <c r="AT130" s="156" t="s">
        <v>157</v>
      </c>
      <c r="AU130" s="156" t="s">
        <v>86</v>
      </c>
      <c r="AY130" s="17" t="s">
        <v>154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</v>
      </c>
      <c r="BK130" s="157">
        <f t="shared" si="9"/>
        <v>0</v>
      </c>
      <c r="BL130" s="17" t="s">
        <v>162</v>
      </c>
      <c r="BM130" s="156" t="s">
        <v>846</v>
      </c>
    </row>
    <row r="131" spans="1:65" s="2" customFormat="1" ht="24.2" customHeight="1" x14ac:dyDescent="0.2">
      <c r="A131" s="32"/>
      <c r="B131" s="144"/>
      <c r="C131" s="145" t="s">
        <v>162</v>
      </c>
      <c r="D131" s="145" t="s">
        <v>157</v>
      </c>
      <c r="E131" s="146" t="s">
        <v>275</v>
      </c>
      <c r="F131" s="147" t="s">
        <v>276</v>
      </c>
      <c r="G131" s="148" t="s">
        <v>273</v>
      </c>
      <c r="H131" s="149">
        <v>4</v>
      </c>
      <c r="I131" s="150"/>
      <c r="J131" s="151">
        <f t="shared" si="0"/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162</v>
      </c>
      <c r="AT131" s="156" t="s">
        <v>157</v>
      </c>
      <c r="AU131" s="156" t="s">
        <v>86</v>
      </c>
      <c r="AY131" s="17" t="s">
        <v>154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</v>
      </c>
      <c r="BK131" s="157">
        <f t="shared" si="9"/>
        <v>0</v>
      </c>
      <c r="BL131" s="17" t="s">
        <v>162</v>
      </c>
      <c r="BM131" s="156" t="s">
        <v>847</v>
      </c>
    </row>
    <row r="132" spans="1:65" s="2" customFormat="1" ht="24.2" customHeight="1" x14ac:dyDescent="0.2">
      <c r="A132" s="32"/>
      <c r="B132" s="144"/>
      <c r="C132" s="145" t="s">
        <v>231</v>
      </c>
      <c r="D132" s="145" t="s">
        <v>157</v>
      </c>
      <c r="E132" s="146" t="s">
        <v>278</v>
      </c>
      <c r="F132" s="147" t="s">
        <v>279</v>
      </c>
      <c r="G132" s="148" t="s">
        <v>273</v>
      </c>
      <c r="H132" s="149">
        <v>5</v>
      </c>
      <c r="I132" s="150"/>
      <c r="J132" s="151">
        <f t="shared" si="0"/>
        <v>0</v>
      </c>
      <c r="K132" s="147" t="s">
        <v>161</v>
      </c>
      <c r="L132" s="33"/>
      <c r="M132" s="152" t="s">
        <v>1</v>
      </c>
      <c r="N132" s="153" t="s">
        <v>42</v>
      </c>
      <c r="O132" s="58"/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6" t="s">
        <v>162</v>
      </c>
      <c r="AT132" s="156" t="s">
        <v>157</v>
      </c>
      <c r="AU132" s="156" t="s">
        <v>86</v>
      </c>
      <c r="AY132" s="17" t="s">
        <v>154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</v>
      </c>
      <c r="BK132" s="157">
        <f t="shared" si="9"/>
        <v>0</v>
      </c>
      <c r="BL132" s="17" t="s">
        <v>162</v>
      </c>
      <c r="BM132" s="156" t="s">
        <v>848</v>
      </c>
    </row>
    <row r="133" spans="1:65" s="2" customFormat="1" ht="24.2" customHeight="1" x14ac:dyDescent="0.2">
      <c r="A133" s="32"/>
      <c r="B133" s="144"/>
      <c r="C133" s="145" t="s">
        <v>286</v>
      </c>
      <c r="D133" s="145" t="s">
        <v>157</v>
      </c>
      <c r="E133" s="146" t="s">
        <v>676</v>
      </c>
      <c r="F133" s="147" t="s">
        <v>677</v>
      </c>
      <c r="G133" s="148" t="s">
        <v>273</v>
      </c>
      <c r="H133" s="149">
        <v>3</v>
      </c>
      <c r="I133" s="150"/>
      <c r="J133" s="151">
        <f t="shared" si="0"/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162</v>
      </c>
      <c r="AT133" s="156" t="s">
        <v>157</v>
      </c>
      <c r="AU133" s="156" t="s">
        <v>86</v>
      </c>
      <c r="AY133" s="17" t="s">
        <v>154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</v>
      </c>
      <c r="BK133" s="157">
        <f t="shared" si="9"/>
        <v>0</v>
      </c>
      <c r="BL133" s="17" t="s">
        <v>162</v>
      </c>
      <c r="BM133" s="156" t="s">
        <v>849</v>
      </c>
    </row>
    <row r="134" spans="1:65" s="2" customFormat="1" ht="24.2" customHeight="1" x14ac:dyDescent="0.2">
      <c r="A134" s="32"/>
      <c r="B134" s="144"/>
      <c r="C134" s="145" t="s">
        <v>290</v>
      </c>
      <c r="D134" s="145" t="s">
        <v>157</v>
      </c>
      <c r="E134" s="146" t="s">
        <v>281</v>
      </c>
      <c r="F134" s="147" t="s">
        <v>282</v>
      </c>
      <c r="G134" s="148" t="s">
        <v>200</v>
      </c>
      <c r="H134" s="149">
        <v>735</v>
      </c>
      <c r="I134" s="150"/>
      <c r="J134" s="151">
        <f t="shared" si="0"/>
        <v>0</v>
      </c>
      <c r="K134" s="147" t="s">
        <v>161</v>
      </c>
      <c r="L134" s="33"/>
      <c r="M134" s="152" t="s">
        <v>1</v>
      </c>
      <c r="N134" s="153" t="s">
        <v>42</v>
      </c>
      <c r="O134" s="58"/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6" t="s">
        <v>162</v>
      </c>
      <c r="AT134" s="156" t="s">
        <v>157</v>
      </c>
      <c r="AU134" s="156" t="s">
        <v>86</v>
      </c>
      <c r="AY134" s="17" t="s">
        <v>154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</v>
      </c>
      <c r="BK134" s="157">
        <f t="shared" si="9"/>
        <v>0</v>
      </c>
      <c r="BL134" s="17" t="s">
        <v>162</v>
      </c>
      <c r="BM134" s="156" t="s">
        <v>283</v>
      </c>
    </row>
    <row r="135" spans="1:65" s="13" customFormat="1" ht="11.25" x14ac:dyDescent="0.2">
      <c r="B135" s="158"/>
      <c r="D135" s="159" t="s">
        <v>164</v>
      </c>
      <c r="E135" s="160" t="s">
        <v>1</v>
      </c>
      <c r="F135" s="161" t="s">
        <v>850</v>
      </c>
      <c r="H135" s="162">
        <v>600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164</v>
      </c>
      <c r="AU135" s="160" t="s">
        <v>86</v>
      </c>
      <c r="AV135" s="13" t="s">
        <v>86</v>
      </c>
      <c r="AW135" s="13" t="s">
        <v>33</v>
      </c>
      <c r="AX135" s="13" t="s">
        <v>77</v>
      </c>
      <c r="AY135" s="160" t="s">
        <v>154</v>
      </c>
    </row>
    <row r="136" spans="1:65" s="13" customFormat="1" ht="11.25" x14ac:dyDescent="0.2">
      <c r="B136" s="158"/>
      <c r="D136" s="159" t="s">
        <v>164</v>
      </c>
      <c r="E136" s="160" t="s">
        <v>1</v>
      </c>
      <c r="F136" s="161" t="s">
        <v>851</v>
      </c>
      <c r="H136" s="162">
        <v>135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164</v>
      </c>
      <c r="AU136" s="160" t="s">
        <v>86</v>
      </c>
      <c r="AV136" s="13" t="s">
        <v>86</v>
      </c>
      <c r="AW136" s="13" t="s">
        <v>33</v>
      </c>
      <c r="AX136" s="13" t="s">
        <v>77</v>
      </c>
      <c r="AY136" s="160" t="s">
        <v>154</v>
      </c>
    </row>
    <row r="137" spans="1:65" s="14" customFormat="1" ht="11.25" x14ac:dyDescent="0.2">
      <c r="B137" s="167"/>
      <c r="D137" s="159" t="s">
        <v>164</v>
      </c>
      <c r="E137" s="168" t="s">
        <v>1</v>
      </c>
      <c r="F137" s="169" t="s">
        <v>166</v>
      </c>
      <c r="H137" s="170">
        <v>735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164</v>
      </c>
      <c r="AU137" s="168" t="s">
        <v>86</v>
      </c>
      <c r="AV137" s="14" t="s">
        <v>167</v>
      </c>
      <c r="AW137" s="14" t="s">
        <v>33</v>
      </c>
      <c r="AX137" s="14" t="s">
        <v>8</v>
      </c>
      <c r="AY137" s="168" t="s">
        <v>154</v>
      </c>
    </row>
    <row r="138" spans="1:65" s="2" customFormat="1" ht="33" customHeight="1" x14ac:dyDescent="0.2">
      <c r="A138" s="32"/>
      <c r="B138" s="144"/>
      <c r="C138" s="145" t="s">
        <v>208</v>
      </c>
      <c r="D138" s="145" t="s">
        <v>157</v>
      </c>
      <c r="E138" s="146" t="s">
        <v>681</v>
      </c>
      <c r="F138" s="147" t="s">
        <v>682</v>
      </c>
      <c r="G138" s="148" t="s">
        <v>273</v>
      </c>
      <c r="H138" s="149">
        <v>6</v>
      </c>
      <c r="I138" s="150"/>
      <c r="J138" s="151">
        <f t="shared" ref="J138:J143" si="10">ROUND(I138*H138,0)</f>
        <v>0</v>
      </c>
      <c r="K138" s="147" t="s">
        <v>161</v>
      </c>
      <c r="L138" s="33"/>
      <c r="M138" s="152" t="s">
        <v>1</v>
      </c>
      <c r="N138" s="153" t="s">
        <v>42</v>
      </c>
      <c r="O138" s="58"/>
      <c r="P138" s="154">
        <f t="shared" ref="P138:P143" si="11">O138*H138</f>
        <v>0</v>
      </c>
      <c r="Q138" s="154">
        <v>0</v>
      </c>
      <c r="R138" s="154">
        <f t="shared" ref="R138:R143" si="12">Q138*H138</f>
        <v>0</v>
      </c>
      <c r="S138" s="154">
        <v>0</v>
      </c>
      <c r="T138" s="155">
        <f t="shared" ref="T138:T143" si="1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6" t="s">
        <v>162</v>
      </c>
      <c r="AT138" s="156" t="s">
        <v>157</v>
      </c>
      <c r="AU138" s="156" t="s">
        <v>86</v>
      </c>
      <c r="AY138" s="17" t="s">
        <v>154</v>
      </c>
      <c r="BE138" s="157">
        <f t="shared" ref="BE138:BE143" si="14">IF(N138="základní",J138,0)</f>
        <v>0</v>
      </c>
      <c r="BF138" s="157">
        <f t="shared" ref="BF138:BF143" si="15">IF(N138="snížená",J138,0)</f>
        <v>0</v>
      </c>
      <c r="BG138" s="157">
        <f t="shared" ref="BG138:BG143" si="16">IF(N138="zákl. přenesená",J138,0)</f>
        <v>0</v>
      </c>
      <c r="BH138" s="157">
        <f t="shared" ref="BH138:BH143" si="17">IF(N138="sníž. přenesená",J138,0)</f>
        <v>0</v>
      </c>
      <c r="BI138" s="157">
        <f t="shared" ref="BI138:BI143" si="18">IF(N138="nulová",J138,0)</f>
        <v>0</v>
      </c>
      <c r="BJ138" s="17" t="s">
        <v>8</v>
      </c>
      <c r="BK138" s="157">
        <f t="shared" ref="BK138:BK143" si="19">ROUND(I138*H138,0)</f>
        <v>0</v>
      </c>
      <c r="BL138" s="17" t="s">
        <v>162</v>
      </c>
      <c r="BM138" s="156" t="s">
        <v>852</v>
      </c>
    </row>
    <row r="139" spans="1:65" s="2" customFormat="1" ht="33" customHeight="1" x14ac:dyDescent="0.2">
      <c r="A139" s="32"/>
      <c r="B139" s="144"/>
      <c r="C139" s="145" t="s">
        <v>156</v>
      </c>
      <c r="D139" s="145" t="s">
        <v>157</v>
      </c>
      <c r="E139" s="146" t="s">
        <v>287</v>
      </c>
      <c r="F139" s="147" t="s">
        <v>288</v>
      </c>
      <c r="G139" s="148" t="s">
        <v>273</v>
      </c>
      <c r="H139" s="149">
        <v>8</v>
      </c>
      <c r="I139" s="150"/>
      <c r="J139" s="151">
        <f t="shared" si="10"/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162</v>
      </c>
      <c r="AT139" s="156" t="s">
        <v>157</v>
      </c>
      <c r="AU139" s="156" t="s">
        <v>86</v>
      </c>
      <c r="AY139" s="17" t="s">
        <v>154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7" t="s">
        <v>8</v>
      </c>
      <c r="BK139" s="157">
        <f t="shared" si="19"/>
        <v>0</v>
      </c>
      <c r="BL139" s="17" t="s">
        <v>162</v>
      </c>
      <c r="BM139" s="156" t="s">
        <v>853</v>
      </c>
    </row>
    <row r="140" spans="1:65" s="2" customFormat="1" ht="33" customHeight="1" x14ac:dyDescent="0.2">
      <c r="A140" s="32"/>
      <c r="B140" s="144"/>
      <c r="C140" s="145" t="s">
        <v>168</v>
      </c>
      <c r="D140" s="145" t="s">
        <v>157</v>
      </c>
      <c r="E140" s="146" t="s">
        <v>291</v>
      </c>
      <c r="F140" s="147" t="s">
        <v>292</v>
      </c>
      <c r="G140" s="148" t="s">
        <v>273</v>
      </c>
      <c r="H140" s="149">
        <v>4</v>
      </c>
      <c r="I140" s="150"/>
      <c r="J140" s="151">
        <f t="shared" si="10"/>
        <v>0</v>
      </c>
      <c r="K140" s="147" t="s">
        <v>161</v>
      </c>
      <c r="L140" s="33"/>
      <c r="M140" s="152" t="s">
        <v>1</v>
      </c>
      <c r="N140" s="153" t="s">
        <v>42</v>
      </c>
      <c r="O140" s="58"/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6" t="s">
        <v>162</v>
      </c>
      <c r="AT140" s="156" t="s">
        <v>157</v>
      </c>
      <c r="AU140" s="156" t="s">
        <v>86</v>
      </c>
      <c r="AY140" s="17" t="s">
        <v>154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8</v>
      </c>
      <c r="BK140" s="157">
        <f t="shared" si="19"/>
        <v>0</v>
      </c>
      <c r="BL140" s="17" t="s">
        <v>162</v>
      </c>
      <c r="BM140" s="156" t="s">
        <v>854</v>
      </c>
    </row>
    <row r="141" spans="1:65" s="2" customFormat="1" ht="33" customHeight="1" x14ac:dyDescent="0.2">
      <c r="A141" s="32"/>
      <c r="B141" s="144"/>
      <c r="C141" s="145" t="s">
        <v>82</v>
      </c>
      <c r="D141" s="145" t="s">
        <v>157</v>
      </c>
      <c r="E141" s="146" t="s">
        <v>294</v>
      </c>
      <c r="F141" s="147" t="s">
        <v>295</v>
      </c>
      <c r="G141" s="148" t="s">
        <v>273</v>
      </c>
      <c r="H141" s="149">
        <v>5</v>
      </c>
      <c r="I141" s="150"/>
      <c r="J141" s="151">
        <f t="shared" si="10"/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162</v>
      </c>
      <c r="AT141" s="156" t="s">
        <v>157</v>
      </c>
      <c r="AU141" s="156" t="s">
        <v>86</v>
      </c>
      <c r="AY141" s="17" t="s">
        <v>154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</v>
      </c>
      <c r="BK141" s="157">
        <f t="shared" si="19"/>
        <v>0</v>
      </c>
      <c r="BL141" s="17" t="s">
        <v>162</v>
      </c>
      <c r="BM141" s="156" t="s">
        <v>855</v>
      </c>
    </row>
    <row r="142" spans="1:65" s="2" customFormat="1" ht="33" customHeight="1" x14ac:dyDescent="0.2">
      <c r="A142" s="32"/>
      <c r="B142" s="144"/>
      <c r="C142" s="145" t="s">
        <v>9</v>
      </c>
      <c r="D142" s="145" t="s">
        <v>157</v>
      </c>
      <c r="E142" s="146" t="s">
        <v>687</v>
      </c>
      <c r="F142" s="147" t="s">
        <v>688</v>
      </c>
      <c r="G142" s="148" t="s">
        <v>273</v>
      </c>
      <c r="H142" s="149">
        <v>3</v>
      </c>
      <c r="I142" s="150"/>
      <c r="J142" s="151">
        <f t="shared" si="10"/>
        <v>0</v>
      </c>
      <c r="K142" s="147" t="s">
        <v>161</v>
      </c>
      <c r="L142" s="33"/>
      <c r="M142" s="152" t="s">
        <v>1</v>
      </c>
      <c r="N142" s="153" t="s">
        <v>42</v>
      </c>
      <c r="O142" s="58"/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6" t="s">
        <v>162</v>
      </c>
      <c r="AT142" s="156" t="s">
        <v>157</v>
      </c>
      <c r="AU142" s="156" t="s">
        <v>86</v>
      </c>
      <c r="AY142" s="17" t="s">
        <v>154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</v>
      </c>
      <c r="BK142" s="157">
        <f t="shared" si="19"/>
        <v>0</v>
      </c>
      <c r="BL142" s="17" t="s">
        <v>162</v>
      </c>
      <c r="BM142" s="156" t="s">
        <v>856</v>
      </c>
    </row>
    <row r="143" spans="1:65" s="2" customFormat="1" ht="24.2" customHeight="1" x14ac:dyDescent="0.2">
      <c r="A143" s="32"/>
      <c r="B143" s="144"/>
      <c r="C143" s="145" t="s">
        <v>303</v>
      </c>
      <c r="D143" s="145" t="s">
        <v>157</v>
      </c>
      <c r="E143" s="146" t="s">
        <v>158</v>
      </c>
      <c r="F143" s="147" t="s">
        <v>159</v>
      </c>
      <c r="G143" s="148" t="s">
        <v>160</v>
      </c>
      <c r="H143" s="149">
        <v>117.5</v>
      </c>
      <c r="I143" s="150"/>
      <c r="J143" s="151">
        <f t="shared" si="10"/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162</v>
      </c>
      <c r="AT143" s="156" t="s">
        <v>157</v>
      </c>
      <c r="AU143" s="156" t="s">
        <v>86</v>
      </c>
      <c r="AY143" s="17" t="s">
        <v>154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7" t="s">
        <v>8</v>
      </c>
      <c r="BK143" s="157">
        <f t="shared" si="19"/>
        <v>0</v>
      </c>
      <c r="BL143" s="17" t="s">
        <v>162</v>
      </c>
      <c r="BM143" s="156" t="s">
        <v>163</v>
      </c>
    </row>
    <row r="144" spans="1:65" s="13" customFormat="1" ht="11.25" x14ac:dyDescent="0.2">
      <c r="B144" s="158"/>
      <c r="D144" s="159" t="s">
        <v>164</v>
      </c>
      <c r="E144" s="160" t="s">
        <v>1</v>
      </c>
      <c r="F144" s="161" t="s">
        <v>857</v>
      </c>
      <c r="H144" s="162">
        <v>117.5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164</v>
      </c>
      <c r="AU144" s="160" t="s">
        <v>86</v>
      </c>
      <c r="AV144" s="13" t="s">
        <v>86</v>
      </c>
      <c r="AW144" s="13" t="s">
        <v>33</v>
      </c>
      <c r="AX144" s="13" t="s">
        <v>77</v>
      </c>
      <c r="AY144" s="160" t="s">
        <v>154</v>
      </c>
    </row>
    <row r="145" spans="1:65" s="14" customFormat="1" ht="11.25" x14ac:dyDescent="0.2">
      <c r="B145" s="167"/>
      <c r="D145" s="159" t="s">
        <v>164</v>
      </c>
      <c r="E145" s="168" t="s">
        <v>118</v>
      </c>
      <c r="F145" s="169" t="s">
        <v>166</v>
      </c>
      <c r="H145" s="170">
        <v>117.5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164</v>
      </c>
      <c r="AU145" s="168" t="s">
        <v>86</v>
      </c>
      <c r="AV145" s="14" t="s">
        <v>167</v>
      </c>
      <c r="AW145" s="14" t="s">
        <v>33</v>
      </c>
      <c r="AX145" s="14" t="s">
        <v>8</v>
      </c>
      <c r="AY145" s="168" t="s">
        <v>154</v>
      </c>
    </row>
    <row r="146" spans="1:65" s="2" customFormat="1" ht="33" customHeight="1" x14ac:dyDescent="0.2">
      <c r="A146" s="32"/>
      <c r="B146" s="144"/>
      <c r="C146" s="145" t="s">
        <v>310</v>
      </c>
      <c r="D146" s="145" t="s">
        <v>157</v>
      </c>
      <c r="E146" s="146" t="s">
        <v>169</v>
      </c>
      <c r="F146" s="147" t="s">
        <v>170</v>
      </c>
      <c r="G146" s="148" t="s">
        <v>160</v>
      </c>
      <c r="H146" s="149">
        <v>28.5</v>
      </c>
      <c r="I146" s="150"/>
      <c r="J146" s="151">
        <f>ROUND(I146*H146,0)</f>
        <v>0</v>
      </c>
      <c r="K146" s="147" t="s">
        <v>161</v>
      </c>
      <c r="L146" s="33"/>
      <c r="M146" s="152" t="s">
        <v>1</v>
      </c>
      <c r="N146" s="153" t="s">
        <v>42</v>
      </c>
      <c r="O146" s="58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6" t="s">
        <v>162</v>
      </c>
      <c r="AT146" s="156" t="s">
        <v>157</v>
      </c>
      <c r="AU146" s="156" t="s">
        <v>86</v>
      </c>
      <c r="AY146" s="17" t="s">
        <v>154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7" t="s">
        <v>8</v>
      </c>
      <c r="BK146" s="157">
        <f>ROUND(I146*H146,0)</f>
        <v>0</v>
      </c>
      <c r="BL146" s="17" t="s">
        <v>162</v>
      </c>
      <c r="BM146" s="156" t="s">
        <v>171</v>
      </c>
    </row>
    <row r="147" spans="1:65" s="13" customFormat="1" ht="22.5" x14ac:dyDescent="0.2">
      <c r="B147" s="158"/>
      <c r="D147" s="159" t="s">
        <v>164</v>
      </c>
      <c r="E147" s="160" t="s">
        <v>1</v>
      </c>
      <c r="F147" s="161" t="s">
        <v>298</v>
      </c>
      <c r="H147" s="162">
        <v>28.5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164</v>
      </c>
      <c r="AU147" s="160" t="s">
        <v>86</v>
      </c>
      <c r="AV147" s="13" t="s">
        <v>86</v>
      </c>
      <c r="AW147" s="13" t="s">
        <v>33</v>
      </c>
      <c r="AX147" s="13" t="s">
        <v>77</v>
      </c>
      <c r="AY147" s="160" t="s">
        <v>154</v>
      </c>
    </row>
    <row r="148" spans="1:65" s="14" customFormat="1" ht="11.25" x14ac:dyDescent="0.2">
      <c r="B148" s="167"/>
      <c r="D148" s="159" t="s">
        <v>164</v>
      </c>
      <c r="E148" s="168" t="s">
        <v>121</v>
      </c>
      <c r="F148" s="169" t="s">
        <v>166</v>
      </c>
      <c r="H148" s="170">
        <v>28.5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164</v>
      </c>
      <c r="AU148" s="168" t="s">
        <v>86</v>
      </c>
      <c r="AV148" s="14" t="s">
        <v>167</v>
      </c>
      <c r="AW148" s="14" t="s">
        <v>33</v>
      </c>
      <c r="AX148" s="14" t="s">
        <v>8</v>
      </c>
      <c r="AY148" s="168" t="s">
        <v>154</v>
      </c>
    </row>
    <row r="149" spans="1:65" s="2" customFormat="1" ht="24.2" customHeight="1" x14ac:dyDescent="0.2">
      <c r="A149" s="32"/>
      <c r="B149" s="144"/>
      <c r="C149" s="145" t="s">
        <v>315</v>
      </c>
      <c r="D149" s="145" t="s">
        <v>157</v>
      </c>
      <c r="E149" s="146" t="s">
        <v>299</v>
      </c>
      <c r="F149" s="147" t="s">
        <v>300</v>
      </c>
      <c r="G149" s="148" t="s">
        <v>160</v>
      </c>
      <c r="H149" s="149">
        <v>117.5</v>
      </c>
      <c r="I149" s="150"/>
      <c r="J149" s="151">
        <f>ROUND(I149*H149,0)</f>
        <v>0</v>
      </c>
      <c r="K149" s="147" t="s">
        <v>161</v>
      </c>
      <c r="L149" s="33"/>
      <c r="M149" s="152" t="s">
        <v>1</v>
      </c>
      <c r="N149" s="153" t="s">
        <v>42</v>
      </c>
      <c r="O149" s="58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6" t="s">
        <v>162</v>
      </c>
      <c r="AT149" s="156" t="s">
        <v>157</v>
      </c>
      <c r="AU149" s="156" t="s">
        <v>86</v>
      </c>
      <c r="AY149" s="17" t="s">
        <v>154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7" t="s">
        <v>8</v>
      </c>
      <c r="BK149" s="157">
        <f>ROUND(I149*H149,0)</f>
        <v>0</v>
      </c>
      <c r="BL149" s="17" t="s">
        <v>162</v>
      </c>
      <c r="BM149" s="156" t="s">
        <v>301</v>
      </c>
    </row>
    <row r="150" spans="1:65" s="13" customFormat="1" ht="11.25" x14ac:dyDescent="0.2">
      <c r="B150" s="158"/>
      <c r="D150" s="159" t="s">
        <v>164</v>
      </c>
      <c r="E150" s="160" t="s">
        <v>1</v>
      </c>
      <c r="F150" s="161" t="s">
        <v>857</v>
      </c>
      <c r="H150" s="162">
        <v>117.5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164</v>
      </c>
      <c r="AU150" s="160" t="s">
        <v>86</v>
      </c>
      <c r="AV150" s="13" t="s">
        <v>86</v>
      </c>
      <c r="AW150" s="13" t="s">
        <v>33</v>
      </c>
      <c r="AX150" s="13" t="s">
        <v>77</v>
      </c>
      <c r="AY150" s="160" t="s">
        <v>154</v>
      </c>
    </row>
    <row r="151" spans="1:65" s="14" customFormat="1" ht="11.25" x14ac:dyDescent="0.2">
      <c r="B151" s="167"/>
      <c r="D151" s="159" t="s">
        <v>164</v>
      </c>
      <c r="E151" s="168" t="s">
        <v>260</v>
      </c>
      <c r="F151" s="169" t="s">
        <v>166</v>
      </c>
      <c r="H151" s="170">
        <v>117.5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164</v>
      </c>
      <c r="AU151" s="168" t="s">
        <v>86</v>
      </c>
      <c r="AV151" s="14" t="s">
        <v>167</v>
      </c>
      <c r="AW151" s="14" t="s">
        <v>33</v>
      </c>
      <c r="AX151" s="14" t="s">
        <v>8</v>
      </c>
      <c r="AY151" s="168" t="s">
        <v>154</v>
      </c>
    </row>
    <row r="152" spans="1:65" s="2" customFormat="1" ht="33" customHeight="1" x14ac:dyDescent="0.2">
      <c r="A152" s="32"/>
      <c r="B152" s="144"/>
      <c r="C152" s="145" t="s">
        <v>320</v>
      </c>
      <c r="D152" s="145" t="s">
        <v>157</v>
      </c>
      <c r="E152" s="146" t="s">
        <v>173</v>
      </c>
      <c r="F152" s="147" t="s">
        <v>174</v>
      </c>
      <c r="G152" s="148" t="s">
        <v>160</v>
      </c>
      <c r="H152" s="149">
        <v>28.5</v>
      </c>
      <c r="I152" s="150"/>
      <c r="J152" s="151">
        <f>ROUND(I152*H152,0)</f>
        <v>0</v>
      </c>
      <c r="K152" s="147" t="s">
        <v>161</v>
      </c>
      <c r="L152" s="33"/>
      <c r="M152" s="152" t="s">
        <v>1</v>
      </c>
      <c r="N152" s="153" t="s">
        <v>42</v>
      </c>
      <c r="O152" s="58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6" t="s">
        <v>162</v>
      </c>
      <c r="AT152" s="156" t="s">
        <v>157</v>
      </c>
      <c r="AU152" s="156" t="s">
        <v>86</v>
      </c>
      <c r="AY152" s="17" t="s">
        <v>154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7" t="s">
        <v>8</v>
      </c>
      <c r="BK152" s="157">
        <f>ROUND(I152*H152,0)</f>
        <v>0</v>
      </c>
      <c r="BL152" s="17" t="s">
        <v>162</v>
      </c>
      <c r="BM152" s="156" t="s">
        <v>175</v>
      </c>
    </row>
    <row r="153" spans="1:65" s="13" customFormat="1" ht="22.5" x14ac:dyDescent="0.2">
      <c r="B153" s="158"/>
      <c r="D153" s="159" t="s">
        <v>164</v>
      </c>
      <c r="E153" s="160" t="s">
        <v>1</v>
      </c>
      <c r="F153" s="161" t="s">
        <v>298</v>
      </c>
      <c r="H153" s="162">
        <v>28.5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164</v>
      </c>
      <c r="AU153" s="160" t="s">
        <v>86</v>
      </c>
      <c r="AV153" s="13" t="s">
        <v>86</v>
      </c>
      <c r="AW153" s="13" t="s">
        <v>33</v>
      </c>
      <c r="AX153" s="13" t="s">
        <v>77</v>
      </c>
      <c r="AY153" s="160" t="s">
        <v>154</v>
      </c>
    </row>
    <row r="154" spans="1:65" s="14" customFormat="1" ht="11.25" x14ac:dyDescent="0.2">
      <c r="B154" s="167"/>
      <c r="D154" s="159" t="s">
        <v>164</v>
      </c>
      <c r="E154" s="168" t="s">
        <v>125</v>
      </c>
      <c r="F154" s="169" t="s">
        <v>166</v>
      </c>
      <c r="H154" s="170">
        <v>28.5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164</v>
      </c>
      <c r="AU154" s="168" t="s">
        <v>86</v>
      </c>
      <c r="AV154" s="14" t="s">
        <v>167</v>
      </c>
      <c r="AW154" s="14" t="s">
        <v>33</v>
      </c>
      <c r="AX154" s="14" t="s">
        <v>8</v>
      </c>
      <c r="AY154" s="168" t="s">
        <v>154</v>
      </c>
    </row>
    <row r="155" spans="1:65" s="2" customFormat="1" ht="24.2" customHeight="1" x14ac:dyDescent="0.2">
      <c r="A155" s="32"/>
      <c r="B155" s="144"/>
      <c r="C155" s="145" t="s">
        <v>325</v>
      </c>
      <c r="D155" s="145" t="s">
        <v>157</v>
      </c>
      <c r="E155" s="146" t="s">
        <v>304</v>
      </c>
      <c r="F155" s="147" t="s">
        <v>305</v>
      </c>
      <c r="G155" s="148" t="s">
        <v>160</v>
      </c>
      <c r="H155" s="149">
        <v>48.854999999999997</v>
      </c>
      <c r="I155" s="150"/>
      <c r="J155" s="151">
        <f>ROUND(I155*H155,0)</f>
        <v>0</v>
      </c>
      <c r="K155" s="147" t="s">
        <v>161</v>
      </c>
      <c r="L155" s="33"/>
      <c r="M155" s="152" t="s">
        <v>1</v>
      </c>
      <c r="N155" s="153" t="s">
        <v>42</v>
      </c>
      <c r="O155" s="58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6" t="s">
        <v>162</v>
      </c>
      <c r="AT155" s="156" t="s">
        <v>157</v>
      </c>
      <c r="AU155" s="156" t="s">
        <v>86</v>
      </c>
      <c r="AY155" s="17" t="s">
        <v>154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7" t="s">
        <v>8</v>
      </c>
      <c r="BK155" s="157">
        <f>ROUND(I155*H155,0)</f>
        <v>0</v>
      </c>
      <c r="BL155" s="17" t="s">
        <v>162</v>
      </c>
      <c r="BM155" s="156" t="s">
        <v>306</v>
      </c>
    </row>
    <row r="156" spans="1:65" s="13" customFormat="1" ht="22.5" x14ac:dyDescent="0.2">
      <c r="B156" s="158"/>
      <c r="D156" s="159" t="s">
        <v>164</v>
      </c>
      <c r="E156" s="160" t="s">
        <v>1</v>
      </c>
      <c r="F156" s="161" t="s">
        <v>858</v>
      </c>
      <c r="H156" s="162">
        <v>22.23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164</v>
      </c>
      <c r="AU156" s="160" t="s">
        <v>86</v>
      </c>
      <c r="AV156" s="13" t="s">
        <v>86</v>
      </c>
      <c r="AW156" s="13" t="s">
        <v>33</v>
      </c>
      <c r="AX156" s="13" t="s">
        <v>77</v>
      </c>
      <c r="AY156" s="160" t="s">
        <v>154</v>
      </c>
    </row>
    <row r="157" spans="1:65" s="13" customFormat="1" ht="22.5" x14ac:dyDescent="0.2">
      <c r="B157" s="158"/>
      <c r="D157" s="159" t="s">
        <v>164</v>
      </c>
      <c r="E157" s="160" t="s">
        <v>1</v>
      </c>
      <c r="F157" s="161" t="s">
        <v>859</v>
      </c>
      <c r="H157" s="162">
        <v>16.625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164</v>
      </c>
      <c r="AU157" s="160" t="s">
        <v>86</v>
      </c>
      <c r="AV157" s="13" t="s">
        <v>86</v>
      </c>
      <c r="AW157" s="13" t="s">
        <v>33</v>
      </c>
      <c r="AX157" s="13" t="s">
        <v>77</v>
      </c>
      <c r="AY157" s="160" t="s">
        <v>154</v>
      </c>
    </row>
    <row r="158" spans="1:65" s="13" customFormat="1" ht="11.25" x14ac:dyDescent="0.2">
      <c r="B158" s="158"/>
      <c r="D158" s="159" t="s">
        <v>164</v>
      </c>
      <c r="E158" s="160" t="s">
        <v>1</v>
      </c>
      <c r="F158" s="161" t="s">
        <v>860</v>
      </c>
      <c r="H158" s="162">
        <v>10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164</v>
      </c>
      <c r="AU158" s="160" t="s">
        <v>86</v>
      </c>
      <c r="AV158" s="13" t="s">
        <v>86</v>
      </c>
      <c r="AW158" s="13" t="s">
        <v>33</v>
      </c>
      <c r="AX158" s="13" t="s">
        <v>77</v>
      </c>
      <c r="AY158" s="160" t="s">
        <v>154</v>
      </c>
    </row>
    <row r="159" spans="1:65" s="14" customFormat="1" ht="11.25" x14ac:dyDescent="0.2">
      <c r="B159" s="167"/>
      <c r="D159" s="159" t="s">
        <v>164</v>
      </c>
      <c r="E159" s="168" t="s">
        <v>256</v>
      </c>
      <c r="F159" s="169" t="s">
        <v>166</v>
      </c>
      <c r="H159" s="170">
        <v>48.855000000000004</v>
      </c>
      <c r="I159" s="171"/>
      <c r="L159" s="167"/>
      <c r="M159" s="172"/>
      <c r="N159" s="173"/>
      <c r="O159" s="173"/>
      <c r="P159" s="173"/>
      <c r="Q159" s="173"/>
      <c r="R159" s="173"/>
      <c r="S159" s="173"/>
      <c r="T159" s="174"/>
      <c r="AT159" s="168" t="s">
        <v>164</v>
      </c>
      <c r="AU159" s="168" t="s">
        <v>86</v>
      </c>
      <c r="AV159" s="14" t="s">
        <v>167</v>
      </c>
      <c r="AW159" s="14" t="s">
        <v>33</v>
      </c>
      <c r="AX159" s="14" t="s">
        <v>8</v>
      </c>
      <c r="AY159" s="168" t="s">
        <v>154</v>
      </c>
    </row>
    <row r="160" spans="1:65" s="2" customFormat="1" ht="24.2" customHeight="1" x14ac:dyDescent="0.2">
      <c r="A160" s="32"/>
      <c r="B160" s="144"/>
      <c r="C160" s="145" t="s">
        <v>330</v>
      </c>
      <c r="D160" s="145" t="s">
        <v>157</v>
      </c>
      <c r="E160" s="146" t="s">
        <v>311</v>
      </c>
      <c r="F160" s="147" t="s">
        <v>312</v>
      </c>
      <c r="G160" s="148" t="s">
        <v>200</v>
      </c>
      <c r="H160" s="149">
        <v>375</v>
      </c>
      <c r="I160" s="150"/>
      <c r="J160" s="151">
        <f>ROUND(I160*H160,0)</f>
        <v>0</v>
      </c>
      <c r="K160" s="147" t="s">
        <v>161</v>
      </c>
      <c r="L160" s="33"/>
      <c r="M160" s="152" t="s">
        <v>1</v>
      </c>
      <c r="N160" s="153" t="s">
        <v>42</v>
      </c>
      <c r="O160" s="58"/>
      <c r="P160" s="154">
        <f>O160*H160</f>
        <v>0</v>
      </c>
      <c r="Q160" s="154">
        <v>2.0000000000000001E-4</v>
      </c>
      <c r="R160" s="154">
        <f>Q160*H160</f>
        <v>7.4999999999999997E-2</v>
      </c>
      <c r="S160" s="154">
        <v>0</v>
      </c>
      <c r="T160" s="155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6" t="s">
        <v>162</v>
      </c>
      <c r="AT160" s="156" t="s">
        <v>157</v>
      </c>
      <c r="AU160" s="156" t="s">
        <v>86</v>
      </c>
      <c r="AY160" s="17" t="s">
        <v>154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7" t="s">
        <v>8</v>
      </c>
      <c r="BK160" s="157">
        <f>ROUND(I160*H160,0)</f>
        <v>0</v>
      </c>
      <c r="BL160" s="17" t="s">
        <v>162</v>
      </c>
      <c r="BM160" s="156" t="s">
        <v>313</v>
      </c>
    </row>
    <row r="161" spans="1:65" s="13" customFormat="1" ht="11.25" x14ac:dyDescent="0.2">
      <c r="B161" s="158"/>
      <c r="D161" s="159" t="s">
        <v>164</v>
      </c>
      <c r="E161" s="160" t="s">
        <v>1</v>
      </c>
      <c r="F161" s="161" t="s">
        <v>861</v>
      </c>
      <c r="H161" s="162">
        <v>375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164</v>
      </c>
      <c r="AU161" s="160" t="s">
        <v>86</v>
      </c>
      <c r="AV161" s="13" t="s">
        <v>86</v>
      </c>
      <c r="AW161" s="13" t="s">
        <v>33</v>
      </c>
      <c r="AX161" s="13" t="s">
        <v>8</v>
      </c>
      <c r="AY161" s="160" t="s">
        <v>154</v>
      </c>
    </row>
    <row r="162" spans="1:65" s="2" customFormat="1" ht="16.5" customHeight="1" x14ac:dyDescent="0.2">
      <c r="A162" s="32"/>
      <c r="B162" s="144"/>
      <c r="C162" s="175" t="s">
        <v>334</v>
      </c>
      <c r="D162" s="175" t="s">
        <v>204</v>
      </c>
      <c r="E162" s="176" t="s">
        <v>316</v>
      </c>
      <c r="F162" s="177" t="s">
        <v>317</v>
      </c>
      <c r="G162" s="178" t="s">
        <v>200</v>
      </c>
      <c r="H162" s="179">
        <v>450</v>
      </c>
      <c r="I162" s="180"/>
      <c r="J162" s="181">
        <f>ROUND(I162*H162,0)</f>
        <v>0</v>
      </c>
      <c r="K162" s="177" t="s">
        <v>1</v>
      </c>
      <c r="L162" s="182"/>
      <c r="M162" s="183" t="s">
        <v>1</v>
      </c>
      <c r="N162" s="184" t="s">
        <v>42</v>
      </c>
      <c r="O162" s="58"/>
      <c r="P162" s="154">
        <f>O162*H162</f>
        <v>0</v>
      </c>
      <c r="Q162" s="154">
        <v>3.2000000000000003E-4</v>
      </c>
      <c r="R162" s="154">
        <f>Q162*H162</f>
        <v>0.14400000000000002</v>
      </c>
      <c r="S162" s="154">
        <v>0</v>
      </c>
      <c r="T162" s="155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6" t="s">
        <v>208</v>
      </c>
      <c r="AT162" s="156" t="s">
        <v>204</v>
      </c>
      <c r="AU162" s="156" t="s">
        <v>86</v>
      </c>
      <c r="AY162" s="17" t="s">
        <v>154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7" t="s">
        <v>8</v>
      </c>
      <c r="BK162" s="157">
        <f>ROUND(I162*H162,0)</f>
        <v>0</v>
      </c>
      <c r="BL162" s="17" t="s">
        <v>162</v>
      </c>
      <c r="BM162" s="156" t="s">
        <v>318</v>
      </c>
    </row>
    <row r="163" spans="1:65" s="13" customFormat="1" ht="11.25" x14ac:dyDescent="0.2">
      <c r="B163" s="158"/>
      <c r="D163" s="159" t="s">
        <v>164</v>
      </c>
      <c r="E163" s="160" t="s">
        <v>1</v>
      </c>
      <c r="F163" s="161" t="s">
        <v>862</v>
      </c>
      <c r="H163" s="162">
        <v>450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164</v>
      </c>
      <c r="AU163" s="160" t="s">
        <v>86</v>
      </c>
      <c r="AV163" s="13" t="s">
        <v>86</v>
      </c>
      <c r="AW163" s="13" t="s">
        <v>33</v>
      </c>
      <c r="AX163" s="13" t="s">
        <v>8</v>
      </c>
      <c r="AY163" s="160" t="s">
        <v>154</v>
      </c>
    </row>
    <row r="164" spans="1:65" s="2" customFormat="1" ht="24.2" customHeight="1" x14ac:dyDescent="0.2">
      <c r="A164" s="32"/>
      <c r="B164" s="144"/>
      <c r="C164" s="145" t="s">
        <v>340</v>
      </c>
      <c r="D164" s="145" t="s">
        <v>157</v>
      </c>
      <c r="E164" s="146" t="s">
        <v>321</v>
      </c>
      <c r="F164" s="147" t="s">
        <v>322</v>
      </c>
      <c r="G164" s="148" t="s">
        <v>200</v>
      </c>
      <c r="H164" s="149">
        <v>200</v>
      </c>
      <c r="I164" s="150"/>
      <c r="J164" s="151">
        <f>ROUND(I164*H164,0)</f>
        <v>0</v>
      </c>
      <c r="K164" s="147" t="s">
        <v>161</v>
      </c>
      <c r="L164" s="33"/>
      <c r="M164" s="152" t="s">
        <v>1</v>
      </c>
      <c r="N164" s="153" t="s">
        <v>42</v>
      </c>
      <c r="O164" s="58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6" t="s">
        <v>162</v>
      </c>
      <c r="AT164" s="156" t="s">
        <v>157</v>
      </c>
      <c r="AU164" s="156" t="s">
        <v>86</v>
      </c>
      <c r="AY164" s="17" t="s">
        <v>154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7" t="s">
        <v>8</v>
      </c>
      <c r="BK164" s="157">
        <f>ROUND(I164*H164,0)</f>
        <v>0</v>
      </c>
      <c r="BL164" s="17" t="s">
        <v>162</v>
      </c>
      <c r="BM164" s="156" t="s">
        <v>323</v>
      </c>
    </row>
    <row r="165" spans="1:65" s="13" customFormat="1" ht="11.25" x14ac:dyDescent="0.2">
      <c r="B165" s="158"/>
      <c r="D165" s="159" t="s">
        <v>164</v>
      </c>
      <c r="E165" s="160" t="s">
        <v>1</v>
      </c>
      <c r="F165" s="161" t="s">
        <v>863</v>
      </c>
      <c r="H165" s="162">
        <v>200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164</v>
      </c>
      <c r="AU165" s="160" t="s">
        <v>86</v>
      </c>
      <c r="AV165" s="13" t="s">
        <v>86</v>
      </c>
      <c r="AW165" s="13" t="s">
        <v>33</v>
      </c>
      <c r="AX165" s="13" t="s">
        <v>8</v>
      </c>
      <c r="AY165" s="160" t="s">
        <v>154</v>
      </c>
    </row>
    <row r="166" spans="1:65" s="2" customFormat="1" ht="33" customHeight="1" x14ac:dyDescent="0.2">
      <c r="A166" s="32"/>
      <c r="B166" s="144"/>
      <c r="C166" s="145" t="s">
        <v>7</v>
      </c>
      <c r="D166" s="145" t="s">
        <v>157</v>
      </c>
      <c r="E166" s="146" t="s">
        <v>341</v>
      </c>
      <c r="F166" s="147" t="s">
        <v>342</v>
      </c>
      <c r="G166" s="148" t="s">
        <v>337</v>
      </c>
      <c r="H166" s="149">
        <v>126</v>
      </c>
      <c r="I166" s="150"/>
      <c r="J166" s="151">
        <f>ROUND(I166*H166,0)</f>
        <v>0</v>
      </c>
      <c r="K166" s="147" t="s">
        <v>161</v>
      </c>
      <c r="L166" s="33"/>
      <c r="M166" s="152" t="s">
        <v>1</v>
      </c>
      <c r="N166" s="153" t="s">
        <v>42</v>
      </c>
      <c r="O166" s="58"/>
      <c r="P166" s="154">
        <f>O166*H166</f>
        <v>0</v>
      </c>
      <c r="Q166" s="154">
        <v>4.2200000000000001E-4</v>
      </c>
      <c r="R166" s="154">
        <f>Q166*H166</f>
        <v>5.3172000000000004E-2</v>
      </c>
      <c r="S166" s="154">
        <v>0</v>
      </c>
      <c r="T166" s="155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6" t="s">
        <v>162</v>
      </c>
      <c r="AT166" s="156" t="s">
        <v>157</v>
      </c>
      <c r="AU166" s="156" t="s">
        <v>86</v>
      </c>
      <c r="AY166" s="17" t="s">
        <v>154</v>
      </c>
      <c r="BE166" s="157">
        <f>IF(N166="základní",J166,0)</f>
        <v>0</v>
      </c>
      <c r="BF166" s="157">
        <f>IF(N166="snížená",J166,0)</f>
        <v>0</v>
      </c>
      <c r="BG166" s="157">
        <f>IF(N166="zákl. přenesená",J166,0)</f>
        <v>0</v>
      </c>
      <c r="BH166" s="157">
        <f>IF(N166="sníž. přenesená",J166,0)</f>
        <v>0</v>
      </c>
      <c r="BI166" s="157">
        <f>IF(N166="nulová",J166,0)</f>
        <v>0</v>
      </c>
      <c r="BJ166" s="17" t="s">
        <v>8</v>
      </c>
      <c r="BK166" s="157">
        <f>ROUND(I166*H166,0)</f>
        <v>0</v>
      </c>
      <c r="BL166" s="17" t="s">
        <v>162</v>
      </c>
      <c r="BM166" s="156" t="s">
        <v>343</v>
      </c>
    </row>
    <row r="167" spans="1:65" s="13" customFormat="1" ht="11.25" x14ac:dyDescent="0.2">
      <c r="B167" s="158"/>
      <c r="D167" s="159" t="s">
        <v>164</v>
      </c>
      <c r="E167" s="160" t="s">
        <v>1</v>
      </c>
      <c r="F167" s="161" t="s">
        <v>864</v>
      </c>
      <c r="H167" s="162">
        <v>126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164</v>
      </c>
      <c r="AU167" s="160" t="s">
        <v>86</v>
      </c>
      <c r="AV167" s="13" t="s">
        <v>86</v>
      </c>
      <c r="AW167" s="13" t="s">
        <v>33</v>
      </c>
      <c r="AX167" s="13" t="s">
        <v>77</v>
      </c>
      <c r="AY167" s="160" t="s">
        <v>154</v>
      </c>
    </row>
    <row r="168" spans="1:65" s="13" customFormat="1" ht="11.25" x14ac:dyDescent="0.2">
      <c r="B168" s="158"/>
      <c r="D168" s="159" t="s">
        <v>164</v>
      </c>
      <c r="E168" s="160" t="s">
        <v>1</v>
      </c>
      <c r="F168" s="161" t="s">
        <v>865</v>
      </c>
      <c r="H168" s="162">
        <v>0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164</v>
      </c>
      <c r="AU168" s="160" t="s">
        <v>86</v>
      </c>
      <c r="AV168" s="13" t="s">
        <v>86</v>
      </c>
      <c r="AW168" s="13" t="s">
        <v>33</v>
      </c>
      <c r="AX168" s="13" t="s">
        <v>77</v>
      </c>
      <c r="AY168" s="160" t="s">
        <v>154</v>
      </c>
    </row>
    <row r="169" spans="1:65" s="14" customFormat="1" ht="11.25" x14ac:dyDescent="0.2">
      <c r="B169" s="167"/>
      <c r="D169" s="159" t="s">
        <v>164</v>
      </c>
      <c r="E169" s="168" t="s">
        <v>1</v>
      </c>
      <c r="F169" s="169" t="s">
        <v>166</v>
      </c>
      <c r="H169" s="170">
        <v>126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164</v>
      </c>
      <c r="AU169" s="168" t="s">
        <v>86</v>
      </c>
      <c r="AV169" s="14" t="s">
        <v>167</v>
      </c>
      <c r="AW169" s="14" t="s">
        <v>33</v>
      </c>
      <c r="AX169" s="14" t="s">
        <v>8</v>
      </c>
      <c r="AY169" s="168" t="s">
        <v>154</v>
      </c>
    </row>
    <row r="170" spans="1:65" s="2" customFormat="1" ht="33" customHeight="1" x14ac:dyDescent="0.2">
      <c r="A170" s="32"/>
      <c r="B170" s="144"/>
      <c r="C170" s="145" t="s">
        <v>91</v>
      </c>
      <c r="D170" s="145" t="s">
        <v>157</v>
      </c>
      <c r="E170" s="146" t="s">
        <v>346</v>
      </c>
      <c r="F170" s="147" t="s">
        <v>347</v>
      </c>
      <c r="G170" s="148" t="s">
        <v>337</v>
      </c>
      <c r="H170" s="149">
        <v>2</v>
      </c>
      <c r="I170" s="150"/>
      <c r="J170" s="151">
        <f>ROUND(I170*H170,0)</f>
        <v>0</v>
      </c>
      <c r="K170" s="147" t="s">
        <v>161</v>
      </c>
      <c r="L170" s="33"/>
      <c r="M170" s="152" t="s">
        <v>1</v>
      </c>
      <c r="N170" s="153" t="s">
        <v>42</v>
      </c>
      <c r="O170" s="58"/>
      <c r="P170" s="154">
        <f>O170*H170</f>
        <v>0</v>
      </c>
      <c r="Q170" s="154">
        <v>4.3800000000000002E-4</v>
      </c>
      <c r="R170" s="154">
        <f>Q170*H170</f>
        <v>8.7600000000000004E-4</v>
      </c>
      <c r="S170" s="154">
        <v>0</v>
      </c>
      <c r="T170" s="155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6" t="s">
        <v>162</v>
      </c>
      <c r="AT170" s="156" t="s">
        <v>157</v>
      </c>
      <c r="AU170" s="156" t="s">
        <v>86</v>
      </c>
      <c r="AY170" s="17" t="s">
        <v>154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7" t="s">
        <v>8</v>
      </c>
      <c r="BK170" s="157">
        <f>ROUND(I170*H170,0)</f>
        <v>0</v>
      </c>
      <c r="BL170" s="17" t="s">
        <v>162</v>
      </c>
      <c r="BM170" s="156" t="s">
        <v>348</v>
      </c>
    </row>
    <row r="171" spans="1:65" s="13" customFormat="1" ht="11.25" x14ac:dyDescent="0.2">
      <c r="B171" s="158"/>
      <c r="D171" s="159" t="s">
        <v>164</v>
      </c>
      <c r="E171" s="160" t="s">
        <v>1</v>
      </c>
      <c r="F171" s="161" t="s">
        <v>866</v>
      </c>
      <c r="H171" s="162">
        <v>2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164</v>
      </c>
      <c r="AU171" s="160" t="s">
        <v>86</v>
      </c>
      <c r="AV171" s="13" t="s">
        <v>86</v>
      </c>
      <c r="AW171" s="13" t="s">
        <v>33</v>
      </c>
      <c r="AX171" s="13" t="s">
        <v>8</v>
      </c>
      <c r="AY171" s="160" t="s">
        <v>154</v>
      </c>
    </row>
    <row r="172" spans="1:65" s="2" customFormat="1" ht="37.9" customHeight="1" x14ac:dyDescent="0.2">
      <c r="A172" s="32"/>
      <c r="B172" s="144"/>
      <c r="C172" s="145" t="s">
        <v>354</v>
      </c>
      <c r="D172" s="145" t="s">
        <v>157</v>
      </c>
      <c r="E172" s="146" t="s">
        <v>355</v>
      </c>
      <c r="F172" s="147" t="s">
        <v>356</v>
      </c>
      <c r="G172" s="148" t="s">
        <v>273</v>
      </c>
      <c r="H172" s="149">
        <v>42</v>
      </c>
      <c r="I172" s="150"/>
      <c r="J172" s="151">
        <f>ROUND(I172*H172,0)</f>
        <v>0</v>
      </c>
      <c r="K172" s="147" t="s">
        <v>161</v>
      </c>
      <c r="L172" s="33"/>
      <c r="M172" s="152" t="s">
        <v>1</v>
      </c>
      <c r="N172" s="153" t="s">
        <v>42</v>
      </c>
      <c r="O172" s="58"/>
      <c r="P172" s="154">
        <f>O172*H172</f>
        <v>0</v>
      </c>
      <c r="Q172" s="154">
        <v>3.4000000000000002E-2</v>
      </c>
      <c r="R172" s="154">
        <f>Q172*H172</f>
        <v>1.4280000000000002</v>
      </c>
      <c r="S172" s="154">
        <v>0</v>
      </c>
      <c r="T172" s="155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6" t="s">
        <v>162</v>
      </c>
      <c r="AT172" s="156" t="s">
        <v>157</v>
      </c>
      <c r="AU172" s="156" t="s">
        <v>86</v>
      </c>
      <c r="AY172" s="17" t="s">
        <v>154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7" t="s">
        <v>8</v>
      </c>
      <c r="BK172" s="157">
        <f>ROUND(I172*H172,0)</f>
        <v>0</v>
      </c>
      <c r="BL172" s="17" t="s">
        <v>162</v>
      </c>
      <c r="BM172" s="156" t="s">
        <v>357</v>
      </c>
    </row>
    <row r="173" spans="1:65" s="13" customFormat="1" ht="11.25" x14ac:dyDescent="0.2">
      <c r="B173" s="158"/>
      <c r="D173" s="159" t="s">
        <v>164</v>
      </c>
      <c r="E173" s="160" t="s">
        <v>1</v>
      </c>
      <c r="F173" s="161" t="s">
        <v>867</v>
      </c>
      <c r="H173" s="162">
        <v>42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164</v>
      </c>
      <c r="AU173" s="160" t="s">
        <v>86</v>
      </c>
      <c r="AV173" s="13" t="s">
        <v>86</v>
      </c>
      <c r="AW173" s="13" t="s">
        <v>33</v>
      </c>
      <c r="AX173" s="13" t="s">
        <v>77</v>
      </c>
      <c r="AY173" s="160" t="s">
        <v>154</v>
      </c>
    </row>
    <row r="174" spans="1:65" s="13" customFormat="1" ht="11.25" x14ac:dyDescent="0.2">
      <c r="B174" s="158"/>
      <c r="D174" s="159" t="s">
        <v>164</v>
      </c>
      <c r="E174" s="160" t="s">
        <v>1</v>
      </c>
      <c r="F174" s="161" t="s">
        <v>868</v>
      </c>
      <c r="H174" s="162">
        <v>0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164</v>
      </c>
      <c r="AU174" s="160" t="s">
        <v>86</v>
      </c>
      <c r="AV174" s="13" t="s">
        <v>86</v>
      </c>
      <c r="AW174" s="13" t="s">
        <v>33</v>
      </c>
      <c r="AX174" s="13" t="s">
        <v>77</v>
      </c>
      <c r="AY174" s="160" t="s">
        <v>154</v>
      </c>
    </row>
    <row r="175" spans="1:65" s="14" customFormat="1" ht="11.25" x14ac:dyDescent="0.2">
      <c r="B175" s="167"/>
      <c r="D175" s="159" t="s">
        <v>164</v>
      </c>
      <c r="E175" s="168" t="s">
        <v>1</v>
      </c>
      <c r="F175" s="169" t="s">
        <v>166</v>
      </c>
      <c r="H175" s="170">
        <v>42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8" t="s">
        <v>164</v>
      </c>
      <c r="AU175" s="168" t="s">
        <v>86</v>
      </c>
      <c r="AV175" s="14" t="s">
        <v>167</v>
      </c>
      <c r="AW175" s="14" t="s">
        <v>33</v>
      </c>
      <c r="AX175" s="14" t="s">
        <v>8</v>
      </c>
      <c r="AY175" s="168" t="s">
        <v>154</v>
      </c>
    </row>
    <row r="176" spans="1:65" s="2" customFormat="1" ht="33" customHeight="1" x14ac:dyDescent="0.2">
      <c r="A176" s="32"/>
      <c r="B176" s="144"/>
      <c r="C176" s="145" t="s">
        <v>360</v>
      </c>
      <c r="D176" s="145" t="s">
        <v>157</v>
      </c>
      <c r="E176" s="146" t="s">
        <v>361</v>
      </c>
      <c r="F176" s="147" t="s">
        <v>362</v>
      </c>
      <c r="G176" s="148" t="s">
        <v>273</v>
      </c>
      <c r="H176" s="149">
        <v>107</v>
      </c>
      <c r="I176" s="150"/>
      <c r="J176" s="151">
        <f>ROUND(I176*H176,0)</f>
        <v>0</v>
      </c>
      <c r="K176" s="147" t="s">
        <v>161</v>
      </c>
      <c r="L176" s="33"/>
      <c r="M176" s="152" t="s">
        <v>1</v>
      </c>
      <c r="N176" s="153" t="s">
        <v>42</v>
      </c>
      <c r="O176" s="58"/>
      <c r="P176" s="154">
        <f>O176*H176</f>
        <v>0</v>
      </c>
      <c r="Q176" s="154">
        <v>3.7100000000000001E-2</v>
      </c>
      <c r="R176" s="154">
        <f>Q176*H176</f>
        <v>3.9697</v>
      </c>
      <c r="S176" s="154">
        <v>0</v>
      </c>
      <c r="T176" s="155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6" t="s">
        <v>162</v>
      </c>
      <c r="AT176" s="156" t="s">
        <v>157</v>
      </c>
      <c r="AU176" s="156" t="s">
        <v>86</v>
      </c>
      <c r="AY176" s="17" t="s">
        <v>154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7" t="s">
        <v>8</v>
      </c>
      <c r="BK176" s="157">
        <f>ROUND(I176*H176,0)</f>
        <v>0</v>
      </c>
      <c r="BL176" s="17" t="s">
        <v>162</v>
      </c>
      <c r="BM176" s="156" t="s">
        <v>363</v>
      </c>
    </row>
    <row r="177" spans="1:65" s="13" customFormat="1" ht="22.5" x14ac:dyDescent="0.2">
      <c r="B177" s="158"/>
      <c r="D177" s="159" t="s">
        <v>164</v>
      </c>
      <c r="E177" s="160" t="s">
        <v>1</v>
      </c>
      <c r="F177" s="161" t="s">
        <v>869</v>
      </c>
      <c r="H177" s="162">
        <v>105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164</v>
      </c>
      <c r="AU177" s="160" t="s">
        <v>86</v>
      </c>
      <c r="AV177" s="13" t="s">
        <v>86</v>
      </c>
      <c r="AW177" s="13" t="s">
        <v>33</v>
      </c>
      <c r="AX177" s="13" t="s">
        <v>77</v>
      </c>
      <c r="AY177" s="160" t="s">
        <v>154</v>
      </c>
    </row>
    <row r="178" spans="1:65" s="13" customFormat="1" ht="22.5" x14ac:dyDescent="0.2">
      <c r="B178" s="158"/>
      <c r="D178" s="159" t="s">
        <v>164</v>
      </c>
      <c r="E178" s="160" t="s">
        <v>1</v>
      </c>
      <c r="F178" s="161" t="s">
        <v>870</v>
      </c>
      <c r="H178" s="162">
        <v>2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164</v>
      </c>
      <c r="AU178" s="160" t="s">
        <v>86</v>
      </c>
      <c r="AV178" s="13" t="s">
        <v>86</v>
      </c>
      <c r="AW178" s="13" t="s">
        <v>33</v>
      </c>
      <c r="AX178" s="13" t="s">
        <v>77</v>
      </c>
      <c r="AY178" s="160" t="s">
        <v>154</v>
      </c>
    </row>
    <row r="179" spans="1:65" s="14" customFormat="1" ht="11.25" x14ac:dyDescent="0.2">
      <c r="B179" s="167"/>
      <c r="D179" s="159" t="s">
        <v>164</v>
      </c>
      <c r="E179" s="168" t="s">
        <v>1</v>
      </c>
      <c r="F179" s="169" t="s">
        <v>166</v>
      </c>
      <c r="H179" s="170">
        <v>107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164</v>
      </c>
      <c r="AU179" s="168" t="s">
        <v>86</v>
      </c>
      <c r="AV179" s="14" t="s">
        <v>167</v>
      </c>
      <c r="AW179" s="14" t="s">
        <v>33</v>
      </c>
      <c r="AX179" s="14" t="s">
        <v>8</v>
      </c>
      <c r="AY179" s="168" t="s">
        <v>154</v>
      </c>
    </row>
    <row r="180" spans="1:65" s="2" customFormat="1" ht="24.2" customHeight="1" x14ac:dyDescent="0.2">
      <c r="A180" s="32"/>
      <c r="B180" s="144"/>
      <c r="C180" s="145" t="s">
        <v>367</v>
      </c>
      <c r="D180" s="145" t="s">
        <v>157</v>
      </c>
      <c r="E180" s="146" t="s">
        <v>373</v>
      </c>
      <c r="F180" s="147" t="s">
        <v>374</v>
      </c>
      <c r="G180" s="148" t="s">
        <v>200</v>
      </c>
      <c r="H180" s="149">
        <v>420</v>
      </c>
      <c r="I180" s="150"/>
      <c r="J180" s="151">
        <f>ROUND(I180*H180,0)</f>
        <v>0</v>
      </c>
      <c r="K180" s="147" t="s">
        <v>161</v>
      </c>
      <c r="L180" s="33"/>
      <c r="M180" s="152" t="s">
        <v>1</v>
      </c>
      <c r="N180" s="153" t="s">
        <v>42</v>
      </c>
      <c r="O180" s="58"/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6" t="s">
        <v>162</v>
      </c>
      <c r="AT180" s="156" t="s">
        <v>157</v>
      </c>
      <c r="AU180" s="156" t="s">
        <v>86</v>
      </c>
      <c r="AY180" s="17" t="s">
        <v>154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7" t="s">
        <v>8</v>
      </c>
      <c r="BK180" s="157">
        <f>ROUND(I180*H180,0)</f>
        <v>0</v>
      </c>
      <c r="BL180" s="17" t="s">
        <v>162</v>
      </c>
      <c r="BM180" s="156" t="s">
        <v>375</v>
      </c>
    </row>
    <row r="181" spans="1:65" s="13" customFormat="1" ht="11.25" x14ac:dyDescent="0.2">
      <c r="B181" s="158"/>
      <c r="D181" s="159" t="s">
        <v>164</v>
      </c>
      <c r="E181" s="160" t="s">
        <v>1</v>
      </c>
      <c r="F181" s="161" t="s">
        <v>871</v>
      </c>
      <c r="H181" s="162">
        <v>420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164</v>
      </c>
      <c r="AU181" s="160" t="s">
        <v>86</v>
      </c>
      <c r="AV181" s="13" t="s">
        <v>86</v>
      </c>
      <c r="AW181" s="13" t="s">
        <v>33</v>
      </c>
      <c r="AX181" s="13" t="s">
        <v>77</v>
      </c>
      <c r="AY181" s="160" t="s">
        <v>154</v>
      </c>
    </row>
    <row r="182" spans="1:65" s="13" customFormat="1" ht="11.25" x14ac:dyDescent="0.2">
      <c r="B182" s="158"/>
      <c r="D182" s="159" t="s">
        <v>164</v>
      </c>
      <c r="E182" s="160" t="s">
        <v>1</v>
      </c>
      <c r="F182" s="161" t="s">
        <v>872</v>
      </c>
      <c r="H182" s="162">
        <v>0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164</v>
      </c>
      <c r="AU182" s="160" t="s">
        <v>86</v>
      </c>
      <c r="AV182" s="13" t="s">
        <v>86</v>
      </c>
      <c r="AW182" s="13" t="s">
        <v>33</v>
      </c>
      <c r="AX182" s="13" t="s">
        <v>77</v>
      </c>
      <c r="AY182" s="160" t="s">
        <v>154</v>
      </c>
    </row>
    <row r="183" spans="1:65" s="14" customFormat="1" ht="11.25" x14ac:dyDescent="0.2">
      <c r="B183" s="167"/>
      <c r="D183" s="159" t="s">
        <v>164</v>
      </c>
      <c r="E183" s="168" t="s">
        <v>1</v>
      </c>
      <c r="F183" s="169" t="s">
        <v>166</v>
      </c>
      <c r="H183" s="170">
        <v>420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164</v>
      </c>
      <c r="AU183" s="168" t="s">
        <v>86</v>
      </c>
      <c r="AV183" s="14" t="s">
        <v>167</v>
      </c>
      <c r="AW183" s="14" t="s">
        <v>33</v>
      </c>
      <c r="AX183" s="14" t="s">
        <v>8</v>
      </c>
      <c r="AY183" s="168" t="s">
        <v>154</v>
      </c>
    </row>
    <row r="184" spans="1:65" s="2" customFormat="1" ht="24.2" customHeight="1" x14ac:dyDescent="0.2">
      <c r="A184" s="32"/>
      <c r="B184" s="144"/>
      <c r="C184" s="175" t="s">
        <v>372</v>
      </c>
      <c r="D184" s="175" t="s">
        <v>204</v>
      </c>
      <c r="E184" s="176" t="s">
        <v>379</v>
      </c>
      <c r="F184" s="177" t="s">
        <v>711</v>
      </c>
      <c r="G184" s="178" t="s">
        <v>200</v>
      </c>
      <c r="H184" s="179">
        <v>504</v>
      </c>
      <c r="I184" s="180"/>
      <c r="J184" s="181">
        <f>ROUND(I184*H184,0)</f>
        <v>0</v>
      </c>
      <c r="K184" s="177" t="s">
        <v>1</v>
      </c>
      <c r="L184" s="182"/>
      <c r="M184" s="183" t="s">
        <v>1</v>
      </c>
      <c r="N184" s="184" t="s">
        <v>42</v>
      </c>
      <c r="O184" s="58"/>
      <c r="P184" s="154">
        <f>O184*H184</f>
        <v>0</v>
      </c>
      <c r="Q184" s="154">
        <v>2.5999999999999999E-3</v>
      </c>
      <c r="R184" s="154">
        <f>Q184*H184</f>
        <v>1.3104</v>
      </c>
      <c r="S184" s="154">
        <v>0</v>
      </c>
      <c r="T184" s="155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6" t="s">
        <v>208</v>
      </c>
      <c r="AT184" s="156" t="s">
        <v>204</v>
      </c>
      <c r="AU184" s="156" t="s">
        <v>86</v>
      </c>
      <c r="AY184" s="17" t="s">
        <v>154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7" t="s">
        <v>8</v>
      </c>
      <c r="BK184" s="157">
        <f>ROUND(I184*H184,0)</f>
        <v>0</v>
      </c>
      <c r="BL184" s="17" t="s">
        <v>162</v>
      </c>
      <c r="BM184" s="156" t="s">
        <v>381</v>
      </c>
    </row>
    <row r="185" spans="1:65" s="13" customFormat="1" ht="11.25" x14ac:dyDescent="0.2">
      <c r="B185" s="158"/>
      <c r="D185" s="159" t="s">
        <v>164</v>
      </c>
      <c r="E185" s="160" t="s">
        <v>1</v>
      </c>
      <c r="F185" s="161" t="s">
        <v>873</v>
      </c>
      <c r="H185" s="162">
        <v>504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164</v>
      </c>
      <c r="AU185" s="160" t="s">
        <v>86</v>
      </c>
      <c r="AV185" s="13" t="s">
        <v>86</v>
      </c>
      <c r="AW185" s="13" t="s">
        <v>33</v>
      </c>
      <c r="AX185" s="13" t="s">
        <v>77</v>
      </c>
      <c r="AY185" s="160" t="s">
        <v>154</v>
      </c>
    </row>
    <row r="186" spans="1:65" s="13" customFormat="1" ht="11.25" x14ac:dyDescent="0.2">
      <c r="B186" s="158"/>
      <c r="D186" s="159" t="s">
        <v>164</v>
      </c>
      <c r="E186" s="160" t="s">
        <v>1</v>
      </c>
      <c r="F186" s="161" t="s">
        <v>874</v>
      </c>
      <c r="H186" s="162">
        <v>0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164</v>
      </c>
      <c r="AU186" s="160" t="s">
        <v>86</v>
      </c>
      <c r="AV186" s="13" t="s">
        <v>86</v>
      </c>
      <c r="AW186" s="13" t="s">
        <v>33</v>
      </c>
      <c r="AX186" s="13" t="s">
        <v>77</v>
      </c>
      <c r="AY186" s="160" t="s">
        <v>154</v>
      </c>
    </row>
    <row r="187" spans="1:65" s="14" customFormat="1" ht="11.25" x14ac:dyDescent="0.2">
      <c r="B187" s="167"/>
      <c r="D187" s="159" t="s">
        <v>164</v>
      </c>
      <c r="E187" s="168" t="s">
        <v>1</v>
      </c>
      <c r="F187" s="169" t="s">
        <v>166</v>
      </c>
      <c r="H187" s="170">
        <v>504</v>
      </c>
      <c r="I187" s="171"/>
      <c r="L187" s="167"/>
      <c r="M187" s="172"/>
      <c r="N187" s="173"/>
      <c r="O187" s="173"/>
      <c r="P187" s="173"/>
      <c r="Q187" s="173"/>
      <c r="R187" s="173"/>
      <c r="S187" s="173"/>
      <c r="T187" s="174"/>
      <c r="AT187" s="168" t="s">
        <v>164</v>
      </c>
      <c r="AU187" s="168" t="s">
        <v>86</v>
      </c>
      <c r="AV187" s="14" t="s">
        <v>167</v>
      </c>
      <c r="AW187" s="14" t="s">
        <v>33</v>
      </c>
      <c r="AX187" s="14" t="s">
        <v>8</v>
      </c>
      <c r="AY187" s="168" t="s">
        <v>154</v>
      </c>
    </row>
    <row r="188" spans="1:65" s="2" customFormat="1" ht="24.2" customHeight="1" x14ac:dyDescent="0.2">
      <c r="A188" s="32"/>
      <c r="B188" s="144"/>
      <c r="C188" s="145" t="s">
        <v>378</v>
      </c>
      <c r="D188" s="145" t="s">
        <v>157</v>
      </c>
      <c r="E188" s="146" t="s">
        <v>385</v>
      </c>
      <c r="F188" s="147" t="s">
        <v>386</v>
      </c>
      <c r="G188" s="148" t="s">
        <v>337</v>
      </c>
      <c r="H188" s="149">
        <v>130</v>
      </c>
      <c r="I188" s="150"/>
      <c r="J188" s="151">
        <f>ROUND(I188*H188,0)</f>
        <v>0</v>
      </c>
      <c r="K188" s="147" t="s">
        <v>161</v>
      </c>
      <c r="L188" s="33"/>
      <c r="M188" s="152" t="s">
        <v>1</v>
      </c>
      <c r="N188" s="153" t="s">
        <v>42</v>
      </c>
      <c r="O188" s="58"/>
      <c r="P188" s="154">
        <f>O188*H188</f>
        <v>0</v>
      </c>
      <c r="Q188" s="154">
        <v>2.0999999999999999E-5</v>
      </c>
      <c r="R188" s="154">
        <f>Q188*H188</f>
        <v>2.7299999999999998E-3</v>
      </c>
      <c r="S188" s="154">
        <v>0</v>
      </c>
      <c r="T188" s="155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6" t="s">
        <v>162</v>
      </c>
      <c r="AT188" s="156" t="s">
        <v>157</v>
      </c>
      <c r="AU188" s="156" t="s">
        <v>86</v>
      </c>
      <c r="AY188" s="17" t="s">
        <v>154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7" t="s">
        <v>8</v>
      </c>
      <c r="BK188" s="157">
        <f>ROUND(I188*H188,0)</f>
        <v>0</v>
      </c>
      <c r="BL188" s="17" t="s">
        <v>162</v>
      </c>
      <c r="BM188" s="156" t="s">
        <v>387</v>
      </c>
    </row>
    <row r="189" spans="1:65" s="13" customFormat="1" ht="22.5" x14ac:dyDescent="0.2">
      <c r="B189" s="158"/>
      <c r="D189" s="159" t="s">
        <v>164</v>
      </c>
      <c r="E189" s="160" t="s">
        <v>1</v>
      </c>
      <c r="F189" s="161" t="s">
        <v>875</v>
      </c>
      <c r="H189" s="162">
        <v>130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164</v>
      </c>
      <c r="AU189" s="160" t="s">
        <v>86</v>
      </c>
      <c r="AV189" s="13" t="s">
        <v>86</v>
      </c>
      <c r="AW189" s="13" t="s">
        <v>33</v>
      </c>
      <c r="AX189" s="13" t="s">
        <v>8</v>
      </c>
      <c r="AY189" s="160" t="s">
        <v>154</v>
      </c>
    </row>
    <row r="190" spans="1:65" s="2" customFormat="1" ht="21.75" customHeight="1" x14ac:dyDescent="0.2">
      <c r="A190" s="32"/>
      <c r="B190" s="144"/>
      <c r="C190" s="175" t="s">
        <v>384</v>
      </c>
      <c r="D190" s="175" t="s">
        <v>204</v>
      </c>
      <c r="E190" s="176" t="s">
        <v>390</v>
      </c>
      <c r="F190" s="177" t="s">
        <v>391</v>
      </c>
      <c r="G190" s="178" t="s">
        <v>337</v>
      </c>
      <c r="H190" s="179">
        <v>156</v>
      </c>
      <c r="I190" s="180"/>
      <c r="J190" s="181">
        <f>ROUND(I190*H190,0)</f>
        <v>0</v>
      </c>
      <c r="K190" s="177" t="s">
        <v>1</v>
      </c>
      <c r="L190" s="182"/>
      <c r="M190" s="183" t="s">
        <v>1</v>
      </c>
      <c r="N190" s="184" t="s">
        <v>42</v>
      </c>
      <c r="O190" s="58"/>
      <c r="P190" s="154">
        <f>O190*H190</f>
        <v>0</v>
      </c>
      <c r="Q190" s="154">
        <v>6.7000000000000002E-4</v>
      </c>
      <c r="R190" s="154">
        <f>Q190*H190</f>
        <v>0.10452</v>
      </c>
      <c r="S190" s="154">
        <v>0</v>
      </c>
      <c r="T190" s="155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6" t="s">
        <v>208</v>
      </c>
      <c r="AT190" s="156" t="s">
        <v>204</v>
      </c>
      <c r="AU190" s="156" t="s">
        <v>86</v>
      </c>
      <c r="AY190" s="17" t="s">
        <v>154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7" t="s">
        <v>8</v>
      </c>
      <c r="BK190" s="157">
        <f>ROUND(I190*H190,0)</f>
        <v>0</v>
      </c>
      <c r="BL190" s="17" t="s">
        <v>162</v>
      </c>
      <c r="BM190" s="156" t="s">
        <v>392</v>
      </c>
    </row>
    <row r="191" spans="1:65" s="13" customFormat="1" ht="22.5" x14ac:dyDescent="0.2">
      <c r="B191" s="158"/>
      <c r="D191" s="159" t="s">
        <v>164</v>
      </c>
      <c r="E191" s="160" t="s">
        <v>1</v>
      </c>
      <c r="F191" s="161" t="s">
        <v>876</v>
      </c>
      <c r="H191" s="162">
        <v>156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164</v>
      </c>
      <c r="AU191" s="160" t="s">
        <v>86</v>
      </c>
      <c r="AV191" s="13" t="s">
        <v>86</v>
      </c>
      <c r="AW191" s="13" t="s">
        <v>33</v>
      </c>
      <c r="AX191" s="13" t="s">
        <v>8</v>
      </c>
      <c r="AY191" s="160" t="s">
        <v>154</v>
      </c>
    </row>
    <row r="192" spans="1:65" s="2" customFormat="1" ht="33" customHeight="1" x14ac:dyDescent="0.2">
      <c r="A192" s="32"/>
      <c r="B192" s="144"/>
      <c r="C192" s="145" t="s">
        <v>389</v>
      </c>
      <c r="D192" s="145" t="s">
        <v>157</v>
      </c>
      <c r="E192" s="146" t="s">
        <v>400</v>
      </c>
      <c r="F192" s="147" t="s">
        <v>401</v>
      </c>
      <c r="G192" s="148" t="s">
        <v>273</v>
      </c>
      <c r="H192" s="149">
        <v>2</v>
      </c>
      <c r="I192" s="150"/>
      <c r="J192" s="151">
        <f>ROUND(I192*H192,0)</f>
        <v>0</v>
      </c>
      <c r="K192" s="147" t="s">
        <v>161</v>
      </c>
      <c r="L192" s="33"/>
      <c r="M192" s="152" t="s">
        <v>1</v>
      </c>
      <c r="N192" s="153" t="s">
        <v>42</v>
      </c>
      <c r="O192" s="58"/>
      <c r="P192" s="154">
        <f>O192*H192</f>
        <v>0</v>
      </c>
      <c r="Q192" s="154">
        <v>0.15190000000000001</v>
      </c>
      <c r="R192" s="154">
        <f>Q192*H192</f>
        <v>0.30380000000000001</v>
      </c>
      <c r="S192" s="154">
        <v>0</v>
      </c>
      <c r="T192" s="155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6" t="s">
        <v>162</v>
      </c>
      <c r="AT192" s="156" t="s">
        <v>157</v>
      </c>
      <c r="AU192" s="156" t="s">
        <v>86</v>
      </c>
      <c r="AY192" s="17" t="s">
        <v>154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7" t="s">
        <v>8</v>
      </c>
      <c r="BK192" s="157">
        <f>ROUND(I192*H192,0)</f>
        <v>0</v>
      </c>
      <c r="BL192" s="17" t="s">
        <v>162</v>
      </c>
      <c r="BM192" s="156" t="s">
        <v>402</v>
      </c>
    </row>
    <row r="193" spans="1:65" s="13" customFormat="1" ht="11.25" x14ac:dyDescent="0.2">
      <c r="B193" s="158"/>
      <c r="D193" s="159" t="s">
        <v>164</v>
      </c>
      <c r="E193" s="160" t="s">
        <v>1</v>
      </c>
      <c r="F193" s="161" t="s">
        <v>877</v>
      </c>
      <c r="H193" s="162">
        <v>21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164</v>
      </c>
      <c r="AU193" s="160" t="s">
        <v>86</v>
      </c>
      <c r="AV193" s="13" t="s">
        <v>86</v>
      </c>
      <c r="AW193" s="13" t="s">
        <v>33</v>
      </c>
      <c r="AX193" s="13" t="s">
        <v>77</v>
      </c>
      <c r="AY193" s="160" t="s">
        <v>154</v>
      </c>
    </row>
    <row r="194" spans="1:65" s="14" customFormat="1" ht="11.25" x14ac:dyDescent="0.2">
      <c r="B194" s="167"/>
      <c r="D194" s="159" t="s">
        <v>164</v>
      </c>
      <c r="E194" s="168" t="s">
        <v>1</v>
      </c>
      <c r="F194" s="169" t="s">
        <v>404</v>
      </c>
      <c r="H194" s="170">
        <v>21</v>
      </c>
      <c r="I194" s="171"/>
      <c r="L194" s="167"/>
      <c r="M194" s="172"/>
      <c r="N194" s="173"/>
      <c r="O194" s="173"/>
      <c r="P194" s="173"/>
      <c r="Q194" s="173"/>
      <c r="R194" s="173"/>
      <c r="S194" s="173"/>
      <c r="T194" s="174"/>
      <c r="AT194" s="168" t="s">
        <v>164</v>
      </c>
      <c r="AU194" s="168" t="s">
        <v>86</v>
      </c>
      <c r="AV194" s="14" t="s">
        <v>167</v>
      </c>
      <c r="AW194" s="14" t="s">
        <v>33</v>
      </c>
      <c r="AX194" s="14" t="s">
        <v>77</v>
      </c>
      <c r="AY194" s="168" t="s">
        <v>154</v>
      </c>
    </row>
    <row r="195" spans="1:65" s="13" customFormat="1" ht="22.5" x14ac:dyDescent="0.2">
      <c r="B195" s="158"/>
      <c r="D195" s="159" t="s">
        <v>164</v>
      </c>
      <c r="E195" s="160" t="s">
        <v>1</v>
      </c>
      <c r="F195" s="161" t="s">
        <v>878</v>
      </c>
      <c r="H195" s="162">
        <v>2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164</v>
      </c>
      <c r="AU195" s="160" t="s">
        <v>86</v>
      </c>
      <c r="AV195" s="13" t="s">
        <v>86</v>
      </c>
      <c r="AW195" s="13" t="s">
        <v>33</v>
      </c>
      <c r="AX195" s="13" t="s">
        <v>77</v>
      </c>
      <c r="AY195" s="160" t="s">
        <v>154</v>
      </c>
    </row>
    <row r="196" spans="1:65" s="14" customFormat="1" ht="11.25" x14ac:dyDescent="0.2">
      <c r="B196" s="167"/>
      <c r="D196" s="159" t="s">
        <v>164</v>
      </c>
      <c r="E196" s="168" t="s">
        <v>1</v>
      </c>
      <c r="F196" s="169" t="s">
        <v>406</v>
      </c>
      <c r="H196" s="170">
        <v>2</v>
      </c>
      <c r="I196" s="171"/>
      <c r="L196" s="167"/>
      <c r="M196" s="172"/>
      <c r="N196" s="173"/>
      <c r="O196" s="173"/>
      <c r="P196" s="173"/>
      <c r="Q196" s="173"/>
      <c r="R196" s="173"/>
      <c r="S196" s="173"/>
      <c r="T196" s="174"/>
      <c r="AT196" s="168" t="s">
        <v>164</v>
      </c>
      <c r="AU196" s="168" t="s">
        <v>86</v>
      </c>
      <c r="AV196" s="14" t="s">
        <v>167</v>
      </c>
      <c r="AW196" s="14" t="s">
        <v>33</v>
      </c>
      <c r="AX196" s="14" t="s">
        <v>8</v>
      </c>
      <c r="AY196" s="168" t="s">
        <v>154</v>
      </c>
    </row>
    <row r="197" spans="1:65" s="2" customFormat="1" ht="24.2" customHeight="1" x14ac:dyDescent="0.2">
      <c r="A197" s="32"/>
      <c r="B197" s="144"/>
      <c r="C197" s="145" t="s">
        <v>394</v>
      </c>
      <c r="D197" s="145" t="s">
        <v>157</v>
      </c>
      <c r="E197" s="146" t="s">
        <v>407</v>
      </c>
      <c r="F197" s="147" t="s">
        <v>408</v>
      </c>
      <c r="G197" s="148" t="s">
        <v>273</v>
      </c>
      <c r="H197" s="149">
        <v>21</v>
      </c>
      <c r="I197" s="150"/>
      <c r="J197" s="151">
        <f>ROUND(I197*H197,0)</f>
        <v>0</v>
      </c>
      <c r="K197" s="147" t="s">
        <v>161</v>
      </c>
      <c r="L197" s="33"/>
      <c r="M197" s="152" t="s">
        <v>1</v>
      </c>
      <c r="N197" s="153" t="s">
        <v>42</v>
      </c>
      <c r="O197" s="58"/>
      <c r="P197" s="154">
        <f>O197*H197</f>
        <v>0</v>
      </c>
      <c r="Q197" s="154">
        <v>1.4400000000000001E-3</v>
      </c>
      <c r="R197" s="154">
        <f>Q197*H197</f>
        <v>3.0240000000000003E-2</v>
      </c>
      <c r="S197" s="154">
        <v>0</v>
      </c>
      <c r="T197" s="155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6" t="s">
        <v>162</v>
      </c>
      <c r="AT197" s="156" t="s">
        <v>157</v>
      </c>
      <c r="AU197" s="156" t="s">
        <v>86</v>
      </c>
      <c r="AY197" s="17" t="s">
        <v>154</v>
      </c>
      <c r="BE197" s="157">
        <f>IF(N197="základní",J197,0)</f>
        <v>0</v>
      </c>
      <c r="BF197" s="157">
        <f>IF(N197="snížená",J197,0)</f>
        <v>0</v>
      </c>
      <c r="BG197" s="157">
        <f>IF(N197="zákl. přenesená",J197,0)</f>
        <v>0</v>
      </c>
      <c r="BH197" s="157">
        <f>IF(N197="sníž. přenesená",J197,0)</f>
        <v>0</v>
      </c>
      <c r="BI197" s="157">
        <f>IF(N197="nulová",J197,0)</f>
        <v>0</v>
      </c>
      <c r="BJ197" s="17" t="s">
        <v>8</v>
      </c>
      <c r="BK197" s="157">
        <f>ROUND(I197*H197,0)</f>
        <v>0</v>
      </c>
      <c r="BL197" s="17" t="s">
        <v>162</v>
      </c>
      <c r="BM197" s="156" t="s">
        <v>409</v>
      </c>
    </row>
    <row r="198" spans="1:65" s="13" customFormat="1" ht="11.25" x14ac:dyDescent="0.2">
      <c r="B198" s="158"/>
      <c r="D198" s="159" t="s">
        <v>164</v>
      </c>
      <c r="E198" s="160" t="s">
        <v>1</v>
      </c>
      <c r="F198" s="161" t="s">
        <v>879</v>
      </c>
      <c r="H198" s="162">
        <v>19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164</v>
      </c>
      <c r="AU198" s="160" t="s">
        <v>86</v>
      </c>
      <c r="AV198" s="13" t="s">
        <v>86</v>
      </c>
      <c r="AW198" s="13" t="s">
        <v>33</v>
      </c>
      <c r="AX198" s="13" t="s">
        <v>77</v>
      </c>
      <c r="AY198" s="160" t="s">
        <v>154</v>
      </c>
    </row>
    <row r="199" spans="1:65" s="13" customFormat="1" ht="11.25" x14ac:dyDescent="0.2">
      <c r="B199" s="158"/>
      <c r="D199" s="159" t="s">
        <v>164</v>
      </c>
      <c r="E199" s="160" t="s">
        <v>1</v>
      </c>
      <c r="F199" s="161" t="s">
        <v>880</v>
      </c>
      <c r="H199" s="162">
        <v>2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164</v>
      </c>
      <c r="AU199" s="160" t="s">
        <v>86</v>
      </c>
      <c r="AV199" s="13" t="s">
        <v>86</v>
      </c>
      <c r="AW199" s="13" t="s">
        <v>33</v>
      </c>
      <c r="AX199" s="13" t="s">
        <v>77</v>
      </c>
      <c r="AY199" s="160" t="s">
        <v>154</v>
      </c>
    </row>
    <row r="200" spans="1:65" s="14" customFormat="1" ht="11.25" x14ac:dyDescent="0.2">
      <c r="B200" s="167"/>
      <c r="D200" s="159" t="s">
        <v>164</v>
      </c>
      <c r="E200" s="168" t="s">
        <v>1</v>
      </c>
      <c r="F200" s="169" t="s">
        <v>412</v>
      </c>
      <c r="H200" s="170">
        <v>21</v>
      </c>
      <c r="I200" s="171"/>
      <c r="L200" s="167"/>
      <c r="M200" s="172"/>
      <c r="N200" s="173"/>
      <c r="O200" s="173"/>
      <c r="P200" s="173"/>
      <c r="Q200" s="173"/>
      <c r="R200" s="173"/>
      <c r="S200" s="173"/>
      <c r="T200" s="174"/>
      <c r="AT200" s="168" t="s">
        <v>164</v>
      </c>
      <c r="AU200" s="168" t="s">
        <v>86</v>
      </c>
      <c r="AV200" s="14" t="s">
        <v>167</v>
      </c>
      <c r="AW200" s="14" t="s">
        <v>33</v>
      </c>
      <c r="AX200" s="14" t="s">
        <v>77</v>
      </c>
      <c r="AY200" s="168" t="s">
        <v>154</v>
      </c>
    </row>
    <row r="201" spans="1:65" s="15" customFormat="1" ht="11.25" x14ac:dyDescent="0.2">
      <c r="B201" s="190"/>
      <c r="D201" s="159" t="s">
        <v>164</v>
      </c>
      <c r="E201" s="191" t="s">
        <v>1</v>
      </c>
      <c r="F201" s="192" t="s">
        <v>413</v>
      </c>
      <c r="H201" s="193">
        <v>21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1" t="s">
        <v>164</v>
      </c>
      <c r="AU201" s="191" t="s">
        <v>86</v>
      </c>
      <c r="AV201" s="15" t="s">
        <v>162</v>
      </c>
      <c r="AW201" s="15" t="s">
        <v>33</v>
      </c>
      <c r="AX201" s="15" t="s">
        <v>8</v>
      </c>
      <c r="AY201" s="191" t="s">
        <v>154</v>
      </c>
    </row>
    <row r="202" spans="1:65" s="2" customFormat="1" ht="24.2" customHeight="1" x14ac:dyDescent="0.2">
      <c r="A202" s="32"/>
      <c r="B202" s="144"/>
      <c r="C202" s="145" t="s">
        <v>94</v>
      </c>
      <c r="D202" s="145" t="s">
        <v>157</v>
      </c>
      <c r="E202" s="146" t="s">
        <v>415</v>
      </c>
      <c r="F202" s="147" t="s">
        <v>416</v>
      </c>
      <c r="G202" s="148" t="s">
        <v>200</v>
      </c>
      <c r="H202" s="149">
        <v>116</v>
      </c>
      <c r="I202" s="150"/>
      <c r="J202" s="151">
        <f>ROUND(I202*H202,0)</f>
        <v>0</v>
      </c>
      <c r="K202" s="147" t="s">
        <v>161</v>
      </c>
      <c r="L202" s="33"/>
      <c r="M202" s="152" t="s">
        <v>1</v>
      </c>
      <c r="N202" s="153" t="s">
        <v>42</v>
      </c>
      <c r="O202" s="58"/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6" t="s">
        <v>162</v>
      </c>
      <c r="AT202" s="156" t="s">
        <v>157</v>
      </c>
      <c r="AU202" s="156" t="s">
        <v>86</v>
      </c>
      <c r="AY202" s="17" t="s">
        <v>154</v>
      </c>
      <c r="BE202" s="157">
        <f>IF(N202="základní",J202,0)</f>
        <v>0</v>
      </c>
      <c r="BF202" s="157">
        <f>IF(N202="snížená",J202,0)</f>
        <v>0</v>
      </c>
      <c r="BG202" s="157">
        <f>IF(N202="zákl. přenesená",J202,0)</f>
        <v>0</v>
      </c>
      <c r="BH202" s="157">
        <f>IF(N202="sníž. přenesená",J202,0)</f>
        <v>0</v>
      </c>
      <c r="BI202" s="157">
        <f>IF(N202="nulová",J202,0)</f>
        <v>0</v>
      </c>
      <c r="BJ202" s="17" t="s">
        <v>8</v>
      </c>
      <c r="BK202" s="157">
        <f>ROUND(I202*H202,0)</f>
        <v>0</v>
      </c>
      <c r="BL202" s="17" t="s">
        <v>162</v>
      </c>
      <c r="BM202" s="156" t="s">
        <v>417</v>
      </c>
    </row>
    <row r="203" spans="1:65" s="13" customFormat="1" ht="11.25" x14ac:dyDescent="0.2">
      <c r="B203" s="158"/>
      <c r="D203" s="159" t="s">
        <v>164</v>
      </c>
      <c r="E203" s="160" t="s">
        <v>1</v>
      </c>
      <c r="F203" s="161" t="s">
        <v>881</v>
      </c>
      <c r="H203" s="162">
        <v>116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164</v>
      </c>
      <c r="AU203" s="160" t="s">
        <v>86</v>
      </c>
      <c r="AV203" s="13" t="s">
        <v>86</v>
      </c>
      <c r="AW203" s="13" t="s">
        <v>33</v>
      </c>
      <c r="AX203" s="13" t="s">
        <v>77</v>
      </c>
      <c r="AY203" s="160" t="s">
        <v>154</v>
      </c>
    </row>
    <row r="204" spans="1:65" s="14" customFormat="1" ht="11.25" x14ac:dyDescent="0.2">
      <c r="B204" s="167"/>
      <c r="D204" s="159" t="s">
        <v>164</v>
      </c>
      <c r="E204" s="168" t="s">
        <v>1</v>
      </c>
      <c r="F204" s="169" t="s">
        <v>166</v>
      </c>
      <c r="H204" s="170">
        <v>116</v>
      </c>
      <c r="I204" s="171"/>
      <c r="L204" s="167"/>
      <c r="M204" s="172"/>
      <c r="N204" s="173"/>
      <c r="O204" s="173"/>
      <c r="P204" s="173"/>
      <c r="Q204" s="173"/>
      <c r="R204" s="173"/>
      <c r="S204" s="173"/>
      <c r="T204" s="174"/>
      <c r="AT204" s="168" t="s">
        <v>164</v>
      </c>
      <c r="AU204" s="168" t="s">
        <v>86</v>
      </c>
      <c r="AV204" s="14" t="s">
        <v>167</v>
      </c>
      <c r="AW204" s="14" t="s">
        <v>33</v>
      </c>
      <c r="AX204" s="14" t="s">
        <v>8</v>
      </c>
      <c r="AY204" s="168" t="s">
        <v>154</v>
      </c>
    </row>
    <row r="205" spans="1:65" s="2" customFormat="1" ht="24.2" customHeight="1" x14ac:dyDescent="0.2">
      <c r="A205" s="32"/>
      <c r="B205" s="144"/>
      <c r="C205" s="175" t="s">
        <v>97</v>
      </c>
      <c r="D205" s="175" t="s">
        <v>204</v>
      </c>
      <c r="E205" s="176" t="s">
        <v>421</v>
      </c>
      <c r="F205" s="177" t="s">
        <v>422</v>
      </c>
      <c r="G205" s="178" t="s">
        <v>200</v>
      </c>
      <c r="H205" s="179">
        <v>139.19999999999999</v>
      </c>
      <c r="I205" s="180"/>
      <c r="J205" s="181">
        <f>ROUND(I205*H205,0)</f>
        <v>0</v>
      </c>
      <c r="K205" s="177" t="s">
        <v>161</v>
      </c>
      <c r="L205" s="182"/>
      <c r="M205" s="183" t="s">
        <v>1</v>
      </c>
      <c r="N205" s="184" t="s">
        <v>42</v>
      </c>
      <c r="O205" s="58"/>
      <c r="P205" s="154">
        <f>O205*H205</f>
        <v>0</v>
      </c>
      <c r="Q205" s="154">
        <v>1.74E-3</v>
      </c>
      <c r="R205" s="154">
        <f>Q205*H205</f>
        <v>0.24220799999999998</v>
      </c>
      <c r="S205" s="154">
        <v>0</v>
      </c>
      <c r="T205" s="155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6" t="s">
        <v>208</v>
      </c>
      <c r="AT205" s="156" t="s">
        <v>204</v>
      </c>
      <c r="AU205" s="156" t="s">
        <v>86</v>
      </c>
      <c r="AY205" s="17" t="s">
        <v>154</v>
      </c>
      <c r="BE205" s="157">
        <f>IF(N205="základní",J205,0)</f>
        <v>0</v>
      </c>
      <c r="BF205" s="157">
        <f>IF(N205="snížená",J205,0)</f>
        <v>0</v>
      </c>
      <c r="BG205" s="157">
        <f>IF(N205="zákl. přenesená",J205,0)</f>
        <v>0</v>
      </c>
      <c r="BH205" s="157">
        <f>IF(N205="sníž. přenesená",J205,0)</f>
        <v>0</v>
      </c>
      <c r="BI205" s="157">
        <f>IF(N205="nulová",J205,0)</f>
        <v>0</v>
      </c>
      <c r="BJ205" s="17" t="s">
        <v>8</v>
      </c>
      <c r="BK205" s="157">
        <f>ROUND(I205*H205,0)</f>
        <v>0</v>
      </c>
      <c r="BL205" s="17" t="s">
        <v>162</v>
      </c>
      <c r="BM205" s="156" t="s">
        <v>423</v>
      </c>
    </row>
    <row r="206" spans="1:65" s="13" customFormat="1" ht="11.25" x14ac:dyDescent="0.2">
      <c r="B206" s="158"/>
      <c r="D206" s="159" t="s">
        <v>164</v>
      </c>
      <c r="E206" s="160" t="s">
        <v>1</v>
      </c>
      <c r="F206" s="161" t="s">
        <v>882</v>
      </c>
      <c r="H206" s="162">
        <v>139.19999999999999</v>
      </c>
      <c r="I206" s="163"/>
      <c r="L206" s="158"/>
      <c r="M206" s="164"/>
      <c r="N206" s="165"/>
      <c r="O206" s="165"/>
      <c r="P206" s="165"/>
      <c r="Q206" s="165"/>
      <c r="R206" s="165"/>
      <c r="S206" s="165"/>
      <c r="T206" s="166"/>
      <c r="AT206" s="160" t="s">
        <v>164</v>
      </c>
      <c r="AU206" s="160" t="s">
        <v>86</v>
      </c>
      <c r="AV206" s="13" t="s">
        <v>86</v>
      </c>
      <c r="AW206" s="13" t="s">
        <v>33</v>
      </c>
      <c r="AX206" s="13" t="s">
        <v>77</v>
      </c>
      <c r="AY206" s="160" t="s">
        <v>154</v>
      </c>
    </row>
    <row r="207" spans="1:65" s="14" customFormat="1" ht="11.25" x14ac:dyDescent="0.2">
      <c r="B207" s="167"/>
      <c r="D207" s="159" t="s">
        <v>164</v>
      </c>
      <c r="E207" s="168" t="s">
        <v>1</v>
      </c>
      <c r="F207" s="169" t="s">
        <v>166</v>
      </c>
      <c r="H207" s="170">
        <v>139.19999999999999</v>
      </c>
      <c r="I207" s="171"/>
      <c r="L207" s="167"/>
      <c r="M207" s="172"/>
      <c r="N207" s="173"/>
      <c r="O207" s="173"/>
      <c r="P207" s="173"/>
      <c r="Q207" s="173"/>
      <c r="R207" s="173"/>
      <c r="S207" s="173"/>
      <c r="T207" s="174"/>
      <c r="AT207" s="168" t="s">
        <v>164</v>
      </c>
      <c r="AU207" s="168" t="s">
        <v>86</v>
      </c>
      <c r="AV207" s="14" t="s">
        <v>167</v>
      </c>
      <c r="AW207" s="14" t="s">
        <v>33</v>
      </c>
      <c r="AX207" s="14" t="s">
        <v>8</v>
      </c>
      <c r="AY207" s="168" t="s">
        <v>154</v>
      </c>
    </row>
    <row r="208" spans="1:65" s="2" customFormat="1" ht="24.2" customHeight="1" x14ac:dyDescent="0.2">
      <c r="A208" s="32"/>
      <c r="B208" s="144"/>
      <c r="C208" s="145" t="s">
        <v>414</v>
      </c>
      <c r="D208" s="145" t="s">
        <v>157</v>
      </c>
      <c r="E208" s="146" t="s">
        <v>427</v>
      </c>
      <c r="F208" s="147" t="s">
        <v>428</v>
      </c>
      <c r="G208" s="148" t="s">
        <v>337</v>
      </c>
      <c r="H208" s="149">
        <v>290</v>
      </c>
      <c r="I208" s="150"/>
      <c r="J208" s="151">
        <f>ROUND(I208*H208,0)</f>
        <v>0</v>
      </c>
      <c r="K208" s="147" t="s">
        <v>161</v>
      </c>
      <c r="L208" s="33"/>
      <c r="M208" s="152" t="s">
        <v>1</v>
      </c>
      <c r="N208" s="153" t="s">
        <v>42</v>
      </c>
      <c r="O208" s="58"/>
      <c r="P208" s="154">
        <f>O208*H208</f>
        <v>0</v>
      </c>
      <c r="Q208" s="154">
        <v>6.9999999999999999E-6</v>
      </c>
      <c r="R208" s="154">
        <f>Q208*H208</f>
        <v>2.0300000000000001E-3</v>
      </c>
      <c r="S208" s="154">
        <v>0</v>
      </c>
      <c r="T208" s="155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6" t="s">
        <v>162</v>
      </c>
      <c r="AT208" s="156" t="s">
        <v>157</v>
      </c>
      <c r="AU208" s="156" t="s">
        <v>86</v>
      </c>
      <c r="AY208" s="17" t="s">
        <v>154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7" t="s">
        <v>8</v>
      </c>
      <c r="BK208" s="157">
        <f>ROUND(I208*H208,0)</f>
        <v>0</v>
      </c>
      <c r="BL208" s="17" t="s">
        <v>162</v>
      </c>
      <c r="BM208" s="156" t="s">
        <v>429</v>
      </c>
    </row>
    <row r="209" spans="1:65" s="13" customFormat="1" ht="11.25" x14ac:dyDescent="0.2">
      <c r="B209" s="158"/>
      <c r="D209" s="159" t="s">
        <v>164</v>
      </c>
      <c r="E209" s="160" t="s">
        <v>1</v>
      </c>
      <c r="F209" s="161" t="s">
        <v>883</v>
      </c>
      <c r="H209" s="162">
        <v>290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164</v>
      </c>
      <c r="AU209" s="160" t="s">
        <v>86</v>
      </c>
      <c r="AV209" s="13" t="s">
        <v>86</v>
      </c>
      <c r="AW209" s="13" t="s">
        <v>33</v>
      </c>
      <c r="AX209" s="13" t="s">
        <v>77</v>
      </c>
      <c r="AY209" s="160" t="s">
        <v>154</v>
      </c>
    </row>
    <row r="210" spans="1:65" s="14" customFormat="1" ht="11.25" x14ac:dyDescent="0.2">
      <c r="B210" s="167"/>
      <c r="D210" s="159" t="s">
        <v>164</v>
      </c>
      <c r="E210" s="168" t="s">
        <v>1</v>
      </c>
      <c r="F210" s="169" t="s">
        <v>166</v>
      </c>
      <c r="H210" s="170">
        <v>290</v>
      </c>
      <c r="I210" s="171"/>
      <c r="L210" s="167"/>
      <c r="M210" s="172"/>
      <c r="N210" s="173"/>
      <c r="O210" s="173"/>
      <c r="P210" s="173"/>
      <c r="Q210" s="173"/>
      <c r="R210" s="173"/>
      <c r="S210" s="173"/>
      <c r="T210" s="174"/>
      <c r="AT210" s="168" t="s">
        <v>164</v>
      </c>
      <c r="AU210" s="168" t="s">
        <v>86</v>
      </c>
      <c r="AV210" s="14" t="s">
        <v>167</v>
      </c>
      <c r="AW210" s="14" t="s">
        <v>33</v>
      </c>
      <c r="AX210" s="14" t="s">
        <v>8</v>
      </c>
      <c r="AY210" s="168" t="s">
        <v>154</v>
      </c>
    </row>
    <row r="211" spans="1:65" s="2" customFormat="1" ht="21.75" customHeight="1" x14ac:dyDescent="0.2">
      <c r="A211" s="32"/>
      <c r="B211" s="144"/>
      <c r="C211" s="175" t="s">
        <v>420</v>
      </c>
      <c r="D211" s="175" t="s">
        <v>204</v>
      </c>
      <c r="E211" s="176" t="s">
        <v>433</v>
      </c>
      <c r="F211" s="177" t="s">
        <v>434</v>
      </c>
      <c r="G211" s="178" t="s">
        <v>337</v>
      </c>
      <c r="H211" s="179">
        <v>348</v>
      </c>
      <c r="I211" s="180"/>
      <c r="J211" s="181">
        <f>ROUND(I211*H211,0)</f>
        <v>0</v>
      </c>
      <c r="K211" s="177" t="s">
        <v>161</v>
      </c>
      <c r="L211" s="182"/>
      <c r="M211" s="183" t="s">
        <v>1</v>
      </c>
      <c r="N211" s="184" t="s">
        <v>42</v>
      </c>
      <c r="O211" s="58"/>
      <c r="P211" s="154">
        <f>O211*H211</f>
        <v>0</v>
      </c>
      <c r="Q211" s="154">
        <v>3.2000000000000003E-4</v>
      </c>
      <c r="R211" s="154">
        <f>Q211*H211</f>
        <v>0.11136000000000001</v>
      </c>
      <c r="S211" s="154">
        <v>0</v>
      </c>
      <c r="T211" s="155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6" t="s">
        <v>208</v>
      </c>
      <c r="AT211" s="156" t="s">
        <v>204</v>
      </c>
      <c r="AU211" s="156" t="s">
        <v>86</v>
      </c>
      <c r="AY211" s="17" t="s">
        <v>154</v>
      </c>
      <c r="BE211" s="157">
        <f>IF(N211="základní",J211,0)</f>
        <v>0</v>
      </c>
      <c r="BF211" s="157">
        <f>IF(N211="snížená",J211,0)</f>
        <v>0</v>
      </c>
      <c r="BG211" s="157">
        <f>IF(N211="zákl. přenesená",J211,0)</f>
        <v>0</v>
      </c>
      <c r="BH211" s="157">
        <f>IF(N211="sníž. přenesená",J211,0)</f>
        <v>0</v>
      </c>
      <c r="BI211" s="157">
        <f>IF(N211="nulová",J211,0)</f>
        <v>0</v>
      </c>
      <c r="BJ211" s="17" t="s">
        <v>8</v>
      </c>
      <c r="BK211" s="157">
        <f>ROUND(I211*H211,0)</f>
        <v>0</v>
      </c>
      <c r="BL211" s="17" t="s">
        <v>162</v>
      </c>
      <c r="BM211" s="156" t="s">
        <v>435</v>
      </c>
    </row>
    <row r="212" spans="1:65" s="13" customFormat="1" ht="11.25" x14ac:dyDescent="0.2">
      <c r="B212" s="158"/>
      <c r="D212" s="159" t="s">
        <v>164</v>
      </c>
      <c r="E212" s="160" t="s">
        <v>1</v>
      </c>
      <c r="F212" s="161" t="s">
        <v>884</v>
      </c>
      <c r="H212" s="162">
        <v>348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164</v>
      </c>
      <c r="AU212" s="160" t="s">
        <v>86</v>
      </c>
      <c r="AV212" s="13" t="s">
        <v>86</v>
      </c>
      <c r="AW212" s="13" t="s">
        <v>33</v>
      </c>
      <c r="AX212" s="13" t="s">
        <v>77</v>
      </c>
      <c r="AY212" s="160" t="s">
        <v>154</v>
      </c>
    </row>
    <row r="213" spans="1:65" s="14" customFormat="1" ht="11.25" x14ac:dyDescent="0.2">
      <c r="B213" s="167"/>
      <c r="D213" s="159" t="s">
        <v>164</v>
      </c>
      <c r="E213" s="168" t="s">
        <v>1</v>
      </c>
      <c r="F213" s="169" t="s">
        <v>166</v>
      </c>
      <c r="H213" s="170">
        <v>348</v>
      </c>
      <c r="I213" s="171"/>
      <c r="L213" s="167"/>
      <c r="M213" s="172"/>
      <c r="N213" s="173"/>
      <c r="O213" s="173"/>
      <c r="P213" s="173"/>
      <c r="Q213" s="173"/>
      <c r="R213" s="173"/>
      <c r="S213" s="173"/>
      <c r="T213" s="174"/>
      <c r="AT213" s="168" t="s">
        <v>164</v>
      </c>
      <c r="AU213" s="168" t="s">
        <v>86</v>
      </c>
      <c r="AV213" s="14" t="s">
        <v>167</v>
      </c>
      <c r="AW213" s="14" t="s">
        <v>33</v>
      </c>
      <c r="AX213" s="14" t="s">
        <v>8</v>
      </c>
      <c r="AY213" s="168" t="s">
        <v>154</v>
      </c>
    </row>
    <row r="214" spans="1:65" s="2" customFormat="1" ht="24.2" customHeight="1" x14ac:dyDescent="0.2">
      <c r="A214" s="32"/>
      <c r="B214" s="144"/>
      <c r="C214" s="145" t="s">
        <v>426</v>
      </c>
      <c r="D214" s="145" t="s">
        <v>157</v>
      </c>
      <c r="E214" s="146" t="s">
        <v>439</v>
      </c>
      <c r="F214" s="147" t="s">
        <v>440</v>
      </c>
      <c r="G214" s="148" t="s">
        <v>273</v>
      </c>
      <c r="H214" s="149">
        <v>14</v>
      </c>
      <c r="I214" s="150"/>
      <c r="J214" s="151">
        <f t="shared" ref="J214:J223" si="20">ROUND(I214*H214,0)</f>
        <v>0</v>
      </c>
      <c r="K214" s="147" t="s">
        <v>161</v>
      </c>
      <c r="L214" s="33"/>
      <c r="M214" s="152" t="s">
        <v>1</v>
      </c>
      <c r="N214" s="153" t="s">
        <v>42</v>
      </c>
      <c r="O214" s="58"/>
      <c r="P214" s="154">
        <f t="shared" ref="P214:P223" si="21">O214*H214</f>
        <v>0</v>
      </c>
      <c r="Q214" s="154">
        <v>0</v>
      </c>
      <c r="R214" s="154">
        <f t="shared" ref="R214:R223" si="22">Q214*H214</f>
        <v>0</v>
      </c>
      <c r="S214" s="154">
        <v>0</v>
      </c>
      <c r="T214" s="155">
        <f t="shared" ref="T214:T223" si="23"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6" t="s">
        <v>162</v>
      </c>
      <c r="AT214" s="156" t="s">
        <v>157</v>
      </c>
      <c r="AU214" s="156" t="s">
        <v>86</v>
      </c>
      <c r="AY214" s="17" t="s">
        <v>154</v>
      </c>
      <c r="BE214" s="157">
        <f t="shared" ref="BE214:BE223" si="24">IF(N214="základní",J214,0)</f>
        <v>0</v>
      </c>
      <c r="BF214" s="157">
        <f t="shared" ref="BF214:BF223" si="25">IF(N214="snížená",J214,0)</f>
        <v>0</v>
      </c>
      <c r="BG214" s="157">
        <f t="shared" ref="BG214:BG223" si="26">IF(N214="zákl. přenesená",J214,0)</f>
        <v>0</v>
      </c>
      <c r="BH214" s="157">
        <f t="shared" ref="BH214:BH223" si="27">IF(N214="sníž. přenesená",J214,0)</f>
        <v>0</v>
      </c>
      <c r="BI214" s="157">
        <f t="shared" ref="BI214:BI223" si="28">IF(N214="nulová",J214,0)</f>
        <v>0</v>
      </c>
      <c r="BJ214" s="17" t="s">
        <v>8</v>
      </c>
      <c r="BK214" s="157">
        <f t="shared" ref="BK214:BK223" si="29">ROUND(I214*H214,0)</f>
        <v>0</v>
      </c>
      <c r="BL214" s="17" t="s">
        <v>162</v>
      </c>
      <c r="BM214" s="156" t="s">
        <v>885</v>
      </c>
    </row>
    <row r="215" spans="1:65" s="2" customFormat="1" ht="24.2" customHeight="1" x14ac:dyDescent="0.2">
      <c r="A215" s="32"/>
      <c r="B215" s="144"/>
      <c r="C215" s="145" t="s">
        <v>432</v>
      </c>
      <c r="D215" s="145" t="s">
        <v>157</v>
      </c>
      <c r="E215" s="146" t="s">
        <v>443</v>
      </c>
      <c r="F215" s="147" t="s">
        <v>444</v>
      </c>
      <c r="G215" s="148" t="s">
        <v>273</v>
      </c>
      <c r="H215" s="149">
        <v>9</v>
      </c>
      <c r="I215" s="150"/>
      <c r="J215" s="151">
        <f t="shared" si="20"/>
        <v>0</v>
      </c>
      <c r="K215" s="147" t="s">
        <v>161</v>
      </c>
      <c r="L215" s="33"/>
      <c r="M215" s="152" t="s">
        <v>1</v>
      </c>
      <c r="N215" s="153" t="s">
        <v>42</v>
      </c>
      <c r="O215" s="58"/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6" t="s">
        <v>162</v>
      </c>
      <c r="AT215" s="156" t="s">
        <v>157</v>
      </c>
      <c r="AU215" s="156" t="s">
        <v>86</v>
      </c>
      <c r="AY215" s="17" t="s">
        <v>154</v>
      </c>
      <c r="BE215" s="157">
        <f t="shared" si="24"/>
        <v>0</v>
      </c>
      <c r="BF215" s="157">
        <f t="shared" si="25"/>
        <v>0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7" t="s">
        <v>8</v>
      </c>
      <c r="BK215" s="157">
        <f t="shared" si="29"/>
        <v>0</v>
      </c>
      <c r="BL215" s="17" t="s">
        <v>162</v>
      </c>
      <c r="BM215" s="156" t="s">
        <v>886</v>
      </c>
    </row>
    <row r="216" spans="1:65" s="2" customFormat="1" ht="24.2" customHeight="1" x14ac:dyDescent="0.2">
      <c r="A216" s="32"/>
      <c r="B216" s="144"/>
      <c r="C216" s="145" t="s">
        <v>438</v>
      </c>
      <c r="D216" s="145" t="s">
        <v>157</v>
      </c>
      <c r="E216" s="146" t="s">
        <v>726</v>
      </c>
      <c r="F216" s="147" t="s">
        <v>727</v>
      </c>
      <c r="G216" s="148" t="s">
        <v>273</v>
      </c>
      <c r="H216" s="149">
        <v>3</v>
      </c>
      <c r="I216" s="150"/>
      <c r="J216" s="151">
        <f t="shared" si="20"/>
        <v>0</v>
      </c>
      <c r="K216" s="147" t="s">
        <v>161</v>
      </c>
      <c r="L216" s="33"/>
      <c r="M216" s="152" t="s">
        <v>1</v>
      </c>
      <c r="N216" s="153" t="s">
        <v>42</v>
      </c>
      <c r="O216" s="58"/>
      <c r="P216" s="154">
        <f t="shared" si="21"/>
        <v>0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6" t="s">
        <v>162</v>
      </c>
      <c r="AT216" s="156" t="s">
        <v>157</v>
      </c>
      <c r="AU216" s="156" t="s">
        <v>86</v>
      </c>
      <c r="AY216" s="17" t="s">
        <v>154</v>
      </c>
      <c r="BE216" s="157">
        <f t="shared" si="24"/>
        <v>0</v>
      </c>
      <c r="BF216" s="157">
        <f t="shared" si="25"/>
        <v>0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7" t="s">
        <v>8</v>
      </c>
      <c r="BK216" s="157">
        <f t="shared" si="29"/>
        <v>0</v>
      </c>
      <c r="BL216" s="17" t="s">
        <v>162</v>
      </c>
      <c r="BM216" s="156" t="s">
        <v>887</v>
      </c>
    </row>
    <row r="217" spans="1:65" s="2" customFormat="1" ht="24.2" customHeight="1" x14ac:dyDescent="0.2">
      <c r="A217" s="32"/>
      <c r="B217" s="144"/>
      <c r="C217" s="145" t="s">
        <v>442</v>
      </c>
      <c r="D217" s="145" t="s">
        <v>157</v>
      </c>
      <c r="E217" s="146" t="s">
        <v>447</v>
      </c>
      <c r="F217" s="147" t="s">
        <v>448</v>
      </c>
      <c r="G217" s="148" t="s">
        <v>273</v>
      </c>
      <c r="H217" s="149">
        <v>14</v>
      </c>
      <c r="I217" s="150"/>
      <c r="J217" s="151">
        <f t="shared" si="20"/>
        <v>0</v>
      </c>
      <c r="K217" s="147" t="s">
        <v>161</v>
      </c>
      <c r="L217" s="33"/>
      <c r="M217" s="152" t="s">
        <v>1</v>
      </c>
      <c r="N217" s="153" t="s">
        <v>42</v>
      </c>
      <c r="O217" s="58"/>
      <c r="P217" s="154">
        <f t="shared" si="21"/>
        <v>0</v>
      </c>
      <c r="Q217" s="154">
        <v>0</v>
      </c>
      <c r="R217" s="154">
        <f t="shared" si="22"/>
        <v>0</v>
      </c>
      <c r="S217" s="154">
        <v>0</v>
      </c>
      <c r="T217" s="155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6" t="s">
        <v>162</v>
      </c>
      <c r="AT217" s="156" t="s">
        <v>157</v>
      </c>
      <c r="AU217" s="156" t="s">
        <v>86</v>
      </c>
      <c r="AY217" s="17" t="s">
        <v>154</v>
      </c>
      <c r="BE217" s="157">
        <f t="shared" si="24"/>
        <v>0</v>
      </c>
      <c r="BF217" s="157">
        <f t="shared" si="25"/>
        <v>0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7" t="s">
        <v>8</v>
      </c>
      <c r="BK217" s="157">
        <f t="shared" si="29"/>
        <v>0</v>
      </c>
      <c r="BL217" s="17" t="s">
        <v>162</v>
      </c>
      <c r="BM217" s="156" t="s">
        <v>888</v>
      </c>
    </row>
    <row r="218" spans="1:65" s="2" customFormat="1" ht="24.2" customHeight="1" x14ac:dyDescent="0.2">
      <c r="A218" s="32"/>
      <c r="B218" s="144"/>
      <c r="C218" s="145" t="s">
        <v>446</v>
      </c>
      <c r="D218" s="145" t="s">
        <v>157</v>
      </c>
      <c r="E218" s="146" t="s">
        <v>451</v>
      </c>
      <c r="F218" s="147" t="s">
        <v>452</v>
      </c>
      <c r="G218" s="148" t="s">
        <v>273</v>
      </c>
      <c r="H218" s="149">
        <v>9</v>
      </c>
      <c r="I218" s="150"/>
      <c r="J218" s="151">
        <f t="shared" si="20"/>
        <v>0</v>
      </c>
      <c r="K218" s="147" t="s">
        <v>161</v>
      </c>
      <c r="L218" s="33"/>
      <c r="M218" s="152" t="s">
        <v>1</v>
      </c>
      <c r="N218" s="153" t="s">
        <v>42</v>
      </c>
      <c r="O218" s="58"/>
      <c r="P218" s="154">
        <f t="shared" si="21"/>
        <v>0</v>
      </c>
      <c r="Q218" s="154">
        <v>0</v>
      </c>
      <c r="R218" s="154">
        <f t="shared" si="22"/>
        <v>0</v>
      </c>
      <c r="S218" s="154">
        <v>0</v>
      </c>
      <c r="T218" s="155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6" t="s">
        <v>162</v>
      </c>
      <c r="AT218" s="156" t="s">
        <v>157</v>
      </c>
      <c r="AU218" s="156" t="s">
        <v>86</v>
      </c>
      <c r="AY218" s="17" t="s">
        <v>154</v>
      </c>
      <c r="BE218" s="157">
        <f t="shared" si="24"/>
        <v>0</v>
      </c>
      <c r="BF218" s="157">
        <f t="shared" si="25"/>
        <v>0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7" t="s">
        <v>8</v>
      </c>
      <c r="BK218" s="157">
        <f t="shared" si="29"/>
        <v>0</v>
      </c>
      <c r="BL218" s="17" t="s">
        <v>162</v>
      </c>
      <c r="BM218" s="156" t="s">
        <v>889</v>
      </c>
    </row>
    <row r="219" spans="1:65" s="2" customFormat="1" ht="24.2" customHeight="1" x14ac:dyDescent="0.2">
      <c r="A219" s="32"/>
      <c r="B219" s="144"/>
      <c r="C219" s="145" t="s">
        <v>450</v>
      </c>
      <c r="D219" s="145" t="s">
        <v>157</v>
      </c>
      <c r="E219" s="146" t="s">
        <v>731</v>
      </c>
      <c r="F219" s="147" t="s">
        <v>732</v>
      </c>
      <c r="G219" s="148" t="s">
        <v>273</v>
      </c>
      <c r="H219" s="149">
        <v>3</v>
      </c>
      <c r="I219" s="150"/>
      <c r="J219" s="151">
        <f t="shared" si="20"/>
        <v>0</v>
      </c>
      <c r="K219" s="147" t="s">
        <v>161</v>
      </c>
      <c r="L219" s="33"/>
      <c r="M219" s="152" t="s">
        <v>1</v>
      </c>
      <c r="N219" s="153" t="s">
        <v>42</v>
      </c>
      <c r="O219" s="58"/>
      <c r="P219" s="154">
        <f t="shared" si="21"/>
        <v>0</v>
      </c>
      <c r="Q219" s="154">
        <v>0</v>
      </c>
      <c r="R219" s="154">
        <f t="shared" si="22"/>
        <v>0</v>
      </c>
      <c r="S219" s="154">
        <v>0</v>
      </c>
      <c r="T219" s="155">
        <f t="shared" si="2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6" t="s">
        <v>162</v>
      </c>
      <c r="AT219" s="156" t="s">
        <v>157</v>
      </c>
      <c r="AU219" s="156" t="s">
        <v>86</v>
      </c>
      <c r="AY219" s="17" t="s">
        <v>154</v>
      </c>
      <c r="BE219" s="157">
        <f t="shared" si="24"/>
        <v>0</v>
      </c>
      <c r="BF219" s="157">
        <f t="shared" si="25"/>
        <v>0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7" t="s">
        <v>8</v>
      </c>
      <c r="BK219" s="157">
        <f t="shared" si="29"/>
        <v>0</v>
      </c>
      <c r="BL219" s="17" t="s">
        <v>162</v>
      </c>
      <c r="BM219" s="156" t="s">
        <v>890</v>
      </c>
    </row>
    <row r="220" spans="1:65" s="2" customFormat="1" ht="24.2" customHeight="1" x14ac:dyDescent="0.2">
      <c r="A220" s="32"/>
      <c r="B220" s="144"/>
      <c r="C220" s="145" t="s">
        <v>454</v>
      </c>
      <c r="D220" s="145" t="s">
        <v>157</v>
      </c>
      <c r="E220" s="146" t="s">
        <v>455</v>
      </c>
      <c r="F220" s="147" t="s">
        <v>456</v>
      </c>
      <c r="G220" s="148" t="s">
        <v>273</v>
      </c>
      <c r="H220" s="149">
        <v>14</v>
      </c>
      <c r="I220" s="150"/>
      <c r="J220" s="151">
        <f t="shared" si="20"/>
        <v>0</v>
      </c>
      <c r="K220" s="147" t="s">
        <v>161</v>
      </c>
      <c r="L220" s="33"/>
      <c r="M220" s="152" t="s">
        <v>1</v>
      </c>
      <c r="N220" s="153" t="s">
        <v>42</v>
      </c>
      <c r="O220" s="58"/>
      <c r="P220" s="154">
        <f t="shared" si="21"/>
        <v>0</v>
      </c>
      <c r="Q220" s="154">
        <v>0</v>
      </c>
      <c r="R220" s="154">
        <f t="shared" si="22"/>
        <v>0</v>
      </c>
      <c r="S220" s="154">
        <v>0</v>
      </c>
      <c r="T220" s="155">
        <f t="shared" si="2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6" t="s">
        <v>162</v>
      </c>
      <c r="AT220" s="156" t="s">
        <v>157</v>
      </c>
      <c r="AU220" s="156" t="s">
        <v>86</v>
      </c>
      <c r="AY220" s="17" t="s">
        <v>154</v>
      </c>
      <c r="BE220" s="157">
        <f t="shared" si="24"/>
        <v>0</v>
      </c>
      <c r="BF220" s="157">
        <f t="shared" si="25"/>
        <v>0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7" t="s">
        <v>8</v>
      </c>
      <c r="BK220" s="157">
        <f t="shared" si="29"/>
        <v>0</v>
      </c>
      <c r="BL220" s="17" t="s">
        <v>162</v>
      </c>
      <c r="BM220" s="156" t="s">
        <v>891</v>
      </c>
    </row>
    <row r="221" spans="1:65" s="2" customFormat="1" ht="24.2" customHeight="1" x14ac:dyDescent="0.2">
      <c r="A221" s="32"/>
      <c r="B221" s="144"/>
      <c r="C221" s="145" t="s">
        <v>458</v>
      </c>
      <c r="D221" s="145" t="s">
        <v>157</v>
      </c>
      <c r="E221" s="146" t="s">
        <v>459</v>
      </c>
      <c r="F221" s="147" t="s">
        <v>460</v>
      </c>
      <c r="G221" s="148" t="s">
        <v>273</v>
      </c>
      <c r="H221" s="149">
        <v>9</v>
      </c>
      <c r="I221" s="150"/>
      <c r="J221" s="151">
        <f t="shared" si="20"/>
        <v>0</v>
      </c>
      <c r="K221" s="147" t="s">
        <v>161</v>
      </c>
      <c r="L221" s="33"/>
      <c r="M221" s="152" t="s">
        <v>1</v>
      </c>
      <c r="N221" s="153" t="s">
        <v>42</v>
      </c>
      <c r="O221" s="58"/>
      <c r="P221" s="154">
        <f t="shared" si="21"/>
        <v>0</v>
      </c>
      <c r="Q221" s="154">
        <v>0</v>
      </c>
      <c r="R221" s="154">
        <f t="shared" si="22"/>
        <v>0</v>
      </c>
      <c r="S221" s="154">
        <v>0</v>
      </c>
      <c r="T221" s="155">
        <f t="shared" si="2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6" t="s">
        <v>162</v>
      </c>
      <c r="AT221" s="156" t="s">
        <v>157</v>
      </c>
      <c r="AU221" s="156" t="s">
        <v>86</v>
      </c>
      <c r="AY221" s="17" t="s">
        <v>154</v>
      </c>
      <c r="BE221" s="157">
        <f t="shared" si="24"/>
        <v>0</v>
      </c>
      <c r="BF221" s="157">
        <f t="shared" si="25"/>
        <v>0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7" t="s">
        <v>8</v>
      </c>
      <c r="BK221" s="157">
        <f t="shared" si="29"/>
        <v>0</v>
      </c>
      <c r="BL221" s="17" t="s">
        <v>162</v>
      </c>
      <c r="BM221" s="156" t="s">
        <v>892</v>
      </c>
    </row>
    <row r="222" spans="1:65" s="2" customFormat="1" ht="24.2" customHeight="1" x14ac:dyDescent="0.2">
      <c r="A222" s="32"/>
      <c r="B222" s="144"/>
      <c r="C222" s="145" t="s">
        <v>177</v>
      </c>
      <c r="D222" s="145" t="s">
        <v>157</v>
      </c>
      <c r="E222" s="146" t="s">
        <v>736</v>
      </c>
      <c r="F222" s="147" t="s">
        <v>737</v>
      </c>
      <c r="G222" s="148" t="s">
        <v>273</v>
      </c>
      <c r="H222" s="149">
        <v>3</v>
      </c>
      <c r="I222" s="150"/>
      <c r="J222" s="151">
        <f t="shared" si="20"/>
        <v>0</v>
      </c>
      <c r="K222" s="147" t="s">
        <v>161</v>
      </c>
      <c r="L222" s="33"/>
      <c r="M222" s="152" t="s">
        <v>1</v>
      </c>
      <c r="N222" s="153" t="s">
        <v>42</v>
      </c>
      <c r="O222" s="58"/>
      <c r="P222" s="154">
        <f t="shared" si="21"/>
        <v>0</v>
      </c>
      <c r="Q222" s="154">
        <v>0</v>
      </c>
      <c r="R222" s="154">
        <f t="shared" si="22"/>
        <v>0</v>
      </c>
      <c r="S222" s="154">
        <v>0</v>
      </c>
      <c r="T222" s="155">
        <f t="shared" si="2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6" t="s">
        <v>162</v>
      </c>
      <c r="AT222" s="156" t="s">
        <v>157</v>
      </c>
      <c r="AU222" s="156" t="s">
        <v>86</v>
      </c>
      <c r="AY222" s="17" t="s">
        <v>154</v>
      </c>
      <c r="BE222" s="157">
        <f t="shared" si="24"/>
        <v>0</v>
      </c>
      <c r="BF222" s="157">
        <f t="shared" si="25"/>
        <v>0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7" t="s">
        <v>8</v>
      </c>
      <c r="BK222" s="157">
        <f t="shared" si="29"/>
        <v>0</v>
      </c>
      <c r="BL222" s="17" t="s">
        <v>162</v>
      </c>
      <c r="BM222" s="156" t="s">
        <v>893</v>
      </c>
    </row>
    <row r="223" spans="1:65" s="2" customFormat="1" ht="37.9" customHeight="1" x14ac:dyDescent="0.2">
      <c r="A223" s="32"/>
      <c r="B223" s="144"/>
      <c r="C223" s="145" t="s">
        <v>181</v>
      </c>
      <c r="D223" s="145" t="s">
        <v>157</v>
      </c>
      <c r="E223" s="146" t="s">
        <v>178</v>
      </c>
      <c r="F223" s="147" t="s">
        <v>179</v>
      </c>
      <c r="G223" s="148" t="s">
        <v>160</v>
      </c>
      <c r="H223" s="149">
        <v>235</v>
      </c>
      <c r="I223" s="150"/>
      <c r="J223" s="151">
        <f t="shared" si="20"/>
        <v>0</v>
      </c>
      <c r="K223" s="147" t="s">
        <v>161</v>
      </c>
      <c r="L223" s="33"/>
      <c r="M223" s="152" t="s">
        <v>1</v>
      </c>
      <c r="N223" s="153" t="s">
        <v>42</v>
      </c>
      <c r="O223" s="58"/>
      <c r="P223" s="154">
        <f t="shared" si="21"/>
        <v>0</v>
      </c>
      <c r="Q223" s="154">
        <v>0</v>
      </c>
      <c r="R223" s="154">
        <f t="shared" si="22"/>
        <v>0</v>
      </c>
      <c r="S223" s="154">
        <v>0</v>
      </c>
      <c r="T223" s="155">
        <f t="shared" si="2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6" t="s">
        <v>162</v>
      </c>
      <c r="AT223" s="156" t="s">
        <v>157</v>
      </c>
      <c r="AU223" s="156" t="s">
        <v>86</v>
      </c>
      <c r="AY223" s="17" t="s">
        <v>154</v>
      </c>
      <c r="BE223" s="157">
        <f t="shared" si="24"/>
        <v>0</v>
      </c>
      <c r="BF223" s="157">
        <f t="shared" si="25"/>
        <v>0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7" t="s">
        <v>8</v>
      </c>
      <c r="BK223" s="157">
        <f t="shared" si="29"/>
        <v>0</v>
      </c>
      <c r="BL223" s="17" t="s">
        <v>162</v>
      </c>
      <c r="BM223" s="156" t="s">
        <v>180</v>
      </c>
    </row>
    <row r="224" spans="1:65" s="13" customFormat="1" ht="11.25" x14ac:dyDescent="0.2">
      <c r="B224" s="158"/>
      <c r="D224" s="159" t="s">
        <v>164</v>
      </c>
      <c r="E224" s="160" t="s">
        <v>1</v>
      </c>
      <c r="F224" s="161" t="s">
        <v>118</v>
      </c>
      <c r="H224" s="162">
        <v>117.5</v>
      </c>
      <c r="I224" s="163"/>
      <c r="L224" s="158"/>
      <c r="M224" s="164"/>
      <c r="N224" s="165"/>
      <c r="O224" s="165"/>
      <c r="P224" s="165"/>
      <c r="Q224" s="165"/>
      <c r="R224" s="165"/>
      <c r="S224" s="165"/>
      <c r="T224" s="166"/>
      <c r="AT224" s="160" t="s">
        <v>164</v>
      </c>
      <c r="AU224" s="160" t="s">
        <v>86</v>
      </c>
      <c r="AV224" s="13" t="s">
        <v>86</v>
      </c>
      <c r="AW224" s="13" t="s">
        <v>33</v>
      </c>
      <c r="AX224" s="13" t="s">
        <v>77</v>
      </c>
      <c r="AY224" s="160" t="s">
        <v>154</v>
      </c>
    </row>
    <row r="225" spans="1:65" s="13" customFormat="1" ht="11.25" x14ac:dyDescent="0.2">
      <c r="B225" s="158"/>
      <c r="D225" s="159" t="s">
        <v>164</v>
      </c>
      <c r="E225" s="160" t="s">
        <v>1</v>
      </c>
      <c r="F225" s="161" t="s">
        <v>260</v>
      </c>
      <c r="H225" s="162">
        <v>117.5</v>
      </c>
      <c r="I225" s="163"/>
      <c r="L225" s="158"/>
      <c r="M225" s="164"/>
      <c r="N225" s="165"/>
      <c r="O225" s="165"/>
      <c r="P225" s="165"/>
      <c r="Q225" s="165"/>
      <c r="R225" s="165"/>
      <c r="S225" s="165"/>
      <c r="T225" s="166"/>
      <c r="AT225" s="160" t="s">
        <v>164</v>
      </c>
      <c r="AU225" s="160" t="s">
        <v>86</v>
      </c>
      <c r="AV225" s="13" t="s">
        <v>86</v>
      </c>
      <c r="AW225" s="13" t="s">
        <v>33</v>
      </c>
      <c r="AX225" s="13" t="s">
        <v>77</v>
      </c>
      <c r="AY225" s="160" t="s">
        <v>154</v>
      </c>
    </row>
    <row r="226" spans="1:65" s="14" customFormat="1" ht="11.25" x14ac:dyDescent="0.2">
      <c r="B226" s="167"/>
      <c r="D226" s="159" t="s">
        <v>164</v>
      </c>
      <c r="E226" s="168" t="s">
        <v>1</v>
      </c>
      <c r="F226" s="169" t="s">
        <v>166</v>
      </c>
      <c r="H226" s="170">
        <v>235</v>
      </c>
      <c r="I226" s="171"/>
      <c r="L226" s="167"/>
      <c r="M226" s="172"/>
      <c r="N226" s="173"/>
      <c r="O226" s="173"/>
      <c r="P226" s="173"/>
      <c r="Q226" s="173"/>
      <c r="R226" s="173"/>
      <c r="S226" s="173"/>
      <c r="T226" s="174"/>
      <c r="AT226" s="168" t="s">
        <v>164</v>
      </c>
      <c r="AU226" s="168" t="s">
        <v>86</v>
      </c>
      <c r="AV226" s="14" t="s">
        <v>167</v>
      </c>
      <c r="AW226" s="14" t="s">
        <v>33</v>
      </c>
      <c r="AX226" s="14" t="s">
        <v>8</v>
      </c>
      <c r="AY226" s="168" t="s">
        <v>154</v>
      </c>
    </row>
    <row r="227" spans="1:65" s="2" customFormat="1" ht="37.9" customHeight="1" x14ac:dyDescent="0.2">
      <c r="A227" s="32"/>
      <c r="B227" s="144"/>
      <c r="C227" s="145" t="s">
        <v>462</v>
      </c>
      <c r="D227" s="145" t="s">
        <v>157</v>
      </c>
      <c r="E227" s="146" t="s">
        <v>182</v>
      </c>
      <c r="F227" s="147" t="s">
        <v>183</v>
      </c>
      <c r="G227" s="148" t="s">
        <v>160</v>
      </c>
      <c r="H227" s="149">
        <v>235</v>
      </c>
      <c r="I227" s="150"/>
      <c r="J227" s="151">
        <f>ROUND(I227*H227,0)</f>
        <v>0</v>
      </c>
      <c r="K227" s="147" t="s">
        <v>161</v>
      </c>
      <c r="L227" s="33"/>
      <c r="M227" s="152" t="s">
        <v>1</v>
      </c>
      <c r="N227" s="153" t="s">
        <v>42</v>
      </c>
      <c r="O227" s="58"/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6" t="s">
        <v>162</v>
      </c>
      <c r="AT227" s="156" t="s">
        <v>157</v>
      </c>
      <c r="AU227" s="156" t="s">
        <v>86</v>
      </c>
      <c r="AY227" s="17" t="s">
        <v>154</v>
      </c>
      <c r="BE227" s="157">
        <f>IF(N227="základní",J227,0)</f>
        <v>0</v>
      </c>
      <c r="BF227" s="157">
        <f>IF(N227="snížená",J227,0)</f>
        <v>0</v>
      </c>
      <c r="BG227" s="157">
        <f>IF(N227="zákl. přenesená",J227,0)</f>
        <v>0</v>
      </c>
      <c r="BH227" s="157">
        <f>IF(N227="sníž. přenesená",J227,0)</f>
        <v>0</v>
      </c>
      <c r="BI227" s="157">
        <f>IF(N227="nulová",J227,0)</f>
        <v>0</v>
      </c>
      <c r="BJ227" s="17" t="s">
        <v>8</v>
      </c>
      <c r="BK227" s="157">
        <f>ROUND(I227*H227,0)</f>
        <v>0</v>
      </c>
      <c r="BL227" s="17" t="s">
        <v>162</v>
      </c>
      <c r="BM227" s="156" t="s">
        <v>184</v>
      </c>
    </row>
    <row r="228" spans="1:65" s="13" customFormat="1" ht="11.25" x14ac:dyDescent="0.2">
      <c r="B228" s="158"/>
      <c r="D228" s="159" t="s">
        <v>164</v>
      </c>
      <c r="E228" s="160" t="s">
        <v>1</v>
      </c>
      <c r="F228" s="161" t="s">
        <v>118</v>
      </c>
      <c r="H228" s="162">
        <v>117.5</v>
      </c>
      <c r="I228" s="163"/>
      <c r="L228" s="158"/>
      <c r="M228" s="164"/>
      <c r="N228" s="165"/>
      <c r="O228" s="165"/>
      <c r="P228" s="165"/>
      <c r="Q228" s="165"/>
      <c r="R228" s="165"/>
      <c r="S228" s="165"/>
      <c r="T228" s="166"/>
      <c r="AT228" s="160" t="s">
        <v>164</v>
      </c>
      <c r="AU228" s="160" t="s">
        <v>86</v>
      </c>
      <c r="AV228" s="13" t="s">
        <v>86</v>
      </c>
      <c r="AW228" s="13" t="s">
        <v>33</v>
      </c>
      <c r="AX228" s="13" t="s">
        <v>77</v>
      </c>
      <c r="AY228" s="160" t="s">
        <v>154</v>
      </c>
    </row>
    <row r="229" spans="1:65" s="13" customFormat="1" ht="11.25" x14ac:dyDescent="0.2">
      <c r="B229" s="158"/>
      <c r="D229" s="159" t="s">
        <v>164</v>
      </c>
      <c r="E229" s="160" t="s">
        <v>1</v>
      </c>
      <c r="F229" s="161" t="s">
        <v>260</v>
      </c>
      <c r="H229" s="162">
        <v>117.5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164</v>
      </c>
      <c r="AU229" s="160" t="s">
        <v>86</v>
      </c>
      <c r="AV229" s="13" t="s">
        <v>86</v>
      </c>
      <c r="AW229" s="13" t="s">
        <v>33</v>
      </c>
      <c r="AX229" s="13" t="s">
        <v>77</v>
      </c>
      <c r="AY229" s="160" t="s">
        <v>154</v>
      </c>
    </row>
    <row r="230" spans="1:65" s="14" customFormat="1" ht="11.25" x14ac:dyDescent="0.2">
      <c r="B230" s="167"/>
      <c r="D230" s="159" t="s">
        <v>164</v>
      </c>
      <c r="E230" s="168" t="s">
        <v>1</v>
      </c>
      <c r="F230" s="169" t="s">
        <v>166</v>
      </c>
      <c r="H230" s="170">
        <v>235</v>
      </c>
      <c r="I230" s="171"/>
      <c r="L230" s="167"/>
      <c r="M230" s="172"/>
      <c r="N230" s="173"/>
      <c r="O230" s="173"/>
      <c r="P230" s="173"/>
      <c r="Q230" s="173"/>
      <c r="R230" s="173"/>
      <c r="S230" s="173"/>
      <c r="T230" s="174"/>
      <c r="AT230" s="168" t="s">
        <v>164</v>
      </c>
      <c r="AU230" s="168" t="s">
        <v>86</v>
      </c>
      <c r="AV230" s="14" t="s">
        <v>167</v>
      </c>
      <c r="AW230" s="14" t="s">
        <v>33</v>
      </c>
      <c r="AX230" s="14" t="s">
        <v>8</v>
      </c>
      <c r="AY230" s="168" t="s">
        <v>154</v>
      </c>
    </row>
    <row r="231" spans="1:65" s="2" customFormat="1" ht="33" customHeight="1" x14ac:dyDescent="0.2">
      <c r="A231" s="32"/>
      <c r="B231" s="144"/>
      <c r="C231" s="145" t="s">
        <v>466</v>
      </c>
      <c r="D231" s="145" t="s">
        <v>157</v>
      </c>
      <c r="E231" s="146" t="s">
        <v>463</v>
      </c>
      <c r="F231" s="147" t="s">
        <v>464</v>
      </c>
      <c r="G231" s="148" t="s">
        <v>273</v>
      </c>
      <c r="H231" s="149">
        <v>14</v>
      </c>
      <c r="I231" s="150"/>
      <c r="J231" s="151">
        <f t="shared" ref="J231:J240" si="30">ROUND(I231*H231,0)</f>
        <v>0</v>
      </c>
      <c r="K231" s="147" t="s">
        <v>161</v>
      </c>
      <c r="L231" s="33"/>
      <c r="M231" s="152" t="s">
        <v>1</v>
      </c>
      <c r="N231" s="153" t="s">
        <v>42</v>
      </c>
      <c r="O231" s="58"/>
      <c r="P231" s="154">
        <f t="shared" ref="P231:P240" si="31">O231*H231</f>
        <v>0</v>
      </c>
      <c r="Q231" s="154">
        <v>0</v>
      </c>
      <c r="R231" s="154">
        <f t="shared" ref="R231:R240" si="32">Q231*H231</f>
        <v>0</v>
      </c>
      <c r="S231" s="154">
        <v>0</v>
      </c>
      <c r="T231" s="155">
        <f t="shared" ref="T231:T240" si="33"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6" t="s">
        <v>162</v>
      </c>
      <c r="AT231" s="156" t="s">
        <v>157</v>
      </c>
      <c r="AU231" s="156" t="s">
        <v>86</v>
      </c>
      <c r="AY231" s="17" t="s">
        <v>154</v>
      </c>
      <c r="BE231" s="157">
        <f t="shared" ref="BE231:BE240" si="34">IF(N231="základní",J231,0)</f>
        <v>0</v>
      </c>
      <c r="BF231" s="157">
        <f t="shared" ref="BF231:BF240" si="35">IF(N231="snížená",J231,0)</f>
        <v>0</v>
      </c>
      <c r="BG231" s="157">
        <f t="shared" ref="BG231:BG240" si="36">IF(N231="zákl. přenesená",J231,0)</f>
        <v>0</v>
      </c>
      <c r="BH231" s="157">
        <f t="shared" ref="BH231:BH240" si="37">IF(N231="sníž. přenesená",J231,0)</f>
        <v>0</v>
      </c>
      <c r="BI231" s="157">
        <f t="shared" ref="BI231:BI240" si="38">IF(N231="nulová",J231,0)</f>
        <v>0</v>
      </c>
      <c r="BJ231" s="17" t="s">
        <v>8</v>
      </c>
      <c r="BK231" s="157">
        <f t="shared" ref="BK231:BK240" si="39">ROUND(I231*H231,0)</f>
        <v>0</v>
      </c>
      <c r="BL231" s="17" t="s">
        <v>162</v>
      </c>
      <c r="BM231" s="156" t="s">
        <v>894</v>
      </c>
    </row>
    <row r="232" spans="1:65" s="2" customFormat="1" ht="33" customHeight="1" x14ac:dyDescent="0.2">
      <c r="A232" s="32"/>
      <c r="B232" s="144"/>
      <c r="C232" s="145" t="s">
        <v>470</v>
      </c>
      <c r="D232" s="145" t="s">
        <v>157</v>
      </c>
      <c r="E232" s="146" t="s">
        <v>467</v>
      </c>
      <c r="F232" s="147" t="s">
        <v>468</v>
      </c>
      <c r="G232" s="148" t="s">
        <v>273</v>
      </c>
      <c r="H232" s="149">
        <v>9</v>
      </c>
      <c r="I232" s="150"/>
      <c r="J232" s="151">
        <f t="shared" si="30"/>
        <v>0</v>
      </c>
      <c r="K232" s="147" t="s">
        <v>161</v>
      </c>
      <c r="L232" s="33"/>
      <c r="M232" s="152" t="s">
        <v>1</v>
      </c>
      <c r="N232" s="153" t="s">
        <v>42</v>
      </c>
      <c r="O232" s="58"/>
      <c r="P232" s="154">
        <f t="shared" si="31"/>
        <v>0</v>
      </c>
      <c r="Q232" s="154">
        <v>0</v>
      </c>
      <c r="R232" s="154">
        <f t="shared" si="32"/>
        <v>0</v>
      </c>
      <c r="S232" s="154">
        <v>0</v>
      </c>
      <c r="T232" s="155">
        <f t="shared" si="3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6" t="s">
        <v>162</v>
      </c>
      <c r="AT232" s="156" t="s">
        <v>157</v>
      </c>
      <c r="AU232" s="156" t="s">
        <v>86</v>
      </c>
      <c r="AY232" s="17" t="s">
        <v>154</v>
      </c>
      <c r="BE232" s="157">
        <f t="shared" si="34"/>
        <v>0</v>
      </c>
      <c r="BF232" s="157">
        <f t="shared" si="35"/>
        <v>0</v>
      </c>
      <c r="BG232" s="157">
        <f t="shared" si="36"/>
        <v>0</v>
      </c>
      <c r="BH232" s="157">
        <f t="shared" si="37"/>
        <v>0</v>
      </c>
      <c r="BI232" s="157">
        <f t="shared" si="38"/>
        <v>0</v>
      </c>
      <c r="BJ232" s="17" t="s">
        <v>8</v>
      </c>
      <c r="BK232" s="157">
        <f t="shared" si="39"/>
        <v>0</v>
      </c>
      <c r="BL232" s="17" t="s">
        <v>162</v>
      </c>
      <c r="BM232" s="156" t="s">
        <v>895</v>
      </c>
    </row>
    <row r="233" spans="1:65" s="2" customFormat="1" ht="33" customHeight="1" x14ac:dyDescent="0.2">
      <c r="A233" s="32"/>
      <c r="B233" s="144"/>
      <c r="C233" s="145" t="s">
        <v>474</v>
      </c>
      <c r="D233" s="145" t="s">
        <v>157</v>
      </c>
      <c r="E233" s="146" t="s">
        <v>741</v>
      </c>
      <c r="F233" s="147" t="s">
        <v>742</v>
      </c>
      <c r="G233" s="148" t="s">
        <v>273</v>
      </c>
      <c r="H233" s="149">
        <v>3</v>
      </c>
      <c r="I233" s="150"/>
      <c r="J233" s="151">
        <f t="shared" si="30"/>
        <v>0</v>
      </c>
      <c r="K233" s="147" t="s">
        <v>161</v>
      </c>
      <c r="L233" s="33"/>
      <c r="M233" s="152" t="s">
        <v>1</v>
      </c>
      <c r="N233" s="153" t="s">
        <v>42</v>
      </c>
      <c r="O233" s="58"/>
      <c r="P233" s="154">
        <f t="shared" si="31"/>
        <v>0</v>
      </c>
      <c r="Q233" s="154">
        <v>0</v>
      </c>
      <c r="R233" s="154">
        <f t="shared" si="32"/>
        <v>0</v>
      </c>
      <c r="S233" s="154">
        <v>0</v>
      </c>
      <c r="T233" s="155">
        <f t="shared" si="3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6" t="s">
        <v>162</v>
      </c>
      <c r="AT233" s="156" t="s">
        <v>157</v>
      </c>
      <c r="AU233" s="156" t="s">
        <v>86</v>
      </c>
      <c r="AY233" s="17" t="s">
        <v>154</v>
      </c>
      <c r="BE233" s="157">
        <f t="shared" si="34"/>
        <v>0</v>
      </c>
      <c r="BF233" s="157">
        <f t="shared" si="35"/>
        <v>0</v>
      </c>
      <c r="BG233" s="157">
        <f t="shared" si="36"/>
        <v>0</v>
      </c>
      <c r="BH233" s="157">
        <f t="shared" si="37"/>
        <v>0</v>
      </c>
      <c r="BI233" s="157">
        <f t="shared" si="38"/>
        <v>0</v>
      </c>
      <c r="BJ233" s="17" t="s">
        <v>8</v>
      </c>
      <c r="BK233" s="157">
        <f t="shared" si="39"/>
        <v>0</v>
      </c>
      <c r="BL233" s="17" t="s">
        <v>162</v>
      </c>
      <c r="BM233" s="156" t="s">
        <v>896</v>
      </c>
    </row>
    <row r="234" spans="1:65" s="2" customFormat="1" ht="33" customHeight="1" x14ac:dyDescent="0.2">
      <c r="A234" s="32"/>
      <c r="B234" s="144"/>
      <c r="C234" s="145" t="s">
        <v>478</v>
      </c>
      <c r="D234" s="145" t="s">
        <v>157</v>
      </c>
      <c r="E234" s="146" t="s">
        <v>471</v>
      </c>
      <c r="F234" s="147" t="s">
        <v>472</v>
      </c>
      <c r="G234" s="148" t="s">
        <v>273</v>
      </c>
      <c r="H234" s="149">
        <v>14</v>
      </c>
      <c r="I234" s="150"/>
      <c r="J234" s="151">
        <f t="shared" si="30"/>
        <v>0</v>
      </c>
      <c r="K234" s="147" t="s">
        <v>161</v>
      </c>
      <c r="L234" s="33"/>
      <c r="M234" s="152" t="s">
        <v>1</v>
      </c>
      <c r="N234" s="153" t="s">
        <v>42</v>
      </c>
      <c r="O234" s="58"/>
      <c r="P234" s="154">
        <f t="shared" si="31"/>
        <v>0</v>
      </c>
      <c r="Q234" s="154">
        <v>0</v>
      </c>
      <c r="R234" s="154">
        <f t="shared" si="32"/>
        <v>0</v>
      </c>
      <c r="S234" s="154">
        <v>0</v>
      </c>
      <c r="T234" s="155">
        <f t="shared" si="3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6" t="s">
        <v>162</v>
      </c>
      <c r="AT234" s="156" t="s">
        <v>157</v>
      </c>
      <c r="AU234" s="156" t="s">
        <v>86</v>
      </c>
      <c r="AY234" s="17" t="s">
        <v>154</v>
      </c>
      <c r="BE234" s="157">
        <f t="shared" si="34"/>
        <v>0</v>
      </c>
      <c r="BF234" s="157">
        <f t="shared" si="35"/>
        <v>0</v>
      </c>
      <c r="BG234" s="157">
        <f t="shared" si="36"/>
        <v>0</v>
      </c>
      <c r="BH234" s="157">
        <f t="shared" si="37"/>
        <v>0</v>
      </c>
      <c r="BI234" s="157">
        <f t="shared" si="38"/>
        <v>0</v>
      </c>
      <c r="BJ234" s="17" t="s">
        <v>8</v>
      </c>
      <c r="BK234" s="157">
        <f t="shared" si="39"/>
        <v>0</v>
      </c>
      <c r="BL234" s="17" t="s">
        <v>162</v>
      </c>
      <c r="BM234" s="156" t="s">
        <v>897</v>
      </c>
    </row>
    <row r="235" spans="1:65" s="2" customFormat="1" ht="33" customHeight="1" x14ac:dyDescent="0.2">
      <c r="A235" s="32"/>
      <c r="B235" s="144"/>
      <c r="C235" s="145" t="s">
        <v>482</v>
      </c>
      <c r="D235" s="145" t="s">
        <v>157</v>
      </c>
      <c r="E235" s="146" t="s">
        <v>475</v>
      </c>
      <c r="F235" s="147" t="s">
        <v>476</v>
      </c>
      <c r="G235" s="148" t="s">
        <v>273</v>
      </c>
      <c r="H235" s="149">
        <v>9</v>
      </c>
      <c r="I235" s="150"/>
      <c r="J235" s="151">
        <f t="shared" si="30"/>
        <v>0</v>
      </c>
      <c r="K235" s="147" t="s">
        <v>161</v>
      </c>
      <c r="L235" s="33"/>
      <c r="M235" s="152" t="s">
        <v>1</v>
      </c>
      <c r="N235" s="153" t="s">
        <v>42</v>
      </c>
      <c r="O235" s="58"/>
      <c r="P235" s="154">
        <f t="shared" si="31"/>
        <v>0</v>
      </c>
      <c r="Q235" s="154">
        <v>0</v>
      </c>
      <c r="R235" s="154">
        <f t="shared" si="32"/>
        <v>0</v>
      </c>
      <c r="S235" s="154">
        <v>0</v>
      </c>
      <c r="T235" s="155">
        <f t="shared" si="3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56" t="s">
        <v>162</v>
      </c>
      <c r="AT235" s="156" t="s">
        <v>157</v>
      </c>
      <c r="AU235" s="156" t="s">
        <v>86</v>
      </c>
      <c r="AY235" s="17" t="s">
        <v>154</v>
      </c>
      <c r="BE235" s="157">
        <f t="shared" si="34"/>
        <v>0</v>
      </c>
      <c r="BF235" s="157">
        <f t="shared" si="35"/>
        <v>0</v>
      </c>
      <c r="BG235" s="157">
        <f t="shared" si="36"/>
        <v>0</v>
      </c>
      <c r="BH235" s="157">
        <f t="shared" si="37"/>
        <v>0</v>
      </c>
      <c r="BI235" s="157">
        <f t="shared" si="38"/>
        <v>0</v>
      </c>
      <c r="BJ235" s="17" t="s">
        <v>8</v>
      </c>
      <c r="BK235" s="157">
        <f t="shared" si="39"/>
        <v>0</v>
      </c>
      <c r="BL235" s="17" t="s">
        <v>162</v>
      </c>
      <c r="BM235" s="156" t="s">
        <v>898</v>
      </c>
    </row>
    <row r="236" spans="1:65" s="2" customFormat="1" ht="33" customHeight="1" x14ac:dyDescent="0.2">
      <c r="A236" s="32"/>
      <c r="B236" s="144"/>
      <c r="C236" s="145" t="s">
        <v>185</v>
      </c>
      <c r="D236" s="145" t="s">
        <v>157</v>
      </c>
      <c r="E236" s="146" t="s">
        <v>746</v>
      </c>
      <c r="F236" s="147" t="s">
        <v>747</v>
      </c>
      <c r="G236" s="148" t="s">
        <v>273</v>
      </c>
      <c r="H236" s="149">
        <v>3</v>
      </c>
      <c r="I236" s="150"/>
      <c r="J236" s="151">
        <f t="shared" si="30"/>
        <v>0</v>
      </c>
      <c r="K236" s="147" t="s">
        <v>161</v>
      </c>
      <c r="L236" s="33"/>
      <c r="M236" s="152" t="s">
        <v>1</v>
      </c>
      <c r="N236" s="153" t="s">
        <v>42</v>
      </c>
      <c r="O236" s="58"/>
      <c r="P236" s="154">
        <f t="shared" si="31"/>
        <v>0</v>
      </c>
      <c r="Q236" s="154">
        <v>0</v>
      </c>
      <c r="R236" s="154">
        <f t="shared" si="32"/>
        <v>0</v>
      </c>
      <c r="S236" s="154">
        <v>0</v>
      </c>
      <c r="T236" s="155">
        <f t="shared" si="3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6" t="s">
        <v>162</v>
      </c>
      <c r="AT236" s="156" t="s">
        <v>157</v>
      </c>
      <c r="AU236" s="156" t="s">
        <v>86</v>
      </c>
      <c r="AY236" s="17" t="s">
        <v>154</v>
      </c>
      <c r="BE236" s="157">
        <f t="shared" si="34"/>
        <v>0</v>
      </c>
      <c r="BF236" s="157">
        <f t="shared" si="35"/>
        <v>0</v>
      </c>
      <c r="BG236" s="157">
        <f t="shared" si="36"/>
        <v>0</v>
      </c>
      <c r="BH236" s="157">
        <f t="shared" si="37"/>
        <v>0</v>
      </c>
      <c r="BI236" s="157">
        <f t="shared" si="38"/>
        <v>0</v>
      </c>
      <c r="BJ236" s="17" t="s">
        <v>8</v>
      </c>
      <c r="BK236" s="157">
        <f t="shared" si="39"/>
        <v>0</v>
      </c>
      <c r="BL236" s="17" t="s">
        <v>162</v>
      </c>
      <c r="BM236" s="156" t="s">
        <v>899</v>
      </c>
    </row>
    <row r="237" spans="1:65" s="2" customFormat="1" ht="24.2" customHeight="1" x14ac:dyDescent="0.2">
      <c r="A237" s="32"/>
      <c r="B237" s="144"/>
      <c r="C237" s="145" t="s">
        <v>486</v>
      </c>
      <c r="D237" s="145" t="s">
        <v>157</v>
      </c>
      <c r="E237" s="146" t="s">
        <v>479</v>
      </c>
      <c r="F237" s="147" t="s">
        <v>480</v>
      </c>
      <c r="G237" s="148" t="s">
        <v>273</v>
      </c>
      <c r="H237" s="149">
        <v>14</v>
      </c>
      <c r="I237" s="150"/>
      <c r="J237" s="151">
        <f t="shared" si="30"/>
        <v>0</v>
      </c>
      <c r="K237" s="147" t="s">
        <v>161</v>
      </c>
      <c r="L237" s="33"/>
      <c r="M237" s="152" t="s">
        <v>1</v>
      </c>
      <c r="N237" s="153" t="s">
        <v>42</v>
      </c>
      <c r="O237" s="58"/>
      <c r="P237" s="154">
        <f t="shared" si="31"/>
        <v>0</v>
      </c>
      <c r="Q237" s="154">
        <v>0</v>
      </c>
      <c r="R237" s="154">
        <f t="shared" si="32"/>
        <v>0</v>
      </c>
      <c r="S237" s="154">
        <v>0</v>
      </c>
      <c r="T237" s="155">
        <f t="shared" si="3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6" t="s">
        <v>162</v>
      </c>
      <c r="AT237" s="156" t="s">
        <v>157</v>
      </c>
      <c r="AU237" s="156" t="s">
        <v>86</v>
      </c>
      <c r="AY237" s="17" t="s">
        <v>154</v>
      </c>
      <c r="BE237" s="157">
        <f t="shared" si="34"/>
        <v>0</v>
      </c>
      <c r="BF237" s="157">
        <f t="shared" si="35"/>
        <v>0</v>
      </c>
      <c r="BG237" s="157">
        <f t="shared" si="36"/>
        <v>0</v>
      </c>
      <c r="BH237" s="157">
        <f t="shared" si="37"/>
        <v>0</v>
      </c>
      <c r="BI237" s="157">
        <f t="shared" si="38"/>
        <v>0</v>
      </c>
      <c r="BJ237" s="17" t="s">
        <v>8</v>
      </c>
      <c r="BK237" s="157">
        <f t="shared" si="39"/>
        <v>0</v>
      </c>
      <c r="BL237" s="17" t="s">
        <v>162</v>
      </c>
      <c r="BM237" s="156" t="s">
        <v>900</v>
      </c>
    </row>
    <row r="238" spans="1:65" s="2" customFormat="1" ht="24.2" customHeight="1" x14ac:dyDescent="0.2">
      <c r="A238" s="32"/>
      <c r="B238" s="144"/>
      <c r="C238" s="145" t="s">
        <v>491</v>
      </c>
      <c r="D238" s="145" t="s">
        <v>157</v>
      </c>
      <c r="E238" s="146" t="s">
        <v>483</v>
      </c>
      <c r="F238" s="147" t="s">
        <v>484</v>
      </c>
      <c r="G238" s="148" t="s">
        <v>273</v>
      </c>
      <c r="H238" s="149">
        <v>9</v>
      </c>
      <c r="I238" s="150"/>
      <c r="J238" s="151">
        <f t="shared" si="30"/>
        <v>0</v>
      </c>
      <c r="K238" s="147" t="s">
        <v>161</v>
      </c>
      <c r="L238" s="33"/>
      <c r="M238" s="152" t="s">
        <v>1</v>
      </c>
      <c r="N238" s="153" t="s">
        <v>42</v>
      </c>
      <c r="O238" s="58"/>
      <c r="P238" s="154">
        <f t="shared" si="31"/>
        <v>0</v>
      </c>
      <c r="Q238" s="154">
        <v>0</v>
      </c>
      <c r="R238" s="154">
        <f t="shared" si="32"/>
        <v>0</v>
      </c>
      <c r="S238" s="154">
        <v>0</v>
      </c>
      <c r="T238" s="155">
        <f t="shared" si="3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6" t="s">
        <v>162</v>
      </c>
      <c r="AT238" s="156" t="s">
        <v>157</v>
      </c>
      <c r="AU238" s="156" t="s">
        <v>86</v>
      </c>
      <c r="AY238" s="17" t="s">
        <v>154</v>
      </c>
      <c r="BE238" s="157">
        <f t="shared" si="34"/>
        <v>0</v>
      </c>
      <c r="BF238" s="157">
        <f t="shared" si="35"/>
        <v>0</v>
      </c>
      <c r="BG238" s="157">
        <f t="shared" si="36"/>
        <v>0</v>
      </c>
      <c r="BH238" s="157">
        <f t="shared" si="37"/>
        <v>0</v>
      </c>
      <c r="BI238" s="157">
        <f t="shared" si="38"/>
        <v>0</v>
      </c>
      <c r="BJ238" s="17" t="s">
        <v>8</v>
      </c>
      <c r="BK238" s="157">
        <f t="shared" si="39"/>
        <v>0</v>
      </c>
      <c r="BL238" s="17" t="s">
        <v>162</v>
      </c>
      <c r="BM238" s="156" t="s">
        <v>901</v>
      </c>
    </row>
    <row r="239" spans="1:65" s="2" customFormat="1" ht="24.2" customHeight="1" x14ac:dyDescent="0.2">
      <c r="A239" s="32"/>
      <c r="B239" s="144"/>
      <c r="C239" s="145" t="s">
        <v>495</v>
      </c>
      <c r="D239" s="145" t="s">
        <v>157</v>
      </c>
      <c r="E239" s="146" t="s">
        <v>751</v>
      </c>
      <c r="F239" s="147" t="s">
        <v>752</v>
      </c>
      <c r="G239" s="148" t="s">
        <v>273</v>
      </c>
      <c r="H239" s="149">
        <v>3</v>
      </c>
      <c r="I239" s="150"/>
      <c r="J239" s="151">
        <f t="shared" si="30"/>
        <v>0</v>
      </c>
      <c r="K239" s="147" t="s">
        <v>161</v>
      </c>
      <c r="L239" s="33"/>
      <c r="M239" s="152" t="s">
        <v>1</v>
      </c>
      <c r="N239" s="153" t="s">
        <v>42</v>
      </c>
      <c r="O239" s="58"/>
      <c r="P239" s="154">
        <f t="shared" si="31"/>
        <v>0</v>
      </c>
      <c r="Q239" s="154">
        <v>0</v>
      </c>
      <c r="R239" s="154">
        <f t="shared" si="32"/>
        <v>0</v>
      </c>
      <c r="S239" s="154">
        <v>0</v>
      </c>
      <c r="T239" s="155">
        <f t="shared" si="3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6" t="s">
        <v>162</v>
      </c>
      <c r="AT239" s="156" t="s">
        <v>157</v>
      </c>
      <c r="AU239" s="156" t="s">
        <v>86</v>
      </c>
      <c r="AY239" s="17" t="s">
        <v>154</v>
      </c>
      <c r="BE239" s="157">
        <f t="shared" si="34"/>
        <v>0</v>
      </c>
      <c r="BF239" s="157">
        <f t="shared" si="35"/>
        <v>0</v>
      </c>
      <c r="BG239" s="157">
        <f t="shared" si="36"/>
        <v>0</v>
      </c>
      <c r="BH239" s="157">
        <f t="shared" si="37"/>
        <v>0</v>
      </c>
      <c r="BI239" s="157">
        <f t="shared" si="38"/>
        <v>0</v>
      </c>
      <c r="BJ239" s="17" t="s">
        <v>8</v>
      </c>
      <c r="BK239" s="157">
        <f t="shared" si="39"/>
        <v>0</v>
      </c>
      <c r="BL239" s="17" t="s">
        <v>162</v>
      </c>
      <c r="BM239" s="156" t="s">
        <v>902</v>
      </c>
    </row>
    <row r="240" spans="1:65" s="2" customFormat="1" ht="37.9" customHeight="1" x14ac:dyDescent="0.2">
      <c r="A240" s="32"/>
      <c r="B240" s="144"/>
      <c r="C240" s="145" t="s">
        <v>189</v>
      </c>
      <c r="D240" s="145" t="s">
        <v>157</v>
      </c>
      <c r="E240" s="146" t="s">
        <v>186</v>
      </c>
      <c r="F240" s="147" t="s">
        <v>187</v>
      </c>
      <c r="G240" s="148" t="s">
        <v>160</v>
      </c>
      <c r="H240" s="149">
        <v>340.85500000000002</v>
      </c>
      <c r="I240" s="150"/>
      <c r="J240" s="151">
        <f t="shared" si="30"/>
        <v>0</v>
      </c>
      <c r="K240" s="147" t="s">
        <v>161</v>
      </c>
      <c r="L240" s="33"/>
      <c r="M240" s="152" t="s">
        <v>1</v>
      </c>
      <c r="N240" s="153" t="s">
        <v>42</v>
      </c>
      <c r="O240" s="58"/>
      <c r="P240" s="154">
        <f t="shared" si="31"/>
        <v>0</v>
      </c>
      <c r="Q240" s="154">
        <v>0</v>
      </c>
      <c r="R240" s="154">
        <f t="shared" si="32"/>
        <v>0</v>
      </c>
      <c r="S240" s="154">
        <v>0</v>
      </c>
      <c r="T240" s="155">
        <f t="shared" si="3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6" t="s">
        <v>162</v>
      </c>
      <c r="AT240" s="156" t="s">
        <v>157</v>
      </c>
      <c r="AU240" s="156" t="s">
        <v>86</v>
      </c>
      <c r="AY240" s="17" t="s">
        <v>154</v>
      </c>
      <c r="BE240" s="157">
        <f t="shared" si="34"/>
        <v>0</v>
      </c>
      <c r="BF240" s="157">
        <f t="shared" si="35"/>
        <v>0</v>
      </c>
      <c r="BG240" s="157">
        <f t="shared" si="36"/>
        <v>0</v>
      </c>
      <c r="BH240" s="157">
        <f t="shared" si="37"/>
        <v>0</v>
      </c>
      <c r="BI240" s="157">
        <f t="shared" si="38"/>
        <v>0</v>
      </c>
      <c r="BJ240" s="17" t="s">
        <v>8</v>
      </c>
      <c r="BK240" s="157">
        <f t="shared" si="39"/>
        <v>0</v>
      </c>
      <c r="BL240" s="17" t="s">
        <v>162</v>
      </c>
      <c r="BM240" s="156" t="s">
        <v>188</v>
      </c>
    </row>
    <row r="241" spans="1:65" s="13" customFormat="1" ht="11.25" x14ac:dyDescent="0.2">
      <c r="B241" s="158"/>
      <c r="D241" s="159" t="s">
        <v>164</v>
      </c>
      <c r="E241" s="160" t="s">
        <v>1</v>
      </c>
      <c r="F241" s="161" t="s">
        <v>256</v>
      </c>
      <c r="H241" s="162">
        <v>48.854999999999997</v>
      </c>
      <c r="I241" s="163"/>
      <c r="L241" s="158"/>
      <c r="M241" s="164"/>
      <c r="N241" s="165"/>
      <c r="O241" s="165"/>
      <c r="P241" s="165"/>
      <c r="Q241" s="165"/>
      <c r="R241" s="165"/>
      <c r="S241" s="165"/>
      <c r="T241" s="166"/>
      <c r="AT241" s="160" t="s">
        <v>164</v>
      </c>
      <c r="AU241" s="160" t="s">
        <v>86</v>
      </c>
      <c r="AV241" s="13" t="s">
        <v>86</v>
      </c>
      <c r="AW241" s="13" t="s">
        <v>33</v>
      </c>
      <c r="AX241" s="13" t="s">
        <v>77</v>
      </c>
      <c r="AY241" s="160" t="s">
        <v>154</v>
      </c>
    </row>
    <row r="242" spans="1:65" s="13" customFormat="1" ht="11.25" x14ac:dyDescent="0.2">
      <c r="B242" s="158"/>
      <c r="D242" s="159" t="s">
        <v>164</v>
      </c>
      <c r="E242" s="160" t="s">
        <v>1</v>
      </c>
      <c r="F242" s="161" t="s">
        <v>118</v>
      </c>
      <c r="H242" s="162">
        <v>117.5</v>
      </c>
      <c r="I242" s="163"/>
      <c r="L242" s="158"/>
      <c r="M242" s="164"/>
      <c r="N242" s="165"/>
      <c r="O242" s="165"/>
      <c r="P242" s="165"/>
      <c r="Q242" s="165"/>
      <c r="R242" s="165"/>
      <c r="S242" s="165"/>
      <c r="T242" s="166"/>
      <c r="AT242" s="160" t="s">
        <v>164</v>
      </c>
      <c r="AU242" s="160" t="s">
        <v>86</v>
      </c>
      <c r="AV242" s="13" t="s">
        <v>86</v>
      </c>
      <c r="AW242" s="13" t="s">
        <v>33</v>
      </c>
      <c r="AX242" s="13" t="s">
        <v>77</v>
      </c>
      <c r="AY242" s="160" t="s">
        <v>154</v>
      </c>
    </row>
    <row r="243" spans="1:65" s="13" customFormat="1" ht="11.25" x14ac:dyDescent="0.2">
      <c r="B243" s="158"/>
      <c r="D243" s="159" t="s">
        <v>164</v>
      </c>
      <c r="E243" s="160" t="s">
        <v>1</v>
      </c>
      <c r="F243" s="161" t="s">
        <v>260</v>
      </c>
      <c r="H243" s="162">
        <v>117.5</v>
      </c>
      <c r="I243" s="163"/>
      <c r="L243" s="158"/>
      <c r="M243" s="164"/>
      <c r="N243" s="165"/>
      <c r="O243" s="165"/>
      <c r="P243" s="165"/>
      <c r="Q243" s="165"/>
      <c r="R243" s="165"/>
      <c r="S243" s="165"/>
      <c r="T243" s="166"/>
      <c r="AT243" s="160" t="s">
        <v>164</v>
      </c>
      <c r="AU243" s="160" t="s">
        <v>86</v>
      </c>
      <c r="AV243" s="13" t="s">
        <v>86</v>
      </c>
      <c r="AW243" s="13" t="s">
        <v>33</v>
      </c>
      <c r="AX243" s="13" t="s">
        <v>77</v>
      </c>
      <c r="AY243" s="160" t="s">
        <v>154</v>
      </c>
    </row>
    <row r="244" spans="1:65" s="13" customFormat="1" ht="11.25" x14ac:dyDescent="0.2">
      <c r="B244" s="158"/>
      <c r="D244" s="159" t="s">
        <v>164</v>
      </c>
      <c r="E244" s="160" t="s">
        <v>1</v>
      </c>
      <c r="F244" s="161" t="s">
        <v>121</v>
      </c>
      <c r="H244" s="162">
        <v>28.5</v>
      </c>
      <c r="I244" s="163"/>
      <c r="L244" s="158"/>
      <c r="M244" s="164"/>
      <c r="N244" s="165"/>
      <c r="O244" s="165"/>
      <c r="P244" s="165"/>
      <c r="Q244" s="165"/>
      <c r="R244" s="165"/>
      <c r="S244" s="165"/>
      <c r="T244" s="166"/>
      <c r="AT244" s="160" t="s">
        <v>164</v>
      </c>
      <c r="AU244" s="160" t="s">
        <v>86</v>
      </c>
      <c r="AV244" s="13" t="s">
        <v>86</v>
      </c>
      <c r="AW244" s="13" t="s">
        <v>33</v>
      </c>
      <c r="AX244" s="13" t="s">
        <v>77</v>
      </c>
      <c r="AY244" s="160" t="s">
        <v>154</v>
      </c>
    </row>
    <row r="245" spans="1:65" s="13" customFormat="1" ht="11.25" x14ac:dyDescent="0.2">
      <c r="B245" s="158"/>
      <c r="D245" s="159" t="s">
        <v>164</v>
      </c>
      <c r="E245" s="160" t="s">
        <v>1</v>
      </c>
      <c r="F245" s="161" t="s">
        <v>125</v>
      </c>
      <c r="H245" s="162">
        <v>28.5</v>
      </c>
      <c r="I245" s="163"/>
      <c r="L245" s="158"/>
      <c r="M245" s="164"/>
      <c r="N245" s="165"/>
      <c r="O245" s="165"/>
      <c r="P245" s="165"/>
      <c r="Q245" s="165"/>
      <c r="R245" s="165"/>
      <c r="S245" s="165"/>
      <c r="T245" s="166"/>
      <c r="AT245" s="160" t="s">
        <v>164</v>
      </c>
      <c r="AU245" s="160" t="s">
        <v>86</v>
      </c>
      <c r="AV245" s="13" t="s">
        <v>86</v>
      </c>
      <c r="AW245" s="13" t="s">
        <v>33</v>
      </c>
      <c r="AX245" s="13" t="s">
        <v>77</v>
      </c>
      <c r="AY245" s="160" t="s">
        <v>154</v>
      </c>
    </row>
    <row r="246" spans="1:65" s="14" customFormat="1" ht="11.25" x14ac:dyDescent="0.2">
      <c r="B246" s="167"/>
      <c r="D246" s="159" t="s">
        <v>164</v>
      </c>
      <c r="E246" s="168" t="s">
        <v>1</v>
      </c>
      <c r="F246" s="169" t="s">
        <v>166</v>
      </c>
      <c r="H246" s="170">
        <v>340.85500000000002</v>
      </c>
      <c r="I246" s="171"/>
      <c r="L246" s="167"/>
      <c r="M246" s="172"/>
      <c r="N246" s="173"/>
      <c r="O246" s="173"/>
      <c r="P246" s="173"/>
      <c r="Q246" s="173"/>
      <c r="R246" s="173"/>
      <c r="S246" s="173"/>
      <c r="T246" s="174"/>
      <c r="AT246" s="168" t="s">
        <v>164</v>
      </c>
      <c r="AU246" s="168" t="s">
        <v>86</v>
      </c>
      <c r="AV246" s="14" t="s">
        <v>167</v>
      </c>
      <c r="AW246" s="14" t="s">
        <v>33</v>
      </c>
      <c r="AX246" s="14" t="s">
        <v>8</v>
      </c>
      <c r="AY246" s="168" t="s">
        <v>154</v>
      </c>
    </row>
    <row r="247" spans="1:65" s="2" customFormat="1" ht="24.2" customHeight="1" x14ac:dyDescent="0.2">
      <c r="A247" s="32"/>
      <c r="B247" s="144"/>
      <c r="C247" s="145" t="s">
        <v>502</v>
      </c>
      <c r="D247" s="145" t="s">
        <v>157</v>
      </c>
      <c r="E247" s="146" t="s">
        <v>496</v>
      </c>
      <c r="F247" s="147" t="s">
        <v>497</v>
      </c>
      <c r="G247" s="148" t="s">
        <v>160</v>
      </c>
      <c r="H247" s="149">
        <v>70</v>
      </c>
      <c r="I247" s="150"/>
      <c r="J247" s="151">
        <f>ROUND(I247*H247,0)</f>
        <v>0</v>
      </c>
      <c r="K247" s="147" t="s">
        <v>161</v>
      </c>
      <c r="L247" s="33"/>
      <c r="M247" s="152" t="s">
        <v>1</v>
      </c>
      <c r="N247" s="153" t="s">
        <v>42</v>
      </c>
      <c r="O247" s="58"/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6" t="s">
        <v>162</v>
      </c>
      <c r="AT247" s="156" t="s">
        <v>157</v>
      </c>
      <c r="AU247" s="156" t="s">
        <v>86</v>
      </c>
      <c r="AY247" s="17" t="s">
        <v>154</v>
      </c>
      <c r="BE247" s="157">
        <f>IF(N247="základní",J247,0)</f>
        <v>0</v>
      </c>
      <c r="BF247" s="157">
        <f>IF(N247="snížená",J247,0)</f>
        <v>0</v>
      </c>
      <c r="BG247" s="157">
        <f>IF(N247="zákl. přenesená",J247,0)</f>
        <v>0</v>
      </c>
      <c r="BH247" s="157">
        <f>IF(N247="sníž. přenesená",J247,0)</f>
        <v>0</v>
      </c>
      <c r="BI247" s="157">
        <f>IF(N247="nulová",J247,0)</f>
        <v>0</v>
      </c>
      <c r="BJ247" s="17" t="s">
        <v>8</v>
      </c>
      <c r="BK247" s="157">
        <f>ROUND(I247*H247,0)</f>
        <v>0</v>
      </c>
      <c r="BL247" s="17" t="s">
        <v>162</v>
      </c>
      <c r="BM247" s="156" t="s">
        <v>498</v>
      </c>
    </row>
    <row r="248" spans="1:65" s="13" customFormat="1" ht="11.25" x14ac:dyDescent="0.2">
      <c r="B248" s="158"/>
      <c r="D248" s="159" t="s">
        <v>164</v>
      </c>
      <c r="E248" s="160" t="s">
        <v>1</v>
      </c>
      <c r="F248" s="161" t="s">
        <v>903</v>
      </c>
      <c r="H248" s="162">
        <v>70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164</v>
      </c>
      <c r="AU248" s="160" t="s">
        <v>86</v>
      </c>
      <c r="AV248" s="13" t="s">
        <v>86</v>
      </c>
      <c r="AW248" s="13" t="s">
        <v>33</v>
      </c>
      <c r="AX248" s="13" t="s">
        <v>8</v>
      </c>
      <c r="AY248" s="160" t="s">
        <v>154</v>
      </c>
    </row>
    <row r="249" spans="1:65" s="2" customFormat="1" ht="33" customHeight="1" x14ac:dyDescent="0.2">
      <c r="A249" s="32"/>
      <c r="B249" s="144"/>
      <c r="C249" s="145" t="s">
        <v>197</v>
      </c>
      <c r="D249" s="145" t="s">
        <v>157</v>
      </c>
      <c r="E249" s="146" t="s">
        <v>190</v>
      </c>
      <c r="F249" s="147" t="s">
        <v>191</v>
      </c>
      <c r="G249" s="148" t="s">
        <v>192</v>
      </c>
      <c r="H249" s="149">
        <v>613.53899999999999</v>
      </c>
      <c r="I249" s="150"/>
      <c r="J249" s="151">
        <f>ROUND(I249*H249,0)</f>
        <v>0</v>
      </c>
      <c r="K249" s="147" t="s">
        <v>161</v>
      </c>
      <c r="L249" s="33"/>
      <c r="M249" s="152" t="s">
        <v>1</v>
      </c>
      <c r="N249" s="153" t="s">
        <v>42</v>
      </c>
      <c r="O249" s="58"/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6" t="s">
        <v>162</v>
      </c>
      <c r="AT249" s="156" t="s">
        <v>157</v>
      </c>
      <c r="AU249" s="156" t="s">
        <v>86</v>
      </c>
      <c r="AY249" s="17" t="s">
        <v>154</v>
      </c>
      <c r="BE249" s="157">
        <f>IF(N249="základní",J249,0)</f>
        <v>0</v>
      </c>
      <c r="BF249" s="157">
        <f>IF(N249="snížená",J249,0)</f>
        <v>0</v>
      </c>
      <c r="BG249" s="157">
        <f>IF(N249="zákl. přenesená",J249,0)</f>
        <v>0</v>
      </c>
      <c r="BH249" s="157">
        <f>IF(N249="sníž. přenesená",J249,0)</f>
        <v>0</v>
      </c>
      <c r="BI249" s="157">
        <f>IF(N249="nulová",J249,0)</f>
        <v>0</v>
      </c>
      <c r="BJ249" s="17" t="s">
        <v>8</v>
      </c>
      <c r="BK249" s="157">
        <f>ROUND(I249*H249,0)</f>
        <v>0</v>
      </c>
      <c r="BL249" s="17" t="s">
        <v>162</v>
      </c>
      <c r="BM249" s="156" t="s">
        <v>193</v>
      </c>
    </row>
    <row r="250" spans="1:65" s="13" customFormat="1" ht="11.25" x14ac:dyDescent="0.2">
      <c r="B250" s="158"/>
      <c r="D250" s="159" t="s">
        <v>164</v>
      </c>
      <c r="E250" s="160" t="s">
        <v>1</v>
      </c>
      <c r="F250" s="161" t="s">
        <v>500</v>
      </c>
      <c r="H250" s="162">
        <v>87.938999999999993</v>
      </c>
      <c r="I250" s="163"/>
      <c r="L250" s="158"/>
      <c r="M250" s="164"/>
      <c r="N250" s="165"/>
      <c r="O250" s="165"/>
      <c r="P250" s="165"/>
      <c r="Q250" s="165"/>
      <c r="R250" s="165"/>
      <c r="S250" s="165"/>
      <c r="T250" s="166"/>
      <c r="AT250" s="160" t="s">
        <v>164</v>
      </c>
      <c r="AU250" s="160" t="s">
        <v>86</v>
      </c>
      <c r="AV250" s="13" t="s">
        <v>86</v>
      </c>
      <c r="AW250" s="13" t="s">
        <v>33</v>
      </c>
      <c r="AX250" s="13" t="s">
        <v>77</v>
      </c>
      <c r="AY250" s="160" t="s">
        <v>154</v>
      </c>
    </row>
    <row r="251" spans="1:65" s="13" customFormat="1" ht="11.25" x14ac:dyDescent="0.2">
      <c r="B251" s="158"/>
      <c r="D251" s="159" t="s">
        <v>164</v>
      </c>
      <c r="E251" s="160" t="s">
        <v>1</v>
      </c>
      <c r="F251" s="161" t="s">
        <v>194</v>
      </c>
      <c r="H251" s="162">
        <v>211.5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164</v>
      </c>
      <c r="AU251" s="160" t="s">
        <v>86</v>
      </c>
      <c r="AV251" s="13" t="s">
        <v>86</v>
      </c>
      <c r="AW251" s="13" t="s">
        <v>33</v>
      </c>
      <c r="AX251" s="13" t="s">
        <v>77</v>
      </c>
      <c r="AY251" s="160" t="s">
        <v>154</v>
      </c>
    </row>
    <row r="252" spans="1:65" s="13" customFormat="1" ht="11.25" x14ac:dyDescent="0.2">
      <c r="B252" s="158"/>
      <c r="D252" s="159" t="s">
        <v>164</v>
      </c>
      <c r="E252" s="160" t="s">
        <v>1</v>
      </c>
      <c r="F252" s="161" t="s">
        <v>501</v>
      </c>
      <c r="H252" s="162">
        <v>211.5</v>
      </c>
      <c r="I252" s="163"/>
      <c r="L252" s="158"/>
      <c r="M252" s="164"/>
      <c r="N252" s="165"/>
      <c r="O252" s="165"/>
      <c r="P252" s="165"/>
      <c r="Q252" s="165"/>
      <c r="R252" s="165"/>
      <c r="S252" s="165"/>
      <c r="T252" s="166"/>
      <c r="AT252" s="160" t="s">
        <v>164</v>
      </c>
      <c r="AU252" s="160" t="s">
        <v>86</v>
      </c>
      <c r="AV252" s="13" t="s">
        <v>86</v>
      </c>
      <c r="AW252" s="13" t="s">
        <v>33</v>
      </c>
      <c r="AX252" s="13" t="s">
        <v>77</v>
      </c>
      <c r="AY252" s="160" t="s">
        <v>154</v>
      </c>
    </row>
    <row r="253" spans="1:65" s="13" customFormat="1" ht="11.25" x14ac:dyDescent="0.2">
      <c r="B253" s="158"/>
      <c r="D253" s="159" t="s">
        <v>164</v>
      </c>
      <c r="E253" s="160" t="s">
        <v>1</v>
      </c>
      <c r="F253" s="161" t="s">
        <v>195</v>
      </c>
      <c r="H253" s="162">
        <v>51.3</v>
      </c>
      <c r="I253" s="163"/>
      <c r="L253" s="158"/>
      <c r="M253" s="164"/>
      <c r="N253" s="165"/>
      <c r="O253" s="165"/>
      <c r="P253" s="165"/>
      <c r="Q253" s="165"/>
      <c r="R253" s="165"/>
      <c r="S253" s="165"/>
      <c r="T253" s="166"/>
      <c r="AT253" s="160" t="s">
        <v>164</v>
      </c>
      <c r="AU253" s="160" t="s">
        <v>86</v>
      </c>
      <c r="AV253" s="13" t="s">
        <v>86</v>
      </c>
      <c r="AW253" s="13" t="s">
        <v>33</v>
      </c>
      <c r="AX253" s="13" t="s">
        <v>77</v>
      </c>
      <c r="AY253" s="160" t="s">
        <v>154</v>
      </c>
    </row>
    <row r="254" spans="1:65" s="13" customFormat="1" ht="11.25" x14ac:dyDescent="0.2">
      <c r="B254" s="158"/>
      <c r="D254" s="159" t="s">
        <v>164</v>
      </c>
      <c r="E254" s="160" t="s">
        <v>1</v>
      </c>
      <c r="F254" s="161" t="s">
        <v>196</v>
      </c>
      <c r="H254" s="162">
        <v>51.3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164</v>
      </c>
      <c r="AU254" s="160" t="s">
        <v>86</v>
      </c>
      <c r="AV254" s="13" t="s">
        <v>86</v>
      </c>
      <c r="AW254" s="13" t="s">
        <v>33</v>
      </c>
      <c r="AX254" s="13" t="s">
        <v>77</v>
      </c>
      <c r="AY254" s="160" t="s">
        <v>154</v>
      </c>
    </row>
    <row r="255" spans="1:65" s="14" customFormat="1" ht="11.25" x14ac:dyDescent="0.2">
      <c r="B255" s="167"/>
      <c r="D255" s="159" t="s">
        <v>164</v>
      </c>
      <c r="E255" s="168" t="s">
        <v>1</v>
      </c>
      <c r="F255" s="169" t="s">
        <v>166</v>
      </c>
      <c r="H255" s="170">
        <v>613.53899999999999</v>
      </c>
      <c r="I255" s="171"/>
      <c r="L255" s="167"/>
      <c r="M255" s="172"/>
      <c r="N255" s="173"/>
      <c r="O255" s="173"/>
      <c r="P255" s="173"/>
      <c r="Q255" s="173"/>
      <c r="R255" s="173"/>
      <c r="S255" s="173"/>
      <c r="T255" s="174"/>
      <c r="AT255" s="168" t="s">
        <v>164</v>
      </c>
      <c r="AU255" s="168" t="s">
        <v>86</v>
      </c>
      <c r="AV255" s="14" t="s">
        <v>167</v>
      </c>
      <c r="AW255" s="14" t="s">
        <v>33</v>
      </c>
      <c r="AX255" s="14" t="s">
        <v>8</v>
      </c>
      <c r="AY255" s="168" t="s">
        <v>154</v>
      </c>
    </row>
    <row r="256" spans="1:65" s="2" customFormat="1" ht="24.2" customHeight="1" x14ac:dyDescent="0.2">
      <c r="A256" s="32"/>
      <c r="B256" s="144"/>
      <c r="C256" s="145" t="s">
        <v>511</v>
      </c>
      <c r="D256" s="145" t="s">
        <v>157</v>
      </c>
      <c r="E256" s="146" t="s">
        <v>508</v>
      </c>
      <c r="F256" s="147" t="s">
        <v>509</v>
      </c>
      <c r="G256" s="148" t="s">
        <v>200</v>
      </c>
      <c r="H256" s="149">
        <v>375</v>
      </c>
      <c r="I256" s="150"/>
      <c r="J256" s="151">
        <f>ROUND(I256*H256,0)</f>
        <v>0</v>
      </c>
      <c r="K256" s="147" t="s">
        <v>161</v>
      </c>
      <c r="L256" s="33"/>
      <c r="M256" s="152" t="s">
        <v>1</v>
      </c>
      <c r="N256" s="153" t="s">
        <v>42</v>
      </c>
      <c r="O256" s="58"/>
      <c r="P256" s="154">
        <f>O256*H256</f>
        <v>0</v>
      </c>
      <c r="Q256" s="154">
        <v>8.2999999999999998E-5</v>
      </c>
      <c r="R256" s="154">
        <f>Q256*H256</f>
        <v>3.1125E-2</v>
      </c>
      <c r="S256" s="154">
        <v>0</v>
      </c>
      <c r="T256" s="155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6" t="s">
        <v>162</v>
      </c>
      <c r="AT256" s="156" t="s">
        <v>157</v>
      </c>
      <c r="AU256" s="156" t="s">
        <v>86</v>
      </c>
      <c r="AY256" s="17" t="s">
        <v>154</v>
      </c>
      <c r="BE256" s="157">
        <f>IF(N256="základní",J256,0)</f>
        <v>0</v>
      </c>
      <c r="BF256" s="157">
        <f>IF(N256="snížená",J256,0)</f>
        <v>0</v>
      </c>
      <c r="BG256" s="157">
        <f>IF(N256="zákl. přenesená",J256,0)</f>
        <v>0</v>
      </c>
      <c r="BH256" s="157">
        <f>IF(N256="sníž. přenesená",J256,0)</f>
        <v>0</v>
      </c>
      <c r="BI256" s="157">
        <f>IF(N256="nulová",J256,0)</f>
        <v>0</v>
      </c>
      <c r="BJ256" s="17" t="s">
        <v>8</v>
      </c>
      <c r="BK256" s="157">
        <f>ROUND(I256*H256,0)</f>
        <v>0</v>
      </c>
      <c r="BL256" s="17" t="s">
        <v>162</v>
      </c>
      <c r="BM256" s="156" t="s">
        <v>510</v>
      </c>
    </row>
    <row r="257" spans="1:65" s="13" customFormat="1" ht="11.25" x14ac:dyDescent="0.2">
      <c r="B257" s="158"/>
      <c r="D257" s="159" t="s">
        <v>164</v>
      </c>
      <c r="E257" s="160" t="s">
        <v>1</v>
      </c>
      <c r="F257" s="161" t="s">
        <v>861</v>
      </c>
      <c r="H257" s="162">
        <v>375</v>
      </c>
      <c r="I257" s="163"/>
      <c r="L257" s="158"/>
      <c r="M257" s="164"/>
      <c r="N257" s="165"/>
      <c r="O257" s="165"/>
      <c r="P257" s="165"/>
      <c r="Q257" s="165"/>
      <c r="R257" s="165"/>
      <c r="S257" s="165"/>
      <c r="T257" s="166"/>
      <c r="AT257" s="160" t="s">
        <v>164</v>
      </c>
      <c r="AU257" s="160" t="s">
        <v>86</v>
      </c>
      <c r="AV257" s="13" t="s">
        <v>86</v>
      </c>
      <c r="AW257" s="13" t="s">
        <v>33</v>
      </c>
      <c r="AX257" s="13" t="s">
        <v>8</v>
      </c>
      <c r="AY257" s="160" t="s">
        <v>154</v>
      </c>
    </row>
    <row r="258" spans="1:65" s="2" customFormat="1" ht="16.5" customHeight="1" x14ac:dyDescent="0.2">
      <c r="A258" s="32"/>
      <c r="B258" s="144"/>
      <c r="C258" s="175" t="s">
        <v>211</v>
      </c>
      <c r="D258" s="175" t="s">
        <v>204</v>
      </c>
      <c r="E258" s="176" t="s">
        <v>205</v>
      </c>
      <c r="F258" s="177" t="s">
        <v>206</v>
      </c>
      <c r="G258" s="178" t="s">
        <v>207</v>
      </c>
      <c r="H258" s="179">
        <v>9.375</v>
      </c>
      <c r="I258" s="180"/>
      <c r="J258" s="181">
        <f>ROUND(I258*H258,0)</f>
        <v>0</v>
      </c>
      <c r="K258" s="177" t="s">
        <v>161</v>
      </c>
      <c r="L258" s="182"/>
      <c r="M258" s="183" t="s">
        <v>1</v>
      </c>
      <c r="N258" s="184" t="s">
        <v>42</v>
      </c>
      <c r="O258" s="58"/>
      <c r="P258" s="154">
        <f>O258*H258</f>
        <v>0</v>
      </c>
      <c r="Q258" s="154">
        <v>1E-3</v>
      </c>
      <c r="R258" s="154">
        <f>Q258*H258</f>
        <v>9.3749999999999997E-3</v>
      </c>
      <c r="S258" s="154">
        <v>0</v>
      </c>
      <c r="T258" s="155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56" t="s">
        <v>208</v>
      </c>
      <c r="AT258" s="156" t="s">
        <v>204</v>
      </c>
      <c r="AU258" s="156" t="s">
        <v>86</v>
      </c>
      <c r="AY258" s="17" t="s">
        <v>154</v>
      </c>
      <c r="BE258" s="157">
        <f>IF(N258="základní",J258,0)</f>
        <v>0</v>
      </c>
      <c r="BF258" s="157">
        <f>IF(N258="snížená",J258,0)</f>
        <v>0</v>
      </c>
      <c r="BG258" s="157">
        <f>IF(N258="zákl. přenesená",J258,0)</f>
        <v>0</v>
      </c>
      <c r="BH258" s="157">
        <f>IF(N258="sníž. přenesená",J258,0)</f>
        <v>0</v>
      </c>
      <c r="BI258" s="157">
        <f>IF(N258="nulová",J258,0)</f>
        <v>0</v>
      </c>
      <c r="BJ258" s="17" t="s">
        <v>8</v>
      </c>
      <c r="BK258" s="157">
        <f>ROUND(I258*H258,0)</f>
        <v>0</v>
      </c>
      <c r="BL258" s="17" t="s">
        <v>162</v>
      </c>
      <c r="BM258" s="156" t="s">
        <v>512</v>
      </c>
    </row>
    <row r="259" spans="1:65" s="13" customFormat="1" ht="11.25" x14ac:dyDescent="0.2">
      <c r="B259" s="158"/>
      <c r="D259" s="159" t="s">
        <v>164</v>
      </c>
      <c r="E259" s="160" t="s">
        <v>1</v>
      </c>
      <c r="F259" s="161" t="s">
        <v>904</v>
      </c>
      <c r="H259" s="162">
        <v>9.375</v>
      </c>
      <c r="I259" s="163"/>
      <c r="L259" s="158"/>
      <c r="M259" s="164"/>
      <c r="N259" s="165"/>
      <c r="O259" s="165"/>
      <c r="P259" s="165"/>
      <c r="Q259" s="165"/>
      <c r="R259" s="165"/>
      <c r="S259" s="165"/>
      <c r="T259" s="166"/>
      <c r="AT259" s="160" t="s">
        <v>164</v>
      </c>
      <c r="AU259" s="160" t="s">
        <v>86</v>
      </c>
      <c r="AV259" s="13" t="s">
        <v>86</v>
      </c>
      <c r="AW259" s="13" t="s">
        <v>33</v>
      </c>
      <c r="AX259" s="13" t="s">
        <v>8</v>
      </c>
      <c r="AY259" s="160" t="s">
        <v>154</v>
      </c>
    </row>
    <row r="260" spans="1:65" s="2" customFormat="1" ht="24.2" customHeight="1" x14ac:dyDescent="0.2">
      <c r="A260" s="32"/>
      <c r="B260" s="144"/>
      <c r="C260" s="145" t="s">
        <v>221</v>
      </c>
      <c r="D260" s="145" t="s">
        <v>157</v>
      </c>
      <c r="E260" s="146" t="s">
        <v>515</v>
      </c>
      <c r="F260" s="147" t="s">
        <v>516</v>
      </c>
      <c r="G260" s="148" t="s">
        <v>200</v>
      </c>
      <c r="H260" s="149">
        <v>375</v>
      </c>
      <c r="I260" s="150"/>
      <c r="J260" s="151">
        <f>ROUND(I260*H260,0)</f>
        <v>0</v>
      </c>
      <c r="K260" s="147" t="s">
        <v>161</v>
      </c>
      <c r="L260" s="33"/>
      <c r="M260" s="152" t="s">
        <v>1</v>
      </c>
      <c r="N260" s="153" t="s">
        <v>42</v>
      </c>
      <c r="O260" s="58"/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56" t="s">
        <v>162</v>
      </c>
      <c r="AT260" s="156" t="s">
        <v>157</v>
      </c>
      <c r="AU260" s="156" t="s">
        <v>86</v>
      </c>
      <c r="AY260" s="17" t="s">
        <v>154</v>
      </c>
      <c r="BE260" s="157">
        <f>IF(N260="základní",J260,0)</f>
        <v>0</v>
      </c>
      <c r="BF260" s="157">
        <f>IF(N260="snížená",J260,0)</f>
        <v>0</v>
      </c>
      <c r="BG260" s="157">
        <f>IF(N260="zákl. přenesená",J260,0)</f>
        <v>0</v>
      </c>
      <c r="BH260" s="157">
        <f>IF(N260="sníž. přenesená",J260,0)</f>
        <v>0</v>
      </c>
      <c r="BI260" s="157">
        <f>IF(N260="nulová",J260,0)</f>
        <v>0</v>
      </c>
      <c r="BJ260" s="17" t="s">
        <v>8</v>
      </c>
      <c r="BK260" s="157">
        <f>ROUND(I260*H260,0)</f>
        <v>0</v>
      </c>
      <c r="BL260" s="17" t="s">
        <v>162</v>
      </c>
      <c r="BM260" s="156" t="s">
        <v>517</v>
      </c>
    </row>
    <row r="261" spans="1:65" s="13" customFormat="1" ht="11.25" x14ac:dyDescent="0.2">
      <c r="B261" s="158"/>
      <c r="D261" s="159" t="s">
        <v>164</v>
      </c>
      <c r="E261" s="160" t="s">
        <v>1</v>
      </c>
      <c r="F261" s="161" t="s">
        <v>861</v>
      </c>
      <c r="H261" s="162">
        <v>375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164</v>
      </c>
      <c r="AU261" s="160" t="s">
        <v>86</v>
      </c>
      <c r="AV261" s="13" t="s">
        <v>86</v>
      </c>
      <c r="AW261" s="13" t="s">
        <v>33</v>
      </c>
      <c r="AX261" s="13" t="s">
        <v>8</v>
      </c>
      <c r="AY261" s="160" t="s">
        <v>154</v>
      </c>
    </row>
    <row r="262" spans="1:65" s="2" customFormat="1" ht="16.5" customHeight="1" x14ac:dyDescent="0.2">
      <c r="A262" s="32"/>
      <c r="B262" s="144"/>
      <c r="C262" s="175" t="s">
        <v>520</v>
      </c>
      <c r="D262" s="175" t="s">
        <v>204</v>
      </c>
      <c r="E262" s="176" t="s">
        <v>227</v>
      </c>
      <c r="F262" s="177" t="s">
        <v>228</v>
      </c>
      <c r="G262" s="178" t="s">
        <v>192</v>
      </c>
      <c r="H262" s="179">
        <v>84.375</v>
      </c>
      <c r="I262" s="180"/>
      <c r="J262" s="181">
        <f>ROUND(I262*H262,0)</f>
        <v>0</v>
      </c>
      <c r="K262" s="177" t="s">
        <v>161</v>
      </c>
      <c r="L262" s="182"/>
      <c r="M262" s="183" t="s">
        <v>1</v>
      </c>
      <c r="N262" s="184" t="s">
        <v>42</v>
      </c>
      <c r="O262" s="58"/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6" t="s">
        <v>208</v>
      </c>
      <c r="AT262" s="156" t="s">
        <v>204</v>
      </c>
      <c r="AU262" s="156" t="s">
        <v>86</v>
      </c>
      <c r="AY262" s="17" t="s">
        <v>154</v>
      </c>
      <c r="BE262" s="157">
        <f>IF(N262="základní",J262,0)</f>
        <v>0</v>
      </c>
      <c r="BF262" s="157">
        <f>IF(N262="snížená",J262,0)</f>
        <v>0</v>
      </c>
      <c r="BG262" s="157">
        <f>IF(N262="zákl. přenesená",J262,0)</f>
        <v>0</v>
      </c>
      <c r="BH262" s="157">
        <f>IF(N262="sníž. přenesená",J262,0)</f>
        <v>0</v>
      </c>
      <c r="BI262" s="157">
        <f>IF(N262="nulová",J262,0)</f>
        <v>0</v>
      </c>
      <c r="BJ262" s="17" t="s">
        <v>8</v>
      </c>
      <c r="BK262" s="157">
        <f>ROUND(I262*H262,0)</f>
        <v>0</v>
      </c>
      <c r="BL262" s="17" t="s">
        <v>162</v>
      </c>
      <c r="BM262" s="156" t="s">
        <v>229</v>
      </c>
    </row>
    <row r="263" spans="1:65" s="13" customFormat="1" ht="11.25" x14ac:dyDescent="0.2">
      <c r="B263" s="158"/>
      <c r="D263" s="159" t="s">
        <v>164</v>
      </c>
      <c r="E263" s="160" t="s">
        <v>1</v>
      </c>
      <c r="F263" s="161" t="s">
        <v>905</v>
      </c>
      <c r="H263" s="162">
        <v>84.375</v>
      </c>
      <c r="I263" s="163"/>
      <c r="L263" s="158"/>
      <c r="M263" s="164"/>
      <c r="N263" s="165"/>
      <c r="O263" s="165"/>
      <c r="P263" s="165"/>
      <c r="Q263" s="165"/>
      <c r="R263" s="165"/>
      <c r="S263" s="165"/>
      <c r="T263" s="166"/>
      <c r="AT263" s="160" t="s">
        <v>164</v>
      </c>
      <c r="AU263" s="160" t="s">
        <v>86</v>
      </c>
      <c r="AV263" s="13" t="s">
        <v>86</v>
      </c>
      <c r="AW263" s="13" t="s">
        <v>33</v>
      </c>
      <c r="AX263" s="13" t="s">
        <v>77</v>
      </c>
      <c r="AY263" s="160" t="s">
        <v>154</v>
      </c>
    </row>
    <row r="264" spans="1:65" s="14" customFormat="1" ht="11.25" x14ac:dyDescent="0.2">
      <c r="B264" s="167"/>
      <c r="D264" s="159" t="s">
        <v>164</v>
      </c>
      <c r="E264" s="168" t="s">
        <v>1</v>
      </c>
      <c r="F264" s="169" t="s">
        <v>166</v>
      </c>
      <c r="H264" s="170">
        <v>84.375</v>
      </c>
      <c r="I264" s="171"/>
      <c r="L264" s="167"/>
      <c r="M264" s="172"/>
      <c r="N264" s="173"/>
      <c r="O264" s="173"/>
      <c r="P264" s="173"/>
      <c r="Q264" s="173"/>
      <c r="R264" s="173"/>
      <c r="S264" s="173"/>
      <c r="T264" s="174"/>
      <c r="AT264" s="168" t="s">
        <v>164</v>
      </c>
      <c r="AU264" s="168" t="s">
        <v>86</v>
      </c>
      <c r="AV264" s="14" t="s">
        <v>167</v>
      </c>
      <c r="AW264" s="14" t="s">
        <v>33</v>
      </c>
      <c r="AX264" s="14" t="s">
        <v>8</v>
      </c>
      <c r="AY264" s="168" t="s">
        <v>154</v>
      </c>
    </row>
    <row r="265" spans="1:65" s="12" customFormat="1" ht="22.9" customHeight="1" x14ac:dyDescent="0.2">
      <c r="B265" s="131"/>
      <c r="D265" s="132" t="s">
        <v>76</v>
      </c>
      <c r="E265" s="142" t="s">
        <v>86</v>
      </c>
      <c r="F265" s="142" t="s">
        <v>519</v>
      </c>
      <c r="I265" s="134"/>
      <c r="J265" s="143">
        <f>BK265</f>
        <v>0</v>
      </c>
      <c r="L265" s="131"/>
      <c r="M265" s="136"/>
      <c r="N265" s="137"/>
      <c r="O265" s="137"/>
      <c r="P265" s="138">
        <f>SUM(P266:P292)</f>
        <v>0</v>
      </c>
      <c r="Q265" s="137"/>
      <c r="R265" s="138">
        <f>SUM(R266:R292)</f>
        <v>117.62308410283289</v>
      </c>
      <c r="S265" s="137"/>
      <c r="T265" s="139">
        <f>SUM(T266:T292)</f>
        <v>0</v>
      </c>
      <c r="AR265" s="132" t="s">
        <v>8</v>
      </c>
      <c r="AT265" s="140" t="s">
        <v>76</v>
      </c>
      <c r="AU265" s="140" t="s">
        <v>8</v>
      </c>
      <c r="AY265" s="132" t="s">
        <v>154</v>
      </c>
      <c r="BK265" s="141">
        <f>SUM(BK266:BK292)</f>
        <v>0</v>
      </c>
    </row>
    <row r="266" spans="1:65" s="2" customFormat="1" ht="33" customHeight="1" x14ac:dyDescent="0.2">
      <c r="A266" s="32"/>
      <c r="B266" s="144"/>
      <c r="C266" s="145" t="s">
        <v>525</v>
      </c>
      <c r="D266" s="145" t="s">
        <v>157</v>
      </c>
      <c r="E266" s="146" t="s">
        <v>521</v>
      </c>
      <c r="F266" s="147" t="s">
        <v>522</v>
      </c>
      <c r="G266" s="148" t="s">
        <v>160</v>
      </c>
      <c r="H266" s="149">
        <v>10</v>
      </c>
      <c r="I266" s="150"/>
      <c r="J266" s="151">
        <f>ROUND(I266*H266,0)</f>
        <v>0</v>
      </c>
      <c r="K266" s="147" t="s">
        <v>161</v>
      </c>
      <c r="L266" s="33"/>
      <c r="M266" s="152" t="s">
        <v>1</v>
      </c>
      <c r="N266" s="153" t="s">
        <v>42</v>
      </c>
      <c r="O266" s="58"/>
      <c r="P266" s="154">
        <f>O266*H266</f>
        <v>0</v>
      </c>
      <c r="Q266" s="154">
        <v>1.63</v>
      </c>
      <c r="R266" s="154">
        <f>Q266*H266</f>
        <v>16.299999999999997</v>
      </c>
      <c r="S266" s="154">
        <v>0</v>
      </c>
      <c r="T266" s="155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56" t="s">
        <v>162</v>
      </c>
      <c r="AT266" s="156" t="s">
        <v>157</v>
      </c>
      <c r="AU266" s="156" t="s">
        <v>86</v>
      </c>
      <c r="AY266" s="17" t="s">
        <v>154</v>
      </c>
      <c r="BE266" s="157">
        <f>IF(N266="základní",J266,0)</f>
        <v>0</v>
      </c>
      <c r="BF266" s="157">
        <f>IF(N266="snížená",J266,0)</f>
        <v>0</v>
      </c>
      <c r="BG266" s="157">
        <f>IF(N266="zákl. přenesená",J266,0)</f>
        <v>0</v>
      </c>
      <c r="BH266" s="157">
        <f>IF(N266="sníž. přenesená",J266,0)</f>
        <v>0</v>
      </c>
      <c r="BI266" s="157">
        <f>IF(N266="nulová",J266,0)</f>
        <v>0</v>
      </c>
      <c r="BJ266" s="17" t="s">
        <v>8</v>
      </c>
      <c r="BK266" s="157">
        <f>ROUND(I266*H266,0)</f>
        <v>0</v>
      </c>
      <c r="BL266" s="17" t="s">
        <v>162</v>
      </c>
      <c r="BM266" s="156" t="s">
        <v>523</v>
      </c>
    </row>
    <row r="267" spans="1:65" s="13" customFormat="1" ht="11.25" x14ac:dyDescent="0.2">
      <c r="B267" s="158"/>
      <c r="D267" s="159" t="s">
        <v>164</v>
      </c>
      <c r="E267" s="160" t="s">
        <v>1</v>
      </c>
      <c r="F267" s="161" t="s">
        <v>906</v>
      </c>
      <c r="H267" s="162">
        <v>10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164</v>
      </c>
      <c r="AU267" s="160" t="s">
        <v>86</v>
      </c>
      <c r="AV267" s="13" t="s">
        <v>86</v>
      </c>
      <c r="AW267" s="13" t="s">
        <v>33</v>
      </c>
      <c r="AX267" s="13" t="s">
        <v>8</v>
      </c>
      <c r="AY267" s="160" t="s">
        <v>154</v>
      </c>
    </row>
    <row r="268" spans="1:65" s="2" customFormat="1" ht="24.2" customHeight="1" x14ac:dyDescent="0.2">
      <c r="A268" s="32"/>
      <c r="B268" s="144"/>
      <c r="C268" s="145" t="s">
        <v>531</v>
      </c>
      <c r="D268" s="145" t="s">
        <v>157</v>
      </c>
      <c r="E268" s="146" t="s">
        <v>526</v>
      </c>
      <c r="F268" s="147" t="s">
        <v>527</v>
      </c>
      <c r="G268" s="148" t="s">
        <v>200</v>
      </c>
      <c r="H268" s="149">
        <v>28</v>
      </c>
      <c r="I268" s="150"/>
      <c r="J268" s="151">
        <f>ROUND(I268*H268,0)</f>
        <v>0</v>
      </c>
      <c r="K268" s="147" t="s">
        <v>161</v>
      </c>
      <c r="L268" s="33"/>
      <c r="M268" s="152" t="s">
        <v>1</v>
      </c>
      <c r="N268" s="153" t="s">
        <v>42</v>
      </c>
      <c r="O268" s="58"/>
      <c r="P268" s="154">
        <f>O268*H268</f>
        <v>0</v>
      </c>
      <c r="Q268" s="154">
        <v>2.6668599999999997E-4</v>
      </c>
      <c r="R268" s="154">
        <f>Q268*H268</f>
        <v>7.4672079999999995E-3</v>
      </c>
      <c r="S268" s="154">
        <v>0</v>
      </c>
      <c r="T268" s="155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6" t="s">
        <v>162</v>
      </c>
      <c r="AT268" s="156" t="s">
        <v>157</v>
      </c>
      <c r="AU268" s="156" t="s">
        <v>86</v>
      </c>
      <c r="AY268" s="17" t="s">
        <v>154</v>
      </c>
      <c r="BE268" s="157">
        <f>IF(N268="základní",J268,0)</f>
        <v>0</v>
      </c>
      <c r="BF268" s="157">
        <f>IF(N268="snížená",J268,0)</f>
        <v>0</v>
      </c>
      <c r="BG268" s="157">
        <f>IF(N268="zákl. přenesená",J268,0)</f>
        <v>0</v>
      </c>
      <c r="BH268" s="157">
        <f>IF(N268="sníž. přenesená",J268,0)</f>
        <v>0</v>
      </c>
      <c r="BI268" s="157">
        <f>IF(N268="nulová",J268,0)</f>
        <v>0</v>
      </c>
      <c r="BJ268" s="17" t="s">
        <v>8</v>
      </c>
      <c r="BK268" s="157">
        <f>ROUND(I268*H268,0)</f>
        <v>0</v>
      </c>
      <c r="BL268" s="17" t="s">
        <v>162</v>
      </c>
      <c r="BM268" s="156" t="s">
        <v>528</v>
      </c>
    </row>
    <row r="269" spans="1:65" s="13" customFormat="1" ht="11.25" x14ac:dyDescent="0.2">
      <c r="B269" s="158"/>
      <c r="D269" s="159" t="s">
        <v>164</v>
      </c>
      <c r="E269" s="160" t="s">
        <v>1</v>
      </c>
      <c r="F269" s="161" t="s">
        <v>907</v>
      </c>
      <c r="H269" s="162">
        <v>8</v>
      </c>
      <c r="I269" s="163"/>
      <c r="L269" s="158"/>
      <c r="M269" s="164"/>
      <c r="N269" s="165"/>
      <c r="O269" s="165"/>
      <c r="P269" s="165"/>
      <c r="Q269" s="165"/>
      <c r="R269" s="165"/>
      <c r="S269" s="165"/>
      <c r="T269" s="166"/>
      <c r="AT269" s="160" t="s">
        <v>164</v>
      </c>
      <c r="AU269" s="160" t="s">
        <v>86</v>
      </c>
      <c r="AV269" s="13" t="s">
        <v>86</v>
      </c>
      <c r="AW269" s="13" t="s">
        <v>33</v>
      </c>
      <c r="AX269" s="13" t="s">
        <v>77</v>
      </c>
      <c r="AY269" s="160" t="s">
        <v>154</v>
      </c>
    </row>
    <row r="270" spans="1:65" s="13" customFormat="1" ht="11.25" x14ac:dyDescent="0.2">
      <c r="B270" s="158"/>
      <c r="D270" s="159" t="s">
        <v>164</v>
      </c>
      <c r="E270" s="160" t="s">
        <v>1</v>
      </c>
      <c r="F270" s="161" t="s">
        <v>908</v>
      </c>
      <c r="H270" s="162">
        <v>20</v>
      </c>
      <c r="I270" s="163"/>
      <c r="L270" s="158"/>
      <c r="M270" s="164"/>
      <c r="N270" s="165"/>
      <c r="O270" s="165"/>
      <c r="P270" s="165"/>
      <c r="Q270" s="165"/>
      <c r="R270" s="165"/>
      <c r="S270" s="165"/>
      <c r="T270" s="166"/>
      <c r="AT270" s="160" t="s">
        <v>164</v>
      </c>
      <c r="AU270" s="160" t="s">
        <v>86</v>
      </c>
      <c r="AV270" s="13" t="s">
        <v>86</v>
      </c>
      <c r="AW270" s="13" t="s">
        <v>33</v>
      </c>
      <c r="AX270" s="13" t="s">
        <v>77</v>
      </c>
      <c r="AY270" s="160" t="s">
        <v>154</v>
      </c>
    </row>
    <row r="271" spans="1:65" s="14" customFormat="1" ht="11.25" x14ac:dyDescent="0.2">
      <c r="B271" s="167"/>
      <c r="D271" s="159" t="s">
        <v>164</v>
      </c>
      <c r="E271" s="168" t="s">
        <v>1</v>
      </c>
      <c r="F271" s="169" t="s">
        <v>166</v>
      </c>
      <c r="H271" s="170">
        <v>28</v>
      </c>
      <c r="I271" s="171"/>
      <c r="L271" s="167"/>
      <c r="M271" s="172"/>
      <c r="N271" s="173"/>
      <c r="O271" s="173"/>
      <c r="P271" s="173"/>
      <c r="Q271" s="173"/>
      <c r="R271" s="173"/>
      <c r="S271" s="173"/>
      <c r="T271" s="174"/>
      <c r="AT271" s="168" t="s">
        <v>164</v>
      </c>
      <c r="AU271" s="168" t="s">
        <v>86</v>
      </c>
      <c r="AV271" s="14" t="s">
        <v>167</v>
      </c>
      <c r="AW271" s="14" t="s">
        <v>33</v>
      </c>
      <c r="AX271" s="14" t="s">
        <v>8</v>
      </c>
      <c r="AY271" s="168" t="s">
        <v>154</v>
      </c>
    </row>
    <row r="272" spans="1:65" s="2" customFormat="1" ht="24.2" customHeight="1" x14ac:dyDescent="0.2">
      <c r="A272" s="32"/>
      <c r="B272" s="144"/>
      <c r="C272" s="175" t="s">
        <v>536</v>
      </c>
      <c r="D272" s="175" t="s">
        <v>204</v>
      </c>
      <c r="E272" s="176" t="s">
        <v>532</v>
      </c>
      <c r="F272" s="177" t="s">
        <v>533</v>
      </c>
      <c r="G272" s="178" t="s">
        <v>200</v>
      </c>
      <c r="H272" s="179">
        <v>33.6</v>
      </c>
      <c r="I272" s="180"/>
      <c r="J272" s="181">
        <f>ROUND(I272*H272,0)</f>
        <v>0</v>
      </c>
      <c r="K272" s="177" t="s">
        <v>161</v>
      </c>
      <c r="L272" s="182"/>
      <c r="M272" s="183" t="s">
        <v>1</v>
      </c>
      <c r="N272" s="184" t="s">
        <v>42</v>
      </c>
      <c r="O272" s="58"/>
      <c r="P272" s="154">
        <f>O272*H272</f>
        <v>0</v>
      </c>
      <c r="Q272" s="154">
        <v>2.0000000000000001E-4</v>
      </c>
      <c r="R272" s="154">
        <f>Q272*H272</f>
        <v>6.7200000000000003E-3</v>
      </c>
      <c r="S272" s="154">
        <v>0</v>
      </c>
      <c r="T272" s="155">
        <f>S272*H272</f>
        <v>0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56" t="s">
        <v>208</v>
      </c>
      <c r="AT272" s="156" t="s">
        <v>204</v>
      </c>
      <c r="AU272" s="156" t="s">
        <v>86</v>
      </c>
      <c r="AY272" s="17" t="s">
        <v>154</v>
      </c>
      <c r="BE272" s="157">
        <f>IF(N272="základní",J272,0)</f>
        <v>0</v>
      </c>
      <c r="BF272" s="157">
        <f>IF(N272="snížená",J272,0)</f>
        <v>0</v>
      </c>
      <c r="BG272" s="157">
        <f>IF(N272="zákl. přenesená",J272,0)</f>
        <v>0</v>
      </c>
      <c r="BH272" s="157">
        <f>IF(N272="sníž. přenesená",J272,0)</f>
        <v>0</v>
      </c>
      <c r="BI272" s="157">
        <f>IF(N272="nulová",J272,0)</f>
        <v>0</v>
      </c>
      <c r="BJ272" s="17" t="s">
        <v>8</v>
      </c>
      <c r="BK272" s="157">
        <f>ROUND(I272*H272,0)</f>
        <v>0</v>
      </c>
      <c r="BL272" s="17" t="s">
        <v>162</v>
      </c>
      <c r="BM272" s="156" t="s">
        <v>534</v>
      </c>
    </row>
    <row r="273" spans="1:65" s="2" customFormat="1" ht="24.2" customHeight="1" x14ac:dyDescent="0.2">
      <c r="A273" s="32"/>
      <c r="B273" s="144"/>
      <c r="C273" s="145" t="s">
        <v>120</v>
      </c>
      <c r="D273" s="145" t="s">
        <v>157</v>
      </c>
      <c r="E273" s="146" t="s">
        <v>537</v>
      </c>
      <c r="F273" s="147" t="s">
        <v>538</v>
      </c>
      <c r="G273" s="148" t="s">
        <v>160</v>
      </c>
      <c r="H273" s="149">
        <v>38.854999999999997</v>
      </c>
      <c r="I273" s="150"/>
      <c r="J273" s="151">
        <f>ROUND(I273*H273,0)</f>
        <v>0</v>
      </c>
      <c r="K273" s="147" t="s">
        <v>161</v>
      </c>
      <c r="L273" s="33"/>
      <c r="M273" s="152" t="s">
        <v>1</v>
      </c>
      <c r="N273" s="153" t="s">
        <v>42</v>
      </c>
      <c r="O273" s="58"/>
      <c r="P273" s="154">
        <f>O273*H273</f>
        <v>0</v>
      </c>
      <c r="Q273" s="154">
        <v>2.5018722040000001</v>
      </c>
      <c r="R273" s="154">
        <f>Q273*H273</f>
        <v>97.210244486419995</v>
      </c>
      <c r="S273" s="154">
        <v>0</v>
      </c>
      <c r="T273" s="155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6" t="s">
        <v>162</v>
      </c>
      <c r="AT273" s="156" t="s">
        <v>157</v>
      </c>
      <c r="AU273" s="156" t="s">
        <v>86</v>
      </c>
      <c r="AY273" s="17" t="s">
        <v>154</v>
      </c>
      <c r="BE273" s="157">
        <f>IF(N273="základní",J273,0)</f>
        <v>0</v>
      </c>
      <c r="BF273" s="157">
        <f>IF(N273="snížená",J273,0)</f>
        <v>0</v>
      </c>
      <c r="BG273" s="157">
        <f>IF(N273="zákl. přenesená",J273,0)</f>
        <v>0</v>
      </c>
      <c r="BH273" s="157">
        <f>IF(N273="sníž. přenesená",J273,0)</f>
        <v>0</v>
      </c>
      <c r="BI273" s="157">
        <f>IF(N273="nulová",J273,0)</f>
        <v>0</v>
      </c>
      <c r="BJ273" s="17" t="s">
        <v>8</v>
      </c>
      <c r="BK273" s="157">
        <f>ROUND(I273*H273,0)</f>
        <v>0</v>
      </c>
      <c r="BL273" s="17" t="s">
        <v>162</v>
      </c>
      <c r="BM273" s="156" t="s">
        <v>539</v>
      </c>
    </row>
    <row r="274" spans="1:65" s="13" customFormat="1" ht="22.5" x14ac:dyDescent="0.2">
      <c r="B274" s="158"/>
      <c r="D274" s="159" t="s">
        <v>164</v>
      </c>
      <c r="E274" s="160" t="s">
        <v>1</v>
      </c>
      <c r="F274" s="161" t="s">
        <v>858</v>
      </c>
      <c r="H274" s="162">
        <v>22.23</v>
      </c>
      <c r="I274" s="163"/>
      <c r="L274" s="158"/>
      <c r="M274" s="164"/>
      <c r="N274" s="165"/>
      <c r="O274" s="165"/>
      <c r="P274" s="165"/>
      <c r="Q274" s="165"/>
      <c r="R274" s="165"/>
      <c r="S274" s="165"/>
      <c r="T274" s="166"/>
      <c r="AT274" s="160" t="s">
        <v>164</v>
      </c>
      <c r="AU274" s="160" t="s">
        <v>86</v>
      </c>
      <c r="AV274" s="13" t="s">
        <v>86</v>
      </c>
      <c r="AW274" s="13" t="s">
        <v>33</v>
      </c>
      <c r="AX274" s="13" t="s">
        <v>77</v>
      </c>
      <c r="AY274" s="160" t="s">
        <v>154</v>
      </c>
    </row>
    <row r="275" spans="1:65" s="13" customFormat="1" ht="22.5" x14ac:dyDescent="0.2">
      <c r="B275" s="158"/>
      <c r="D275" s="159" t="s">
        <v>164</v>
      </c>
      <c r="E275" s="160" t="s">
        <v>1</v>
      </c>
      <c r="F275" s="161" t="s">
        <v>859</v>
      </c>
      <c r="H275" s="162">
        <v>16.625</v>
      </c>
      <c r="I275" s="163"/>
      <c r="L275" s="158"/>
      <c r="M275" s="164"/>
      <c r="N275" s="165"/>
      <c r="O275" s="165"/>
      <c r="P275" s="165"/>
      <c r="Q275" s="165"/>
      <c r="R275" s="165"/>
      <c r="S275" s="165"/>
      <c r="T275" s="166"/>
      <c r="AT275" s="160" t="s">
        <v>164</v>
      </c>
      <c r="AU275" s="160" t="s">
        <v>86</v>
      </c>
      <c r="AV275" s="13" t="s">
        <v>86</v>
      </c>
      <c r="AW275" s="13" t="s">
        <v>33</v>
      </c>
      <c r="AX275" s="13" t="s">
        <v>77</v>
      </c>
      <c r="AY275" s="160" t="s">
        <v>154</v>
      </c>
    </row>
    <row r="276" spans="1:65" s="14" customFormat="1" ht="11.25" x14ac:dyDescent="0.2">
      <c r="B276" s="167"/>
      <c r="D276" s="159" t="s">
        <v>164</v>
      </c>
      <c r="E276" s="168" t="s">
        <v>1</v>
      </c>
      <c r="F276" s="169" t="s">
        <v>166</v>
      </c>
      <c r="H276" s="170">
        <v>38.854999999999997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164</v>
      </c>
      <c r="AU276" s="168" t="s">
        <v>86</v>
      </c>
      <c r="AV276" s="14" t="s">
        <v>167</v>
      </c>
      <c r="AW276" s="14" t="s">
        <v>33</v>
      </c>
      <c r="AX276" s="14" t="s">
        <v>8</v>
      </c>
      <c r="AY276" s="168" t="s">
        <v>154</v>
      </c>
    </row>
    <row r="277" spans="1:65" s="2" customFormat="1" ht="16.5" customHeight="1" x14ac:dyDescent="0.2">
      <c r="A277" s="32"/>
      <c r="B277" s="144"/>
      <c r="C277" s="145" t="s">
        <v>545</v>
      </c>
      <c r="D277" s="145" t="s">
        <v>157</v>
      </c>
      <c r="E277" s="146" t="s">
        <v>540</v>
      </c>
      <c r="F277" s="147" t="s">
        <v>541</v>
      </c>
      <c r="G277" s="148" t="s">
        <v>200</v>
      </c>
      <c r="H277" s="149">
        <v>157.69999999999999</v>
      </c>
      <c r="I277" s="150"/>
      <c r="J277" s="151">
        <f>ROUND(I277*H277,0)</f>
        <v>0</v>
      </c>
      <c r="K277" s="147" t="s">
        <v>161</v>
      </c>
      <c r="L277" s="33"/>
      <c r="M277" s="152" t="s">
        <v>1</v>
      </c>
      <c r="N277" s="153" t="s">
        <v>42</v>
      </c>
      <c r="O277" s="58"/>
      <c r="P277" s="154">
        <f>O277*H277</f>
        <v>0</v>
      </c>
      <c r="Q277" s="154">
        <v>2.6369000000000002E-3</v>
      </c>
      <c r="R277" s="154">
        <f>Q277*H277</f>
        <v>0.41583913</v>
      </c>
      <c r="S277" s="154">
        <v>0</v>
      </c>
      <c r="T277" s="155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56" t="s">
        <v>162</v>
      </c>
      <c r="AT277" s="156" t="s">
        <v>157</v>
      </c>
      <c r="AU277" s="156" t="s">
        <v>86</v>
      </c>
      <c r="AY277" s="17" t="s">
        <v>154</v>
      </c>
      <c r="BE277" s="157">
        <f>IF(N277="základní",J277,0)</f>
        <v>0</v>
      </c>
      <c r="BF277" s="157">
        <f>IF(N277="snížená",J277,0)</f>
        <v>0</v>
      </c>
      <c r="BG277" s="157">
        <f>IF(N277="zákl. přenesená",J277,0)</f>
        <v>0</v>
      </c>
      <c r="BH277" s="157">
        <f>IF(N277="sníž. přenesená",J277,0)</f>
        <v>0</v>
      </c>
      <c r="BI277" s="157">
        <f>IF(N277="nulová",J277,0)</f>
        <v>0</v>
      </c>
      <c r="BJ277" s="17" t="s">
        <v>8</v>
      </c>
      <c r="BK277" s="157">
        <f>ROUND(I277*H277,0)</f>
        <v>0</v>
      </c>
      <c r="BL277" s="17" t="s">
        <v>162</v>
      </c>
      <c r="BM277" s="156" t="s">
        <v>542</v>
      </c>
    </row>
    <row r="278" spans="1:65" s="13" customFormat="1" ht="22.5" x14ac:dyDescent="0.2">
      <c r="B278" s="158"/>
      <c r="D278" s="159" t="s">
        <v>164</v>
      </c>
      <c r="E278" s="160" t="s">
        <v>1</v>
      </c>
      <c r="F278" s="161" t="s">
        <v>909</v>
      </c>
      <c r="H278" s="162">
        <v>83.6</v>
      </c>
      <c r="I278" s="163"/>
      <c r="L278" s="158"/>
      <c r="M278" s="164"/>
      <c r="N278" s="165"/>
      <c r="O278" s="165"/>
      <c r="P278" s="165"/>
      <c r="Q278" s="165"/>
      <c r="R278" s="165"/>
      <c r="S278" s="165"/>
      <c r="T278" s="166"/>
      <c r="AT278" s="160" t="s">
        <v>164</v>
      </c>
      <c r="AU278" s="160" t="s">
        <v>86</v>
      </c>
      <c r="AV278" s="13" t="s">
        <v>86</v>
      </c>
      <c r="AW278" s="13" t="s">
        <v>33</v>
      </c>
      <c r="AX278" s="13" t="s">
        <v>77</v>
      </c>
      <c r="AY278" s="160" t="s">
        <v>154</v>
      </c>
    </row>
    <row r="279" spans="1:65" s="13" customFormat="1" ht="22.5" x14ac:dyDescent="0.2">
      <c r="B279" s="158"/>
      <c r="D279" s="159" t="s">
        <v>164</v>
      </c>
      <c r="E279" s="160" t="s">
        <v>1</v>
      </c>
      <c r="F279" s="161" t="s">
        <v>910</v>
      </c>
      <c r="H279" s="162">
        <v>74.099999999999994</v>
      </c>
      <c r="I279" s="163"/>
      <c r="L279" s="158"/>
      <c r="M279" s="164"/>
      <c r="N279" s="165"/>
      <c r="O279" s="165"/>
      <c r="P279" s="165"/>
      <c r="Q279" s="165"/>
      <c r="R279" s="165"/>
      <c r="S279" s="165"/>
      <c r="T279" s="166"/>
      <c r="AT279" s="160" t="s">
        <v>164</v>
      </c>
      <c r="AU279" s="160" t="s">
        <v>86</v>
      </c>
      <c r="AV279" s="13" t="s">
        <v>86</v>
      </c>
      <c r="AW279" s="13" t="s">
        <v>33</v>
      </c>
      <c r="AX279" s="13" t="s">
        <v>77</v>
      </c>
      <c r="AY279" s="160" t="s">
        <v>154</v>
      </c>
    </row>
    <row r="280" spans="1:65" s="14" customFormat="1" ht="11.25" x14ac:dyDescent="0.2">
      <c r="B280" s="167"/>
      <c r="D280" s="159" t="s">
        <v>164</v>
      </c>
      <c r="E280" s="168" t="s">
        <v>1</v>
      </c>
      <c r="F280" s="169" t="s">
        <v>166</v>
      </c>
      <c r="H280" s="170">
        <v>157.69999999999999</v>
      </c>
      <c r="I280" s="171"/>
      <c r="L280" s="167"/>
      <c r="M280" s="172"/>
      <c r="N280" s="173"/>
      <c r="O280" s="173"/>
      <c r="P280" s="173"/>
      <c r="Q280" s="173"/>
      <c r="R280" s="173"/>
      <c r="S280" s="173"/>
      <c r="T280" s="174"/>
      <c r="AT280" s="168" t="s">
        <v>164</v>
      </c>
      <c r="AU280" s="168" t="s">
        <v>86</v>
      </c>
      <c r="AV280" s="14" t="s">
        <v>167</v>
      </c>
      <c r="AW280" s="14" t="s">
        <v>33</v>
      </c>
      <c r="AX280" s="14" t="s">
        <v>8</v>
      </c>
      <c r="AY280" s="168" t="s">
        <v>154</v>
      </c>
    </row>
    <row r="281" spans="1:65" s="2" customFormat="1" ht="16.5" customHeight="1" x14ac:dyDescent="0.2">
      <c r="A281" s="32"/>
      <c r="B281" s="144"/>
      <c r="C281" s="145" t="s">
        <v>549</v>
      </c>
      <c r="D281" s="145" t="s">
        <v>157</v>
      </c>
      <c r="E281" s="146" t="s">
        <v>546</v>
      </c>
      <c r="F281" s="147" t="s">
        <v>547</v>
      </c>
      <c r="G281" s="148" t="s">
        <v>200</v>
      </c>
      <c r="H281" s="149">
        <v>157.69999999999999</v>
      </c>
      <c r="I281" s="150"/>
      <c r="J281" s="151">
        <f>ROUND(I281*H281,0)</f>
        <v>0</v>
      </c>
      <c r="K281" s="147" t="s">
        <v>161</v>
      </c>
      <c r="L281" s="33"/>
      <c r="M281" s="152" t="s">
        <v>1</v>
      </c>
      <c r="N281" s="153" t="s">
        <v>42</v>
      </c>
      <c r="O281" s="58"/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56" t="s">
        <v>162</v>
      </c>
      <c r="AT281" s="156" t="s">
        <v>157</v>
      </c>
      <c r="AU281" s="156" t="s">
        <v>86</v>
      </c>
      <c r="AY281" s="17" t="s">
        <v>154</v>
      </c>
      <c r="BE281" s="157">
        <f>IF(N281="základní",J281,0)</f>
        <v>0</v>
      </c>
      <c r="BF281" s="157">
        <f>IF(N281="snížená",J281,0)</f>
        <v>0</v>
      </c>
      <c r="BG281" s="157">
        <f>IF(N281="zákl. přenesená",J281,0)</f>
        <v>0</v>
      </c>
      <c r="BH281" s="157">
        <f>IF(N281="sníž. přenesená",J281,0)</f>
        <v>0</v>
      </c>
      <c r="BI281" s="157">
        <f>IF(N281="nulová",J281,0)</f>
        <v>0</v>
      </c>
      <c r="BJ281" s="17" t="s">
        <v>8</v>
      </c>
      <c r="BK281" s="157">
        <f>ROUND(I281*H281,0)</f>
        <v>0</v>
      </c>
      <c r="BL281" s="17" t="s">
        <v>162</v>
      </c>
      <c r="BM281" s="156" t="s">
        <v>548</v>
      </c>
    </row>
    <row r="282" spans="1:65" s="2" customFormat="1" ht="21.75" customHeight="1" x14ac:dyDescent="0.2">
      <c r="A282" s="32"/>
      <c r="B282" s="144"/>
      <c r="C282" s="145" t="s">
        <v>559</v>
      </c>
      <c r="D282" s="145" t="s">
        <v>157</v>
      </c>
      <c r="E282" s="146" t="s">
        <v>550</v>
      </c>
      <c r="F282" s="147" t="s">
        <v>551</v>
      </c>
      <c r="G282" s="148" t="s">
        <v>192</v>
      </c>
      <c r="H282" s="149">
        <v>3.3149999999999999</v>
      </c>
      <c r="I282" s="150"/>
      <c r="J282" s="151">
        <f>ROUND(I282*H282,0)</f>
        <v>0</v>
      </c>
      <c r="K282" s="147" t="s">
        <v>161</v>
      </c>
      <c r="L282" s="33"/>
      <c r="M282" s="152" t="s">
        <v>1</v>
      </c>
      <c r="N282" s="153" t="s">
        <v>42</v>
      </c>
      <c r="O282" s="58"/>
      <c r="P282" s="154">
        <f>O282*H282</f>
        <v>0</v>
      </c>
      <c r="Q282" s="154">
        <v>1.0606207999999999</v>
      </c>
      <c r="R282" s="154">
        <f>Q282*H282</f>
        <v>3.5159579519999995</v>
      </c>
      <c r="S282" s="154">
        <v>0</v>
      </c>
      <c r="T282" s="155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56" t="s">
        <v>162</v>
      </c>
      <c r="AT282" s="156" t="s">
        <v>157</v>
      </c>
      <c r="AU282" s="156" t="s">
        <v>86</v>
      </c>
      <c r="AY282" s="17" t="s">
        <v>154</v>
      </c>
      <c r="BE282" s="157">
        <f>IF(N282="základní",J282,0)</f>
        <v>0</v>
      </c>
      <c r="BF282" s="157">
        <f>IF(N282="snížená",J282,0)</f>
        <v>0</v>
      </c>
      <c r="BG282" s="157">
        <f>IF(N282="zákl. přenesená",J282,0)</f>
        <v>0</v>
      </c>
      <c r="BH282" s="157">
        <f>IF(N282="sníž. přenesená",J282,0)</f>
        <v>0</v>
      </c>
      <c r="BI282" s="157">
        <f>IF(N282="nulová",J282,0)</f>
        <v>0</v>
      </c>
      <c r="BJ282" s="17" t="s">
        <v>8</v>
      </c>
      <c r="BK282" s="157">
        <f>ROUND(I282*H282,0)</f>
        <v>0</v>
      </c>
      <c r="BL282" s="17" t="s">
        <v>162</v>
      </c>
      <c r="BM282" s="156" t="s">
        <v>552</v>
      </c>
    </row>
    <row r="283" spans="1:65" s="13" customFormat="1" ht="22.5" x14ac:dyDescent="0.2">
      <c r="B283" s="158"/>
      <c r="D283" s="159" t="s">
        <v>164</v>
      </c>
      <c r="E283" s="160" t="s">
        <v>1</v>
      </c>
      <c r="F283" s="161" t="s">
        <v>911</v>
      </c>
      <c r="H283" s="162">
        <v>1.7989999999999999</v>
      </c>
      <c r="I283" s="163"/>
      <c r="L283" s="158"/>
      <c r="M283" s="164"/>
      <c r="N283" s="165"/>
      <c r="O283" s="165"/>
      <c r="P283" s="165"/>
      <c r="Q283" s="165"/>
      <c r="R283" s="165"/>
      <c r="S283" s="165"/>
      <c r="T283" s="166"/>
      <c r="AT283" s="160" t="s">
        <v>164</v>
      </c>
      <c r="AU283" s="160" t="s">
        <v>86</v>
      </c>
      <c r="AV283" s="13" t="s">
        <v>86</v>
      </c>
      <c r="AW283" s="13" t="s">
        <v>33</v>
      </c>
      <c r="AX283" s="13" t="s">
        <v>77</v>
      </c>
      <c r="AY283" s="160" t="s">
        <v>154</v>
      </c>
    </row>
    <row r="284" spans="1:65" s="13" customFormat="1" ht="22.5" x14ac:dyDescent="0.2">
      <c r="B284" s="158"/>
      <c r="D284" s="159" t="s">
        <v>164</v>
      </c>
      <c r="E284" s="160" t="s">
        <v>1</v>
      </c>
      <c r="F284" s="161" t="s">
        <v>912</v>
      </c>
      <c r="H284" s="162">
        <v>0.23699999999999999</v>
      </c>
      <c r="I284" s="163"/>
      <c r="L284" s="158"/>
      <c r="M284" s="164"/>
      <c r="N284" s="165"/>
      <c r="O284" s="165"/>
      <c r="P284" s="165"/>
      <c r="Q284" s="165"/>
      <c r="R284" s="165"/>
      <c r="S284" s="165"/>
      <c r="T284" s="166"/>
      <c r="AT284" s="160" t="s">
        <v>164</v>
      </c>
      <c r="AU284" s="160" t="s">
        <v>86</v>
      </c>
      <c r="AV284" s="13" t="s">
        <v>86</v>
      </c>
      <c r="AW284" s="13" t="s">
        <v>33</v>
      </c>
      <c r="AX284" s="13" t="s">
        <v>77</v>
      </c>
      <c r="AY284" s="160" t="s">
        <v>154</v>
      </c>
    </row>
    <row r="285" spans="1:65" s="14" customFormat="1" ht="22.5" x14ac:dyDescent="0.2">
      <c r="B285" s="167"/>
      <c r="D285" s="159" t="s">
        <v>164</v>
      </c>
      <c r="E285" s="168" t="s">
        <v>1</v>
      </c>
      <c r="F285" s="169" t="s">
        <v>555</v>
      </c>
      <c r="H285" s="170">
        <v>2.036</v>
      </c>
      <c r="I285" s="171"/>
      <c r="L285" s="167"/>
      <c r="M285" s="172"/>
      <c r="N285" s="173"/>
      <c r="O285" s="173"/>
      <c r="P285" s="173"/>
      <c r="Q285" s="173"/>
      <c r="R285" s="173"/>
      <c r="S285" s="173"/>
      <c r="T285" s="174"/>
      <c r="AT285" s="168" t="s">
        <v>164</v>
      </c>
      <c r="AU285" s="168" t="s">
        <v>86</v>
      </c>
      <c r="AV285" s="14" t="s">
        <v>167</v>
      </c>
      <c r="AW285" s="14" t="s">
        <v>33</v>
      </c>
      <c r="AX285" s="14" t="s">
        <v>77</v>
      </c>
      <c r="AY285" s="168" t="s">
        <v>154</v>
      </c>
    </row>
    <row r="286" spans="1:65" s="13" customFormat="1" ht="22.5" x14ac:dyDescent="0.2">
      <c r="B286" s="158"/>
      <c r="D286" s="159" t="s">
        <v>164</v>
      </c>
      <c r="E286" s="160" t="s">
        <v>1</v>
      </c>
      <c r="F286" s="161" t="s">
        <v>913</v>
      </c>
      <c r="H286" s="162">
        <v>1.081</v>
      </c>
      <c r="I286" s="163"/>
      <c r="L286" s="158"/>
      <c r="M286" s="164"/>
      <c r="N286" s="165"/>
      <c r="O286" s="165"/>
      <c r="P286" s="165"/>
      <c r="Q286" s="165"/>
      <c r="R286" s="165"/>
      <c r="S286" s="165"/>
      <c r="T286" s="166"/>
      <c r="AT286" s="160" t="s">
        <v>164</v>
      </c>
      <c r="AU286" s="160" t="s">
        <v>86</v>
      </c>
      <c r="AV286" s="13" t="s">
        <v>86</v>
      </c>
      <c r="AW286" s="13" t="s">
        <v>33</v>
      </c>
      <c r="AX286" s="13" t="s">
        <v>77</v>
      </c>
      <c r="AY286" s="160" t="s">
        <v>154</v>
      </c>
    </row>
    <row r="287" spans="1:65" s="13" customFormat="1" ht="22.5" x14ac:dyDescent="0.2">
      <c r="B287" s="158"/>
      <c r="D287" s="159" t="s">
        <v>164</v>
      </c>
      <c r="E287" s="160" t="s">
        <v>1</v>
      </c>
      <c r="F287" s="161" t="s">
        <v>914</v>
      </c>
      <c r="H287" s="162">
        <v>0.19800000000000001</v>
      </c>
      <c r="I287" s="163"/>
      <c r="L287" s="158"/>
      <c r="M287" s="164"/>
      <c r="N287" s="165"/>
      <c r="O287" s="165"/>
      <c r="P287" s="165"/>
      <c r="Q287" s="165"/>
      <c r="R287" s="165"/>
      <c r="S287" s="165"/>
      <c r="T287" s="166"/>
      <c r="AT287" s="160" t="s">
        <v>164</v>
      </c>
      <c r="AU287" s="160" t="s">
        <v>86</v>
      </c>
      <c r="AV287" s="13" t="s">
        <v>86</v>
      </c>
      <c r="AW287" s="13" t="s">
        <v>33</v>
      </c>
      <c r="AX287" s="13" t="s">
        <v>77</v>
      </c>
      <c r="AY287" s="160" t="s">
        <v>154</v>
      </c>
    </row>
    <row r="288" spans="1:65" s="14" customFormat="1" ht="22.5" x14ac:dyDescent="0.2">
      <c r="B288" s="167"/>
      <c r="D288" s="159" t="s">
        <v>164</v>
      </c>
      <c r="E288" s="168" t="s">
        <v>1</v>
      </c>
      <c r="F288" s="169" t="s">
        <v>558</v>
      </c>
      <c r="H288" s="170">
        <v>1.2789999999999999</v>
      </c>
      <c r="I288" s="171"/>
      <c r="L288" s="167"/>
      <c r="M288" s="172"/>
      <c r="N288" s="173"/>
      <c r="O288" s="173"/>
      <c r="P288" s="173"/>
      <c r="Q288" s="173"/>
      <c r="R288" s="173"/>
      <c r="S288" s="173"/>
      <c r="T288" s="174"/>
      <c r="AT288" s="168" t="s">
        <v>164</v>
      </c>
      <c r="AU288" s="168" t="s">
        <v>86</v>
      </c>
      <c r="AV288" s="14" t="s">
        <v>167</v>
      </c>
      <c r="AW288" s="14" t="s">
        <v>33</v>
      </c>
      <c r="AX288" s="14" t="s">
        <v>77</v>
      </c>
      <c r="AY288" s="168" t="s">
        <v>154</v>
      </c>
    </row>
    <row r="289" spans="1:65" s="15" customFormat="1" ht="11.25" x14ac:dyDescent="0.2">
      <c r="B289" s="190"/>
      <c r="D289" s="159" t="s">
        <v>164</v>
      </c>
      <c r="E289" s="191" t="s">
        <v>1</v>
      </c>
      <c r="F289" s="192" t="s">
        <v>413</v>
      </c>
      <c r="H289" s="193">
        <v>3.3149999999999999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1" t="s">
        <v>164</v>
      </c>
      <c r="AU289" s="191" t="s">
        <v>86</v>
      </c>
      <c r="AV289" s="15" t="s">
        <v>162</v>
      </c>
      <c r="AW289" s="15" t="s">
        <v>33</v>
      </c>
      <c r="AX289" s="15" t="s">
        <v>8</v>
      </c>
      <c r="AY289" s="191" t="s">
        <v>154</v>
      </c>
    </row>
    <row r="290" spans="1:65" s="2" customFormat="1" ht="16.5" customHeight="1" x14ac:dyDescent="0.2">
      <c r="A290" s="32"/>
      <c r="B290" s="144"/>
      <c r="C290" s="145" t="s">
        <v>233</v>
      </c>
      <c r="D290" s="145" t="s">
        <v>157</v>
      </c>
      <c r="E290" s="146" t="s">
        <v>560</v>
      </c>
      <c r="F290" s="147" t="s">
        <v>561</v>
      </c>
      <c r="G290" s="148" t="s">
        <v>192</v>
      </c>
      <c r="H290" s="149">
        <v>0.157</v>
      </c>
      <c r="I290" s="150"/>
      <c r="J290" s="151">
        <f>ROUND(I290*H290,0)</f>
        <v>0</v>
      </c>
      <c r="K290" s="147" t="s">
        <v>161</v>
      </c>
      <c r="L290" s="33"/>
      <c r="M290" s="152" t="s">
        <v>1</v>
      </c>
      <c r="N290" s="153" t="s">
        <v>42</v>
      </c>
      <c r="O290" s="58"/>
      <c r="P290" s="154">
        <f>O290*H290</f>
        <v>0</v>
      </c>
      <c r="Q290" s="154">
        <v>1.0627727796999999</v>
      </c>
      <c r="R290" s="154">
        <f>Q290*H290</f>
        <v>0.16685532641289999</v>
      </c>
      <c r="S290" s="154">
        <v>0</v>
      </c>
      <c r="T290" s="155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6" t="s">
        <v>162</v>
      </c>
      <c r="AT290" s="156" t="s">
        <v>157</v>
      </c>
      <c r="AU290" s="156" t="s">
        <v>86</v>
      </c>
      <c r="AY290" s="17" t="s">
        <v>154</v>
      </c>
      <c r="BE290" s="157">
        <f>IF(N290="základní",J290,0)</f>
        <v>0</v>
      </c>
      <c r="BF290" s="157">
        <f>IF(N290="snížená",J290,0)</f>
        <v>0</v>
      </c>
      <c r="BG290" s="157">
        <f>IF(N290="zákl. přenesená",J290,0)</f>
        <v>0</v>
      </c>
      <c r="BH290" s="157">
        <f>IF(N290="sníž. přenesená",J290,0)</f>
        <v>0</v>
      </c>
      <c r="BI290" s="157">
        <f>IF(N290="nulová",J290,0)</f>
        <v>0</v>
      </c>
      <c r="BJ290" s="17" t="s">
        <v>8</v>
      </c>
      <c r="BK290" s="157">
        <f>ROUND(I290*H290,0)</f>
        <v>0</v>
      </c>
      <c r="BL290" s="17" t="s">
        <v>162</v>
      </c>
      <c r="BM290" s="156" t="s">
        <v>562</v>
      </c>
    </row>
    <row r="291" spans="1:65" s="13" customFormat="1" ht="11.25" x14ac:dyDescent="0.2">
      <c r="B291" s="158"/>
      <c r="D291" s="159" t="s">
        <v>164</v>
      </c>
      <c r="E291" s="160" t="s">
        <v>1</v>
      </c>
      <c r="F291" s="161" t="s">
        <v>915</v>
      </c>
      <c r="H291" s="162">
        <v>0.157</v>
      </c>
      <c r="I291" s="163"/>
      <c r="L291" s="158"/>
      <c r="M291" s="164"/>
      <c r="N291" s="165"/>
      <c r="O291" s="165"/>
      <c r="P291" s="165"/>
      <c r="Q291" s="165"/>
      <c r="R291" s="165"/>
      <c r="S291" s="165"/>
      <c r="T291" s="166"/>
      <c r="AT291" s="160" t="s">
        <v>164</v>
      </c>
      <c r="AU291" s="160" t="s">
        <v>86</v>
      </c>
      <c r="AV291" s="13" t="s">
        <v>86</v>
      </c>
      <c r="AW291" s="13" t="s">
        <v>33</v>
      </c>
      <c r="AX291" s="13" t="s">
        <v>77</v>
      </c>
      <c r="AY291" s="160" t="s">
        <v>154</v>
      </c>
    </row>
    <row r="292" spans="1:65" s="14" customFormat="1" ht="11.25" x14ac:dyDescent="0.2">
      <c r="B292" s="167"/>
      <c r="D292" s="159" t="s">
        <v>164</v>
      </c>
      <c r="E292" s="168" t="s">
        <v>1</v>
      </c>
      <c r="F292" s="169" t="s">
        <v>564</v>
      </c>
      <c r="H292" s="170">
        <v>0.157</v>
      </c>
      <c r="I292" s="171"/>
      <c r="L292" s="167"/>
      <c r="M292" s="172"/>
      <c r="N292" s="173"/>
      <c r="O292" s="173"/>
      <c r="P292" s="173"/>
      <c r="Q292" s="173"/>
      <c r="R292" s="173"/>
      <c r="S292" s="173"/>
      <c r="T292" s="174"/>
      <c r="AT292" s="168" t="s">
        <v>164</v>
      </c>
      <c r="AU292" s="168" t="s">
        <v>86</v>
      </c>
      <c r="AV292" s="14" t="s">
        <v>167</v>
      </c>
      <c r="AW292" s="14" t="s">
        <v>33</v>
      </c>
      <c r="AX292" s="14" t="s">
        <v>8</v>
      </c>
      <c r="AY292" s="168" t="s">
        <v>154</v>
      </c>
    </row>
    <row r="293" spans="1:65" s="12" customFormat="1" ht="22.9" customHeight="1" x14ac:dyDescent="0.2">
      <c r="B293" s="131"/>
      <c r="D293" s="132" t="s">
        <v>76</v>
      </c>
      <c r="E293" s="142" t="s">
        <v>208</v>
      </c>
      <c r="F293" s="142" t="s">
        <v>780</v>
      </c>
      <c r="I293" s="134"/>
      <c r="J293" s="143">
        <f>BK293</f>
        <v>0</v>
      </c>
      <c r="L293" s="131"/>
      <c r="M293" s="136"/>
      <c r="N293" s="137"/>
      <c r="O293" s="137"/>
      <c r="P293" s="138">
        <f>SUM(P294:P305)</f>
        <v>0</v>
      </c>
      <c r="Q293" s="137"/>
      <c r="R293" s="138">
        <f>SUM(R294:R305)</f>
        <v>0.12422962500000001</v>
      </c>
      <c r="S293" s="137"/>
      <c r="T293" s="139">
        <f>SUM(T294:T305)</f>
        <v>0</v>
      </c>
      <c r="AR293" s="132" t="s">
        <v>8</v>
      </c>
      <c r="AT293" s="140" t="s">
        <v>76</v>
      </c>
      <c r="AU293" s="140" t="s">
        <v>8</v>
      </c>
      <c r="AY293" s="132" t="s">
        <v>154</v>
      </c>
      <c r="BK293" s="141">
        <f>SUM(BK294:BK305)</f>
        <v>0</v>
      </c>
    </row>
    <row r="294" spans="1:65" s="2" customFormat="1" ht="24.2" customHeight="1" x14ac:dyDescent="0.2">
      <c r="A294" s="32"/>
      <c r="B294" s="144"/>
      <c r="C294" s="145" t="s">
        <v>565</v>
      </c>
      <c r="D294" s="145" t="s">
        <v>157</v>
      </c>
      <c r="E294" s="146" t="s">
        <v>782</v>
      </c>
      <c r="F294" s="147" t="s">
        <v>783</v>
      </c>
      <c r="G294" s="148" t="s">
        <v>337</v>
      </c>
      <c r="H294" s="149">
        <v>14</v>
      </c>
      <c r="I294" s="150"/>
      <c r="J294" s="151">
        <f>ROUND(I294*H294,0)</f>
        <v>0</v>
      </c>
      <c r="K294" s="147" t="s">
        <v>161</v>
      </c>
      <c r="L294" s="33"/>
      <c r="M294" s="152" t="s">
        <v>1</v>
      </c>
      <c r="N294" s="153" t="s">
        <v>42</v>
      </c>
      <c r="O294" s="58"/>
      <c r="P294" s="154">
        <f>O294*H294</f>
        <v>0</v>
      </c>
      <c r="Q294" s="154">
        <v>1.1E-5</v>
      </c>
      <c r="R294" s="154">
        <f>Q294*H294</f>
        <v>1.54E-4</v>
      </c>
      <c r="S294" s="154">
        <v>0</v>
      </c>
      <c r="T294" s="155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6" t="s">
        <v>162</v>
      </c>
      <c r="AT294" s="156" t="s">
        <v>157</v>
      </c>
      <c r="AU294" s="156" t="s">
        <v>86</v>
      </c>
      <c r="AY294" s="17" t="s">
        <v>154</v>
      </c>
      <c r="BE294" s="157">
        <f>IF(N294="základní",J294,0)</f>
        <v>0</v>
      </c>
      <c r="BF294" s="157">
        <f>IF(N294="snížená",J294,0)</f>
        <v>0</v>
      </c>
      <c r="BG294" s="157">
        <f>IF(N294="zákl. přenesená",J294,0)</f>
        <v>0</v>
      </c>
      <c r="BH294" s="157">
        <f>IF(N294="sníž. přenesená",J294,0)</f>
        <v>0</v>
      </c>
      <c r="BI294" s="157">
        <f>IF(N294="nulová",J294,0)</f>
        <v>0</v>
      </c>
      <c r="BJ294" s="17" t="s">
        <v>8</v>
      </c>
      <c r="BK294" s="157">
        <f>ROUND(I294*H294,0)</f>
        <v>0</v>
      </c>
      <c r="BL294" s="17" t="s">
        <v>162</v>
      </c>
      <c r="BM294" s="156" t="s">
        <v>784</v>
      </c>
    </row>
    <row r="295" spans="1:65" s="13" customFormat="1" ht="11.25" x14ac:dyDescent="0.2">
      <c r="B295" s="158"/>
      <c r="D295" s="159" t="s">
        <v>164</v>
      </c>
      <c r="E295" s="160" t="s">
        <v>1</v>
      </c>
      <c r="F295" s="161" t="s">
        <v>916</v>
      </c>
      <c r="H295" s="162">
        <v>14</v>
      </c>
      <c r="I295" s="163"/>
      <c r="L295" s="158"/>
      <c r="M295" s="164"/>
      <c r="N295" s="165"/>
      <c r="O295" s="165"/>
      <c r="P295" s="165"/>
      <c r="Q295" s="165"/>
      <c r="R295" s="165"/>
      <c r="S295" s="165"/>
      <c r="T295" s="166"/>
      <c r="AT295" s="160" t="s">
        <v>164</v>
      </c>
      <c r="AU295" s="160" t="s">
        <v>86</v>
      </c>
      <c r="AV295" s="13" t="s">
        <v>86</v>
      </c>
      <c r="AW295" s="13" t="s">
        <v>33</v>
      </c>
      <c r="AX295" s="13" t="s">
        <v>8</v>
      </c>
      <c r="AY295" s="160" t="s">
        <v>154</v>
      </c>
    </row>
    <row r="296" spans="1:65" s="2" customFormat="1" ht="24.2" customHeight="1" x14ac:dyDescent="0.2">
      <c r="A296" s="32"/>
      <c r="B296" s="144"/>
      <c r="C296" s="175" t="s">
        <v>570</v>
      </c>
      <c r="D296" s="175" t="s">
        <v>204</v>
      </c>
      <c r="E296" s="176" t="s">
        <v>787</v>
      </c>
      <c r="F296" s="177" t="s">
        <v>788</v>
      </c>
      <c r="G296" s="178" t="s">
        <v>337</v>
      </c>
      <c r="H296" s="179">
        <v>14</v>
      </c>
      <c r="I296" s="180"/>
      <c r="J296" s="181">
        <f>ROUND(I296*H296,0)</f>
        <v>0</v>
      </c>
      <c r="K296" s="177" t="s">
        <v>161</v>
      </c>
      <c r="L296" s="182"/>
      <c r="M296" s="183" t="s">
        <v>1</v>
      </c>
      <c r="N296" s="184" t="s">
        <v>42</v>
      </c>
      <c r="O296" s="58"/>
      <c r="P296" s="154">
        <f>O296*H296</f>
        <v>0</v>
      </c>
      <c r="Q296" s="154">
        <v>2.6700000000000001E-3</v>
      </c>
      <c r="R296" s="154">
        <f>Q296*H296</f>
        <v>3.7380000000000004E-2</v>
      </c>
      <c r="S296" s="154">
        <v>0</v>
      </c>
      <c r="T296" s="155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56" t="s">
        <v>208</v>
      </c>
      <c r="AT296" s="156" t="s">
        <v>204</v>
      </c>
      <c r="AU296" s="156" t="s">
        <v>86</v>
      </c>
      <c r="AY296" s="17" t="s">
        <v>154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7" t="s">
        <v>8</v>
      </c>
      <c r="BK296" s="157">
        <f>ROUND(I296*H296,0)</f>
        <v>0</v>
      </c>
      <c r="BL296" s="17" t="s">
        <v>162</v>
      </c>
      <c r="BM296" s="156" t="s">
        <v>789</v>
      </c>
    </row>
    <row r="297" spans="1:65" s="2" customFormat="1" ht="33" customHeight="1" x14ac:dyDescent="0.2">
      <c r="A297" s="32"/>
      <c r="B297" s="144"/>
      <c r="C297" s="145" t="s">
        <v>574</v>
      </c>
      <c r="D297" s="145" t="s">
        <v>157</v>
      </c>
      <c r="E297" s="146" t="s">
        <v>791</v>
      </c>
      <c r="F297" s="147" t="s">
        <v>792</v>
      </c>
      <c r="G297" s="148" t="s">
        <v>273</v>
      </c>
      <c r="H297" s="149">
        <v>2</v>
      </c>
      <c r="I297" s="150"/>
      <c r="J297" s="151">
        <f>ROUND(I297*H297,0)</f>
        <v>0</v>
      </c>
      <c r="K297" s="147" t="s">
        <v>161</v>
      </c>
      <c r="L297" s="33"/>
      <c r="M297" s="152" t="s">
        <v>1</v>
      </c>
      <c r="N297" s="153" t="s">
        <v>42</v>
      </c>
      <c r="O297" s="58"/>
      <c r="P297" s="154">
        <f>O297*H297</f>
        <v>0</v>
      </c>
      <c r="Q297" s="154">
        <v>1.2500000000000001E-6</v>
      </c>
      <c r="R297" s="154">
        <f>Q297*H297</f>
        <v>2.5000000000000002E-6</v>
      </c>
      <c r="S297" s="154">
        <v>0</v>
      </c>
      <c r="T297" s="155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56" t="s">
        <v>162</v>
      </c>
      <c r="AT297" s="156" t="s">
        <v>157</v>
      </c>
      <c r="AU297" s="156" t="s">
        <v>86</v>
      </c>
      <c r="AY297" s="17" t="s">
        <v>154</v>
      </c>
      <c r="BE297" s="157">
        <f>IF(N297="základní",J297,0)</f>
        <v>0</v>
      </c>
      <c r="BF297" s="157">
        <f>IF(N297="snížená",J297,0)</f>
        <v>0</v>
      </c>
      <c r="BG297" s="157">
        <f>IF(N297="zákl. přenesená",J297,0)</f>
        <v>0</v>
      </c>
      <c r="BH297" s="157">
        <f>IF(N297="sníž. přenesená",J297,0)</f>
        <v>0</v>
      </c>
      <c r="BI297" s="157">
        <f>IF(N297="nulová",J297,0)</f>
        <v>0</v>
      </c>
      <c r="BJ297" s="17" t="s">
        <v>8</v>
      </c>
      <c r="BK297" s="157">
        <f>ROUND(I297*H297,0)</f>
        <v>0</v>
      </c>
      <c r="BL297" s="17" t="s">
        <v>162</v>
      </c>
      <c r="BM297" s="156" t="s">
        <v>793</v>
      </c>
    </row>
    <row r="298" spans="1:65" s="2" customFormat="1" ht="16.5" customHeight="1" x14ac:dyDescent="0.2">
      <c r="A298" s="32"/>
      <c r="B298" s="144"/>
      <c r="C298" s="175" t="s">
        <v>579</v>
      </c>
      <c r="D298" s="175" t="s">
        <v>204</v>
      </c>
      <c r="E298" s="176" t="s">
        <v>795</v>
      </c>
      <c r="F298" s="177" t="s">
        <v>796</v>
      </c>
      <c r="G298" s="178" t="s">
        <v>273</v>
      </c>
      <c r="H298" s="179">
        <v>2</v>
      </c>
      <c r="I298" s="180"/>
      <c r="J298" s="181">
        <f>ROUND(I298*H298,0)</f>
        <v>0</v>
      </c>
      <c r="K298" s="177" t="s">
        <v>161</v>
      </c>
      <c r="L298" s="182"/>
      <c r="M298" s="183" t="s">
        <v>1</v>
      </c>
      <c r="N298" s="184" t="s">
        <v>42</v>
      </c>
      <c r="O298" s="58"/>
      <c r="P298" s="154">
        <f>O298*H298</f>
        <v>0</v>
      </c>
      <c r="Q298" s="154">
        <v>8.8000000000000003E-4</v>
      </c>
      <c r="R298" s="154">
        <f>Q298*H298</f>
        <v>1.7600000000000001E-3</v>
      </c>
      <c r="S298" s="154">
        <v>0</v>
      </c>
      <c r="T298" s="155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6" t="s">
        <v>208</v>
      </c>
      <c r="AT298" s="156" t="s">
        <v>204</v>
      </c>
      <c r="AU298" s="156" t="s">
        <v>86</v>
      </c>
      <c r="AY298" s="17" t="s">
        <v>154</v>
      </c>
      <c r="BE298" s="157">
        <f>IF(N298="základní",J298,0)</f>
        <v>0</v>
      </c>
      <c r="BF298" s="157">
        <f>IF(N298="snížená",J298,0)</f>
        <v>0</v>
      </c>
      <c r="BG298" s="157">
        <f>IF(N298="zákl. přenesená",J298,0)</f>
        <v>0</v>
      </c>
      <c r="BH298" s="157">
        <f>IF(N298="sníž. přenesená",J298,0)</f>
        <v>0</v>
      </c>
      <c r="BI298" s="157">
        <f>IF(N298="nulová",J298,0)</f>
        <v>0</v>
      </c>
      <c r="BJ298" s="17" t="s">
        <v>8</v>
      </c>
      <c r="BK298" s="157">
        <f>ROUND(I298*H298,0)</f>
        <v>0</v>
      </c>
      <c r="BL298" s="17" t="s">
        <v>162</v>
      </c>
      <c r="BM298" s="156" t="s">
        <v>797</v>
      </c>
    </row>
    <row r="299" spans="1:65" s="2" customFormat="1" ht="24.2" customHeight="1" x14ac:dyDescent="0.2">
      <c r="A299" s="32"/>
      <c r="B299" s="144"/>
      <c r="C299" s="145" t="s">
        <v>584</v>
      </c>
      <c r="D299" s="145" t="s">
        <v>157</v>
      </c>
      <c r="E299" s="146" t="s">
        <v>799</v>
      </c>
      <c r="F299" s="147" t="s">
        <v>800</v>
      </c>
      <c r="G299" s="148" t="s">
        <v>273</v>
      </c>
      <c r="H299" s="149">
        <v>1</v>
      </c>
      <c r="I299" s="150"/>
      <c r="J299" s="151">
        <f>ROUND(I299*H299,0)</f>
        <v>0</v>
      </c>
      <c r="K299" s="147" t="s">
        <v>161</v>
      </c>
      <c r="L299" s="33"/>
      <c r="M299" s="152" t="s">
        <v>1</v>
      </c>
      <c r="N299" s="153" t="s">
        <v>42</v>
      </c>
      <c r="O299" s="58"/>
      <c r="P299" s="154">
        <f>O299*H299</f>
        <v>0</v>
      </c>
      <c r="Q299" s="154">
        <v>4.0000750000000002E-2</v>
      </c>
      <c r="R299" s="154">
        <f>Q299*H299</f>
        <v>4.0000750000000002E-2</v>
      </c>
      <c r="S299" s="154">
        <v>0</v>
      </c>
      <c r="T299" s="155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56" t="s">
        <v>162</v>
      </c>
      <c r="AT299" s="156" t="s">
        <v>157</v>
      </c>
      <c r="AU299" s="156" t="s">
        <v>86</v>
      </c>
      <c r="AY299" s="17" t="s">
        <v>154</v>
      </c>
      <c r="BE299" s="157">
        <f>IF(N299="základní",J299,0)</f>
        <v>0</v>
      </c>
      <c r="BF299" s="157">
        <f>IF(N299="snížená",J299,0)</f>
        <v>0</v>
      </c>
      <c r="BG299" s="157">
        <f>IF(N299="zákl. přenesená",J299,0)</f>
        <v>0</v>
      </c>
      <c r="BH299" s="157">
        <f>IF(N299="sníž. přenesená",J299,0)</f>
        <v>0</v>
      </c>
      <c r="BI299" s="157">
        <f>IF(N299="nulová",J299,0)</f>
        <v>0</v>
      </c>
      <c r="BJ299" s="17" t="s">
        <v>8</v>
      </c>
      <c r="BK299" s="157">
        <f>ROUND(I299*H299,0)</f>
        <v>0</v>
      </c>
      <c r="BL299" s="17" t="s">
        <v>162</v>
      </c>
      <c r="BM299" s="156" t="s">
        <v>801</v>
      </c>
    </row>
    <row r="300" spans="1:65" s="13" customFormat="1" ht="11.25" x14ac:dyDescent="0.2">
      <c r="B300" s="158"/>
      <c r="D300" s="159" t="s">
        <v>164</v>
      </c>
      <c r="E300" s="160" t="s">
        <v>1</v>
      </c>
      <c r="F300" s="161" t="s">
        <v>917</v>
      </c>
      <c r="H300" s="162">
        <v>1</v>
      </c>
      <c r="I300" s="163"/>
      <c r="L300" s="158"/>
      <c r="M300" s="164"/>
      <c r="N300" s="165"/>
      <c r="O300" s="165"/>
      <c r="P300" s="165"/>
      <c r="Q300" s="165"/>
      <c r="R300" s="165"/>
      <c r="S300" s="165"/>
      <c r="T300" s="166"/>
      <c r="AT300" s="160" t="s">
        <v>164</v>
      </c>
      <c r="AU300" s="160" t="s">
        <v>86</v>
      </c>
      <c r="AV300" s="13" t="s">
        <v>86</v>
      </c>
      <c r="AW300" s="13" t="s">
        <v>33</v>
      </c>
      <c r="AX300" s="13" t="s">
        <v>8</v>
      </c>
      <c r="AY300" s="160" t="s">
        <v>154</v>
      </c>
    </row>
    <row r="301" spans="1:65" s="2" customFormat="1" ht="33" customHeight="1" x14ac:dyDescent="0.2">
      <c r="A301" s="32"/>
      <c r="B301" s="144"/>
      <c r="C301" s="145" t="s">
        <v>590</v>
      </c>
      <c r="D301" s="145" t="s">
        <v>157</v>
      </c>
      <c r="E301" s="146" t="s">
        <v>803</v>
      </c>
      <c r="F301" s="147" t="s">
        <v>804</v>
      </c>
      <c r="G301" s="148" t="s">
        <v>273</v>
      </c>
      <c r="H301" s="149">
        <v>1</v>
      </c>
      <c r="I301" s="150"/>
      <c r="J301" s="151">
        <f>ROUND(I301*H301,0)</f>
        <v>0</v>
      </c>
      <c r="K301" s="147" t="s">
        <v>161</v>
      </c>
      <c r="L301" s="33"/>
      <c r="M301" s="152" t="s">
        <v>1</v>
      </c>
      <c r="N301" s="153" t="s">
        <v>42</v>
      </c>
      <c r="O301" s="58"/>
      <c r="P301" s="154">
        <f>O301*H301</f>
        <v>0</v>
      </c>
      <c r="Q301" s="154">
        <v>6.552375E-3</v>
      </c>
      <c r="R301" s="154">
        <f>Q301*H301</f>
        <v>6.552375E-3</v>
      </c>
      <c r="S301" s="154">
        <v>0</v>
      </c>
      <c r="T301" s="155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56" t="s">
        <v>162</v>
      </c>
      <c r="AT301" s="156" t="s">
        <v>157</v>
      </c>
      <c r="AU301" s="156" t="s">
        <v>86</v>
      </c>
      <c r="AY301" s="17" t="s">
        <v>154</v>
      </c>
      <c r="BE301" s="157">
        <f>IF(N301="základní",J301,0)</f>
        <v>0</v>
      </c>
      <c r="BF301" s="157">
        <f>IF(N301="snížená",J301,0)</f>
        <v>0</v>
      </c>
      <c r="BG301" s="157">
        <f>IF(N301="zákl. přenesená",J301,0)</f>
        <v>0</v>
      </c>
      <c r="BH301" s="157">
        <f>IF(N301="sníž. přenesená",J301,0)</f>
        <v>0</v>
      </c>
      <c r="BI301" s="157">
        <f>IF(N301="nulová",J301,0)</f>
        <v>0</v>
      </c>
      <c r="BJ301" s="17" t="s">
        <v>8</v>
      </c>
      <c r="BK301" s="157">
        <f>ROUND(I301*H301,0)</f>
        <v>0</v>
      </c>
      <c r="BL301" s="17" t="s">
        <v>162</v>
      </c>
      <c r="BM301" s="156" t="s">
        <v>805</v>
      </c>
    </row>
    <row r="302" spans="1:65" s="13" customFormat="1" ht="11.25" x14ac:dyDescent="0.2">
      <c r="B302" s="158"/>
      <c r="D302" s="159" t="s">
        <v>164</v>
      </c>
      <c r="E302" s="160" t="s">
        <v>1</v>
      </c>
      <c r="F302" s="161" t="s">
        <v>917</v>
      </c>
      <c r="H302" s="162">
        <v>1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164</v>
      </c>
      <c r="AU302" s="160" t="s">
        <v>86</v>
      </c>
      <c r="AV302" s="13" t="s">
        <v>86</v>
      </c>
      <c r="AW302" s="13" t="s">
        <v>33</v>
      </c>
      <c r="AX302" s="13" t="s">
        <v>8</v>
      </c>
      <c r="AY302" s="160" t="s">
        <v>154</v>
      </c>
    </row>
    <row r="303" spans="1:65" s="2" customFormat="1" ht="24.2" customHeight="1" x14ac:dyDescent="0.2">
      <c r="A303" s="32"/>
      <c r="B303" s="144"/>
      <c r="C303" s="145" t="s">
        <v>252</v>
      </c>
      <c r="D303" s="145" t="s">
        <v>157</v>
      </c>
      <c r="E303" s="146" t="s">
        <v>807</v>
      </c>
      <c r="F303" s="147" t="s">
        <v>808</v>
      </c>
      <c r="G303" s="148" t="s">
        <v>273</v>
      </c>
      <c r="H303" s="149">
        <v>1</v>
      </c>
      <c r="I303" s="150"/>
      <c r="J303" s="151">
        <f>ROUND(I303*H303,0)</f>
        <v>0</v>
      </c>
      <c r="K303" s="147" t="s">
        <v>161</v>
      </c>
      <c r="L303" s="33"/>
      <c r="M303" s="152" t="s">
        <v>1</v>
      </c>
      <c r="N303" s="153" t="s">
        <v>42</v>
      </c>
      <c r="O303" s="58"/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56" t="s">
        <v>162</v>
      </c>
      <c r="AT303" s="156" t="s">
        <v>157</v>
      </c>
      <c r="AU303" s="156" t="s">
        <v>86</v>
      </c>
      <c r="AY303" s="17" t="s">
        <v>154</v>
      </c>
      <c r="BE303" s="157">
        <f>IF(N303="základní",J303,0)</f>
        <v>0</v>
      </c>
      <c r="BF303" s="157">
        <f>IF(N303="snížená",J303,0)</f>
        <v>0</v>
      </c>
      <c r="BG303" s="157">
        <f>IF(N303="zákl. přenesená",J303,0)</f>
        <v>0</v>
      </c>
      <c r="BH303" s="157">
        <f>IF(N303="sníž. přenesená",J303,0)</f>
        <v>0</v>
      </c>
      <c r="BI303" s="157">
        <f>IF(N303="nulová",J303,0)</f>
        <v>0</v>
      </c>
      <c r="BJ303" s="17" t="s">
        <v>8</v>
      </c>
      <c r="BK303" s="157">
        <f>ROUND(I303*H303,0)</f>
        <v>0</v>
      </c>
      <c r="BL303" s="17" t="s">
        <v>162</v>
      </c>
      <c r="BM303" s="156" t="s">
        <v>809</v>
      </c>
    </row>
    <row r="304" spans="1:65" s="2" customFormat="1" ht="33" customHeight="1" x14ac:dyDescent="0.2">
      <c r="A304" s="32"/>
      <c r="B304" s="144"/>
      <c r="C304" s="145" t="s">
        <v>600</v>
      </c>
      <c r="D304" s="145" t="s">
        <v>157</v>
      </c>
      <c r="E304" s="146" t="s">
        <v>811</v>
      </c>
      <c r="F304" s="147" t="s">
        <v>812</v>
      </c>
      <c r="G304" s="148" t="s">
        <v>273</v>
      </c>
      <c r="H304" s="149">
        <v>1</v>
      </c>
      <c r="I304" s="150"/>
      <c r="J304" s="151">
        <f>ROUND(I304*H304,0)</f>
        <v>0</v>
      </c>
      <c r="K304" s="147" t="s">
        <v>161</v>
      </c>
      <c r="L304" s="33"/>
      <c r="M304" s="152" t="s">
        <v>1</v>
      </c>
      <c r="N304" s="153" t="s">
        <v>42</v>
      </c>
      <c r="O304" s="58"/>
      <c r="P304" s="154">
        <f>O304*H304</f>
        <v>0</v>
      </c>
      <c r="Q304" s="154">
        <v>3.8379999999999997E-2</v>
      </c>
      <c r="R304" s="154">
        <f>Q304*H304</f>
        <v>3.8379999999999997E-2</v>
      </c>
      <c r="S304" s="154">
        <v>0</v>
      </c>
      <c r="T304" s="155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56" t="s">
        <v>162</v>
      </c>
      <c r="AT304" s="156" t="s">
        <v>157</v>
      </c>
      <c r="AU304" s="156" t="s">
        <v>86</v>
      </c>
      <c r="AY304" s="17" t="s">
        <v>154</v>
      </c>
      <c r="BE304" s="157">
        <f>IF(N304="základní",J304,0)</f>
        <v>0</v>
      </c>
      <c r="BF304" s="157">
        <f>IF(N304="snížená",J304,0)</f>
        <v>0</v>
      </c>
      <c r="BG304" s="157">
        <f>IF(N304="zákl. přenesená",J304,0)</f>
        <v>0</v>
      </c>
      <c r="BH304" s="157">
        <f>IF(N304="sníž. přenesená",J304,0)</f>
        <v>0</v>
      </c>
      <c r="BI304" s="157">
        <f>IF(N304="nulová",J304,0)</f>
        <v>0</v>
      </c>
      <c r="BJ304" s="17" t="s">
        <v>8</v>
      </c>
      <c r="BK304" s="157">
        <f>ROUND(I304*H304,0)</f>
        <v>0</v>
      </c>
      <c r="BL304" s="17" t="s">
        <v>162</v>
      </c>
      <c r="BM304" s="156" t="s">
        <v>813</v>
      </c>
    </row>
    <row r="305" spans="1:65" s="13" customFormat="1" ht="11.25" x14ac:dyDescent="0.2">
      <c r="B305" s="158"/>
      <c r="D305" s="159" t="s">
        <v>164</v>
      </c>
      <c r="E305" s="160" t="s">
        <v>1</v>
      </c>
      <c r="F305" s="161" t="s">
        <v>917</v>
      </c>
      <c r="H305" s="162">
        <v>1</v>
      </c>
      <c r="I305" s="163"/>
      <c r="L305" s="158"/>
      <c r="M305" s="164"/>
      <c r="N305" s="165"/>
      <c r="O305" s="165"/>
      <c r="P305" s="165"/>
      <c r="Q305" s="165"/>
      <c r="R305" s="165"/>
      <c r="S305" s="165"/>
      <c r="T305" s="166"/>
      <c r="AT305" s="160" t="s">
        <v>164</v>
      </c>
      <c r="AU305" s="160" t="s">
        <v>86</v>
      </c>
      <c r="AV305" s="13" t="s">
        <v>86</v>
      </c>
      <c r="AW305" s="13" t="s">
        <v>33</v>
      </c>
      <c r="AX305" s="13" t="s">
        <v>8</v>
      </c>
      <c r="AY305" s="160" t="s">
        <v>154</v>
      </c>
    </row>
    <row r="306" spans="1:65" s="12" customFormat="1" ht="22.9" customHeight="1" x14ac:dyDescent="0.2">
      <c r="B306" s="131"/>
      <c r="D306" s="132" t="s">
        <v>76</v>
      </c>
      <c r="E306" s="142" t="s">
        <v>156</v>
      </c>
      <c r="F306" s="142" t="s">
        <v>245</v>
      </c>
      <c r="I306" s="134"/>
      <c r="J306" s="143">
        <f>BK306</f>
        <v>0</v>
      </c>
      <c r="L306" s="131"/>
      <c r="M306" s="136"/>
      <c r="N306" s="137"/>
      <c r="O306" s="137"/>
      <c r="P306" s="138">
        <f>SUM(P307:P321)</f>
        <v>0</v>
      </c>
      <c r="Q306" s="137"/>
      <c r="R306" s="138">
        <f>SUM(R307:R321)</f>
        <v>15.795781999999999</v>
      </c>
      <c r="S306" s="137"/>
      <c r="T306" s="139">
        <f>SUM(T307:T321)</f>
        <v>0</v>
      </c>
      <c r="AR306" s="132" t="s">
        <v>8</v>
      </c>
      <c r="AT306" s="140" t="s">
        <v>76</v>
      </c>
      <c r="AU306" s="140" t="s">
        <v>8</v>
      </c>
      <c r="AY306" s="132" t="s">
        <v>154</v>
      </c>
      <c r="BK306" s="141">
        <f>SUM(BK307:BK321)</f>
        <v>0</v>
      </c>
    </row>
    <row r="307" spans="1:65" s="2" customFormat="1" ht="33" customHeight="1" x14ac:dyDescent="0.2">
      <c r="A307" s="32"/>
      <c r="B307" s="144"/>
      <c r="C307" s="145" t="s">
        <v>610</v>
      </c>
      <c r="D307" s="145" t="s">
        <v>157</v>
      </c>
      <c r="E307" s="146" t="s">
        <v>566</v>
      </c>
      <c r="F307" s="147" t="s">
        <v>567</v>
      </c>
      <c r="G307" s="148" t="s">
        <v>337</v>
      </c>
      <c r="H307" s="149">
        <v>52</v>
      </c>
      <c r="I307" s="150"/>
      <c r="J307" s="151">
        <f>ROUND(I307*H307,0)</f>
        <v>0</v>
      </c>
      <c r="K307" s="147" t="s">
        <v>161</v>
      </c>
      <c r="L307" s="33"/>
      <c r="M307" s="152" t="s">
        <v>1</v>
      </c>
      <c r="N307" s="153" t="s">
        <v>42</v>
      </c>
      <c r="O307" s="58"/>
      <c r="P307" s="154">
        <f>O307*H307</f>
        <v>0</v>
      </c>
      <c r="Q307" s="154">
        <v>0.16370599999999999</v>
      </c>
      <c r="R307" s="154">
        <f>Q307*H307</f>
        <v>8.5127119999999987</v>
      </c>
      <c r="S307" s="154">
        <v>0</v>
      </c>
      <c r="T307" s="155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56" t="s">
        <v>162</v>
      </c>
      <c r="AT307" s="156" t="s">
        <v>157</v>
      </c>
      <c r="AU307" s="156" t="s">
        <v>86</v>
      </c>
      <c r="AY307" s="17" t="s">
        <v>154</v>
      </c>
      <c r="BE307" s="157">
        <f>IF(N307="základní",J307,0)</f>
        <v>0</v>
      </c>
      <c r="BF307" s="157">
        <f>IF(N307="snížená",J307,0)</f>
        <v>0</v>
      </c>
      <c r="BG307" s="157">
        <f>IF(N307="zákl. přenesená",J307,0)</f>
        <v>0</v>
      </c>
      <c r="BH307" s="157">
        <f>IF(N307="sníž. přenesená",J307,0)</f>
        <v>0</v>
      </c>
      <c r="BI307" s="157">
        <f>IF(N307="nulová",J307,0)</f>
        <v>0</v>
      </c>
      <c r="BJ307" s="17" t="s">
        <v>8</v>
      </c>
      <c r="BK307" s="157">
        <f>ROUND(I307*H307,0)</f>
        <v>0</v>
      </c>
      <c r="BL307" s="17" t="s">
        <v>162</v>
      </c>
      <c r="BM307" s="156" t="s">
        <v>568</v>
      </c>
    </row>
    <row r="308" spans="1:65" s="13" customFormat="1" ht="11.25" x14ac:dyDescent="0.2">
      <c r="B308" s="158"/>
      <c r="D308" s="159" t="s">
        <v>164</v>
      </c>
      <c r="E308" s="160" t="s">
        <v>1</v>
      </c>
      <c r="F308" s="161" t="s">
        <v>918</v>
      </c>
      <c r="H308" s="162">
        <v>52</v>
      </c>
      <c r="I308" s="163"/>
      <c r="L308" s="158"/>
      <c r="M308" s="164"/>
      <c r="N308" s="165"/>
      <c r="O308" s="165"/>
      <c r="P308" s="165"/>
      <c r="Q308" s="165"/>
      <c r="R308" s="165"/>
      <c r="S308" s="165"/>
      <c r="T308" s="166"/>
      <c r="AT308" s="160" t="s">
        <v>164</v>
      </c>
      <c r="AU308" s="160" t="s">
        <v>86</v>
      </c>
      <c r="AV308" s="13" t="s">
        <v>86</v>
      </c>
      <c r="AW308" s="13" t="s">
        <v>33</v>
      </c>
      <c r="AX308" s="13" t="s">
        <v>8</v>
      </c>
      <c r="AY308" s="160" t="s">
        <v>154</v>
      </c>
    </row>
    <row r="309" spans="1:65" s="2" customFormat="1" ht="24.2" customHeight="1" x14ac:dyDescent="0.2">
      <c r="A309" s="32"/>
      <c r="B309" s="144"/>
      <c r="C309" s="175" t="s">
        <v>614</v>
      </c>
      <c r="D309" s="175" t="s">
        <v>204</v>
      </c>
      <c r="E309" s="176" t="s">
        <v>571</v>
      </c>
      <c r="F309" s="177" t="s">
        <v>572</v>
      </c>
      <c r="G309" s="178" t="s">
        <v>337</v>
      </c>
      <c r="H309" s="179">
        <v>52</v>
      </c>
      <c r="I309" s="180"/>
      <c r="J309" s="181">
        <f>ROUND(I309*H309,0)</f>
        <v>0</v>
      </c>
      <c r="K309" s="177" t="s">
        <v>161</v>
      </c>
      <c r="L309" s="182"/>
      <c r="M309" s="183" t="s">
        <v>1</v>
      </c>
      <c r="N309" s="184" t="s">
        <v>42</v>
      </c>
      <c r="O309" s="58"/>
      <c r="P309" s="154">
        <f>O309*H309</f>
        <v>0</v>
      </c>
      <c r="Q309" s="154">
        <v>0.11394</v>
      </c>
      <c r="R309" s="154">
        <f>Q309*H309</f>
        <v>5.9248799999999999</v>
      </c>
      <c r="S309" s="154">
        <v>0</v>
      </c>
      <c r="T309" s="155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56" t="s">
        <v>208</v>
      </c>
      <c r="AT309" s="156" t="s">
        <v>204</v>
      </c>
      <c r="AU309" s="156" t="s">
        <v>86</v>
      </c>
      <c r="AY309" s="17" t="s">
        <v>154</v>
      </c>
      <c r="BE309" s="157">
        <f>IF(N309="základní",J309,0)</f>
        <v>0</v>
      </c>
      <c r="BF309" s="157">
        <f>IF(N309="snížená",J309,0)</f>
        <v>0</v>
      </c>
      <c r="BG309" s="157">
        <f>IF(N309="zákl. přenesená",J309,0)</f>
        <v>0</v>
      </c>
      <c r="BH309" s="157">
        <f>IF(N309="sníž. přenesená",J309,0)</f>
        <v>0</v>
      </c>
      <c r="BI309" s="157">
        <f>IF(N309="nulová",J309,0)</f>
        <v>0</v>
      </c>
      <c r="BJ309" s="17" t="s">
        <v>8</v>
      </c>
      <c r="BK309" s="157">
        <f>ROUND(I309*H309,0)</f>
        <v>0</v>
      </c>
      <c r="BL309" s="17" t="s">
        <v>162</v>
      </c>
      <c r="BM309" s="156" t="s">
        <v>573</v>
      </c>
    </row>
    <row r="310" spans="1:65" s="2" customFormat="1" ht="21.75" customHeight="1" x14ac:dyDescent="0.2">
      <c r="A310" s="32"/>
      <c r="B310" s="144"/>
      <c r="C310" s="145" t="s">
        <v>661</v>
      </c>
      <c r="D310" s="145" t="s">
        <v>157</v>
      </c>
      <c r="E310" s="146" t="s">
        <v>575</v>
      </c>
      <c r="F310" s="147" t="s">
        <v>576</v>
      </c>
      <c r="G310" s="148" t="s">
        <v>273</v>
      </c>
      <c r="H310" s="149">
        <v>19</v>
      </c>
      <c r="I310" s="150"/>
      <c r="J310" s="151">
        <f>ROUND(I310*H310,0)</f>
        <v>0</v>
      </c>
      <c r="K310" s="147" t="s">
        <v>161</v>
      </c>
      <c r="L310" s="33"/>
      <c r="M310" s="152" t="s">
        <v>1</v>
      </c>
      <c r="N310" s="153" t="s">
        <v>42</v>
      </c>
      <c r="O310" s="58"/>
      <c r="P310" s="154">
        <f>O310*H310</f>
        <v>0</v>
      </c>
      <c r="Q310" s="154">
        <v>1.4999999999999999E-4</v>
      </c>
      <c r="R310" s="154">
        <f>Q310*H310</f>
        <v>2.8499999999999997E-3</v>
      </c>
      <c r="S310" s="154">
        <v>0</v>
      </c>
      <c r="T310" s="155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6" t="s">
        <v>162</v>
      </c>
      <c r="AT310" s="156" t="s">
        <v>157</v>
      </c>
      <c r="AU310" s="156" t="s">
        <v>86</v>
      </c>
      <c r="AY310" s="17" t="s">
        <v>154</v>
      </c>
      <c r="BE310" s="157">
        <f>IF(N310="základní",J310,0)</f>
        <v>0</v>
      </c>
      <c r="BF310" s="157">
        <f>IF(N310="snížená",J310,0)</f>
        <v>0</v>
      </c>
      <c r="BG310" s="157">
        <f>IF(N310="zákl. přenesená",J310,0)</f>
        <v>0</v>
      </c>
      <c r="BH310" s="157">
        <f>IF(N310="sníž. přenesená",J310,0)</f>
        <v>0</v>
      </c>
      <c r="BI310" s="157">
        <f>IF(N310="nulová",J310,0)</f>
        <v>0</v>
      </c>
      <c r="BJ310" s="17" t="s">
        <v>8</v>
      </c>
      <c r="BK310" s="157">
        <f>ROUND(I310*H310,0)</f>
        <v>0</v>
      </c>
      <c r="BL310" s="17" t="s">
        <v>162</v>
      </c>
      <c r="BM310" s="156" t="s">
        <v>577</v>
      </c>
    </row>
    <row r="311" spans="1:65" s="13" customFormat="1" ht="11.25" x14ac:dyDescent="0.2">
      <c r="B311" s="158"/>
      <c r="D311" s="159" t="s">
        <v>164</v>
      </c>
      <c r="E311" s="160" t="s">
        <v>1</v>
      </c>
      <c r="F311" s="161" t="s">
        <v>919</v>
      </c>
      <c r="H311" s="162">
        <v>19</v>
      </c>
      <c r="I311" s="163"/>
      <c r="L311" s="158"/>
      <c r="M311" s="164"/>
      <c r="N311" s="165"/>
      <c r="O311" s="165"/>
      <c r="P311" s="165"/>
      <c r="Q311" s="165"/>
      <c r="R311" s="165"/>
      <c r="S311" s="165"/>
      <c r="T311" s="166"/>
      <c r="AT311" s="160" t="s">
        <v>164</v>
      </c>
      <c r="AU311" s="160" t="s">
        <v>86</v>
      </c>
      <c r="AV311" s="13" t="s">
        <v>86</v>
      </c>
      <c r="AW311" s="13" t="s">
        <v>33</v>
      </c>
      <c r="AX311" s="13" t="s">
        <v>8</v>
      </c>
      <c r="AY311" s="160" t="s">
        <v>154</v>
      </c>
    </row>
    <row r="312" spans="1:65" s="2" customFormat="1" ht="24.2" customHeight="1" x14ac:dyDescent="0.2">
      <c r="A312" s="32"/>
      <c r="B312" s="144"/>
      <c r="C312" s="175" t="s">
        <v>662</v>
      </c>
      <c r="D312" s="175" t="s">
        <v>204</v>
      </c>
      <c r="E312" s="176" t="s">
        <v>580</v>
      </c>
      <c r="F312" s="177" t="s">
        <v>581</v>
      </c>
      <c r="G312" s="178" t="s">
        <v>192</v>
      </c>
      <c r="H312" s="179">
        <v>4.7E-2</v>
      </c>
      <c r="I312" s="180"/>
      <c r="J312" s="181">
        <f>ROUND(I312*H312,0)</f>
        <v>0</v>
      </c>
      <c r="K312" s="177" t="s">
        <v>161</v>
      </c>
      <c r="L312" s="182"/>
      <c r="M312" s="183" t="s">
        <v>1</v>
      </c>
      <c r="N312" s="184" t="s">
        <v>42</v>
      </c>
      <c r="O312" s="58"/>
      <c r="P312" s="154">
        <f>O312*H312</f>
        <v>0</v>
      </c>
      <c r="Q312" s="154">
        <v>1</v>
      </c>
      <c r="R312" s="154">
        <f>Q312*H312</f>
        <v>4.7E-2</v>
      </c>
      <c r="S312" s="154">
        <v>0</v>
      </c>
      <c r="T312" s="155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6" t="s">
        <v>208</v>
      </c>
      <c r="AT312" s="156" t="s">
        <v>204</v>
      </c>
      <c r="AU312" s="156" t="s">
        <v>86</v>
      </c>
      <c r="AY312" s="17" t="s">
        <v>154</v>
      </c>
      <c r="BE312" s="157">
        <f>IF(N312="základní",J312,0)</f>
        <v>0</v>
      </c>
      <c r="BF312" s="157">
        <f>IF(N312="snížená",J312,0)</f>
        <v>0</v>
      </c>
      <c r="BG312" s="157">
        <f>IF(N312="zákl. přenesená",J312,0)</f>
        <v>0</v>
      </c>
      <c r="BH312" s="157">
        <f>IF(N312="sníž. přenesená",J312,0)</f>
        <v>0</v>
      </c>
      <c r="BI312" s="157">
        <f>IF(N312="nulová",J312,0)</f>
        <v>0</v>
      </c>
      <c r="BJ312" s="17" t="s">
        <v>8</v>
      </c>
      <c r="BK312" s="157">
        <f>ROUND(I312*H312,0)</f>
        <v>0</v>
      </c>
      <c r="BL312" s="17" t="s">
        <v>162</v>
      </c>
      <c r="BM312" s="156" t="s">
        <v>582</v>
      </c>
    </row>
    <row r="313" spans="1:65" s="13" customFormat="1" ht="11.25" x14ac:dyDescent="0.2">
      <c r="B313" s="158"/>
      <c r="D313" s="159" t="s">
        <v>164</v>
      </c>
      <c r="E313" s="160" t="s">
        <v>1</v>
      </c>
      <c r="F313" s="161" t="s">
        <v>920</v>
      </c>
      <c r="H313" s="162">
        <v>4.7E-2</v>
      </c>
      <c r="I313" s="163"/>
      <c r="L313" s="158"/>
      <c r="M313" s="164"/>
      <c r="N313" s="165"/>
      <c r="O313" s="165"/>
      <c r="P313" s="165"/>
      <c r="Q313" s="165"/>
      <c r="R313" s="165"/>
      <c r="S313" s="165"/>
      <c r="T313" s="166"/>
      <c r="AT313" s="160" t="s">
        <v>164</v>
      </c>
      <c r="AU313" s="160" t="s">
        <v>86</v>
      </c>
      <c r="AV313" s="13" t="s">
        <v>86</v>
      </c>
      <c r="AW313" s="13" t="s">
        <v>33</v>
      </c>
      <c r="AX313" s="13" t="s">
        <v>8</v>
      </c>
      <c r="AY313" s="160" t="s">
        <v>154</v>
      </c>
    </row>
    <row r="314" spans="1:65" s="2" customFormat="1" ht="21.75" customHeight="1" x14ac:dyDescent="0.2">
      <c r="A314" s="32"/>
      <c r="B314" s="144"/>
      <c r="C314" s="145" t="s">
        <v>781</v>
      </c>
      <c r="D314" s="145" t="s">
        <v>157</v>
      </c>
      <c r="E314" s="146" t="s">
        <v>585</v>
      </c>
      <c r="F314" s="147" t="s">
        <v>586</v>
      </c>
      <c r="G314" s="148" t="s">
        <v>273</v>
      </c>
      <c r="H314" s="149">
        <v>19</v>
      </c>
      <c r="I314" s="150"/>
      <c r="J314" s="151">
        <f>ROUND(I314*H314,0)</f>
        <v>0</v>
      </c>
      <c r="K314" s="147" t="s">
        <v>161</v>
      </c>
      <c r="L314" s="33"/>
      <c r="M314" s="152" t="s">
        <v>1</v>
      </c>
      <c r="N314" s="153" t="s">
        <v>42</v>
      </c>
      <c r="O314" s="58"/>
      <c r="P314" s="154">
        <f>O314*H314</f>
        <v>0</v>
      </c>
      <c r="Q314" s="154">
        <v>6.8000000000000005E-4</v>
      </c>
      <c r="R314" s="154">
        <f>Q314*H314</f>
        <v>1.2920000000000001E-2</v>
      </c>
      <c r="S314" s="154">
        <v>0</v>
      </c>
      <c r="T314" s="155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6" t="s">
        <v>162</v>
      </c>
      <c r="AT314" s="156" t="s">
        <v>157</v>
      </c>
      <c r="AU314" s="156" t="s">
        <v>86</v>
      </c>
      <c r="AY314" s="17" t="s">
        <v>154</v>
      </c>
      <c r="BE314" s="157">
        <f>IF(N314="základní",J314,0)</f>
        <v>0</v>
      </c>
      <c r="BF314" s="157">
        <f>IF(N314="snížená",J314,0)</f>
        <v>0</v>
      </c>
      <c r="BG314" s="157">
        <f>IF(N314="zákl. přenesená",J314,0)</f>
        <v>0</v>
      </c>
      <c r="BH314" s="157">
        <f>IF(N314="sníž. přenesená",J314,0)</f>
        <v>0</v>
      </c>
      <c r="BI314" s="157">
        <f>IF(N314="nulová",J314,0)</f>
        <v>0</v>
      </c>
      <c r="BJ314" s="17" t="s">
        <v>8</v>
      </c>
      <c r="BK314" s="157">
        <f>ROUND(I314*H314,0)</f>
        <v>0</v>
      </c>
      <c r="BL314" s="17" t="s">
        <v>162</v>
      </c>
      <c r="BM314" s="156" t="s">
        <v>587</v>
      </c>
    </row>
    <row r="315" spans="1:65" s="13" customFormat="1" ht="11.25" x14ac:dyDescent="0.2">
      <c r="B315" s="158"/>
      <c r="D315" s="159" t="s">
        <v>164</v>
      </c>
      <c r="E315" s="160" t="s">
        <v>1</v>
      </c>
      <c r="F315" s="161" t="s">
        <v>877</v>
      </c>
      <c r="H315" s="162">
        <v>21</v>
      </c>
      <c r="I315" s="163"/>
      <c r="L315" s="158"/>
      <c r="M315" s="164"/>
      <c r="N315" s="165"/>
      <c r="O315" s="165"/>
      <c r="P315" s="165"/>
      <c r="Q315" s="165"/>
      <c r="R315" s="165"/>
      <c r="S315" s="165"/>
      <c r="T315" s="166"/>
      <c r="AT315" s="160" t="s">
        <v>164</v>
      </c>
      <c r="AU315" s="160" t="s">
        <v>86</v>
      </c>
      <c r="AV315" s="13" t="s">
        <v>86</v>
      </c>
      <c r="AW315" s="13" t="s">
        <v>33</v>
      </c>
      <c r="AX315" s="13" t="s">
        <v>77</v>
      </c>
      <c r="AY315" s="160" t="s">
        <v>154</v>
      </c>
    </row>
    <row r="316" spans="1:65" s="14" customFormat="1" ht="11.25" x14ac:dyDescent="0.2">
      <c r="B316" s="167"/>
      <c r="D316" s="159" t="s">
        <v>164</v>
      </c>
      <c r="E316" s="168" t="s">
        <v>1</v>
      </c>
      <c r="F316" s="169" t="s">
        <v>404</v>
      </c>
      <c r="H316" s="170">
        <v>21</v>
      </c>
      <c r="I316" s="171"/>
      <c r="L316" s="167"/>
      <c r="M316" s="172"/>
      <c r="N316" s="173"/>
      <c r="O316" s="173"/>
      <c r="P316" s="173"/>
      <c r="Q316" s="173"/>
      <c r="R316" s="173"/>
      <c r="S316" s="173"/>
      <c r="T316" s="174"/>
      <c r="AT316" s="168" t="s">
        <v>164</v>
      </c>
      <c r="AU316" s="168" t="s">
        <v>86</v>
      </c>
      <c r="AV316" s="14" t="s">
        <v>167</v>
      </c>
      <c r="AW316" s="14" t="s">
        <v>33</v>
      </c>
      <c r="AX316" s="14" t="s">
        <v>77</v>
      </c>
      <c r="AY316" s="168" t="s">
        <v>154</v>
      </c>
    </row>
    <row r="317" spans="1:65" s="13" customFormat="1" ht="22.5" x14ac:dyDescent="0.2">
      <c r="B317" s="158"/>
      <c r="D317" s="159" t="s">
        <v>164</v>
      </c>
      <c r="E317" s="160" t="s">
        <v>1</v>
      </c>
      <c r="F317" s="161" t="s">
        <v>921</v>
      </c>
      <c r="H317" s="162">
        <v>19</v>
      </c>
      <c r="I317" s="163"/>
      <c r="L317" s="158"/>
      <c r="M317" s="164"/>
      <c r="N317" s="165"/>
      <c r="O317" s="165"/>
      <c r="P317" s="165"/>
      <c r="Q317" s="165"/>
      <c r="R317" s="165"/>
      <c r="S317" s="165"/>
      <c r="T317" s="166"/>
      <c r="AT317" s="160" t="s">
        <v>164</v>
      </c>
      <c r="AU317" s="160" t="s">
        <v>86</v>
      </c>
      <c r="AV317" s="13" t="s">
        <v>86</v>
      </c>
      <c r="AW317" s="13" t="s">
        <v>33</v>
      </c>
      <c r="AX317" s="13" t="s">
        <v>77</v>
      </c>
      <c r="AY317" s="160" t="s">
        <v>154</v>
      </c>
    </row>
    <row r="318" spans="1:65" s="14" customFormat="1" ht="22.5" x14ac:dyDescent="0.2">
      <c r="B318" s="167"/>
      <c r="D318" s="159" t="s">
        <v>164</v>
      </c>
      <c r="E318" s="168" t="s">
        <v>1</v>
      </c>
      <c r="F318" s="169" t="s">
        <v>589</v>
      </c>
      <c r="H318" s="170">
        <v>19</v>
      </c>
      <c r="I318" s="171"/>
      <c r="L318" s="167"/>
      <c r="M318" s="172"/>
      <c r="N318" s="173"/>
      <c r="O318" s="173"/>
      <c r="P318" s="173"/>
      <c r="Q318" s="173"/>
      <c r="R318" s="173"/>
      <c r="S318" s="173"/>
      <c r="T318" s="174"/>
      <c r="AT318" s="168" t="s">
        <v>164</v>
      </c>
      <c r="AU318" s="168" t="s">
        <v>86</v>
      </c>
      <c r="AV318" s="14" t="s">
        <v>167</v>
      </c>
      <c r="AW318" s="14" t="s">
        <v>33</v>
      </c>
      <c r="AX318" s="14" t="s">
        <v>8</v>
      </c>
      <c r="AY318" s="168" t="s">
        <v>154</v>
      </c>
    </row>
    <row r="319" spans="1:65" s="2" customFormat="1" ht="24.2" customHeight="1" x14ac:dyDescent="0.2">
      <c r="A319" s="32"/>
      <c r="B319" s="144"/>
      <c r="C319" s="175" t="s">
        <v>786</v>
      </c>
      <c r="D319" s="175" t="s">
        <v>204</v>
      </c>
      <c r="E319" s="176" t="s">
        <v>591</v>
      </c>
      <c r="F319" s="177" t="s">
        <v>592</v>
      </c>
      <c r="G319" s="178" t="s">
        <v>337</v>
      </c>
      <c r="H319" s="179">
        <v>66.5</v>
      </c>
      <c r="I319" s="180"/>
      <c r="J319" s="181">
        <f>ROUND(I319*H319,0)</f>
        <v>0</v>
      </c>
      <c r="K319" s="177" t="s">
        <v>161</v>
      </c>
      <c r="L319" s="182"/>
      <c r="M319" s="183" t="s">
        <v>1</v>
      </c>
      <c r="N319" s="184" t="s">
        <v>42</v>
      </c>
      <c r="O319" s="58"/>
      <c r="P319" s="154">
        <f>O319*H319</f>
        <v>0</v>
      </c>
      <c r="Q319" s="154">
        <v>1.9480000000000001E-2</v>
      </c>
      <c r="R319" s="154">
        <f>Q319*H319</f>
        <v>1.29542</v>
      </c>
      <c r="S319" s="154">
        <v>0</v>
      </c>
      <c r="T319" s="155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56" t="s">
        <v>208</v>
      </c>
      <c r="AT319" s="156" t="s">
        <v>204</v>
      </c>
      <c r="AU319" s="156" t="s">
        <v>86</v>
      </c>
      <c r="AY319" s="17" t="s">
        <v>154</v>
      </c>
      <c r="BE319" s="157">
        <f>IF(N319="základní",J319,0)</f>
        <v>0</v>
      </c>
      <c r="BF319" s="157">
        <f>IF(N319="snížená",J319,0)</f>
        <v>0</v>
      </c>
      <c r="BG319" s="157">
        <f>IF(N319="zákl. přenesená",J319,0)</f>
        <v>0</v>
      </c>
      <c r="BH319" s="157">
        <f>IF(N319="sníž. přenesená",J319,0)</f>
        <v>0</v>
      </c>
      <c r="BI319" s="157">
        <f>IF(N319="nulová",J319,0)</f>
        <v>0</v>
      </c>
      <c r="BJ319" s="17" t="s">
        <v>8</v>
      </c>
      <c r="BK319" s="157">
        <f>ROUND(I319*H319,0)</f>
        <v>0</v>
      </c>
      <c r="BL319" s="17" t="s">
        <v>162</v>
      </c>
      <c r="BM319" s="156" t="s">
        <v>593</v>
      </c>
    </row>
    <row r="320" spans="1:65" s="13" customFormat="1" ht="11.25" x14ac:dyDescent="0.2">
      <c r="B320" s="158"/>
      <c r="D320" s="159" t="s">
        <v>164</v>
      </c>
      <c r="E320" s="160" t="s">
        <v>1</v>
      </c>
      <c r="F320" s="161" t="s">
        <v>922</v>
      </c>
      <c r="H320" s="162">
        <v>66.5</v>
      </c>
      <c r="I320" s="163"/>
      <c r="L320" s="158"/>
      <c r="M320" s="164"/>
      <c r="N320" s="165"/>
      <c r="O320" s="165"/>
      <c r="P320" s="165"/>
      <c r="Q320" s="165"/>
      <c r="R320" s="165"/>
      <c r="S320" s="165"/>
      <c r="T320" s="166"/>
      <c r="AT320" s="160" t="s">
        <v>164</v>
      </c>
      <c r="AU320" s="160" t="s">
        <v>86</v>
      </c>
      <c r="AV320" s="13" t="s">
        <v>86</v>
      </c>
      <c r="AW320" s="13" t="s">
        <v>33</v>
      </c>
      <c r="AX320" s="13" t="s">
        <v>77</v>
      </c>
      <c r="AY320" s="160" t="s">
        <v>154</v>
      </c>
    </row>
    <row r="321" spans="1:65" s="14" customFormat="1" ht="11.25" x14ac:dyDescent="0.2">
      <c r="B321" s="167"/>
      <c r="D321" s="159" t="s">
        <v>164</v>
      </c>
      <c r="E321" s="168" t="s">
        <v>1</v>
      </c>
      <c r="F321" s="169" t="s">
        <v>595</v>
      </c>
      <c r="H321" s="170">
        <v>66.5</v>
      </c>
      <c r="I321" s="171"/>
      <c r="L321" s="167"/>
      <c r="M321" s="172"/>
      <c r="N321" s="173"/>
      <c r="O321" s="173"/>
      <c r="P321" s="173"/>
      <c r="Q321" s="173"/>
      <c r="R321" s="173"/>
      <c r="S321" s="173"/>
      <c r="T321" s="174"/>
      <c r="AT321" s="168" t="s">
        <v>164</v>
      </c>
      <c r="AU321" s="168" t="s">
        <v>86</v>
      </c>
      <c r="AV321" s="14" t="s">
        <v>167</v>
      </c>
      <c r="AW321" s="14" t="s">
        <v>33</v>
      </c>
      <c r="AX321" s="14" t="s">
        <v>8</v>
      </c>
      <c r="AY321" s="168" t="s">
        <v>154</v>
      </c>
    </row>
    <row r="322" spans="1:65" s="12" customFormat="1" ht="22.9" customHeight="1" x14ac:dyDescent="0.2">
      <c r="B322" s="131"/>
      <c r="D322" s="132" t="s">
        <v>76</v>
      </c>
      <c r="E322" s="142" t="s">
        <v>250</v>
      </c>
      <c r="F322" s="142" t="s">
        <v>251</v>
      </c>
      <c r="I322" s="134"/>
      <c r="J322" s="143">
        <f>BK322</f>
        <v>0</v>
      </c>
      <c r="L322" s="131"/>
      <c r="M322" s="136"/>
      <c r="N322" s="137"/>
      <c r="O322" s="137"/>
      <c r="P322" s="138">
        <f>P323</f>
        <v>0</v>
      </c>
      <c r="Q322" s="137"/>
      <c r="R322" s="138">
        <f>R323</f>
        <v>0</v>
      </c>
      <c r="S322" s="137"/>
      <c r="T322" s="139">
        <f>T323</f>
        <v>0</v>
      </c>
      <c r="AR322" s="132" t="s">
        <v>8</v>
      </c>
      <c r="AT322" s="140" t="s">
        <v>76</v>
      </c>
      <c r="AU322" s="140" t="s">
        <v>8</v>
      </c>
      <c r="AY322" s="132" t="s">
        <v>154</v>
      </c>
      <c r="BK322" s="141">
        <f>BK323</f>
        <v>0</v>
      </c>
    </row>
    <row r="323" spans="1:65" s="2" customFormat="1" ht="33" customHeight="1" x14ac:dyDescent="0.2">
      <c r="A323" s="32"/>
      <c r="B323" s="144"/>
      <c r="C323" s="145" t="s">
        <v>790</v>
      </c>
      <c r="D323" s="145" t="s">
        <v>157</v>
      </c>
      <c r="E323" s="146" t="s">
        <v>253</v>
      </c>
      <c r="F323" s="147" t="s">
        <v>254</v>
      </c>
      <c r="G323" s="148" t="s">
        <v>192</v>
      </c>
      <c r="H323" s="149">
        <v>141.36199999999999</v>
      </c>
      <c r="I323" s="150"/>
      <c r="J323" s="151">
        <f>ROUND(I323*H323,0)</f>
        <v>0</v>
      </c>
      <c r="K323" s="147" t="s">
        <v>161</v>
      </c>
      <c r="L323" s="33"/>
      <c r="M323" s="152" t="s">
        <v>1</v>
      </c>
      <c r="N323" s="153" t="s">
        <v>42</v>
      </c>
      <c r="O323" s="58"/>
      <c r="P323" s="154">
        <f>O323*H323</f>
        <v>0</v>
      </c>
      <c r="Q323" s="154">
        <v>0</v>
      </c>
      <c r="R323" s="154">
        <f>Q323*H323</f>
        <v>0</v>
      </c>
      <c r="S323" s="154">
        <v>0</v>
      </c>
      <c r="T323" s="155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6" t="s">
        <v>162</v>
      </c>
      <c r="AT323" s="156" t="s">
        <v>157</v>
      </c>
      <c r="AU323" s="156" t="s">
        <v>86</v>
      </c>
      <c r="AY323" s="17" t="s">
        <v>154</v>
      </c>
      <c r="BE323" s="157">
        <f>IF(N323="základní",J323,0)</f>
        <v>0</v>
      </c>
      <c r="BF323" s="157">
        <f>IF(N323="snížená",J323,0)</f>
        <v>0</v>
      </c>
      <c r="BG323" s="157">
        <f>IF(N323="zákl. přenesená",J323,0)</f>
        <v>0</v>
      </c>
      <c r="BH323" s="157">
        <f>IF(N323="sníž. přenesená",J323,0)</f>
        <v>0</v>
      </c>
      <c r="BI323" s="157">
        <f>IF(N323="nulová",J323,0)</f>
        <v>0</v>
      </c>
      <c r="BJ323" s="17" t="s">
        <v>8</v>
      </c>
      <c r="BK323" s="157">
        <f>ROUND(I323*H323,0)</f>
        <v>0</v>
      </c>
      <c r="BL323" s="17" t="s">
        <v>162</v>
      </c>
      <c r="BM323" s="156" t="s">
        <v>255</v>
      </c>
    </row>
    <row r="324" spans="1:65" s="12" customFormat="1" ht="25.9" customHeight="1" x14ac:dyDescent="0.2">
      <c r="B324" s="131"/>
      <c r="D324" s="132" t="s">
        <v>76</v>
      </c>
      <c r="E324" s="133" t="s">
        <v>596</v>
      </c>
      <c r="F324" s="133" t="s">
        <v>597</v>
      </c>
      <c r="I324" s="134"/>
      <c r="J324" s="135">
        <f>BK324</f>
        <v>0</v>
      </c>
      <c r="L324" s="131"/>
      <c r="M324" s="136"/>
      <c r="N324" s="137"/>
      <c r="O324" s="137"/>
      <c r="P324" s="138">
        <f>P325</f>
        <v>0</v>
      </c>
      <c r="Q324" s="137"/>
      <c r="R324" s="138">
        <f>R325</f>
        <v>5.5241760000000004E-3</v>
      </c>
      <c r="S324" s="137"/>
      <c r="T324" s="139">
        <f>T325</f>
        <v>0</v>
      </c>
      <c r="AR324" s="132" t="s">
        <v>86</v>
      </c>
      <c r="AT324" s="140" t="s">
        <v>76</v>
      </c>
      <c r="AU324" s="140" t="s">
        <v>77</v>
      </c>
      <c r="AY324" s="132" t="s">
        <v>154</v>
      </c>
      <c r="BK324" s="141">
        <f>BK325</f>
        <v>0</v>
      </c>
    </row>
    <row r="325" spans="1:65" s="12" customFormat="1" ht="22.9" customHeight="1" x14ac:dyDescent="0.2">
      <c r="B325" s="131"/>
      <c r="D325" s="132" t="s">
        <v>76</v>
      </c>
      <c r="E325" s="142" t="s">
        <v>598</v>
      </c>
      <c r="F325" s="142" t="s">
        <v>599</v>
      </c>
      <c r="I325" s="134"/>
      <c r="J325" s="143">
        <f>BK325</f>
        <v>0</v>
      </c>
      <c r="L325" s="131"/>
      <c r="M325" s="136"/>
      <c r="N325" s="137"/>
      <c r="O325" s="137"/>
      <c r="P325" s="138">
        <f>SUM(P326:P329)</f>
        <v>0</v>
      </c>
      <c r="Q325" s="137"/>
      <c r="R325" s="138">
        <f>SUM(R326:R329)</f>
        <v>5.5241760000000004E-3</v>
      </c>
      <c r="S325" s="137"/>
      <c r="T325" s="139">
        <f>SUM(T326:T329)</f>
        <v>0</v>
      </c>
      <c r="AR325" s="132" t="s">
        <v>86</v>
      </c>
      <c r="AT325" s="140" t="s">
        <v>76</v>
      </c>
      <c r="AU325" s="140" t="s">
        <v>8</v>
      </c>
      <c r="AY325" s="132" t="s">
        <v>154</v>
      </c>
      <c r="BK325" s="141">
        <f>SUM(BK326:BK329)</f>
        <v>0</v>
      </c>
    </row>
    <row r="326" spans="1:65" s="2" customFormat="1" ht="24.2" customHeight="1" x14ac:dyDescent="0.2">
      <c r="A326" s="32"/>
      <c r="B326" s="144"/>
      <c r="C326" s="145" t="s">
        <v>794</v>
      </c>
      <c r="D326" s="145" t="s">
        <v>157</v>
      </c>
      <c r="E326" s="146" t="s">
        <v>606</v>
      </c>
      <c r="F326" s="147" t="s">
        <v>607</v>
      </c>
      <c r="G326" s="148" t="s">
        <v>337</v>
      </c>
      <c r="H326" s="149">
        <v>42</v>
      </c>
      <c r="I326" s="150"/>
      <c r="J326" s="151">
        <f>ROUND(I326*H326,0)</f>
        <v>0</v>
      </c>
      <c r="K326" s="147" t="s">
        <v>161</v>
      </c>
      <c r="L326" s="33"/>
      <c r="M326" s="152" t="s">
        <v>1</v>
      </c>
      <c r="N326" s="153" t="s">
        <v>42</v>
      </c>
      <c r="O326" s="58"/>
      <c r="P326" s="154">
        <f>O326*H326</f>
        <v>0</v>
      </c>
      <c r="Q326" s="154">
        <v>4.6628000000000001E-5</v>
      </c>
      <c r="R326" s="154">
        <f>Q326*H326</f>
        <v>1.958376E-3</v>
      </c>
      <c r="S326" s="154">
        <v>0</v>
      </c>
      <c r="T326" s="155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6" t="s">
        <v>320</v>
      </c>
      <c r="AT326" s="156" t="s">
        <v>157</v>
      </c>
      <c r="AU326" s="156" t="s">
        <v>86</v>
      </c>
      <c r="AY326" s="17" t="s">
        <v>154</v>
      </c>
      <c r="BE326" s="157">
        <f>IF(N326="základní",J326,0)</f>
        <v>0</v>
      </c>
      <c r="BF326" s="157">
        <f>IF(N326="snížená",J326,0)</f>
        <v>0</v>
      </c>
      <c r="BG326" s="157">
        <f>IF(N326="zákl. přenesená",J326,0)</f>
        <v>0</v>
      </c>
      <c r="BH326" s="157">
        <f>IF(N326="sníž. přenesená",J326,0)</f>
        <v>0</v>
      </c>
      <c r="BI326" s="157">
        <f>IF(N326="nulová",J326,0)</f>
        <v>0</v>
      </c>
      <c r="BJ326" s="17" t="s">
        <v>8</v>
      </c>
      <c r="BK326" s="157">
        <f>ROUND(I326*H326,0)</f>
        <v>0</v>
      </c>
      <c r="BL326" s="17" t="s">
        <v>320</v>
      </c>
      <c r="BM326" s="156" t="s">
        <v>826</v>
      </c>
    </row>
    <row r="327" spans="1:65" s="13" customFormat="1" ht="11.25" x14ac:dyDescent="0.2">
      <c r="B327" s="158"/>
      <c r="D327" s="159" t="s">
        <v>164</v>
      </c>
      <c r="E327" s="160" t="s">
        <v>1</v>
      </c>
      <c r="F327" s="161" t="s">
        <v>923</v>
      </c>
      <c r="H327" s="162">
        <v>42</v>
      </c>
      <c r="I327" s="163"/>
      <c r="L327" s="158"/>
      <c r="M327" s="164"/>
      <c r="N327" s="165"/>
      <c r="O327" s="165"/>
      <c r="P327" s="165"/>
      <c r="Q327" s="165"/>
      <c r="R327" s="165"/>
      <c r="S327" s="165"/>
      <c r="T327" s="166"/>
      <c r="AT327" s="160" t="s">
        <v>164</v>
      </c>
      <c r="AU327" s="160" t="s">
        <v>86</v>
      </c>
      <c r="AV327" s="13" t="s">
        <v>86</v>
      </c>
      <c r="AW327" s="13" t="s">
        <v>33</v>
      </c>
      <c r="AX327" s="13" t="s">
        <v>8</v>
      </c>
      <c r="AY327" s="160" t="s">
        <v>154</v>
      </c>
    </row>
    <row r="328" spans="1:65" s="2" customFormat="1" ht="24.2" customHeight="1" x14ac:dyDescent="0.2">
      <c r="A328" s="32"/>
      <c r="B328" s="144"/>
      <c r="C328" s="145" t="s">
        <v>798</v>
      </c>
      <c r="D328" s="145" t="s">
        <v>157</v>
      </c>
      <c r="E328" s="146" t="s">
        <v>615</v>
      </c>
      <c r="F328" s="147" t="s">
        <v>616</v>
      </c>
      <c r="G328" s="148" t="s">
        <v>337</v>
      </c>
      <c r="H328" s="149">
        <v>42</v>
      </c>
      <c r="I328" s="150"/>
      <c r="J328" s="151">
        <f>ROUND(I328*H328,0)</f>
        <v>0</v>
      </c>
      <c r="K328" s="147" t="s">
        <v>161</v>
      </c>
      <c r="L328" s="33"/>
      <c r="M328" s="152" t="s">
        <v>1</v>
      </c>
      <c r="N328" s="153" t="s">
        <v>42</v>
      </c>
      <c r="O328" s="58"/>
      <c r="P328" s="154">
        <f>O328*H328</f>
        <v>0</v>
      </c>
      <c r="Q328" s="154">
        <v>8.4900000000000004E-5</v>
      </c>
      <c r="R328" s="154">
        <f>Q328*H328</f>
        <v>3.5658E-3</v>
      </c>
      <c r="S328" s="154">
        <v>0</v>
      </c>
      <c r="T328" s="155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56" t="s">
        <v>320</v>
      </c>
      <c r="AT328" s="156" t="s">
        <v>157</v>
      </c>
      <c r="AU328" s="156" t="s">
        <v>86</v>
      </c>
      <c r="AY328" s="17" t="s">
        <v>154</v>
      </c>
      <c r="BE328" s="157">
        <f>IF(N328="základní",J328,0)</f>
        <v>0</v>
      </c>
      <c r="BF328" s="157">
        <f>IF(N328="snížená",J328,0)</f>
        <v>0</v>
      </c>
      <c r="BG328" s="157">
        <f>IF(N328="zákl. přenesená",J328,0)</f>
        <v>0</v>
      </c>
      <c r="BH328" s="157">
        <f>IF(N328="sníž. přenesená",J328,0)</f>
        <v>0</v>
      </c>
      <c r="BI328" s="157">
        <f>IF(N328="nulová",J328,0)</f>
        <v>0</v>
      </c>
      <c r="BJ328" s="17" t="s">
        <v>8</v>
      </c>
      <c r="BK328" s="157">
        <f>ROUND(I328*H328,0)</f>
        <v>0</v>
      </c>
      <c r="BL328" s="17" t="s">
        <v>320</v>
      </c>
      <c r="BM328" s="156" t="s">
        <v>617</v>
      </c>
    </row>
    <row r="329" spans="1:65" s="13" customFormat="1" ht="11.25" x14ac:dyDescent="0.2">
      <c r="B329" s="158"/>
      <c r="D329" s="159" t="s">
        <v>164</v>
      </c>
      <c r="E329" s="160" t="s">
        <v>1</v>
      </c>
      <c r="F329" s="161" t="s">
        <v>923</v>
      </c>
      <c r="H329" s="162">
        <v>42</v>
      </c>
      <c r="I329" s="163"/>
      <c r="L329" s="158"/>
      <c r="M329" s="198"/>
      <c r="N329" s="199"/>
      <c r="O329" s="199"/>
      <c r="P329" s="199"/>
      <c r="Q329" s="199"/>
      <c r="R329" s="199"/>
      <c r="S329" s="199"/>
      <c r="T329" s="200"/>
      <c r="AT329" s="160" t="s">
        <v>164</v>
      </c>
      <c r="AU329" s="160" t="s">
        <v>86</v>
      </c>
      <c r="AV329" s="13" t="s">
        <v>86</v>
      </c>
      <c r="AW329" s="13" t="s">
        <v>33</v>
      </c>
      <c r="AX329" s="13" t="s">
        <v>8</v>
      </c>
      <c r="AY329" s="160" t="s">
        <v>154</v>
      </c>
    </row>
    <row r="330" spans="1:65" s="2" customFormat="1" ht="6.95" customHeight="1" x14ac:dyDescent="0.2">
      <c r="A330" s="32"/>
      <c r="B330" s="47"/>
      <c r="C330" s="48"/>
      <c r="D330" s="48"/>
      <c r="E330" s="48"/>
      <c r="F330" s="48"/>
      <c r="G330" s="48"/>
      <c r="H330" s="48"/>
      <c r="I330" s="48"/>
      <c r="J330" s="48"/>
      <c r="K330" s="48"/>
      <c r="L330" s="33"/>
      <c r="M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</row>
  </sheetData>
  <autoFilter ref="C123:K32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102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924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411 - Vedlejší náklady - I.etapa - neuznatelné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411 - Vedlejší náklady - I.etapa - neuznatelné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1:46" s="1" customFormat="1" ht="24.95" customHeight="1" x14ac:dyDescent="0.2">
      <c r="B4" s="20"/>
      <c r="D4" s="21" t="s">
        <v>124</v>
      </c>
      <c r="L4" s="20"/>
      <c r="M4" s="94" t="s">
        <v>11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17</v>
      </c>
      <c r="L6" s="20"/>
    </row>
    <row r="7" spans="1:46" s="1" customFormat="1" ht="16.5" customHeight="1" x14ac:dyDescent="0.2">
      <c r="B7" s="20"/>
      <c r="E7" s="248" t="str">
        <f>'Rekapitulace stavby'!K6</f>
        <v>Sanace skalního svahu u stadionů v Trutnově</v>
      </c>
      <c r="F7" s="249"/>
      <c r="G7" s="249"/>
      <c r="H7" s="249"/>
      <c r="L7" s="20"/>
    </row>
    <row r="8" spans="1:46" s="2" customFormat="1" ht="12" customHeight="1" x14ac:dyDescent="0.2">
      <c r="A8" s="32"/>
      <c r="B8" s="33"/>
      <c r="C8" s="32"/>
      <c r="D8" s="27" t="s">
        <v>127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13" t="s">
        <v>975</v>
      </c>
      <c r="F9" s="250"/>
      <c r="G9" s="250"/>
      <c r="H9" s="25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19</v>
      </c>
      <c r="E11" s="32"/>
      <c r="F11" s="25" t="s">
        <v>1</v>
      </c>
      <c r="G11" s="32"/>
      <c r="H11" s="32"/>
      <c r="I11" s="27" t="s">
        <v>20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21</v>
      </c>
      <c r="E12" s="32"/>
      <c r="F12" s="25" t="s">
        <v>22</v>
      </c>
      <c r="G12" s="32"/>
      <c r="H12" s="32"/>
      <c r="I12" s="27" t="s">
        <v>23</v>
      </c>
      <c r="J12" s="55" t="str">
        <f>'Rekapitulace stavby'!AN8</f>
        <v>11. 7. 2025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25</v>
      </c>
      <c r="E14" s="32"/>
      <c r="F14" s="32"/>
      <c r="G14" s="32"/>
      <c r="H14" s="32"/>
      <c r="I14" s="27" t="s">
        <v>26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27</v>
      </c>
      <c r="F15" s="32"/>
      <c r="G15" s="32"/>
      <c r="H15" s="32"/>
      <c r="I15" s="27" t="s">
        <v>28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29</v>
      </c>
      <c r="E17" s="32"/>
      <c r="F17" s="32"/>
      <c r="G17" s="32"/>
      <c r="H17" s="32"/>
      <c r="I17" s="27" t="s">
        <v>26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51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26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32</v>
      </c>
      <c r="F21" s="32"/>
      <c r="G21" s="32"/>
      <c r="H21" s="32"/>
      <c r="I21" s="27" t="s">
        <v>28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34</v>
      </c>
      <c r="E23" s="32"/>
      <c r="F23" s="32"/>
      <c r="G23" s="32"/>
      <c r="H23" s="32"/>
      <c r="I23" s="27" t="s">
        <v>26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35</v>
      </c>
      <c r="F24" s="32"/>
      <c r="G24" s="32"/>
      <c r="H24" s="32"/>
      <c r="I24" s="27" t="s">
        <v>28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36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5"/>
      <c r="B27" s="96"/>
      <c r="C27" s="95"/>
      <c r="D27" s="95"/>
      <c r="E27" s="223" t="s">
        <v>1</v>
      </c>
      <c r="F27" s="223"/>
      <c r="G27" s="223"/>
      <c r="H27" s="22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8" t="s">
        <v>37</v>
      </c>
      <c r="E30" s="32"/>
      <c r="F30" s="32"/>
      <c r="G30" s="32"/>
      <c r="H30" s="32"/>
      <c r="I30" s="32"/>
      <c r="J30" s="71">
        <f>ROUND(J126, 0)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39</v>
      </c>
      <c r="G32" s="32"/>
      <c r="H32" s="32"/>
      <c r="I32" s="36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9" t="s">
        <v>41</v>
      </c>
      <c r="E33" s="27" t="s">
        <v>42</v>
      </c>
      <c r="F33" s="100">
        <f>ROUND((SUM(BE126:BE145)),  0)</f>
        <v>0</v>
      </c>
      <c r="G33" s="32"/>
      <c r="H33" s="32"/>
      <c r="I33" s="101">
        <v>0.21</v>
      </c>
      <c r="J33" s="100">
        <f>ROUND(((SUM(BE126:BE145))*I33),  0)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43</v>
      </c>
      <c r="F34" s="100">
        <f>ROUND((SUM(BF126:BF145)),  0)</f>
        <v>0</v>
      </c>
      <c r="G34" s="32"/>
      <c r="H34" s="32"/>
      <c r="I34" s="101">
        <v>0.12</v>
      </c>
      <c r="J34" s="100">
        <f>ROUND(((SUM(BF126:BF145))*I34),  0)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44</v>
      </c>
      <c r="F35" s="100">
        <f>ROUND((SUM(BG126:BG145)),  0)</f>
        <v>0</v>
      </c>
      <c r="G35" s="32"/>
      <c r="H35" s="32"/>
      <c r="I35" s="101">
        <v>0.21</v>
      </c>
      <c r="J35" s="100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45</v>
      </c>
      <c r="F36" s="100">
        <f>ROUND((SUM(BH126:BH145)),  0)</f>
        <v>0</v>
      </c>
      <c r="G36" s="32"/>
      <c r="H36" s="32"/>
      <c r="I36" s="101">
        <v>0.12</v>
      </c>
      <c r="J36" s="100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46</v>
      </c>
      <c r="F37" s="100">
        <f>ROUND((SUM(BI126:BI145)),  0)</f>
        <v>0</v>
      </c>
      <c r="G37" s="32"/>
      <c r="H37" s="32"/>
      <c r="I37" s="101">
        <v>0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2"/>
      <c r="D39" s="103" t="s">
        <v>47</v>
      </c>
      <c r="E39" s="60"/>
      <c r="F39" s="60"/>
      <c r="G39" s="104" t="s">
        <v>48</v>
      </c>
      <c r="H39" s="105" t="s">
        <v>49</v>
      </c>
      <c r="I39" s="60"/>
      <c r="J39" s="106">
        <f>SUM(J30:J37)</f>
        <v>0</v>
      </c>
      <c r="K39" s="107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 ht="11.25" x14ac:dyDescent="0.2">
      <c r="B51" s="20"/>
      <c r="L51" s="20"/>
    </row>
    <row r="52" spans="1:31" ht="11.25" x14ac:dyDescent="0.2">
      <c r="B52" s="20"/>
      <c r="L52" s="20"/>
    </row>
    <row r="53" spans="1:31" ht="11.25" x14ac:dyDescent="0.2">
      <c r="B53" s="20"/>
      <c r="L53" s="20"/>
    </row>
    <row r="54" spans="1:31" ht="11.25" x14ac:dyDescent="0.2">
      <c r="B54" s="20"/>
      <c r="L54" s="20"/>
    </row>
    <row r="55" spans="1:31" ht="11.25" x14ac:dyDescent="0.2">
      <c r="B55" s="20"/>
      <c r="L55" s="20"/>
    </row>
    <row r="56" spans="1:31" ht="11.25" x14ac:dyDescent="0.2">
      <c r="B56" s="20"/>
      <c r="L56" s="20"/>
    </row>
    <row r="57" spans="1:31" ht="11.25" x14ac:dyDescent="0.2">
      <c r="B57" s="20"/>
      <c r="L57" s="20"/>
    </row>
    <row r="58" spans="1:31" ht="11.25" x14ac:dyDescent="0.2">
      <c r="B58" s="20"/>
      <c r="L58" s="20"/>
    </row>
    <row r="59" spans="1:31" ht="11.25" x14ac:dyDescent="0.2">
      <c r="B59" s="20"/>
      <c r="L59" s="20"/>
    </row>
    <row r="60" spans="1:31" ht="11.25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52</v>
      </c>
      <c r="E61" s="35"/>
      <c r="F61" s="108" t="s">
        <v>53</v>
      </c>
      <c r="G61" s="45" t="s">
        <v>52</v>
      </c>
      <c r="H61" s="35"/>
      <c r="I61" s="35"/>
      <c r="J61" s="109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 x14ac:dyDescent="0.2">
      <c r="B62" s="20"/>
      <c r="L62" s="20"/>
    </row>
    <row r="63" spans="1:31" ht="11.25" x14ac:dyDescent="0.2">
      <c r="B63" s="20"/>
      <c r="L63" s="20"/>
    </row>
    <row r="64" spans="1:31" ht="11.25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 x14ac:dyDescent="0.2">
      <c r="B66" s="20"/>
      <c r="L66" s="20"/>
    </row>
    <row r="67" spans="1:31" ht="11.25" x14ac:dyDescent="0.2">
      <c r="B67" s="20"/>
      <c r="L67" s="20"/>
    </row>
    <row r="68" spans="1:31" ht="11.25" x14ac:dyDescent="0.2">
      <c r="B68" s="20"/>
      <c r="L68" s="20"/>
    </row>
    <row r="69" spans="1:31" ht="11.25" x14ac:dyDescent="0.2">
      <c r="B69" s="20"/>
      <c r="L69" s="20"/>
    </row>
    <row r="70" spans="1:31" ht="11.25" x14ac:dyDescent="0.2">
      <c r="B70" s="20"/>
      <c r="L70" s="20"/>
    </row>
    <row r="71" spans="1:31" ht="11.25" x14ac:dyDescent="0.2">
      <c r="B71" s="20"/>
      <c r="L71" s="20"/>
    </row>
    <row r="72" spans="1:31" ht="11.25" x14ac:dyDescent="0.2">
      <c r="B72" s="20"/>
      <c r="L72" s="20"/>
    </row>
    <row r="73" spans="1:31" ht="11.25" x14ac:dyDescent="0.2">
      <c r="B73" s="20"/>
      <c r="L73" s="20"/>
    </row>
    <row r="74" spans="1:31" ht="11.25" x14ac:dyDescent="0.2">
      <c r="B74" s="20"/>
      <c r="L74" s="20"/>
    </row>
    <row r="75" spans="1:31" ht="11.25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52</v>
      </c>
      <c r="E76" s="35"/>
      <c r="F76" s="108" t="s">
        <v>53</v>
      </c>
      <c r="G76" s="45" t="s">
        <v>52</v>
      </c>
      <c r="H76" s="35"/>
      <c r="I76" s="35"/>
      <c r="J76" s="109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129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17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8" t="str">
        <f>E7</f>
        <v>Sanace skalního svahu u stadionů v Trutnově</v>
      </c>
      <c r="F85" s="249"/>
      <c r="G85" s="249"/>
      <c r="H85" s="24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127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13" t="str">
        <f>E9</f>
        <v>412 - Vedlejší náklady - I.etapa - uznatelné náklady</v>
      </c>
      <c r="F87" s="250"/>
      <c r="G87" s="250"/>
      <c r="H87" s="25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21</v>
      </c>
      <c r="D89" s="32"/>
      <c r="E89" s="32"/>
      <c r="F89" s="25" t="str">
        <f>F12</f>
        <v>Trutnov</v>
      </c>
      <c r="G89" s="32"/>
      <c r="H89" s="32"/>
      <c r="I89" s="27" t="s">
        <v>23</v>
      </c>
      <c r="J89" s="55" t="str">
        <f>IF(J12="","",J12)</f>
        <v>11. 7. 2025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25</v>
      </c>
      <c r="D91" s="32"/>
      <c r="E91" s="32"/>
      <c r="F91" s="25" t="str">
        <f>E15</f>
        <v>Město Trutnov, Slovanské nám. 165, Trutnov</v>
      </c>
      <c r="G91" s="32"/>
      <c r="H91" s="32"/>
      <c r="I91" s="27" t="s">
        <v>31</v>
      </c>
      <c r="J91" s="30" t="str">
        <f>E21</f>
        <v>ing. Jan Chaloupský, U hřiště 639, Trutnov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 x14ac:dyDescent="0.2">
      <c r="A92" s="32"/>
      <c r="B92" s="33"/>
      <c r="C92" s="27" t="s">
        <v>29</v>
      </c>
      <c r="D92" s="32"/>
      <c r="E92" s="32"/>
      <c r="F92" s="25" t="str">
        <f>IF(E18="","",E18)</f>
        <v>Vyplň údaj</v>
      </c>
      <c r="G92" s="32"/>
      <c r="H92" s="32"/>
      <c r="I92" s="27" t="s">
        <v>34</v>
      </c>
      <c r="J92" s="30" t="str">
        <f>E24</f>
        <v>ing. V. Švehla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0" t="s">
        <v>130</v>
      </c>
      <c r="D94" s="102"/>
      <c r="E94" s="102"/>
      <c r="F94" s="102"/>
      <c r="G94" s="102"/>
      <c r="H94" s="102"/>
      <c r="I94" s="102"/>
      <c r="J94" s="111" t="s">
        <v>131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2" t="s">
        <v>132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133</v>
      </c>
    </row>
    <row r="97" spans="1:31" s="9" customFormat="1" ht="24.95" customHeight="1" x14ac:dyDescent="0.2">
      <c r="B97" s="113"/>
      <c r="D97" s="114" t="s">
        <v>925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 x14ac:dyDescent="0.2">
      <c r="B98" s="117"/>
      <c r="D98" s="118" t="s">
        <v>926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 x14ac:dyDescent="0.2">
      <c r="B99" s="117"/>
      <c r="D99" s="118" t="s">
        <v>927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 x14ac:dyDescent="0.2">
      <c r="B100" s="117"/>
      <c r="D100" s="118" t="s">
        <v>928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1:31" s="10" customFormat="1" ht="19.899999999999999" customHeight="1" x14ac:dyDescent="0.2">
      <c r="B101" s="117"/>
      <c r="D101" s="118" t="s">
        <v>929</v>
      </c>
      <c r="E101" s="119"/>
      <c r="F101" s="119"/>
      <c r="G101" s="119"/>
      <c r="H101" s="119"/>
      <c r="I101" s="119"/>
      <c r="J101" s="120">
        <f>J134</f>
        <v>0</v>
      </c>
      <c r="L101" s="117"/>
    </row>
    <row r="102" spans="1:31" s="10" customFormat="1" ht="19.899999999999999" customHeight="1" x14ac:dyDescent="0.2">
      <c r="B102" s="117"/>
      <c r="D102" s="118" t="s">
        <v>930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 x14ac:dyDescent="0.2">
      <c r="B103" s="117"/>
      <c r="D103" s="118" t="s">
        <v>931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1:31" s="10" customFormat="1" ht="19.899999999999999" customHeight="1" x14ac:dyDescent="0.2">
      <c r="B104" s="117"/>
      <c r="D104" s="118" t="s">
        <v>932</v>
      </c>
      <c r="E104" s="119"/>
      <c r="F104" s="119"/>
      <c r="G104" s="119"/>
      <c r="H104" s="119"/>
      <c r="I104" s="119"/>
      <c r="J104" s="120">
        <f>J140</f>
        <v>0</v>
      </c>
      <c r="L104" s="117"/>
    </row>
    <row r="105" spans="1:31" s="10" customFormat="1" ht="19.899999999999999" customHeight="1" x14ac:dyDescent="0.2">
      <c r="B105" s="117"/>
      <c r="D105" s="118" t="s">
        <v>933</v>
      </c>
      <c r="E105" s="119"/>
      <c r="F105" s="119"/>
      <c r="G105" s="119"/>
      <c r="H105" s="119"/>
      <c r="I105" s="119"/>
      <c r="J105" s="120">
        <f>J142</f>
        <v>0</v>
      </c>
      <c r="L105" s="117"/>
    </row>
    <row r="106" spans="1:31" s="10" customFormat="1" ht="19.899999999999999" customHeight="1" x14ac:dyDescent="0.2">
      <c r="B106" s="117"/>
      <c r="D106" s="118" t="s">
        <v>934</v>
      </c>
      <c r="E106" s="119"/>
      <c r="F106" s="119"/>
      <c r="G106" s="119"/>
      <c r="H106" s="119"/>
      <c r="I106" s="119"/>
      <c r="J106" s="120">
        <f>J144</f>
        <v>0</v>
      </c>
      <c r="L106" s="117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17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8" t="str">
        <f>E7</f>
        <v>Sanace skalního svahu u stadionů v Trutnově</v>
      </c>
      <c r="F116" s="249"/>
      <c r="G116" s="249"/>
      <c r="H116" s="249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127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13" t="str">
        <f>E9</f>
        <v>412 - Vedlejší náklady - I.etapa - uznatelné náklady</v>
      </c>
      <c r="F118" s="250"/>
      <c r="G118" s="250"/>
      <c r="H118" s="25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21</v>
      </c>
      <c r="D120" s="32"/>
      <c r="E120" s="32"/>
      <c r="F120" s="25" t="str">
        <f>F12</f>
        <v>Trutnov</v>
      </c>
      <c r="G120" s="32"/>
      <c r="H120" s="32"/>
      <c r="I120" s="27" t="s">
        <v>23</v>
      </c>
      <c r="J120" s="55" t="str">
        <f>IF(J12="","",J12)</f>
        <v>11. 7. 2025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25</v>
      </c>
      <c r="D122" s="32"/>
      <c r="E122" s="32"/>
      <c r="F122" s="25" t="str">
        <f>E15</f>
        <v>Město Trutnov, Slovanské nám. 165, Trutnov</v>
      </c>
      <c r="G122" s="32"/>
      <c r="H122" s="32"/>
      <c r="I122" s="27" t="s">
        <v>31</v>
      </c>
      <c r="J122" s="30" t="str">
        <f>E21</f>
        <v>ing. Jan Chaloupský, U hřiště 639, Trutnov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 x14ac:dyDescent="0.2">
      <c r="A123" s="32"/>
      <c r="B123" s="33"/>
      <c r="C123" s="27" t="s">
        <v>29</v>
      </c>
      <c r="D123" s="32"/>
      <c r="E123" s="32"/>
      <c r="F123" s="25" t="str">
        <f>IF(E18="","",E18)</f>
        <v>Vyplň údaj</v>
      </c>
      <c r="G123" s="32"/>
      <c r="H123" s="32"/>
      <c r="I123" s="27" t="s">
        <v>34</v>
      </c>
      <c r="J123" s="30" t="str">
        <f>E24</f>
        <v>ing. V. Švehla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1"/>
      <c r="B125" s="122"/>
      <c r="C125" s="123" t="s">
        <v>140</v>
      </c>
      <c r="D125" s="124" t="s">
        <v>62</v>
      </c>
      <c r="E125" s="124" t="s">
        <v>58</v>
      </c>
      <c r="F125" s="124" t="s">
        <v>59</v>
      </c>
      <c r="G125" s="124" t="s">
        <v>141</v>
      </c>
      <c r="H125" s="124" t="s">
        <v>142</v>
      </c>
      <c r="I125" s="124" t="s">
        <v>143</v>
      </c>
      <c r="J125" s="124" t="s">
        <v>131</v>
      </c>
      <c r="K125" s="125" t="s">
        <v>144</v>
      </c>
      <c r="L125" s="126"/>
      <c r="M125" s="62" t="s">
        <v>1</v>
      </c>
      <c r="N125" s="63" t="s">
        <v>41</v>
      </c>
      <c r="O125" s="63" t="s">
        <v>145</v>
      </c>
      <c r="P125" s="63" t="s">
        <v>146</v>
      </c>
      <c r="Q125" s="63" t="s">
        <v>147</v>
      </c>
      <c r="R125" s="63" t="s">
        <v>148</v>
      </c>
      <c r="S125" s="63" t="s">
        <v>149</v>
      </c>
      <c r="T125" s="64" t="s">
        <v>150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 x14ac:dyDescent="0.25">
      <c r="A126" s="32"/>
      <c r="B126" s="33"/>
      <c r="C126" s="69" t="s">
        <v>151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</f>
        <v>0</v>
      </c>
      <c r="Q126" s="66"/>
      <c r="R126" s="128">
        <f>R127</f>
        <v>0</v>
      </c>
      <c r="S126" s="66"/>
      <c r="T126" s="129">
        <f>T127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76</v>
      </c>
      <c r="AU126" s="17" t="s">
        <v>133</v>
      </c>
      <c r="BK126" s="130">
        <f>BK127</f>
        <v>0</v>
      </c>
    </row>
    <row r="127" spans="1:63" s="12" customFormat="1" ht="25.9" customHeight="1" x14ac:dyDescent="0.2">
      <c r="B127" s="131"/>
      <c r="D127" s="132" t="s">
        <v>76</v>
      </c>
      <c r="E127" s="133" t="s">
        <v>935</v>
      </c>
      <c r="F127" s="133" t="s">
        <v>936</v>
      </c>
      <c r="I127" s="134"/>
      <c r="J127" s="135">
        <f>BK127</f>
        <v>0</v>
      </c>
      <c r="L127" s="131"/>
      <c r="M127" s="136"/>
      <c r="N127" s="137"/>
      <c r="O127" s="137"/>
      <c r="P127" s="138">
        <f>P128+P130+P132+P134+P136+P138+P140+P142+P144</f>
        <v>0</v>
      </c>
      <c r="Q127" s="137"/>
      <c r="R127" s="138">
        <f>R128+R130+R132+R134+R136+R138+R140+R142+R144</f>
        <v>0</v>
      </c>
      <c r="S127" s="137"/>
      <c r="T127" s="139">
        <f>T128+T130+T132+T134+T136+T138+T140+T142+T144</f>
        <v>0</v>
      </c>
      <c r="AR127" s="132" t="s">
        <v>231</v>
      </c>
      <c r="AT127" s="140" t="s">
        <v>76</v>
      </c>
      <c r="AU127" s="140" t="s">
        <v>77</v>
      </c>
      <c r="AY127" s="132" t="s">
        <v>154</v>
      </c>
      <c r="BK127" s="141">
        <f>BK128+BK130+BK132+BK134+BK136+BK138+BK140+BK142+BK144</f>
        <v>0</v>
      </c>
    </row>
    <row r="128" spans="1:63" s="12" customFormat="1" ht="22.9" customHeight="1" x14ac:dyDescent="0.2">
      <c r="B128" s="131"/>
      <c r="D128" s="132" t="s">
        <v>76</v>
      </c>
      <c r="E128" s="142" t="s">
        <v>937</v>
      </c>
      <c r="F128" s="142" t="s">
        <v>938</v>
      </c>
      <c r="I128" s="134"/>
      <c r="J128" s="143">
        <f>BK128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</v>
      </c>
      <c r="S128" s="137"/>
      <c r="T128" s="139">
        <f>T129</f>
        <v>0</v>
      </c>
      <c r="AR128" s="132" t="s">
        <v>231</v>
      </c>
      <c r="AT128" s="140" t="s">
        <v>76</v>
      </c>
      <c r="AU128" s="140" t="s">
        <v>8</v>
      </c>
      <c r="AY128" s="132" t="s">
        <v>154</v>
      </c>
      <c r="BK128" s="141">
        <f>BK129</f>
        <v>0</v>
      </c>
    </row>
    <row r="129" spans="1:65" s="2" customFormat="1" ht="16.5" customHeight="1" x14ac:dyDescent="0.2">
      <c r="A129" s="32"/>
      <c r="B129" s="144"/>
      <c r="C129" s="145" t="s">
        <v>8</v>
      </c>
      <c r="D129" s="145" t="s">
        <v>157</v>
      </c>
      <c r="E129" s="146" t="s">
        <v>939</v>
      </c>
      <c r="F129" s="147" t="s">
        <v>938</v>
      </c>
      <c r="G129" s="148" t="s">
        <v>940</v>
      </c>
      <c r="H129" s="149">
        <v>1</v>
      </c>
      <c r="I129" s="150"/>
      <c r="J129" s="151">
        <f>ROUND(I129*H129,0)</f>
        <v>0</v>
      </c>
      <c r="K129" s="147" t="s">
        <v>161</v>
      </c>
      <c r="L129" s="33"/>
      <c r="M129" s="152" t="s">
        <v>1</v>
      </c>
      <c r="N129" s="153" t="s">
        <v>42</v>
      </c>
      <c r="O129" s="58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6" t="s">
        <v>941</v>
      </c>
      <c r="AT129" s="156" t="s">
        <v>157</v>
      </c>
      <c r="AU129" s="156" t="s">
        <v>86</v>
      </c>
      <c r="AY129" s="17" t="s">
        <v>154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7" t="s">
        <v>8</v>
      </c>
      <c r="BK129" s="157">
        <f>ROUND(I129*H129,0)</f>
        <v>0</v>
      </c>
      <c r="BL129" s="17" t="s">
        <v>941</v>
      </c>
      <c r="BM129" s="156" t="s">
        <v>942</v>
      </c>
    </row>
    <row r="130" spans="1:65" s="12" customFormat="1" ht="22.9" customHeight="1" x14ac:dyDescent="0.2">
      <c r="B130" s="131"/>
      <c r="D130" s="132" t="s">
        <v>76</v>
      </c>
      <c r="E130" s="142" t="s">
        <v>943</v>
      </c>
      <c r="F130" s="142" t="s">
        <v>944</v>
      </c>
      <c r="I130" s="134"/>
      <c r="J130" s="143">
        <f>BK130</f>
        <v>0</v>
      </c>
      <c r="L130" s="131"/>
      <c r="M130" s="136"/>
      <c r="N130" s="137"/>
      <c r="O130" s="137"/>
      <c r="P130" s="138">
        <f>P131</f>
        <v>0</v>
      </c>
      <c r="Q130" s="137"/>
      <c r="R130" s="138">
        <f>R131</f>
        <v>0</v>
      </c>
      <c r="S130" s="137"/>
      <c r="T130" s="139">
        <f>T131</f>
        <v>0</v>
      </c>
      <c r="AR130" s="132" t="s">
        <v>231</v>
      </c>
      <c r="AT130" s="140" t="s">
        <v>76</v>
      </c>
      <c r="AU130" s="140" t="s">
        <v>8</v>
      </c>
      <c r="AY130" s="132" t="s">
        <v>154</v>
      </c>
      <c r="BK130" s="141">
        <f>BK131</f>
        <v>0</v>
      </c>
    </row>
    <row r="131" spans="1:65" s="2" customFormat="1" ht="16.5" customHeight="1" x14ac:dyDescent="0.2">
      <c r="A131" s="32"/>
      <c r="B131" s="144"/>
      <c r="C131" s="145" t="s">
        <v>86</v>
      </c>
      <c r="D131" s="145" t="s">
        <v>157</v>
      </c>
      <c r="E131" s="146" t="s">
        <v>945</v>
      </c>
      <c r="F131" s="147" t="s">
        <v>944</v>
      </c>
      <c r="G131" s="148" t="s">
        <v>940</v>
      </c>
      <c r="H131" s="149">
        <v>1</v>
      </c>
      <c r="I131" s="150"/>
      <c r="J131" s="151">
        <f>ROUND(I131*H131,0)</f>
        <v>0</v>
      </c>
      <c r="K131" s="147" t="s">
        <v>161</v>
      </c>
      <c r="L131" s="33"/>
      <c r="M131" s="152" t="s">
        <v>1</v>
      </c>
      <c r="N131" s="153" t="s">
        <v>42</v>
      </c>
      <c r="O131" s="58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6" t="s">
        <v>941</v>
      </c>
      <c r="AT131" s="156" t="s">
        <v>157</v>
      </c>
      <c r="AU131" s="156" t="s">
        <v>86</v>
      </c>
      <c r="AY131" s="17" t="s">
        <v>154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7" t="s">
        <v>8</v>
      </c>
      <c r="BK131" s="157">
        <f>ROUND(I131*H131,0)</f>
        <v>0</v>
      </c>
      <c r="BL131" s="17" t="s">
        <v>941</v>
      </c>
      <c r="BM131" s="156" t="s">
        <v>946</v>
      </c>
    </row>
    <row r="132" spans="1:65" s="12" customFormat="1" ht="22.9" customHeight="1" x14ac:dyDescent="0.2">
      <c r="B132" s="131"/>
      <c r="D132" s="132" t="s">
        <v>76</v>
      </c>
      <c r="E132" s="142" t="s">
        <v>947</v>
      </c>
      <c r="F132" s="142" t="s">
        <v>948</v>
      </c>
      <c r="I132" s="134"/>
      <c r="J132" s="143">
        <f>BK132</f>
        <v>0</v>
      </c>
      <c r="L132" s="131"/>
      <c r="M132" s="136"/>
      <c r="N132" s="137"/>
      <c r="O132" s="137"/>
      <c r="P132" s="138">
        <f>P133</f>
        <v>0</v>
      </c>
      <c r="Q132" s="137"/>
      <c r="R132" s="138">
        <f>R133</f>
        <v>0</v>
      </c>
      <c r="S132" s="137"/>
      <c r="T132" s="139">
        <f>T133</f>
        <v>0</v>
      </c>
      <c r="AR132" s="132" t="s">
        <v>231</v>
      </c>
      <c r="AT132" s="140" t="s">
        <v>76</v>
      </c>
      <c r="AU132" s="140" t="s">
        <v>8</v>
      </c>
      <c r="AY132" s="132" t="s">
        <v>154</v>
      </c>
      <c r="BK132" s="141">
        <f>BK133</f>
        <v>0</v>
      </c>
    </row>
    <row r="133" spans="1:65" s="2" customFormat="1" ht="16.5" customHeight="1" x14ac:dyDescent="0.2">
      <c r="A133" s="32"/>
      <c r="B133" s="144"/>
      <c r="C133" s="145" t="s">
        <v>167</v>
      </c>
      <c r="D133" s="145" t="s">
        <v>157</v>
      </c>
      <c r="E133" s="146" t="s">
        <v>949</v>
      </c>
      <c r="F133" s="147" t="s">
        <v>948</v>
      </c>
      <c r="G133" s="148" t="s">
        <v>940</v>
      </c>
      <c r="H133" s="149">
        <v>1</v>
      </c>
      <c r="I133" s="150"/>
      <c r="J133" s="151">
        <f>ROUND(I133*H133,0)</f>
        <v>0</v>
      </c>
      <c r="K133" s="147" t="s">
        <v>161</v>
      </c>
      <c r="L133" s="33"/>
      <c r="M133" s="152" t="s">
        <v>1</v>
      </c>
      <c r="N133" s="153" t="s">
        <v>42</v>
      </c>
      <c r="O133" s="58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6" t="s">
        <v>941</v>
      </c>
      <c r="AT133" s="156" t="s">
        <v>157</v>
      </c>
      <c r="AU133" s="156" t="s">
        <v>86</v>
      </c>
      <c r="AY133" s="17" t="s">
        <v>154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7" t="s">
        <v>8</v>
      </c>
      <c r="BK133" s="157">
        <f>ROUND(I133*H133,0)</f>
        <v>0</v>
      </c>
      <c r="BL133" s="17" t="s">
        <v>941</v>
      </c>
      <c r="BM133" s="156" t="s">
        <v>950</v>
      </c>
    </row>
    <row r="134" spans="1:65" s="12" customFormat="1" ht="22.9" customHeight="1" x14ac:dyDescent="0.2">
      <c r="B134" s="131"/>
      <c r="D134" s="132" t="s">
        <v>76</v>
      </c>
      <c r="E134" s="142" t="s">
        <v>951</v>
      </c>
      <c r="F134" s="142" t="s">
        <v>952</v>
      </c>
      <c r="I134" s="134"/>
      <c r="J134" s="143">
        <f>BK134</f>
        <v>0</v>
      </c>
      <c r="L134" s="131"/>
      <c r="M134" s="136"/>
      <c r="N134" s="137"/>
      <c r="O134" s="137"/>
      <c r="P134" s="138">
        <f>P135</f>
        <v>0</v>
      </c>
      <c r="Q134" s="137"/>
      <c r="R134" s="138">
        <f>R135</f>
        <v>0</v>
      </c>
      <c r="S134" s="137"/>
      <c r="T134" s="139">
        <f>T135</f>
        <v>0</v>
      </c>
      <c r="AR134" s="132" t="s">
        <v>231</v>
      </c>
      <c r="AT134" s="140" t="s">
        <v>76</v>
      </c>
      <c r="AU134" s="140" t="s">
        <v>8</v>
      </c>
      <c r="AY134" s="132" t="s">
        <v>154</v>
      </c>
      <c r="BK134" s="141">
        <f>BK135</f>
        <v>0</v>
      </c>
    </row>
    <row r="135" spans="1:65" s="2" customFormat="1" ht="16.5" customHeight="1" x14ac:dyDescent="0.2">
      <c r="A135" s="32"/>
      <c r="B135" s="144"/>
      <c r="C135" s="145" t="s">
        <v>162</v>
      </c>
      <c r="D135" s="145" t="s">
        <v>157</v>
      </c>
      <c r="E135" s="146" t="s">
        <v>953</v>
      </c>
      <c r="F135" s="147" t="s">
        <v>952</v>
      </c>
      <c r="G135" s="148" t="s">
        <v>940</v>
      </c>
      <c r="H135" s="149">
        <v>1</v>
      </c>
      <c r="I135" s="150"/>
      <c r="J135" s="151">
        <f>ROUND(I135*H135,0)</f>
        <v>0</v>
      </c>
      <c r="K135" s="147" t="s">
        <v>161</v>
      </c>
      <c r="L135" s="33"/>
      <c r="M135" s="152" t="s">
        <v>1</v>
      </c>
      <c r="N135" s="153" t="s">
        <v>42</v>
      </c>
      <c r="O135" s="58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6" t="s">
        <v>941</v>
      </c>
      <c r="AT135" s="156" t="s">
        <v>157</v>
      </c>
      <c r="AU135" s="156" t="s">
        <v>86</v>
      </c>
      <c r="AY135" s="17" t="s">
        <v>154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7" t="s">
        <v>8</v>
      </c>
      <c r="BK135" s="157">
        <f>ROUND(I135*H135,0)</f>
        <v>0</v>
      </c>
      <c r="BL135" s="17" t="s">
        <v>941</v>
      </c>
      <c r="BM135" s="156" t="s">
        <v>954</v>
      </c>
    </row>
    <row r="136" spans="1:65" s="12" customFormat="1" ht="22.9" customHeight="1" x14ac:dyDescent="0.2">
      <c r="B136" s="131"/>
      <c r="D136" s="132" t="s">
        <v>76</v>
      </c>
      <c r="E136" s="142" t="s">
        <v>955</v>
      </c>
      <c r="F136" s="142" t="s">
        <v>956</v>
      </c>
      <c r="I136" s="134"/>
      <c r="J136" s="143">
        <f>BK136</f>
        <v>0</v>
      </c>
      <c r="L136" s="131"/>
      <c r="M136" s="136"/>
      <c r="N136" s="137"/>
      <c r="O136" s="137"/>
      <c r="P136" s="138">
        <f>P137</f>
        <v>0</v>
      </c>
      <c r="Q136" s="137"/>
      <c r="R136" s="138">
        <f>R137</f>
        <v>0</v>
      </c>
      <c r="S136" s="137"/>
      <c r="T136" s="139">
        <f>T137</f>
        <v>0</v>
      </c>
      <c r="AR136" s="132" t="s">
        <v>231</v>
      </c>
      <c r="AT136" s="140" t="s">
        <v>76</v>
      </c>
      <c r="AU136" s="140" t="s">
        <v>8</v>
      </c>
      <c r="AY136" s="132" t="s">
        <v>154</v>
      </c>
      <c r="BK136" s="141">
        <f>BK137</f>
        <v>0</v>
      </c>
    </row>
    <row r="137" spans="1:65" s="2" customFormat="1" ht="16.5" customHeight="1" x14ac:dyDescent="0.2">
      <c r="A137" s="32"/>
      <c r="B137" s="144"/>
      <c r="C137" s="145" t="s">
        <v>231</v>
      </c>
      <c r="D137" s="145" t="s">
        <v>157</v>
      </c>
      <c r="E137" s="146" t="s">
        <v>957</v>
      </c>
      <c r="F137" s="147" t="s">
        <v>956</v>
      </c>
      <c r="G137" s="148" t="s">
        <v>940</v>
      </c>
      <c r="H137" s="149">
        <v>1</v>
      </c>
      <c r="I137" s="150"/>
      <c r="J137" s="151">
        <f>ROUND(I137*H137,0)</f>
        <v>0</v>
      </c>
      <c r="K137" s="147" t="s">
        <v>161</v>
      </c>
      <c r="L137" s="33"/>
      <c r="M137" s="152" t="s">
        <v>1</v>
      </c>
      <c r="N137" s="153" t="s">
        <v>42</v>
      </c>
      <c r="O137" s="58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6" t="s">
        <v>941</v>
      </c>
      <c r="AT137" s="156" t="s">
        <v>157</v>
      </c>
      <c r="AU137" s="156" t="s">
        <v>86</v>
      </c>
      <c r="AY137" s="17" t="s">
        <v>154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7" t="s">
        <v>8</v>
      </c>
      <c r="BK137" s="157">
        <f>ROUND(I137*H137,0)</f>
        <v>0</v>
      </c>
      <c r="BL137" s="17" t="s">
        <v>941</v>
      </c>
      <c r="BM137" s="156" t="s">
        <v>958</v>
      </c>
    </row>
    <row r="138" spans="1:65" s="12" customFormat="1" ht="22.9" customHeight="1" x14ac:dyDescent="0.2">
      <c r="B138" s="131"/>
      <c r="D138" s="132" t="s">
        <v>76</v>
      </c>
      <c r="E138" s="142" t="s">
        <v>959</v>
      </c>
      <c r="F138" s="142" t="s">
        <v>960</v>
      </c>
      <c r="I138" s="134"/>
      <c r="J138" s="143">
        <f>BK138</f>
        <v>0</v>
      </c>
      <c r="L138" s="131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2" t="s">
        <v>231</v>
      </c>
      <c r="AT138" s="140" t="s">
        <v>76</v>
      </c>
      <c r="AU138" s="140" t="s">
        <v>8</v>
      </c>
      <c r="AY138" s="132" t="s">
        <v>154</v>
      </c>
      <c r="BK138" s="141">
        <f>BK139</f>
        <v>0</v>
      </c>
    </row>
    <row r="139" spans="1:65" s="2" customFormat="1" ht="16.5" customHeight="1" x14ac:dyDescent="0.2">
      <c r="A139" s="32"/>
      <c r="B139" s="144"/>
      <c r="C139" s="145" t="s">
        <v>286</v>
      </c>
      <c r="D139" s="145" t="s">
        <v>157</v>
      </c>
      <c r="E139" s="146" t="s">
        <v>961</v>
      </c>
      <c r="F139" s="147" t="s">
        <v>960</v>
      </c>
      <c r="G139" s="148" t="s">
        <v>940</v>
      </c>
      <c r="H139" s="149">
        <v>1</v>
      </c>
      <c r="I139" s="150"/>
      <c r="J139" s="151">
        <f>ROUND(I139*H139,0)</f>
        <v>0</v>
      </c>
      <c r="K139" s="147" t="s">
        <v>161</v>
      </c>
      <c r="L139" s="33"/>
      <c r="M139" s="152" t="s">
        <v>1</v>
      </c>
      <c r="N139" s="153" t="s">
        <v>42</v>
      </c>
      <c r="O139" s="58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6" t="s">
        <v>941</v>
      </c>
      <c r="AT139" s="156" t="s">
        <v>157</v>
      </c>
      <c r="AU139" s="156" t="s">
        <v>86</v>
      </c>
      <c r="AY139" s="17" t="s">
        <v>154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7" t="s">
        <v>8</v>
      </c>
      <c r="BK139" s="157">
        <f>ROUND(I139*H139,0)</f>
        <v>0</v>
      </c>
      <c r="BL139" s="17" t="s">
        <v>941</v>
      </c>
      <c r="BM139" s="156" t="s">
        <v>962</v>
      </c>
    </row>
    <row r="140" spans="1:65" s="12" customFormat="1" ht="22.9" customHeight="1" x14ac:dyDescent="0.2">
      <c r="B140" s="131"/>
      <c r="D140" s="132" t="s">
        <v>76</v>
      </c>
      <c r="E140" s="142" t="s">
        <v>963</v>
      </c>
      <c r="F140" s="142" t="s">
        <v>964</v>
      </c>
      <c r="I140" s="134"/>
      <c r="J140" s="143">
        <f>BK140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0</v>
      </c>
      <c r="S140" s="137"/>
      <c r="T140" s="139">
        <f>T141</f>
        <v>0</v>
      </c>
      <c r="AR140" s="132" t="s">
        <v>231</v>
      </c>
      <c r="AT140" s="140" t="s">
        <v>76</v>
      </c>
      <c r="AU140" s="140" t="s">
        <v>8</v>
      </c>
      <c r="AY140" s="132" t="s">
        <v>154</v>
      </c>
      <c r="BK140" s="141">
        <f>BK141</f>
        <v>0</v>
      </c>
    </row>
    <row r="141" spans="1:65" s="2" customFormat="1" ht="16.5" customHeight="1" x14ac:dyDescent="0.2">
      <c r="A141" s="32"/>
      <c r="B141" s="144"/>
      <c r="C141" s="145" t="s">
        <v>290</v>
      </c>
      <c r="D141" s="145" t="s">
        <v>157</v>
      </c>
      <c r="E141" s="146" t="s">
        <v>965</v>
      </c>
      <c r="F141" s="147" t="s">
        <v>964</v>
      </c>
      <c r="G141" s="148" t="s">
        <v>940</v>
      </c>
      <c r="H141" s="149">
        <v>1</v>
      </c>
      <c r="I141" s="150"/>
      <c r="J141" s="151">
        <f>ROUND(I141*H141,0)</f>
        <v>0</v>
      </c>
      <c r="K141" s="147" t="s">
        <v>161</v>
      </c>
      <c r="L141" s="33"/>
      <c r="M141" s="152" t="s">
        <v>1</v>
      </c>
      <c r="N141" s="153" t="s">
        <v>42</v>
      </c>
      <c r="O141" s="58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6" t="s">
        <v>941</v>
      </c>
      <c r="AT141" s="156" t="s">
        <v>157</v>
      </c>
      <c r="AU141" s="156" t="s">
        <v>86</v>
      </c>
      <c r="AY141" s="17" t="s">
        <v>154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7" t="s">
        <v>8</v>
      </c>
      <c r="BK141" s="157">
        <f>ROUND(I141*H141,0)</f>
        <v>0</v>
      </c>
      <c r="BL141" s="17" t="s">
        <v>941</v>
      </c>
      <c r="BM141" s="156" t="s">
        <v>966</v>
      </c>
    </row>
    <row r="142" spans="1:65" s="12" customFormat="1" ht="22.9" customHeight="1" x14ac:dyDescent="0.2">
      <c r="B142" s="131"/>
      <c r="D142" s="132" t="s">
        <v>76</v>
      </c>
      <c r="E142" s="142" t="s">
        <v>967</v>
      </c>
      <c r="F142" s="142" t="s">
        <v>968</v>
      </c>
      <c r="I142" s="134"/>
      <c r="J142" s="143">
        <f>BK142</f>
        <v>0</v>
      </c>
      <c r="L142" s="131"/>
      <c r="M142" s="136"/>
      <c r="N142" s="137"/>
      <c r="O142" s="137"/>
      <c r="P142" s="138">
        <f>P143</f>
        <v>0</v>
      </c>
      <c r="Q142" s="137"/>
      <c r="R142" s="138">
        <f>R143</f>
        <v>0</v>
      </c>
      <c r="S142" s="137"/>
      <c r="T142" s="139">
        <f>T143</f>
        <v>0</v>
      </c>
      <c r="AR142" s="132" t="s">
        <v>231</v>
      </c>
      <c r="AT142" s="140" t="s">
        <v>76</v>
      </c>
      <c r="AU142" s="140" t="s">
        <v>8</v>
      </c>
      <c r="AY142" s="132" t="s">
        <v>154</v>
      </c>
      <c r="BK142" s="141">
        <f>BK143</f>
        <v>0</v>
      </c>
    </row>
    <row r="143" spans="1:65" s="2" customFormat="1" ht="16.5" customHeight="1" x14ac:dyDescent="0.2">
      <c r="A143" s="32"/>
      <c r="B143" s="144"/>
      <c r="C143" s="145" t="s">
        <v>208</v>
      </c>
      <c r="D143" s="145" t="s">
        <v>157</v>
      </c>
      <c r="E143" s="146" t="s">
        <v>969</v>
      </c>
      <c r="F143" s="147" t="s">
        <v>968</v>
      </c>
      <c r="G143" s="148" t="s">
        <v>940</v>
      </c>
      <c r="H143" s="149">
        <v>1</v>
      </c>
      <c r="I143" s="150"/>
      <c r="J143" s="151">
        <f>ROUND(I143*H143,0)</f>
        <v>0</v>
      </c>
      <c r="K143" s="147" t="s">
        <v>161</v>
      </c>
      <c r="L143" s="33"/>
      <c r="M143" s="152" t="s">
        <v>1</v>
      </c>
      <c r="N143" s="153" t="s">
        <v>42</v>
      </c>
      <c r="O143" s="58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6" t="s">
        <v>941</v>
      </c>
      <c r="AT143" s="156" t="s">
        <v>157</v>
      </c>
      <c r="AU143" s="156" t="s">
        <v>86</v>
      </c>
      <c r="AY143" s="17" t="s">
        <v>154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7" t="s">
        <v>8</v>
      </c>
      <c r="BK143" s="157">
        <f>ROUND(I143*H143,0)</f>
        <v>0</v>
      </c>
      <c r="BL143" s="17" t="s">
        <v>941</v>
      </c>
      <c r="BM143" s="156" t="s">
        <v>970</v>
      </c>
    </row>
    <row r="144" spans="1:65" s="12" customFormat="1" ht="22.9" customHeight="1" x14ac:dyDescent="0.2">
      <c r="B144" s="131"/>
      <c r="D144" s="132" t="s">
        <v>76</v>
      </c>
      <c r="E144" s="142" t="s">
        <v>971</v>
      </c>
      <c r="F144" s="142" t="s">
        <v>972</v>
      </c>
      <c r="I144" s="134"/>
      <c r="J144" s="143">
        <f>BK144</f>
        <v>0</v>
      </c>
      <c r="L144" s="131"/>
      <c r="M144" s="136"/>
      <c r="N144" s="137"/>
      <c r="O144" s="137"/>
      <c r="P144" s="138">
        <f>P145</f>
        <v>0</v>
      </c>
      <c r="Q144" s="137"/>
      <c r="R144" s="138">
        <f>R145</f>
        <v>0</v>
      </c>
      <c r="S144" s="137"/>
      <c r="T144" s="139">
        <f>T145</f>
        <v>0</v>
      </c>
      <c r="AR144" s="132" t="s">
        <v>231</v>
      </c>
      <c r="AT144" s="140" t="s">
        <v>76</v>
      </c>
      <c r="AU144" s="140" t="s">
        <v>8</v>
      </c>
      <c r="AY144" s="132" t="s">
        <v>154</v>
      </c>
      <c r="BK144" s="141">
        <f>BK145</f>
        <v>0</v>
      </c>
    </row>
    <row r="145" spans="1:65" s="2" customFormat="1" ht="16.5" customHeight="1" x14ac:dyDescent="0.2">
      <c r="A145" s="32"/>
      <c r="B145" s="144"/>
      <c r="C145" s="145" t="s">
        <v>156</v>
      </c>
      <c r="D145" s="145" t="s">
        <v>157</v>
      </c>
      <c r="E145" s="146" t="s">
        <v>973</v>
      </c>
      <c r="F145" s="147" t="s">
        <v>972</v>
      </c>
      <c r="G145" s="148" t="s">
        <v>940</v>
      </c>
      <c r="H145" s="149">
        <v>1</v>
      </c>
      <c r="I145" s="150"/>
      <c r="J145" s="151">
        <f>ROUND(I145*H145,0)</f>
        <v>0</v>
      </c>
      <c r="K145" s="147" t="s">
        <v>161</v>
      </c>
      <c r="L145" s="33"/>
      <c r="M145" s="185" t="s">
        <v>1</v>
      </c>
      <c r="N145" s="186" t="s">
        <v>42</v>
      </c>
      <c r="O145" s="187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6" t="s">
        <v>941</v>
      </c>
      <c r="AT145" s="156" t="s">
        <v>157</v>
      </c>
      <c r="AU145" s="156" t="s">
        <v>86</v>
      </c>
      <c r="AY145" s="17" t="s">
        <v>154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7" t="s">
        <v>8</v>
      </c>
      <c r="BK145" s="157">
        <f>ROUND(I145*H145,0)</f>
        <v>0</v>
      </c>
      <c r="BL145" s="17" t="s">
        <v>941</v>
      </c>
      <c r="BM145" s="156" t="s">
        <v>974</v>
      </c>
    </row>
    <row r="146" spans="1:65" s="2" customFormat="1" ht="6.95" customHeight="1" x14ac:dyDescent="0.2">
      <c r="A146" s="32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3"/>
      <c r="M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</sheetData>
  <autoFilter ref="C125:K1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11 - I.etapa - neuznateln...</vt:lpstr>
      <vt:lpstr>12 - I.etapa - uznatelné ...</vt:lpstr>
      <vt:lpstr>21 - II.etapa - neuznatel...</vt:lpstr>
      <vt:lpstr>22 - II.etapa - uznatelné...</vt:lpstr>
      <vt:lpstr>31 - III.etapa - neuznate...</vt:lpstr>
      <vt:lpstr>32 - III.etapa - uznateln...</vt:lpstr>
      <vt:lpstr>411 - Vedlejší náklady - ...</vt:lpstr>
      <vt:lpstr>412 - Vedlejší náklady - ...</vt:lpstr>
      <vt:lpstr>421 - Vedlejší náklady - ...</vt:lpstr>
      <vt:lpstr>422 - Vedlejší náklady - ...</vt:lpstr>
      <vt:lpstr>431 - Vedlejší náklady - ...</vt:lpstr>
      <vt:lpstr>432 - Vedlejší náklady - ...</vt:lpstr>
      <vt:lpstr>Seznam figur</vt:lpstr>
      <vt:lpstr>'11 - I.etapa - neuznateln...'!Názvy_tisku</vt:lpstr>
      <vt:lpstr>'12 - I.etapa - uznatelné ...'!Názvy_tisku</vt:lpstr>
      <vt:lpstr>'21 - II.etapa - neuznatel...'!Názvy_tisku</vt:lpstr>
      <vt:lpstr>'22 - II.etapa - uznatelné...'!Názvy_tisku</vt:lpstr>
      <vt:lpstr>'31 - III.etapa - neuznate...'!Názvy_tisku</vt:lpstr>
      <vt:lpstr>'32 - III.etapa - uznateln...'!Názvy_tisku</vt:lpstr>
      <vt:lpstr>'411 - Vedlejší náklady - ...'!Názvy_tisku</vt:lpstr>
      <vt:lpstr>'412 - Vedlejší náklady - ...'!Názvy_tisku</vt:lpstr>
      <vt:lpstr>'421 - Vedlejší náklady - ...'!Názvy_tisku</vt:lpstr>
      <vt:lpstr>'422 - Vedlejší náklady - ...'!Názvy_tisku</vt:lpstr>
      <vt:lpstr>'431 - Vedlejší náklady - ...'!Názvy_tisku</vt:lpstr>
      <vt:lpstr>'432 - Vedlejší náklady - ...'!Názvy_tisku</vt:lpstr>
      <vt:lpstr>'Rekapitulace stavby'!Názvy_tisku</vt:lpstr>
      <vt:lpstr>'Seznam figur'!Názvy_tisku</vt:lpstr>
      <vt:lpstr>'11 - I.etapa - neuznateln...'!Oblast_tisku</vt:lpstr>
      <vt:lpstr>'12 - I.etapa - uznatelné ...'!Oblast_tisku</vt:lpstr>
      <vt:lpstr>'21 - II.etapa - neuznatel...'!Oblast_tisku</vt:lpstr>
      <vt:lpstr>'22 - II.etapa - uznatelné...'!Oblast_tisku</vt:lpstr>
      <vt:lpstr>'31 - III.etapa - neuznate...'!Oblast_tisku</vt:lpstr>
      <vt:lpstr>'32 - III.etapa - uznateln...'!Oblast_tisku</vt:lpstr>
      <vt:lpstr>'411 - Vedlejší náklady - ...'!Oblast_tisku</vt:lpstr>
      <vt:lpstr>'412 - Vedlejší náklady - ...'!Oblast_tisku</vt:lpstr>
      <vt:lpstr>'421 - Vedlejší náklady - ...'!Oblast_tisku</vt:lpstr>
      <vt:lpstr>'422 - Vedlejší náklady - ...'!Oblast_tisku</vt:lpstr>
      <vt:lpstr>'431 - Vedlejší náklady - ...'!Oblast_tisku</vt:lpstr>
      <vt:lpstr>'432 - Vedlejší náklady -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DESKTOP-A37M82P\Švehla</dc:creator>
  <cp:lastModifiedBy>Novotný Vojtěch, Ing.</cp:lastModifiedBy>
  <dcterms:created xsi:type="dcterms:W3CDTF">2026-02-26T18:14:15Z</dcterms:created>
  <dcterms:modified xsi:type="dcterms:W3CDTF">2026-03-16T08:08:24Z</dcterms:modified>
</cp:coreProperties>
</file>