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3"/>
  </bookViews>
  <sheets>
    <sheet name="Rekapitulace stavby" sheetId="1" r:id="rId1"/>
    <sheet name="02 - 01 - OPRAVA FASÁDY H..." sheetId="2" r:id="rId2"/>
    <sheet name="03 - 02 - OPRAVA FASÁDY  ..." sheetId="3" r:id="rId3"/>
    <sheet name="Pokyny pro vyplnění" sheetId="4" r:id="rId4"/>
  </sheets>
  <definedNames>
    <definedName name="_xlnm._FilterDatabase" localSheetId="1" hidden="1">'02 - 01 - OPRAVA FASÁDY H...'!$C$84:$K$84</definedName>
    <definedName name="_xlnm._FilterDatabase" localSheetId="2" hidden="1">'03 - 02 - OPRAVA FASÁDY  ...'!$C$85:$K$85</definedName>
    <definedName name="_xlnm.Print_Titles" localSheetId="1">'02 - 01 - OPRAVA FASÁDY H...'!$84:$84</definedName>
    <definedName name="_xlnm.Print_Titles" localSheetId="2">'03 - 02 - OPRAVA FASÁDY  ...'!$85:$85</definedName>
    <definedName name="_xlnm.Print_Titles" localSheetId="0">'Rekapitulace stavby'!$49:$49</definedName>
    <definedName name="_xlnm.Print_Area" localSheetId="1">'02 - 01 - OPRAVA FASÁDY H...'!$C$4:$J$36,'02 - 01 - OPRAVA FASÁDY H...'!$C$42:$J$66,'02 - 01 - OPRAVA FASÁDY H...'!$C$72:$K$312</definedName>
    <definedName name="_xlnm.Print_Area" localSheetId="2">'03 - 02 - OPRAVA FASÁDY  ...'!$C$4:$J$36,'03 - 02 - OPRAVA FASÁDY  ...'!$C$42:$J$67,'03 - 02 - OPRAVA FASÁDY  ...'!$C$73:$K$280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<sst xmlns="http://schemas.openxmlformats.org/spreadsheetml/2006/main" count="4844" uniqueCount="840">
  <si>
    <t>Export VZ</t>
  </si>
  <si>
    <t>List obsahuje:</t>
  </si>
  <si>
    <t>3.0</t>
  </si>
  <si>
    <t/>
  </si>
  <si>
    <t>False</t>
  </si>
  <si>
    <t>{4de7fd3c-bbda-4cc2-868f-7820f42c79e1}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</si>
  <si>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</si>
  <si>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</si>
  <si>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</si>
  <si>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</si>
  <si>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</si>
  <si>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</si>
  <si>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</si>
  <si>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</si>
  <si>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</si>
  <si>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ZSPORICI2016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</si>
  <si>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</si>
  <si>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</si>
  <si>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FASÁDY HLAVNÍ BUDOVY ZŠ POŘÍČÍ NÁCHODSKÁ ČP 18</t>
  </si>
  <si>
    <t>0,1</t>
  </si>
  <si>
    <t>KSO:</t>
  </si>
  <si>
    <t>CC-CZ:</t>
  </si>
  <si>
    <t>1</t>
  </si>
  <si>
    <t>Místo:</t>
  </si>
  <si>
    <t>TRUTNOV POŘÍČÍ</t>
  </si>
  <si>
    <t>Datum:</t>
  </si>
  <si>
    <t>9. 5. 2016</t>
  </si>
  <si>
    <t>10</t>
  </si>
  <si>
    <t>100</t>
  </si>
  <si>
    <t>Zadavatel:</t>
  </si>
  <si>
    <t>IČ:</t>
  </si>
  <si>
    <t>ZŠ POŘÍČÍ, NÁCHODSKÁ 18, 541 03 TRUTNOV 3</t>
  </si>
  <si>
    <t>DIČ:</t>
  </si>
  <si>
    <t>Uchazeč:</t>
  </si>
  <si>
    <t>Vyplň údaj</t>
  </si>
  <si>
    <t>Projektant:</t>
  </si>
  <si>
    <t>11604115</t>
  </si>
  <si>
    <t>ING. LUBOŠ KASPER, KOLMÁ 500, 541 03 TRUTNOV 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</si>
  <si>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</si>
  <si>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</si>
  <si>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</si>
  <si>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</si>
  <si>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</si>
  <si>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</si>
  <si>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</si>
  <si>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</si>
  <si>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</si>
  <si>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</si>
  <si>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</si>
  <si>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</si>
  <si>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</si>
  <si>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</si>
  <si>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</si>
  <si>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</si>
  <si>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</si>
  <si>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</si>
  <si>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</si>
  <si>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</si>
  <si>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</si>
  <si>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</si>
  <si>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</si>
  <si>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</si>
  <si>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</si>
  <si>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</si>
  <si>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</si>
  <si>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</si>
  <si>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</si>
  <si>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</si>
  <si>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</si>
  <si>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</si>
  <si>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</si>
  <si>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</si>
  <si>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</si>
  <si>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</si>
  <si>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</si>
  <si>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</si>
  <si>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</si>
  <si>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</si>
  <si>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02</t>
  </si>
  <si>
    <t>01 - OPRAVA FASÁDY HLAVNÍ BUDOVY</t>
  </si>
  <si>
    <t>STA</t>
  </si>
  <si>
    <t>{dce1b495-714e-4f87-8720-4864ed73c610}</t>
  </si>
  <si>
    <t>2</t>
  </si>
  <si>
    <t>03</t>
  </si>
  <si>
    <t xml:space="preserve">02 - OPRAVA FASÁDY  DVORNÍ ČÁSTI HLAVNÍ BUDOVY </t>
  </si>
  <si>
    <t>{d4e43e39-d80f-4d2d-851a-9bfa15cb512a}</t>
  </si>
  <si>
    <t>Zpět na list:</t>
  </si>
  <si>
    <t>OKNA</t>
  </si>
  <si>
    <t>176,27</t>
  </si>
  <si>
    <t>KÁMEN</t>
  </si>
  <si>
    <t>51,241</t>
  </si>
  <si>
    <t>KRYCÍ LIST SOUPISU</t>
  </si>
  <si>
    <t>SANAČNÍ</t>
  </si>
  <si>
    <t>82,53</t>
  </si>
  <si>
    <t>FASÁDA</t>
  </si>
  <si>
    <t>1445,521</t>
  </si>
  <si>
    <t>ostění</t>
  </si>
  <si>
    <t>82,5</t>
  </si>
  <si>
    <t>Objekt:</t>
  </si>
  <si>
    <t>02 - 01 - OPRAVA FASÁDY HLAVNÍ BUDOVY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</si>
  <si>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</si>
  <si>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</si>
  <si>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</si>
  <si>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</si>
  <si>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</si>
  <si>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</si>
  <si>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6 - Úpravy povrchů, podlahy a osazování výplní</t>
  </si>
  <si>
    <t xml:space="preserve">    621 - FASÁDNÍ PRVKY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</si>
  <si>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</si>
  <si>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</si>
  <si>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</si>
  <si>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</si>
  <si>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</si>
  <si>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</si>
  <si>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</si>
  <si>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</si>
  <si>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</si>
  <si>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</si>
  <si>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</si>
  <si>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</si>
  <si>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</si>
  <si>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</si>
  <si>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</si>
  <si>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</si>
  <si>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</si>
  <si>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</si>
  <si>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</si>
  <si>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</si>
  <si>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</si>
  <si>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</si>
  <si>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</si>
  <si>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</si>
  <si>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</si>
  <si>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</si>
  <si>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</si>
  <si>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</si>
  <si>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2016 01</t>
  </si>
  <si>
    <t>4</t>
  </si>
  <si>
    <t>-2115323995</t>
  </si>
  <si>
    <t>PP</t>
  </si>
  <si>
    <t>Vápenocementová nebo vápenná omítka ostění nebo nadpraží štuková</t>
  </si>
  <si>
    <t>VV</t>
  </si>
  <si>
    <t>619995001</t>
  </si>
  <si>
    <t>Začištění omítek kolem oken, dveří, podlah nebo obkladů</t>
  </si>
  <si>
    <t>m</t>
  </si>
  <si>
    <t>-1473200122</t>
  </si>
  <si>
    <t>Začištění omítek (s dodáním hmot) kolem oken, dveří, podlah, obkladů apod.</t>
  </si>
  <si>
    <t>"OSTĚNÍ OKEN"</t>
  </si>
  <si>
    <t>"ZÁPAD" (0,6+1,2*2)*2+(0,6+0,9*2)+(1,2+2,1*2)*3+(1,2+2,5*2)+(1+2*2)</t>
  </si>
  <si>
    <t>"jIH" (1,2+2,4*2)*(4+4)+(1,2+2,4*2)*(3+3+3)+(1,2+2,4*2)*(4+4)</t>
  </si>
  <si>
    <t>(1,2+2,4*2)*4+(1,2+1,5*2)*4+(1,2+2,4*2)*(7+7)</t>
  </si>
  <si>
    <t>"VÝCHOD" (0,6+0,9*2)*2+(1,2+2,4*2)*(4+3)+(0,9+1,5*2)</t>
  </si>
  <si>
    <t>"POHLED A"( 0,6+1,2*2)*2+(1,2+2,4*2)*3</t>
  </si>
  <si>
    <t>"POHLED B" (0,6+0,9*2)</t>
  </si>
  <si>
    <t>Součet</t>
  </si>
  <si>
    <t>3</t>
  </si>
  <si>
    <t>622131321</t>
  </si>
  <si>
    <t>Penetrace akrylát-silikon vnějších stěn nanášená strojně</t>
  </si>
  <si>
    <t>1195633372</t>
  </si>
  <si>
    <t>Podkladní a spojovací vrstva vnějších omítaných ploch penetrace akrylát-silikonová nanášená strojně stěn</t>
  </si>
  <si>
    <t>622325201</t>
  </si>
  <si>
    <t>Oprava vnější vápenné nebo vápenocementové štukové omítky složitosti 1 stěn v rozsahu do 10%</t>
  </si>
  <si>
    <t>1985830269</t>
  </si>
  <si>
    <t>Oprava vápenné nebo vápenocementové omítky vnějších ploch stupně členitosti 1 štukové stěn, v rozsahu opravované plochy do 10%</t>
  </si>
  <si>
    <t>"ZÁPAD" 16,2*10,2+16,2*4,4*0,5+2,3*3*2+8*5*0,5*2+1,6*15,3</t>
  </si>
  <si>
    <t>"JIH" 11,85*10,3+12,36*15,4+5*1,5*0,5+11,85*10,3+10,348*10,5</t>
  </si>
  <si>
    <t>19,63*8,8</t>
  </si>
  <si>
    <t>"VÝCHOD"14,82*8,8+14,82*3*0,5+2,85*4</t>
  </si>
  <si>
    <t>"A" 1,6*15+5,37*3+16,2*2,4+16,2*7*0,5+2,03*18+1,8*9</t>
  </si>
  <si>
    <t>"B" 5,45*3,7+5,56*4,8+14,5*3,2</t>
  </si>
  <si>
    <t>Mezisoučet</t>
  </si>
  <si>
    <t>"PŘÍPOČET ROZVINUTÉ PLOCHY ŘÍMS - PATROVÉ A HLAVNÍ, BOKY PILASTRŮ" 90</t>
  </si>
  <si>
    <t>"ZÁPAD" (0,6+1,2*2)*2+(0,6+0,9*2)*0,2+(1,2+2,1*2)*3*0,2+(1,2+2,5*2)+(1+2*2)*0,2</t>
  </si>
  <si>
    <t>"jIH" (1,2+2,4*2)*(4+4)*0,2+(1,2+2,4*2)*(3+3+3)*0,2+(1,2+2,4*2)*(4+4)*0,2</t>
  </si>
  <si>
    <t>(1,2+2,4*2)*4*0,2+(1,2+1,5*2)*4*0,2+(1,2+2,4*2)*(7+7)*0,2</t>
  </si>
  <si>
    <t>"VÝCHOD" (0,6+0,9*2)*2*0,2+(1,2+2,4*2)*(4+3)*0,2+(0,9+1,5*2)*0,2</t>
  </si>
  <si>
    <t>"POHLED A"( 0,6+1,2*2)*2*0,2+(1,2+2,4*2)*3*0,2</t>
  </si>
  <si>
    <t>"POHLED B" (0,6+0,9*2)*0,2</t>
  </si>
  <si>
    <t>-OKNA</t>
  </si>
  <si>
    <t>5</t>
  </si>
  <si>
    <t>622821012</t>
  </si>
  <si>
    <t>Vnější sanační štuková omítka pro vlhké a zasolené zdivo prováděná ručně</t>
  </si>
  <si>
    <t>-901957898</t>
  </si>
  <si>
    <t>Sanační omítka vnějších ploch stěn pro vlhké a zasolené zdivo, prováděná ve dvou vrstvách, tl. jádrové omítky do 30 mm ručně štuková</t>
  </si>
  <si>
    <t>622821031</t>
  </si>
  <si>
    <t>Vnější vyrovnávací sanační omítka prováděná ručně</t>
  </si>
  <si>
    <t>1799759630</t>
  </si>
  <si>
    <t>Sanační omítka vnějších ploch stěn vyrovnávací vrstva, prováděná v tl. do 20 mm ručně</t>
  </si>
  <si>
    <t>7</t>
  </si>
  <si>
    <t>622821051</t>
  </si>
  <si>
    <t>Příplatek k vnější sanační omítce pro vlhké zdivo ZKD 10 mm omítky prováděné ručně ve více vrstvách</t>
  </si>
  <si>
    <t>-2131602353</t>
  </si>
  <si>
    <t>Sanační omítka vnějších ploch Příplatek k cenám: za každých dalších 10 mm omítky prováděné ve více vrstvách -1001 a -1002</t>
  </si>
  <si>
    <t>8</t>
  </si>
  <si>
    <t>629991001</t>
  </si>
  <si>
    <t>Zakrytí podélných ploch fólií volně položenou</t>
  </si>
  <si>
    <t>1156982864</t>
  </si>
  <si>
    <t>Zakrytí vnějších ploch před znečištěním včetně pozdějšího odkrytí ploch podélných rovných (např. chodníků) fólií položenou volně</t>
  </si>
  <si>
    <t>"ZAKRYTÍ SOKLU" 50</t>
  </si>
  <si>
    <t>"ZAKRYTÍ STÁVAJÍCÍHO PLECHOVÁNÍ" 15</t>
  </si>
  <si>
    <t>"ZAKRYTÍ U VSTUPU" 10</t>
  </si>
  <si>
    <t>9</t>
  </si>
  <si>
    <t>629991011</t>
  </si>
  <si>
    <t>Zakrytí výplní otvorů a svislých ploch fólií přilepenou lepící páskou</t>
  </si>
  <si>
    <t>-862650057</t>
  </si>
  <si>
    <t>Zakrytí vnějších ploch před znečištěním včetně pozdějšího odkrytí výplní otvorů a svislých ploch fólií přilepenou lepící páskou</t>
  </si>
  <si>
    <t>"ZÁPAD" 0,6*1,2*2+0,6*0,9+1,2*2,1*2+1,2*2,5+1*2</t>
  </si>
  <si>
    <t>"jIH" 1,2*2,4*(4+4)+1,2*2,4*(3+3+3)+1,2*2,4*(4+4)</t>
  </si>
  <si>
    <t>1,2*2,4*4+1,2*1,5*4+1,2*2,4*(7+7)</t>
  </si>
  <si>
    <t>"VÝCHOD" 0,6*0,9*2+1,2*2,4*(4+3)+0,9*1,5</t>
  </si>
  <si>
    <t>"POHLED A" 0,6*1,2*2+1,2*2,4*3</t>
  </si>
  <si>
    <t>"POHLED B" 0,6*0,9</t>
  </si>
  <si>
    <t>629995215</t>
  </si>
  <si>
    <t>Očištění vnějších ploch otryskáním nesušeným křemičitým pískem kamenného měkkého povrchu</t>
  </si>
  <si>
    <t>103930716</t>
  </si>
  <si>
    <t>Očištění vnějších ploch tryskáním křemičitým pískem nesušeným ( metodou torbo tryskání), povrchu kamenného přírodního měkkého</t>
  </si>
  <si>
    <t xml:space="preserve">"OČIŠTĚNÍ KAMENNÉHO SOKLU" </t>
  </si>
  <si>
    <t>"ZÁPAD" (16,3+2,5)*0,3</t>
  </si>
  <si>
    <t>"JIH"(11,85+12,36+11,85+1,6*2)*0,6</t>
  </si>
  <si>
    <t>19,63*0,4</t>
  </si>
  <si>
    <t>"VÝCHOD" 14,82*0,9+2,85*0,3</t>
  </si>
  <si>
    <t>621</t>
  </si>
  <si>
    <t>FASÁDNÍ PRVKY</t>
  </si>
  <si>
    <t>11</t>
  </si>
  <si>
    <t>FASÁDNÍ PROFILY R1</t>
  </si>
  <si>
    <t>MONTÁŽ FASÁDNÍCH POLYSTYRENOVÝCH PROFILŮ - LEPENÍ + MECHANICKÉ KOTVENÍ</t>
  </si>
  <si>
    <t>BM</t>
  </si>
  <si>
    <t>-1999111848</t>
  </si>
  <si>
    <t>42+12+5,985+6,74+33,15+106,06+11,35+1382,599+92,34+5,63</t>
  </si>
  <si>
    <t>12</t>
  </si>
  <si>
    <t>FASÁDNÍ PROFILY R2</t>
  </si>
  <si>
    <t>MONTÁŽ FASÁDNÍCH POLYSTYRENOVÝCH KLENÁKŮ - LEPENÍ + MECHANICKÉ KOTVENÍ</t>
  </si>
  <si>
    <t>KUS</t>
  </si>
  <si>
    <t>-1300561480</t>
  </si>
  <si>
    <t>17+145+134</t>
  </si>
  <si>
    <t>13</t>
  </si>
  <si>
    <t>M</t>
  </si>
  <si>
    <t>313770R</t>
  </si>
  <si>
    <t>NADOKENNÍ OZDOBA NAD OKNY Š.1200 MM OZN 1a</t>
  </si>
  <si>
    <t>40363757</t>
  </si>
  <si>
    <t>"PRVEK 313770 PORTÁLOVÁ ŘÍMSA 190 * 105 MM CENA VČETNĚ ÚHLOVÁNÍ"</t>
  </si>
  <si>
    <t>27*1,2</t>
  </si>
  <si>
    <t>14</t>
  </si>
  <si>
    <t>3137701R</t>
  </si>
  <si>
    <t>NADOKENNÍ OZDOBA NAD OKNY Š.1200 MM OZN 1b</t>
  </si>
  <si>
    <t>1119942510</t>
  </si>
  <si>
    <t>"PRVEK 313770 PORTÁLOVÁ ŘÍMSA 190 * 105 MM CENA VČETNĚ ÚHLOVÁNÍ "</t>
  </si>
  <si>
    <t>8*1,415+0,68 "DOPLNĚK DO 12 M"</t>
  </si>
  <si>
    <t>3137702R</t>
  </si>
  <si>
    <t>NADOKENNÍ OZDOBA NAD OKNY Š.1200 MM OZN 1c</t>
  </si>
  <si>
    <t>1686961503</t>
  </si>
  <si>
    <t>1*5,985</t>
  </si>
  <si>
    <t>16</t>
  </si>
  <si>
    <t>3137703R</t>
  </si>
  <si>
    <t>NADOKENNÍ OZDOBA NAD OKNY Š.1200 MM OZN 2</t>
  </si>
  <si>
    <t>-773258496</t>
  </si>
  <si>
    <t>"PRVEK 313770 PORTÁLOVÁ ŘÍMSA 190 * 105 MM CENA VČETNĚ ÚHLOVÁNÍ TYPU B "</t>
  </si>
  <si>
    <t>1,71*4</t>
  </si>
  <si>
    <t>17</t>
  </si>
  <si>
    <t>3137704R</t>
  </si>
  <si>
    <t>-1366406885</t>
  </si>
  <si>
    <t>"PRVEK 313770 PORTÁLOVÁ ŘÍMSA 190 * 105 MM CENA VČETNĚ ÚHLOVÁNÍ TYPU A "</t>
  </si>
  <si>
    <t>1,95*17</t>
  </si>
  <si>
    <t>18</t>
  </si>
  <si>
    <t>317040RR</t>
  </si>
  <si>
    <t>KLENÁK 235*326*79 MM - SOUČÁST OZN 3</t>
  </si>
  <si>
    <t>673007034</t>
  </si>
  <si>
    <t>"PRVEK 317040 KLENÁK 235*326*79 MM"</t>
  </si>
  <si>
    <t>19</t>
  </si>
  <si>
    <t>315010R</t>
  </si>
  <si>
    <t>PRŮBĚŽNÁ ŘÍMSA  250 *115 MM OZN 4 A 9</t>
  </si>
  <si>
    <t>-317334469</t>
  </si>
  <si>
    <t>"PRVEK 315010  PRŮBĚŽNÁ ŘÍMSA 250 * 115 MM"</t>
  </si>
  <si>
    <t>"4" 56,5</t>
  </si>
  <si>
    <t>"9" (11,4+2,88)*2</t>
  </si>
  <si>
    <t>20</t>
  </si>
  <si>
    <t>31501AP01R</t>
  </si>
  <si>
    <t>SOKLOVÁ ŘÍMSA  140 *80 MM  ATYP VÝROBEK OZN 5</t>
  </si>
  <si>
    <t>-34704263</t>
  </si>
  <si>
    <t>"ATYP PRVEK  PRŮBĚŽNÁ ŘÍMSA 140 * 80 MM"</t>
  </si>
  <si>
    <t>11,35</t>
  </si>
  <si>
    <t>312000R</t>
  </si>
  <si>
    <t>ŘÍMSA - HLAVICE SLOUP 150*70 MM OZN 6</t>
  </si>
  <si>
    <t>-394164833</t>
  </si>
  <si>
    <t>"PRVEK312000  150 * 70 MM"</t>
  </si>
  <si>
    <t>22</t>
  </si>
  <si>
    <t>313501r</t>
  </si>
  <si>
    <t>BOSÁŽNÍ KÁMEN BK 2 OZN 7</t>
  </si>
  <si>
    <t>106146130</t>
  </si>
  <si>
    <t>"PRVEK 313501 330*600 MM"</t>
  </si>
  <si>
    <t>145</t>
  </si>
  <si>
    <t>23</t>
  </si>
  <si>
    <t>313501r1</t>
  </si>
  <si>
    <t>BOSÁŽNÍ KÁMEN BK 1 OZN 8</t>
  </si>
  <si>
    <t>1436097882</t>
  </si>
  <si>
    <t>"PRVEK 313501 330*440 MM"</t>
  </si>
  <si>
    <t>134</t>
  </si>
  <si>
    <t>24</t>
  </si>
  <si>
    <t>311080</t>
  </si>
  <si>
    <t>ŠAMBRÁNA 120*25 MM OZN 10a, 10b, 10c</t>
  </si>
  <si>
    <t>1300554168</t>
  </si>
  <si>
    <t>"PRVEK 311080 120 * 25"</t>
  </si>
  <si>
    <t>"10a"(2,215*2+1,45)*30</t>
  </si>
  <si>
    <t>"10b"(2,54*2+1,45)*22</t>
  </si>
  <si>
    <t>"PROŘEZ" 320,06*0,05</t>
  </si>
  <si>
    <t>25</t>
  </si>
  <si>
    <t>314000R</t>
  </si>
  <si>
    <t>PODOOKENNÍ DEKORACE DESKOVÁ 1,62 M OZN 11a</t>
  </si>
  <si>
    <t>2016903377</t>
  </si>
  <si>
    <t>"PRVEK 314000   1,62 M"</t>
  </si>
  <si>
    <t>1,62*49</t>
  </si>
  <si>
    <t>26</t>
  </si>
  <si>
    <t>314000R1</t>
  </si>
  <si>
    <t>PODOOKENNÍ DEKORACE DESKOVÁ 5,63 M OZN 11b</t>
  </si>
  <si>
    <t>145502624</t>
  </si>
  <si>
    <t>"PRVEK 314000   5,63 M"</t>
  </si>
  <si>
    <t>27</t>
  </si>
  <si>
    <t>2000143R</t>
  </si>
  <si>
    <t>DS ELAST - BARVA NA PROFILY 15 KG</t>
  </si>
  <si>
    <t>KS</t>
  </si>
  <si>
    <t>-22273895</t>
  </si>
  <si>
    <t>28</t>
  </si>
  <si>
    <t>2000135R</t>
  </si>
  <si>
    <t>DS FLEX - OPRAVNÁ HMOTA 1 KG</t>
  </si>
  <si>
    <t>1267876439</t>
  </si>
  <si>
    <t>29</t>
  </si>
  <si>
    <t>2000148R</t>
  </si>
  <si>
    <t>DS POLYURETAN</t>
  </si>
  <si>
    <t>784909861</t>
  </si>
  <si>
    <t>30</t>
  </si>
  <si>
    <t>2000137R</t>
  </si>
  <si>
    <t>DS FIX - LEPIDLO SPOJŮ</t>
  </si>
  <si>
    <t>-630882216</t>
  </si>
  <si>
    <t>Ostatní konstrukce a práce, bourání</t>
  </si>
  <si>
    <t>31</t>
  </si>
  <si>
    <t>91451R</t>
  </si>
  <si>
    <t>OPRAVA SPÁROVÁNÍ KAMENNÉHO ZDIVA SOKLU</t>
  </si>
  <si>
    <t>M2</t>
  </si>
  <si>
    <t>1029451750</t>
  </si>
  <si>
    <t>32</t>
  </si>
  <si>
    <t>91452R</t>
  </si>
  <si>
    <t>HYDROFOBIZAČNÍ NÁTĚR KAMENNÉHO SOKLU</t>
  </si>
  <si>
    <t>1182780280</t>
  </si>
  <si>
    <t>33</t>
  </si>
  <si>
    <t>941211112</t>
  </si>
  <si>
    <t>Montáž lešení řadového rámového lehkého zatížení do 200 kg/m2 š do 0,9 m v do 25 m</t>
  </si>
  <si>
    <t>-2050456667</t>
  </si>
  <si>
    <t>Montáž lešení řadového rámového lehkého pracovního s podlahami s provozním zatížením tř. 3 do 200 kg/m2 šířky tř. SW06 přes 0,6 do 0,9 m, výšky přes 10 do 25 m</t>
  </si>
  <si>
    <t>"ZÁPAD" 16,2*16,5 +2,5*4*2+2,5*5</t>
  </si>
  <si>
    <t>"JIH"(0,6+11,85)*11,5+1,6*16,5+5*8*0,5*2</t>
  </si>
  <si>
    <t>12,36*17,8</t>
  </si>
  <si>
    <t>11,85*11,5+10,44*5,2+19,63*5,2</t>
  </si>
  <si>
    <t>"POHLED A" (0,9+1,6)*16,5+2,03*16,5+(5+0,5)*0,5*8*0,5*2</t>
  </si>
  <si>
    <t>(0,9+5,37)*(11,5+14)*0,5</t>
  </si>
  <si>
    <t>(5+3)*0,5*7</t>
  </si>
  <si>
    <t>1,5*(11,5+12,5)*0,5</t>
  </si>
  <si>
    <t>2,03*16,5</t>
  </si>
  <si>
    <t>"POHLED B" 7*3,2*0,5+2*(3,2+2,7)*0,5+5,45*(11,5+9,5)*0,5</t>
  </si>
  <si>
    <t>"VÝCHOD" (0,9+14,82)*10+14,82*3*0,5</t>
  </si>
  <si>
    <t>25,85*4,51</t>
  </si>
  <si>
    <t>"PŘESAHY DO STRAN" 0,9*16*2+0,9*11*4</t>
  </si>
  <si>
    <t>34</t>
  </si>
  <si>
    <t>941211211</t>
  </si>
  <si>
    <t>Příplatek k lešení řadovému rámovému lehkému š 0,9 m v do 25 m za první a ZKD den použití</t>
  </si>
  <si>
    <t>-1852518337</t>
  </si>
  <si>
    <t>Montáž lešení řadového rámového lehkého pracovního s podlahami s provozním zatížením tř. 3 do 200 kg/m2 Příplatek za první a každý další den použití lešení k ceně -1111 nebo -1112</t>
  </si>
  <si>
    <t>1716,944*30</t>
  </si>
  <si>
    <t>35</t>
  </si>
  <si>
    <t>941211812</t>
  </si>
  <si>
    <t>Demontáž lešení řadového rámového lehkého zatížení do 200 kg/m2 š do 0,9 m v do 25 m</t>
  </si>
  <si>
    <t>1132890986</t>
  </si>
  <si>
    <t>Demontáž lešení řadového rámového lehkého pracovního s provozním zatížením tř. 3 do 200 kg/m2 šířky tř. SW06 přes 0,6 do 0,9 m, výšky přes 10 do 25 m</t>
  </si>
  <si>
    <t>1716,944</t>
  </si>
  <si>
    <t>36</t>
  </si>
  <si>
    <t>952901111</t>
  </si>
  <si>
    <t>Vyčištění budov bytové a občanské výstavby při výšce podlaží do 4 m</t>
  </si>
  <si>
    <t>-2038222950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</si>
  <si>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</si>
  <si>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"OMYTÍ OKEN, KONEČNÝ ÚKLID" OKNA</t>
  </si>
  <si>
    <t>37</t>
  </si>
  <si>
    <t>978015321</t>
  </si>
  <si>
    <t>Otlučení vnější vápenné nebo vápenocementové vnější omítky stupně členitosti 1 a 2 rozsahu do 10%</t>
  </si>
  <si>
    <t>918243563</t>
  </si>
  <si>
    <t>Otlučení vápenných nebo vápenocementových omítek vnějších ploch s vyškrabáním spar a s očištěním zdiva stupně členitosti 1 a 2, v rozsahu do 10 %</t>
  </si>
  <si>
    <t>38</t>
  </si>
  <si>
    <t>978015391</t>
  </si>
  <si>
    <t>Otlučení vnější vápenné nebo vápenocementové vnější omítky stupně členitosti 1 a 2 rozsahu do 100%</t>
  </si>
  <si>
    <t>123517298</t>
  </si>
  <si>
    <t>Otlučení vápenných nebo vápenocementových omítek vnějších ploch s vyškrabáním spar a s očištěním zdiva stupně členitosti 1 a 2, v rozsahu přes 80 do 100 %</t>
  </si>
  <si>
    <t>"OTLUČENÍ SOKLU"</t>
  </si>
  <si>
    <t>"ZÁPAD" (16,2-2,5)*0,6</t>
  </si>
  <si>
    <t>2,3*0,9*2</t>
  </si>
  <si>
    <t xml:space="preserve">"jIH"(11,85+12,36+11,85)*0,6-0,9*0,3*10 </t>
  </si>
  <si>
    <t>10,44*1,1</t>
  </si>
  <si>
    <t>19,63*0,7</t>
  </si>
  <si>
    <t>"A" (1,6+5,37)*1,1</t>
  </si>
  <si>
    <t>"B" 5,43*1,1</t>
  </si>
  <si>
    <t>"VÝCHOD" 14,82*0,7+2,85*0,7</t>
  </si>
  <si>
    <t>39</t>
  </si>
  <si>
    <t>1938195216</t>
  </si>
  <si>
    <t>"ZÁPAD" (0,6+1,2*2)*2*0,2+(0,6+0,9*2)*0,2+(1,2+2,1*2)*3*0,2+(1,2+2,5*2)+(1+2*2)*0,2</t>
  </si>
  <si>
    <t>997</t>
  </si>
  <si>
    <t>Přesun sutě</t>
  </si>
  <si>
    <t>40</t>
  </si>
  <si>
    <t>997013113</t>
  </si>
  <si>
    <t>Vnitrostaveništní doprava suti a vybouraných hmot pro budovy v do 12 m s použitím mechanizace</t>
  </si>
  <si>
    <t>t</t>
  </si>
  <si>
    <t>-1820197228</t>
  </si>
  <si>
    <t>Vnitrostaveništní doprava suti a vybouraných hmot vodorovně do 50 m svisle s použitím mechanizace pro budovy a haly výšky přes 9 do 12 m</t>
  </si>
  <si>
    <t>41</t>
  </si>
  <si>
    <t>997013501</t>
  </si>
  <si>
    <t>Odvoz suti a vybouraných hmot na skládku nebo meziskládku do 1 km se složením</t>
  </si>
  <si>
    <t>-1344635573</t>
  </si>
  <si>
    <t>Odvoz suti a vybouraných hmot na skládku nebo meziskládku se složením, na vzdálenost do 1 km</t>
  </si>
  <si>
    <t>42</t>
  </si>
  <si>
    <t>997013509</t>
  </si>
  <si>
    <t>Příplatek k odvozu suti a vybouraných hmot na skládku ZKD 1 km přes 1 km</t>
  </si>
  <si>
    <t>-1657686972</t>
  </si>
  <si>
    <t>Odvoz suti a vybouraných hmot na skládku nebo meziskládku se složením, na vzdálenost Příplatek k ceně za každý další i započatý 1 km přes 1 km</t>
  </si>
  <si>
    <t>17,559*4 'Přepočtené koeficientem množství</t>
  </si>
  <si>
    <t>43</t>
  </si>
  <si>
    <t>997013803</t>
  </si>
  <si>
    <t>Poplatek za uložení stavebního odpadu z keramických materiálů na skládce (skládkovné)</t>
  </si>
  <si>
    <t>-134040436</t>
  </si>
  <si>
    <t>Poplatek za uložení stavebního odpadu na skládce (skládkovné) z keramických materiálů</t>
  </si>
  <si>
    <t>998</t>
  </si>
  <si>
    <t>Přesun hmot</t>
  </si>
  <si>
    <t>44</t>
  </si>
  <si>
    <t>998017002</t>
  </si>
  <si>
    <t>Přesun hmot s omezením mechanizace pro budovy v do 12 m</t>
  </si>
  <si>
    <t>-2033936746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</si>
  <si>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</si>
  <si>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</si>
  <si>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</si>
  <si>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764</t>
  </si>
  <si>
    <t>Konstrukce klempířské</t>
  </si>
  <si>
    <t>45</t>
  </si>
  <si>
    <t>764004863</t>
  </si>
  <si>
    <t>Demontáž svodu k dalšímu použití</t>
  </si>
  <si>
    <t>2065012022</t>
  </si>
  <si>
    <t>Demontáž klempířských konstrukcí svodu k dalšímu použití</t>
  </si>
  <si>
    <t>16*2+10*3+11</t>
  </si>
  <si>
    <t>46</t>
  </si>
  <si>
    <t>764011612</t>
  </si>
  <si>
    <t>Podkladní plech z Pz upraveným povrchem rš 200 mm</t>
  </si>
  <si>
    <t>-2047542710</t>
  </si>
  <si>
    <t>Podkladní plech z pozinkovaného plechu s povrchovou úpravou rš 200 mm</t>
  </si>
  <si>
    <t>"průběžná římsa ozn 4 a část 9" 77,5+11,4*2</t>
  </si>
  <si>
    <t>47</t>
  </si>
  <si>
    <t>764508131</t>
  </si>
  <si>
    <t>Montáž kruhového svodu</t>
  </si>
  <si>
    <t>-1176995261</t>
  </si>
  <si>
    <t>Montáž svodu kruhového, průměru svodu</t>
  </si>
  <si>
    <t>48</t>
  </si>
  <si>
    <t>998764202</t>
  </si>
  <si>
    <t>Přesun hmot procentní pro konstrukce klempířské v objektech v do 12 m</t>
  </si>
  <si>
    <t>%</t>
  </si>
  <si>
    <t>1056886615</t>
  </si>
  <si>
    <t>Přesun hmot pro konstrukce klempířské stanovený procentní sazbou z ceny vodorovná dopravní vzdálenost do 50 m v objektech výšky přes 6 do 12 m</t>
  </si>
  <si>
    <t>783</t>
  </si>
  <si>
    <t>Dokončovací práce - nátěry</t>
  </si>
  <si>
    <t>49</t>
  </si>
  <si>
    <t>783415101</t>
  </si>
  <si>
    <t>Syntetický jednonásobný mezinátěr klempířských konstrukcí</t>
  </si>
  <si>
    <t>1322439532</t>
  </si>
  <si>
    <t>Mezinátěr klempířských konstrukcí jednonásobný syntetický standardní</t>
  </si>
  <si>
    <t>"PARAPETY  OKEN"</t>
  </si>
  <si>
    <t>"ZÁPAD" (0,6*2+0,6+1,2*3+1,2)*0,3</t>
  </si>
  <si>
    <t>"jIH" (1,2*(4+4)+1,2*(3+3+3)+1,2*(4+4))*0,3</t>
  </si>
  <si>
    <t>(1,2*4+1,2*4+1,2*(7+7))*0,3</t>
  </si>
  <si>
    <t>"VÝCHOD" (0,6*2+1,2*(4+3)+0,9)*0,3</t>
  </si>
  <si>
    <t>"POHLED A"( 0,6+1,2*3)*0,3</t>
  </si>
  <si>
    <t>"POHLED B" 0,6*0,3</t>
  </si>
  <si>
    <t>50</t>
  </si>
  <si>
    <t>783801503</t>
  </si>
  <si>
    <t>Omytí omítek tlakovou vodou před provedením nátěru</t>
  </si>
  <si>
    <t>958286032</t>
  </si>
  <si>
    <t>Příprava podkladu omítek před provedením nátěru omytí tlakovou vodou</t>
  </si>
  <si>
    <t>51</t>
  </si>
  <si>
    <t>783826315</t>
  </si>
  <si>
    <t>Mikroarmovací silikonový nátěr omítek</t>
  </si>
  <si>
    <t>1862341422</t>
  </si>
  <si>
    <t>Nátěr omítek se schopností překlenutí trhlin mikroarmovací silikonový</t>
  </si>
  <si>
    <t>fasáda + 150 "nátěr doplněných fasádních prvků"</t>
  </si>
  <si>
    <t>52</t>
  </si>
  <si>
    <t>783896303</t>
  </si>
  <si>
    <t>Příplatek k cenám elastických nebo mikroarmovacích nátěrů omítek za barevný nátěr v odstínu světlém</t>
  </si>
  <si>
    <t>240691601</t>
  </si>
  <si>
    <t>Nátěr omítek se schopností překlenutí trhlin Příplatek k cenám za provedení barevného nátěru v odstínu světlém</t>
  </si>
  <si>
    <t>OSTĚNÍ2</t>
  </si>
  <si>
    <t>67,488</t>
  </si>
  <si>
    <t>FASÁDA2</t>
  </si>
  <si>
    <t>FASÍDA2</t>
  </si>
  <si>
    <t>832,503</t>
  </si>
  <si>
    <t>SANAČNÍ2</t>
  </si>
  <si>
    <t>55</t>
  </si>
  <si>
    <t>OKNA2</t>
  </si>
  <si>
    <t>133,677</t>
  </si>
  <si>
    <t>KÁMEN2</t>
  </si>
  <si>
    <t>4,036</t>
  </si>
  <si>
    <t>PODHLEDY2</t>
  </si>
  <si>
    <t>68</t>
  </si>
  <si>
    <t>LEŠENÍ2</t>
  </si>
  <si>
    <t>1137,716</t>
  </si>
  <si>
    <t xml:space="preserve">03 - 02 - OPRAVA FASÁDY  DVORNÍ ČÁSTI HLAVNÍ BUDOVY </t>
  </si>
  <si>
    <t>HSV - Práce a dodávky HSV</t>
  </si>
  <si>
    <t>VRN - Vedlejší rozpočtové náklady</t>
  </si>
  <si>
    <t xml:space="preserve">    VRN3 - Zařízení staveniště</t>
  </si>
  <si>
    <t>Práce a dodávky HSV</t>
  </si>
  <si>
    <t>-1891612152</t>
  </si>
  <si>
    <t>"sever zleva"(1,17+1,45*2)*0,2+(0,86+2,35*2)*0,2</t>
  </si>
  <si>
    <t>(0,9+1,5*2)*0,2+(1,2+2,28*2)*0,2+(1,5+2,1*2)*0,2*2</t>
  </si>
  <si>
    <t>(1,17+2,04*2)*0,2*5+(1,2+1,485*2)*0,2*4+(1,17+2,2*2)*0,2</t>
  </si>
  <si>
    <t>(1,17+2,4*2)*0,2*9+(0,58+1,8*2)*0,2*10</t>
  </si>
  <si>
    <t>(1+1*2)*0,2*3+(1,17+2,4*2)*0,2*3</t>
  </si>
  <si>
    <t>(1,17+2,4*2)*0,2*9</t>
  </si>
  <si>
    <t>"pohled od západu"(0,8+1,8*2)*0,2</t>
  </si>
  <si>
    <t>"POHLED O  VÝCHODU" (0,8+1,5*2)*0,2</t>
  </si>
  <si>
    <t>"POHLED A"(1,2+1,8*2)*0,2*4+(0,45+1,8*2)*0,2*2</t>
  </si>
  <si>
    <t>"POHLED B" (0,8+1,58*2)*0,2+(0,5+1*2)*0,2*2</t>
  </si>
  <si>
    <t>"POHLED 2" (0,37+1,74*2)*0,2*5</t>
  </si>
  <si>
    <t>"POHLED 3"(1,2+1,8*2)*0,2*3+(0,37+1,8*2)*0,2</t>
  </si>
  <si>
    <t>-1270567126</t>
  </si>
  <si>
    <t>"sever zleva"(1,17+1,45*2)+(0,86+2,35*2)</t>
  </si>
  <si>
    <t>(0,9+1,5*2)+(1,2+2,28*2)+(1,5+2,1*2)*2</t>
  </si>
  <si>
    <t>(1,17+2,04*2)*5+(1,2+1,485*2)*4+(1,17+2,2*2)</t>
  </si>
  <si>
    <t>(1,17+2,4*2)*9+(0,58+1,8*2)*10</t>
  </si>
  <si>
    <t>(1+1*2)*3+(1,17+2,4*2)*3</t>
  </si>
  <si>
    <t>(1,17+2,4*2)*9</t>
  </si>
  <si>
    <t>"pohled od západu"(0,8+1,8*2)</t>
  </si>
  <si>
    <t>"POHLED O  VÝCHODU" (0,8+1,5*2)</t>
  </si>
  <si>
    <t>"POHLED A"(1,2+1,8*2)*4+(0,45+1,8*2)*2</t>
  </si>
  <si>
    <t>"POHLED B" (0,8+1,58*2)+(0,5+1*2)*2</t>
  </si>
  <si>
    <t>"POHLED 2" (0,37+1,74*2)*5</t>
  </si>
  <si>
    <t>"POHLED 3"(1,2+1,8*2)*3+(0,37+1,8*2)</t>
  </si>
  <si>
    <t>620RRRR</t>
  </si>
  <si>
    <t>SJEDNOCENÍ POVRCHU PŮVODNÍ FASÁDY PŘED PROVEDENÍM NÁTĚRU</t>
  </si>
  <si>
    <t>-1792638472</t>
  </si>
  <si>
    <t>"OPRAVA PODKLADU - PŮVODNÍ OMÍTKY TAK, ABY STRUKTURA PŘED GINÁLNÍM NÁTĚREM BYLA JEDNOTNÁ - ODSTRANĚNÍ VIDITELNÝCH OPRAVOVANÝCH MÍST"</t>
  </si>
  <si>
    <t>621131321</t>
  </si>
  <si>
    <t>Penetrace akrylát-silikon vnějších podhledů nanášená strojně</t>
  </si>
  <si>
    <t>-1578724959</t>
  </si>
  <si>
    <t>Podkladní a spojovací vrstva vnějších omítaných ploch penetrace akrylát-silikonová nanášená strojně podhledů</t>
  </si>
  <si>
    <t>"VSTUP" 4*2</t>
  </si>
  <si>
    <t>"ŘÍMSY ODHAD" 60</t>
  </si>
  <si>
    <t>621325201</t>
  </si>
  <si>
    <t>Oprava vnější vápenné nebo vápenocementové štukové omítky složitosti 1 podhledů v rozsahu do 10%</t>
  </si>
  <si>
    <t>-1360870758</t>
  </si>
  <si>
    <t>Oprava vápenné nebo vápenocementové omítky vnějších ploch stupně členitosti 1 štukové podhledů, v rozsahu opravované plochy do 10%</t>
  </si>
  <si>
    <t>956143796</t>
  </si>
  <si>
    <t>"FASÁDA SEVER ODEČTENO ELEKTRONICKY Z CAD" 13,4+58,34+57,96+1,2+2,8+59,94+56,84+11,13</t>
  </si>
  <si>
    <t>+5,21++3,126+28,19+6,27+30,06+5,246+107,3+9,397+14,98</t>
  </si>
  <si>
    <t>"POHLED1" 7,58</t>
  </si>
  <si>
    <t>"POHLED 2" 17,23+2,79</t>
  </si>
  <si>
    <t>"POHLED 4" 9,134</t>
  </si>
  <si>
    <t>"POHLED 3" 32,7+21,13+1,53+9,24+1,75</t>
  </si>
  <si>
    <t>"POHLED 5" 17,08</t>
  </si>
  <si>
    <t>"POHLED A"19,884+22,413+4*4+5,5*9-1*1,8*4-0,37*1,8*2</t>
  </si>
  <si>
    <t>"POHLED B" 13,82+1,62</t>
  </si>
  <si>
    <t>"POHLED OD ZÁPADU" 35,81+13,996+0,801</t>
  </si>
  <si>
    <t>"POHLED O VÝCHODU" 5,43+0,72</t>
  </si>
  <si>
    <t>"KŠILT NAD VSTUPEM" 2</t>
  </si>
  <si>
    <t>1412632088</t>
  </si>
  <si>
    <t>1871973518</t>
  </si>
  <si>
    <t>"SANAČNÍ OMÍTKA ČÁSTI SOKLU - ODHAD"55</t>
  </si>
  <si>
    <t>2025866869</t>
  </si>
  <si>
    <t>-1365504337</t>
  </si>
  <si>
    <t>-760086526</t>
  </si>
  <si>
    <t>"ZAKRYTÍ SOKLU" 10</t>
  </si>
  <si>
    <t>"ZAKRYTÍ U VSTUPU" 20</t>
  </si>
  <si>
    <t>-1227630698</t>
  </si>
  <si>
    <t>"sever zleva"(1,17*1,45)+(0,86*2,35)</t>
  </si>
  <si>
    <t>(0,9*1,5)+(1,2*2,28)+(1,5*2,1)*2</t>
  </si>
  <si>
    <t>(1,17*2,04)*5+(1,2*1,485)*4+(1,17*2,2)</t>
  </si>
  <si>
    <t>(1,17*2,4)*9+(0,58*1,8)*10</t>
  </si>
  <si>
    <t>(1*1)*3+(1,17*2,4)*3</t>
  </si>
  <si>
    <t>(1,17*2,4)*9</t>
  </si>
  <si>
    <t>"pohled od západu"(0,8*1,8)</t>
  </si>
  <si>
    <t>"POHLED O  VÝCHODU" (0,8*1,5)</t>
  </si>
  <si>
    <t>"POHLED A"(1,2*1,8)*4+(0,45*1,8)*2</t>
  </si>
  <si>
    <t>"POHLED B" (0,8*1,58)+(0,5*1)*2</t>
  </si>
  <si>
    <t>"POHLED 2" (0,37*1,74)*5</t>
  </si>
  <si>
    <t>"POHLED 3"(1,2*1,8)*3+(0,37*1,8)</t>
  </si>
  <si>
    <t>1865708275</t>
  </si>
  <si>
    <t>"SEVER" 5,655*0,4+8,87*0,2</t>
  </si>
  <si>
    <t>1660128207</t>
  </si>
  <si>
    <t>1017727392</t>
  </si>
  <si>
    <t>1170732994</t>
  </si>
  <si>
    <t>"SEVER"(0,9+5,5)*9+8,87*7,5+5,39*8,7+10,805*8,298+(0,9+11,5)*11</t>
  </si>
  <si>
    <t>5,5*9,5+3*6,5+6,36*7,59+3*11,04+14,885*11,02</t>
  </si>
  <si>
    <t>"1"(2,035+0,9)*3,645</t>
  </si>
  <si>
    <t>"2"5,5*4,43</t>
  </si>
  <si>
    <t>"4"2,27*4,43</t>
  </si>
  <si>
    <t>"3"5,17*4,46+3,63*4,61+3,28*10</t>
  </si>
  <si>
    <t>"5"4,62*3,71</t>
  </si>
  <si>
    <t>"A"3,28*6,5+4,09*(5,33+3,85)+5,17*9,15</t>
  </si>
  <si>
    <t>"B" 2,415*7,4</t>
  </si>
  <si>
    <t>"ZÁPAD" 3,61*4,8+3,5*11</t>
  </si>
  <si>
    <t>"VÝCHID" 2,3*3,8</t>
  </si>
  <si>
    <t>"PŘESAHY DO STRAN" 100</t>
  </si>
  <si>
    <t>950105754</t>
  </si>
  <si>
    <t>LEŠENÍ2*30</t>
  </si>
  <si>
    <t>479225375</t>
  </si>
  <si>
    <t>-270272949</t>
  </si>
  <si>
    <t>"OMYTÍ OKEN, KONEČNÝ ÚKLID" OKNA2</t>
  </si>
  <si>
    <t>-2047256242</t>
  </si>
  <si>
    <t>PODHLEDY2+FASÁDA2</t>
  </si>
  <si>
    <t>-147801032</t>
  </si>
  <si>
    <t>SANAČNÍ2+OSTĚNÍ2</t>
  </si>
  <si>
    <t>-609330006</t>
  </si>
  <si>
    <t>-389425881</t>
  </si>
  <si>
    <t>1452234665</t>
  </si>
  <si>
    <t>12,018*4 'Přepočtené koeficientem množství</t>
  </si>
  <si>
    <t>-692987968</t>
  </si>
  <si>
    <t>125813565</t>
  </si>
  <si>
    <t>1620863430</t>
  </si>
  <si>
    <t>"SEVER" 3+8+10+10+10+11</t>
  </si>
  <si>
    <t>"A" 5+10</t>
  </si>
  <si>
    <t>-870545011</t>
  </si>
  <si>
    <t>-439625320</t>
  </si>
  <si>
    <t>783118101</t>
  </si>
  <si>
    <t>Lazurovací jednonásobný syntetický nátěr truhlářských konstrukcí</t>
  </si>
  <si>
    <t>2021995548</t>
  </si>
  <si>
    <t>Lazurovací nátěr truhlářských konstrukcí jednonásobný syntetický</t>
  </si>
  <si>
    <t>"NÁTĚR PŘESAHŮ STŘECH" 90</t>
  </si>
  <si>
    <t>-949834438</t>
  </si>
  <si>
    <t>"sever zleva"1,17*0,3+0,86*0,3</t>
  </si>
  <si>
    <t>0,9*0,3+1,2*0,3+1,5*0,3*2</t>
  </si>
  <si>
    <t>1,17*0,3*5+1,2*0,3*4+1,17*0,3</t>
  </si>
  <si>
    <t>1,17*0,3*9+0,58*0,3*10</t>
  </si>
  <si>
    <t>1*0,3*3+1,17*0,3*3</t>
  </si>
  <si>
    <t>1,17*0,3*9</t>
  </si>
  <si>
    <t>"pohled od západu"0,8*0,3</t>
  </si>
  <si>
    <t>"POHLED O  VÝCHODU" 0,8*0,3</t>
  </si>
  <si>
    <t>"POHLED A"1,2*0,3*4+0,45*0,3*2</t>
  </si>
  <si>
    <t>"POHLED B" 0,8*0,3+0,5*0,3*2</t>
  </si>
  <si>
    <t>"POHLED 2" 0,37*0,3*5</t>
  </si>
  <si>
    <t>"POHLED 3"1,2*0,3*3+0,37*0,3</t>
  </si>
  <si>
    <t>"NÁTĚR SVODŮ ODHAD" 15</t>
  </si>
  <si>
    <t>"NÁTĚR OKAPŮ, ZÁVĚTRNÝCH LIŠT A OKAPOVÝCH PLECHŮ" 70</t>
  </si>
  <si>
    <t>783417101</t>
  </si>
  <si>
    <t>Krycí jednonásobný syntetický nátěr klempířských konstrukcí</t>
  </si>
  <si>
    <t>-371780703</t>
  </si>
  <si>
    <t>Krycí nátěr (email) klempířských konstrukcí jednonásobný syntetický standardní</t>
  </si>
  <si>
    <t>1713385045</t>
  </si>
  <si>
    <t>FASÁDA2+PODHLEDY2+OSTĚNÍ2</t>
  </si>
  <si>
    <t>-1723967692</t>
  </si>
  <si>
    <t>519963857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</si>
  <si>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</si>
  <si>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</si>
  <si>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</si>
  <si>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</si>
  <si>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</si>
  <si>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</si>
  <si>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</si>
  <si>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8356738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</si>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</sst>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7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102" fillId="0" borderId="36" xfId="0" applyFont="1" applyBorder="1" applyAlignment="1" applyProtection="1">
      <alignment horizontal="center" vertical="center"/>
      <protection locked="0"/>
    </xf>
    <xf numFmtId="49" fontId="102" fillId="0" borderId="36" xfId="0" applyNumberFormat="1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center" vertical="center" wrapText="1"/>
      <protection locked="0"/>
    </xf>
    <xf numFmtId="175" fontId="102" fillId="0" borderId="36" xfId="0" applyNumberFormat="1" applyFont="1" applyBorder="1" applyAlignment="1" applyProtection="1">
      <alignment vertical="center"/>
      <protection locked="0"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 locked="0"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65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0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Alignment="1">
      <alignment horizontal="left" vertical="top" wrapText="1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105" fillId="33" borderId="0" xfId="36" applyFont="1" applyFill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DA1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D2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0CE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6DA1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0FD2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40CE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196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1" t="s">
        <v>0</v>
      </c>
      <c r="B1" s="242"/>
      <c r="C1" s="242"/>
      <c r="D1" s="243" t="s">
        <v>1</v>
      </c>
      <c r="E1" s="242"/>
      <c r="F1" s="242"/>
      <c r="G1" s="242"/>
      <c r="H1" s="242"/>
      <c r="I1" s="242"/>
      <c r="J1" s="242"/>
      <c r="K1" s="244" t="s">
        <v>657</v>
      </c>
      <c r="L1" s="244"/>
      <c r="M1" s="244"/>
      <c r="N1" s="244"/>
      <c r="O1" s="244"/>
      <c r="P1" s="244"/>
      <c r="Q1" s="244"/>
      <c r="R1" s="244"/>
      <c r="S1" s="244"/>
      <c r="T1" s="242"/>
      <c r="U1" s="242"/>
      <c r="V1" s="242"/>
      <c r="W1" s="244" t="s">
        <v>658</v>
      </c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3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8" t="s">
        <v>6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57" t="s">
        <v>15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3"/>
      <c r="AQ5" s="25"/>
      <c r="BE5" s="355" t="s">
        <v>16</v>
      </c>
      <c r="BS5" s="18" t="s">
        <v>7</v>
      </c>
    </row>
    <row r="6" spans="2:71" ht="36.7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59" t="s">
        <v>18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3"/>
      <c r="AQ6" s="25"/>
      <c r="BE6" s="329"/>
      <c r="BS6" s="18" t="s">
        <v>19</v>
      </c>
    </row>
    <row r="7" spans="2:71" ht="14.25" customHeight="1">
      <c r="B7" s="22"/>
      <c r="C7" s="23"/>
      <c r="D7" s="31" t="s">
        <v>20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3</v>
      </c>
      <c r="AO7" s="23"/>
      <c r="AP7" s="23"/>
      <c r="AQ7" s="25"/>
      <c r="BE7" s="329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29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9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</v>
      </c>
      <c r="AO10" s="23"/>
      <c r="AP10" s="23"/>
      <c r="AQ10" s="25"/>
      <c r="BE10" s="329"/>
      <c r="BS10" s="18" t="s">
        <v>19</v>
      </c>
    </row>
    <row r="11" spans="2:71" ht="18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3</v>
      </c>
      <c r="AO11" s="23"/>
      <c r="AP11" s="23"/>
      <c r="AQ11" s="25"/>
      <c r="BE11" s="329"/>
      <c r="BS11" s="18" t="s">
        <v>19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9"/>
      <c r="BS12" s="18" t="s">
        <v>19</v>
      </c>
    </row>
    <row r="13" spans="2:71" ht="14.2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329"/>
      <c r="BS13" s="18" t="s">
        <v>19</v>
      </c>
    </row>
    <row r="14" spans="2:71" ht="15">
      <c r="B14" s="22"/>
      <c r="C14" s="23"/>
      <c r="D14" s="23"/>
      <c r="E14" s="360" t="s">
        <v>34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329"/>
      <c r="BS14" s="18" t="s">
        <v>19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9"/>
      <c r="BS15" s="18" t="s">
        <v>4</v>
      </c>
    </row>
    <row r="16" spans="2:71" ht="14.25" customHeight="1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36</v>
      </c>
      <c r="AO16" s="23"/>
      <c r="AP16" s="23"/>
      <c r="AQ16" s="25"/>
      <c r="BE16" s="329"/>
      <c r="BS16" s="18" t="s">
        <v>4</v>
      </c>
    </row>
    <row r="17" spans="2:71" ht="18" customHeight="1">
      <c r="B17" s="22"/>
      <c r="C17" s="23"/>
      <c r="D17" s="23"/>
      <c r="E17" s="29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3</v>
      </c>
      <c r="AO17" s="23"/>
      <c r="AP17" s="23"/>
      <c r="AQ17" s="25"/>
      <c r="BE17" s="329"/>
      <c r="BS17" s="18" t="s">
        <v>38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9"/>
      <c r="BS18" s="18" t="s">
        <v>7</v>
      </c>
    </row>
    <row r="19" spans="2:71" ht="14.25" customHeight="1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9"/>
      <c r="BS19" s="18" t="s">
        <v>7</v>
      </c>
    </row>
    <row r="20" spans="2:71" ht="22.5" customHeight="1">
      <c r="B20" s="22"/>
      <c r="C20" s="23"/>
      <c r="D20" s="23"/>
      <c r="E20" s="361" t="s">
        <v>3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23"/>
      <c r="AP20" s="23"/>
      <c r="AQ20" s="25"/>
      <c r="BE20" s="329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9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9"/>
    </row>
    <row r="23" spans="2:57" s="1" customFormat="1" ht="25.5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2">
        <f>ROUND(AG51,2)</f>
        <v>0</v>
      </c>
      <c r="AL23" s="363"/>
      <c r="AM23" s="363"/>
      <c r="AN23" s="363"/>
      <c r="AO23" s="363"/>
      <c r="AP23" s="36"/>
      <c r="AQ23" s="39"/>
      <c r="BE23" s="346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46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4" t="s">
        <v>41</v>
      </c>
      <c r="M25" s="351"/>
      <c r="N25" s="351"/>
      <c r="O25" s="351"/>
      <c r="P25" s="36"/>
      <c r="Q25" s="36"/>
      <c r="R25" s="36"/>
      <c r="S25" s="36"/>
      <c r="T25" s="36"/>
      <c r="U25" s="36"/>
      <c r="V25" s="36"/>
      <c r="W25" s="364" t="s">
        <v>42</v>
      </c>
      <c r="X25" s="351"/>
      <c r="Y25" s="351"/>
      <c r="Z25" s="351"/>
      <c r="AA25" s="351"/>
      <c r="AB25" s="351"/>
      <c r="AC25" s="351"/>
      <c r="AD25" s="351"/>
      <c r="AE25" s="351"/>
      <c r="AF25" s="36"/>
      <c r="AG25" s="36"/>
      <c r="AH25" s="36"/>
      <c r="AI25" s="36"/>
      <c r="AJ25" s="36"/>
      <c r="AK25" s="364" t="s">
        <v>43</v>
      </c>
      <c r="AL25" s="351"/>
      <c r="AM25" s="351"/>
      <c r="AN25" s="351"/>
      <c r="AO25" s="351"/>
      <c r="AP25" s="36"/>
      <c r="AQ25" s="39"/>
      <c r="BE25" s="346"/>
    </row>
    <row r="26" spans="2:57" s="2" customFormat="1" ht="14.2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352">
        <v>0.21</v>
      </c>
      <c r="M26" s="353"/>
      <c r="N26" s="353"/>
      <c r="O26" s="353"/>
      <c r="P26" s="42"/>
      <c r="Q26" s="42"/>
      <c r="R26" s="42"/>
      <c r="S26" s="42"/>
      <c r="T26" s="42"/>
      <c r="U26" s="42"/>
      <c r="V26" s="42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2"/>
      <c r="AG26" s="42"/>
      <c r="AH26" s="42"/>
      <c r="AI26" s="42"/>
      <c r="AJ26" s="42"/>
      <c r="AK26" s="354">
        <f>ROUND(AV51,2)</f>
        <v>0</v>
      </c>
      <c r="AL26" s="353"/>
      <c r="AM26" s="353"/>
      <c r="AN26" s="353"/>
      <c r="AO26" s="353"/>
      <c r="AP26" s="42"/>
      <c r="AQ26" s="44"/>
      <c r="BE26" s="356"/>
    </row>
    <row r="27" spans="2:57" s="2" customFormat="1" ht="14.2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352">
        <v>0.15</v>
      </c>
      <c r="M27" s="353"/>
      <c r="N27" s="353"/>
      <c r="O27" s="353"/>
      <c r="P27" s="42"/>
      <c r="Q27" s="42"/>
      <c r="R27" s="42"/>
      <c r="S27" s="42"/>
      <c r="T27" s="42"/>
      <c r="U27" s="42"/>
      <c r="V27" s="42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2"/>
      <c r="AG27" s="42"/>
      <c r="AH27" s="42"/>
      <c r="AI27" s="42"/>
      <c r="AJ27" s="42"/>
      <c r="AK27" s="354">
        <f>ROUND(AW51,2)</f>
        <v>0</v>
      </c>
      <c r="AL27" s="353"/>
      <c r="AM27" s="353"/>
      <c r="AN27" s="353"/>
      <c r="AO27" s="353"/>
      <c r="AP27" s="42"/>
      <c r="AQ27" s="44"/>
      <c r="BE27" s="356"/>
    </row>
    <row r="28" spans="2:57" s="2" customFormat="1" ht="14.25" customHeight="1" hidden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352">
        <v>0.21</v>
      </c>
      <c r="M28" s="353"/>
      <c r="N28" s="353"/>
      <c r="O28" s="353"/>
      <c r="P28" s="42"/>
      <c r="Q28" s="42"/>
      <c r="R28" s="42"/>
      <c r="S28" s="42"/>
      <c r="T28" s="42"/>
      <c r="U28" s="42"/>
      <c r="V28" s="42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2"/>
      <c r="AG28" s="42"/>
      <c r="AH28" s="42"/>
      <c r="AI28" s="42"/>
      <c r="AJ28" s="42"/>
      <c r="AK28" s="354">
        <v>0</v>
      </c>
      <c r="AL28" s="353"/>
      <c r="AM28" s="353"/>
      <c r="AN28" s="353"/>
      <c r="AO28" s="353"/>
      <c r="AP28" s="42"/>
      <c r="AQ28" s="44"/>
      <c r="BE28" s="356"/>
    </row>
    <row r="29" spans="2:57" s="2" customFormat="1" ht="14.25" customHeight="1" hidden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352">
        <v>0.15</v>
      </c>
      <c r="M29" s="353"/>
      <c r="N29" s="353"/>
      <c r="O29" s="353"/>
      <c r="P29" s="42"/>
      <c r="Q29" s="42"/>
      <c r="R29" s="42"/>
      <c r="S29" s="42"/>
      <c r="T29" s="42"/>
      <c r="U29" s="42"/>
      <c r="V29" s="42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2"/>
      <c r="AG29" s="42"/>
      <c r="AH29" s="42"/>
      <c r="AI29" s="42"/>
      <c r="AJ29" s="42"/>
      <c r="AK29" s="354">
        <v>0</v>
      </c>
      <c r="AL29" s="353"/>
      <c r="AM29" s="353"/>
      <c r="AN29" s="353"/>
      <c r="AO29" s="353"/>
      <c r="AP29" s="42"/>
      <c r="AQ29" s="44"/>
      <c r="BE29" s="356"/>
    </row>
    <row r="30" spans="2:57" s="2" customFormat="1" ht="14.25" customHeight="1" hidden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352">
        <v>0</v>
      </c>
      <c r="M30" s="353"/>
      <c r="N30" s="353"/>
      <c r="O30" s="353"/>
      <c r="P30" s="42"/>
      <c r="Q30" s="42"/>
      <c r="R30" s="42"/>
      <c r="S30" s="42"/>
      <c r="T30" s="42"/>
      <c r="U30" s="42"/>
      <c r="V30" s="42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2"/>
      <c r="AG30" s="42"/>
      <c r="AH30" s="42"/>
      <c r="AI30" s="42"/>
      <c r="AJ30" s="42"/>
      <c r="AK30" s="354">
        <v>0</v>
      </c>
      <c r="AL30" s="353"/>
      <c r="AM30" s="353"/>
      <c r="AN30" s="353"/>
      <c r="AO30" s="353"/>
      <c r="AP30" s="42"/>
      <c r="AQ30" s="44"/>
      <c r="BE30" s="356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46"/>
    </row>
    <row r="32" spans="2:57" s="1" customFormat="1" ht="25.5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339" t="s">
        <v>52</v>
      </c>
      <c r="Y32" s="340"/>
      <c r="Z32" s="340"/>
      <c r="AA32" s="340"/>
      <c r="AB32" s="340"/>
      <c r="AC32" s="47"/>
      <c r="AD32" s="47"/>
      <c r="AE32" s="47"/>
      <c r="AF32" s="47"/>
      <c r="AG32" s="47"/>
      <c r="AH32" s="47"/>
      <c r="AI32" s="47"/>
      <c r="AJ32" s="47"/>
      <c r="AK32" s="341">
        <f>SUM(AK23:AK30)</f>
        <v>0</v>
      </c>
      <c r="AL32" s="340"/>
      <c r="AM32" s="340"/>
      <c r="AN32" s="340"/>
      <c r="AO32" s="342"/>
      <c r="AP32" s="45"/>
      <c r="AQ32" s="49"/>
      <c r="BE32" s="346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53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 t="str">
        <f>K5</f>
        <v>ZSPORICI2016</v>
      </c>
      <c r="AR41" s="56"/>
    </row>
    <row r="42" spans="2:44" s="4" customFormat="1" ht="36.75" customHeight="1">
      <c r="B42" s="58"/>
      <c r="C42" s="59" t="s">
        <v>17</v>
      </c>
      <c r="L42" s="343" t="str">
        <f>K6</f>
        <v>OPRAVA FASÁDY HLAVNÍ BUDOVY ZŠ POŘÍČÍ NÁCHODSKÁ ČP 18</v>
      </c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TRUTNOV POŘÍČÍ</v>
      </c>
      <c r="AI44" s="57" t="s">
        <v>25</v>
      </c>
      <c r="AM44" s="345" t="str">
        <f>IF(AN8="","",AN8)</f>
        <v>9. 5. 2016</v>
      </c>
      <c r="AN44" s="346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ZŠ POŘÍČÍ, NÁCHODSKÁ 18, 541 03 TRUTNOV 3</v>
      </c>
      <c r="AI46" s="57" t="s">
        <v>35</v>
      </c>
      <c r="AM46" s="347" t="str">
        <f>IF(E17="","",E17)</f>
        <v>ING. LUBOŠ KASPER, KOLMÁ 500, 541 03 TRUTNOV 3</v>
      </c>
      <c r="AN46" s="346"/>
      <c r="AO46" s="346"/>
      <c r="AP46" s="346"/>
      <c r="AR46" s="35"/>
      <c r="AS46" s="348" t="s">
        <v>54</v>
      </c>
      <c r="AT46" s="349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33</v>
      </c>
      <c r="L47" s="3">
        <f>IF(E14="Vyplň údaj","",E14)</f>
      </c>
      <c r="AR47" s="35"/>
      <c r="AS47" s="350"/>
      <c r="AT47" s="351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50"/>
      <c r="AT48" s="351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35" t="s">
        <v>55</v>
      </c>
      <c r="D49" s="336"/>
      <c r="E49" s="336"/>
      <c r="F49" s="336"/>
      <c r="G49" s="336"/>
      <c r="H49" s="66"/>
      <c r="I49" s="337" t="s">
        <v>56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57</v>
      </c>
      <c r="AH49" s="336"/>
      <c r="AI49" s="336"/>
      <c r="AJ49" s="336"/>
      <c r="AK49" s="336"/>
      <c r="AL49" s="336"/>
      <c r="AM49" s="336"/>
      <c r="AN49" s="337" t="s">
        <v>58</v>
      </c>
      <c r="AO49" s="336"/>
      <c r="AP49" s="336"/>
      <c r="AQ49" s="67" t="s">
        <v>59</v>
      </c>
      <c r="AR49" s="35"/>
      <c r="AS49" s="68" t="s">
        <v>60</v>
      </c>
      <c r="AT49" s="69" t="s">
        <v>61</v>
      </c>
      <c r="AU49" s="69" t="s">
        <v>62</v>
      </c>
      <c r="AV49" s="69" t="s">
        <v>63</v>
      </c>
      <c r="AW49" s="69" t="s">
        <v>64</v>
      </c>
      <c r="AX49" s="69" t="s">
        <v>65</v>
      </c>
      <c r="AY49" s="69" t="s">
        <v>66</v>
      </c>
      <c r="AZ49" s="69" t="s">
        <v>67</v>
      </c>
      <c r="BA49" s="69" t="s">
        <v>68</v>
      </c>
      <c r="BB49" s="69" t="s">
        <v>69</v>
      </c>
      <c r="BC49" s="69" t="s">
        <v>70</v>
      </c>
      <c r="BD49" s="70" t="s">
        <v>71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72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33">
        <f>ROUND(SUM(AG52:AG53),2)</f>
        <v>0</v>
      </c>
      <c r="AH51" s="333"/>
      <c r="AI51" s="333"/>
      <c r="AJ51" s="333"/>
      <c r="AK51" s="333"/>
      <c r="AL51" s="333"/>
      <c r="AM51" s="333"/>
      <c r="AN51" s="334">
        <f>SUM(AG51,AT51)</f>
        <v>0</v>
      </c>
      <c r="AO51" s="334"/>
      <c r="AP51" s="334"/>
      <c r="AQ51" s="74" t="s">
        <v>3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73</v>
      </c>
      <c r="BT51" s="59" t="s">
        <v>74</v>
      </c>
      <c r="BU51" s="79" t="s">
        <v>75</v>
      </c>
      <c r="BV51" s="59" t="s">
        <v>76</v>
      </c>
      <c r="BW51" s="59" t="s">
        <v>5</v>
      </c>
      <c r="BX51" s="59" t="s">
        <v>77</v>
      </c>
      <c r="CL51" s="59" t="s">
        <v>3</v>
      </c>
    </row>
    <row r="52" spans="1:91" s="5" customFormat="1" ht="27" customHeight="1">
      <c r="A52" s="237" t="s">
        <v>659</v>
      </c>
      <c r="B52" s="80"/>
      <c r="C52" s="81"/>
      <c r="D52" s="332" t="s">
        <v>78</v>
      </c>
      <c r="E52" s="331"/>
      <c r="F52" s="331"/>
      <c r="G52" s="331"/>
      <c r="H52" s="331"/>
      <c r="I52" s="82"/>
      <c r="J52" s="332" t="s">
        <v>79</v>
      </c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0">
        <f>'02 - 01 - OPRAVA FASÁDY H...'!J27</f>
        <v>0</v>
      </c>
      <c r="AH52" s="331"/>
      <c r="AI52" s="331"/>
      <c r="AJ52" s="331"/>
      <c r="AK52" s="331"/>
      <c r="AL52" s="331"/>
      <c r="AM52" s="331"/>
      <c r="AN52" s="330">
        <f>SUM(AG52,AT52)</f>
        <v>0</v>
      </c>
      <c r="AO52" s="331"/>
      <c r="AP52" s="331"/>
      <c r="AQ52" s="83" t="s">
        <v>80</v>
      </c>
      <c r="AR52" s="80"/>
      <c r="AS52" s="84">
        <v>0</v>
      </c>
      <c r="AT52" s="85">
        <f>ROUND(SUM(AV52:AW52),2)</f>
        <v>0</v>
      </c>
      <c r="AU52" s="86">
        <f>'02 - 01 - OPRAVA FASÁDY H...'!P85</f>
        <v>0</v>
      </c>
      <c r="AV52" s="85">
        <f>'02 - 01 - OPRAVA FASÁDY H...'!J30</f>
        <v>0</v>
      </c>
      <c r="AW52" s="85">
        <f>'02 - 01 - OPRAVA FASÁDY H...'!J31</f>
        <v>0</v>
      </c>
      <c r="AX52" s="85">
        <f>'02 - 01 - OPRAVA FASÁDY H...'!J32</f>
        <v>0</v>
      </c>
      <c r="AY52" s="85">
        <f>'02 - 01 - OPRAVA FASÁDY H...'!J33</f>
        <v>0</v>
      </c>
      <c r="AZ52" s="85">
        <f>'02 - 01 - OPRAVA FASÁDY H...'!F30</f>
        <v>0</v>
      </c>
      <c r="BA52" s="85">
        <f>'02 - 01 - OPRAVA FASÁDY H...'!F31</f>
        <v>0</v>
      </c>
      <c r="BB52" s="85">
        <f>'02 - 01 - OPRAVA FASÁDY H...'!F32</f>
        <v>0</v>
      </c>
      <c r="BC52" s="85">
        <f>'02 - 01 - OPRAVA FASÁDY H...'!F33</f>
        <v>0</v>
      </c>
      <c r="BD52" s="87">
        <f>'02 - 01 - OPRAVA FASÁDY H...'!F34</f>
        <v>0</v>
      </c>
      <c r="BT52" s="88" t="s">
        <v>22</v>
      </c>
      <c r="BV52" s="88" t="s">
        <v>76</v>
      </c>
      <c r="BW52" s="88" t="s">
        <v>81</v>
      </c>
      <c r="BX52" s="88" t="s">
        <v>5</v>
      </c>
      <c r="CL52" s="88" t="s">
        <v>3</v>
      </c>
      <c r="CM52" s="88" t="s">
        <v>82</v>
      </c>
    </row>
    <row r="53" spans="1:91" s="5" customFormat="1" ht="27" customHeight="1">
      <c r="A53" s="237" t="s">
        <v>659</v>
      </c>
      <c r="B53" s="80"/>
      <c r="C53" s="81"/>
      <c r="D53" s="332" t="s">
        <v>83</v>
      </c>
      <c r="E53" s="331"/>
      <c r="F53" s="331"/>
      <c r="G53" s="331"/>
      <c r="H53" s="331"/>
      <c r="I53" s="82"/>
      <c r="J53" s="332" t="s">
        <v>84</v>
      </c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0">
        <f>'03 - 02 - OPRAVA FASÁDY  ...'!J27</f>
        <v>0</v>
      </c>
      <c r="AH53" s="331"/>
      <c r="AI53" s="331"/>
      <c r="AJ53" s="331"/>
      <c r="AK53" s="331"/>
      <c r="AL53" s="331"/>
      <c r="AM53" s="331"/>
      <c r="AN53" s="330">
        <f>SUM(AG53,AT53)</f>
        <v>0</v>
      </c>
      <c r="AO53" s="331"/>
      <c r="AP53" s="331"/>
      <c r="AQ53" s="83" t="s">
        <v>80</v>
      </c>
      <c r="AR53" s="80"/>
      <c r="AS53" s="89">
        <v>0</v>
      </c>
      <c r="AT53" s="90">
        <f>ROUND(SUM(AV53:AW53),2)</f>
        <v>0</v>
      </c>
      <c r="AU53" s="91">
        <f>'03 - 02 - OPRAVA FASÁDY  ...'!P86</f>
        <v>0</v>
      </c>
      <c r="AV53" s="90">
        <f>'03 - 02 - OPRAVA FASÁDY  ...'!J30</f>
        <v>0</v>
      </c>
      <c r="AW53" s="90">
        <f>'03 - 02 - OPRAVA FASÁDY  ...'!J31</f>
        <v>0</v>
      </c>
      <c r="AX53" s="90">
        <f>'03 - 02 - OPRAVA FASÁDY  ...'!J32</f>
        <v>0</v>
      </c>
      <c r="AY53" s="90">
        <f>'03 - 02 - OPRAVA FASÁDY  ...'!J33</f>
        <v>0</v>
      </c>
      <c r="AZ53" s="90">
        <f>'03 - 02 - OPRAVA FASÁDY  ...'!F30</f>
        <v>0</v>
      </c>
      <c r="BA53" s="90">
        <f>'03 - 02 - OPRAVA FASÁDY  ...'!F31</f>
        <v>0</v>
      </c>
      <c r="BB53" s="90">
        <f>'03 - 02 - OPRAVA FASÁDY  ...'!F32</f>
        <v>0</v>
      </c>
      <c r="BC53" s="90">
        <f>'03 - 02 - OPRAVA FASÁDY  ...'!F33</f>
        <v>0</v>
      </c>
      <c r="BD53" s="92">
        <f>'03 - 02 - OPRAVA FASÁDY  ...'!F34</f>
        <v>0</v>
      </c>
      <c r="BT53" s="88" t="s">
        <v>22</v>
      </c>
      <c r="BV53" s="88" t="s">
        <v>76</v>
      </c>
      <c r="BW53" s="88" t="s">
        <v>85</v>
      </c>
      <c r="BX53" s="88" t="s">
        <v>5</v>
      </c>
      <c r="CL53" s="88" t="s">
        <v>3</v>
      </c>
      <c r="CM53" s="88" t="s">
        <v>82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2 - 01 - OPRAVA FASÁDY H...'!C2" tooltip="02 - 01 - OPRAVA FASÁDY H..." display="/"/>
    <hyperlink ref="A53" location="'03 - 02 - OPRAVA FASÁDY  ...'!C2" tooltip="03 - 02 - OPRAVA FASÁDY 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4"/>
  <sheetViews>
    <sheetView showGridLines="0" zoomScalePageLayoutView="0" workbookViewId="0" topLeftCell="A1">
      <pane ySplit="1" topLeftCell="A83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660</v>
      </c>
      <c r="G1" s="365" t="s">
        <v>661</v>
      </c>
      <c r="H1" s="365"/>
      <c r="I1" s="245"/>
      <c r="J1" s="240" t="s">
        <v>662</v>
      </c>
      <c r="K1" s="238" t="s">
        <v>86</v>
      </c>
      <c r="L1" s="240" t="s">
        <v>663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81</v>
      </c>
      <c r="AZ2" s="18" t="s">
        <v>87</v>
      </c>
      <c r="BA2" s="18" t="s">
        <v>87</v>
      </c>
      <c r="BB2" s="18" t="s">
        <v>3</v>
      </c>
      <c r="BC2" s="18" t="s">
        <v>88</v>
      </c>
      <c r="BD2" s="18" t="s">
        <v>82</v>
      </c>
    </row>
    <row r="3" spans="2:5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82</v>
      </c>
      <c r="AZ3" s="18" t="s">
        <v>89</v>
      </c>
      <c r="BA3" s="18" t="s">
        <v>89</v>
      </c>
      <c r="BB3" s="18" t="s">
        <v>3</v>
      </c>
      <c r="BC3" s="18" t="s">
        <v>90</v>
      </c>
      <c r="BD3" s="18" t="s">
        <v>82</v>
      </c>
    </row>
    <row r="4" spans="2:56" ht="36.75" customHeight="1">
      <c r="B4" s="22"/>
      <c r="C4" s="23"/>
      <c r="D4" s="24" t="s">
        <v>91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  <c r="AZ4" s="18" t="s">
        <v>92</v>
      </c>
      <c r="BA4" s="18" t="s">
        <v>92</v>
      </c>
      <c r="BB4" s="18" t="s">
        <v>3</v>
      </c>
      <c r="BC4" s="18" t="s">
        <v>93</v>
      </c>
      <c r="BD4" s="18" t="s">
        <v>82</v>
      </c>
    </row>
    <row r="5" spans="2:56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94</v>
      </c>
      <c r="BA5" s="18" t="s">
        <v>94</v>
      </c>
      <c r="BB5" s="18" t="s">
        <v>3</v>
      </c>
      <c r="BC5" s="18" t="s">
        <v>95</v>
      </c>
      <c r="BD5" s="18" t="s">
        <v>82</v>
      </c>
    </row>
    <row r="6" spans="2:56" ht="15">
      <c r="B6" s="22"/>
      <c r="C6" s="23"/>
      <c r="D6" s="31" t="s">
        <v>17</v>
      </c>
      <c r="E6" s="23"/>
      <c r="F6" s="23"/>
      <c r="G6" s="23"/>
      <c r="H6" s="23"/>
      <c r="I6" s="95"/>
      <c r="J6" s="23"/>
      <c r="K6" s="25"/>
      <c r="AZ6" s="18" t="s">
        <v>96</v>
      </c>
      <c r="BA6" s="18" t="s">
        <v>96</v>
      </c>
      <c r="BB6" s="18" t="s">
        <v>3</v>
      </c>
      <c r="BC6" s="18" t="s">
        <v>97</v>
      </c>
      <c r="BD6" s="18" t="s">
        <v>82</v>
      </c>
    </row>
    <row r="7" spans="2:11" ht="22.5" customHeight="1">
      <c r="B7" s="22"/>
      <c r="C7" s="23"/>
      <c r="D7" s="23"/>
      <c r="E7" s="366" t="str">
        <f>'Rekapitulace stavby'!K6</f>
        <v>OPRAVA FASÁDY HLAVNÍ BUDOVY ZŠ POŘÍČÍ NÁCHODSKÁ ČP 18</v>
      </c>
      <c r="F7" s="358"/>
      <c r="G7" s="358"/>
      <c r="H7" s="358"/>
      <c r="I7" s="95"/>
      <c r="J7" s="23"/>
      <c r="K7" s="25"/>
    </row>
    <row r="8" spans="2:11" s="1" customFormat="1" ht="15">
      <c r="B8" s="35"/>
      <c r="C8" s="36"/>
      <c r="D8" s="31" t="s">
        <v>98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67" t="s">
        <v>99</v>
      </c>
      <c r="F9" s="351"/>
      <c r="G9" s="351"/>
      <c r="H9" s="351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3</v>
      </c>
      <c r="G11" s="36"/>
      <c r="H11" s="36"/>
      <c r="I11" s="97" t="s">
        <v>21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9. 5. 2016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7" t="s">
        <v>32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7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7" t="s">
        <v>32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39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61" t="s">
        <v>3</v>
      </c>
      <c r="F24" s="368"/>
      <c r="G24" s="368"/>
      <c r="H24" s="368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40</v>
      </c>
      <c r="E27" s="36"/>
      <c r="F27" s="36"/>
      <c r="G27" s="36"/>
      <c r="H27" s="36"/>
      <c r="I27" s="96"/>
      <c r="J27" s="106">
        <f>ROUND(J85,2)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7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8">
        <f>ROUND(SUM(BE85:BE312),2)</f>
        <v>0</v>
      </c>
      <c r="G30" s="36"/>
      <c r="H30" s="36"/>
      <c r="I30" s="109">
        <v>0.21</v>
      </c>
      <c r="J30" s="108">
        <f>ROUND(ROUND((SUM(BE85:BE312)),2)*I30,2)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8">
        <f>ROUND(SUM(BF85:BF312),2)</f>
        <v>0</v>
      </c>
      <c r="G31" s="36"/>
      <c r="H31" s="36"/>
      <c r="I31" s="109">
        <v>0.15</v>
      </c>
      <c r="J31" s="108">
        <f>ROUND(ROUND((SUM(BF85:BF312)),2)*I31,2)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8">
        <f>ROUND(SUM(BG85:BG312),2)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8">
        <f>ROUND(SUM(BH85:BH312),2)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8">
        <f>ROUND(SUM(BI85:BI312),2)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50</v>
      </c>
      <c r="E36" s="66"/>
      <c r="F36" s="66"/>
      <c r="G36" s="112" t="s">
        <v>51</v>
      </c>
      <c r="H36" s="113" t="s">
        <v>52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100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6" t="str">
        <f>E7</f>
        <v>OPRAVA FASÁDY HLAVNÍ BUDOVY ZŠ POŘÍČÍ NÁCHODSKÁ ČP 18</v>
      </c>
      <c r="F45" s="351"/>
      <c r="G45" s="351"/>
      <c r="H45" s="351"/>
      <c r="I45" s="96"/>
      <c r="J45" s="36"/>
      <c r="K45" s="39"/>
    </row>
    <row r="46" spans="2:11" s="1" customFormat="1" ht="14.25" customHeight="1">
      <c r="B46" s="35"/>
      <c r="C46" s="31" t="s">
        <v>98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7" t="str">
        <f>E9</f>
        <v>02 - 01 - OPRAVA FASÁDY HLAVNÍ BUDOVY</v>
      </c>
      <c r="F47" s="351"/>
      <c r="G47" s="351"/>
      <c r="H47" s="351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TRUTNOV POŘÍČÍ</v>
      </c>
      <c r="G49" s="36"/>
      <c r="H49" s="36"/>
      <c r="I49" s="97" t="s">
        <v>25</v>
      </c>
      <c r="J49" s="98" t="str">
        <f>IF(J12="","",J12)</f>
        <v>9. 5. 2016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ZŠ POŘÍČÍ, NÁCHODSKÁ 18, 541 03 TRUTNOV 3</v>
      </c>
      <c r="G51" s="36"/>
      <c r="H51" s="36"/>
      <c r="I51" s="97" t="s">
        <v>35</v>
      </c>
      <c r="J51" s="29" t="str">
        <f>E21</f>
        <v>ING. LUBOŠ KASPER, KOLMÁ 500, 541 03 TRUTNOV 3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101</v>
      </c>
      <c r="D54" s="110"/>
      <c r="E54" s="110"/>
      <c r="F54" s="110"/>
      <c r="G54" s="110"/>
      <c r="H54" s="110"/>
      <c r="I54" s="121"/>
      <c r="J54" s="122" t="s">
        <v>102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103</v>
      </c>
      <c r="D56" s="36"/>
      <c r="E56" s="36"/>
      <c r="F56" s="36"/>
      <c r="G56" s="36"/>
      <c r="H56" s="36"/>
      <c r="I56" s="96"/>
      <c r="J56" s="106">
        <f>J85</f>
        <v>0</v>
      </c>
      <c r="K56" s="39"/>
      <c r="AU56" s="18" t="s">
        <v>104</v>
      </c>
    </row>
    <row r="57" spans="2:11" s="7" customFormat="1" ht="24.75" customHeight="1">
      <c r="B57" s="125"/>
      <c r="C57" s="126"/>
      <c r="D57" s="127" t="s">
        <v>105</v>
      </c>
      <c r="E57" s="128"/>
      <c r="F57" s="128"/>
      <c r="G57" s="128"/>
      <c r="H57" s="128"/>
      <c r="I57" s="129"/>
      <c r="J57" s="130">
        <f>J86</f>
        <v>0</v>
      </c>
      <c r="K57" s="131"/>
    </row>
    <row r="58" spans="2:11" s="8" customFormat="1" ht="19.5" customHeight="1">
      <c r="B58" s="132"/>
      <c r="C58" s="133"/>
      <c r="D58" s="134" t="s">
        <v>106</v>
      </c>
      <c r="E58" s="135"/>
      <c r="F58" s="135"/>
      <c r="G58" s="135"/>
      <c r="H58" s="135"/>
      <c r="I58" s="136"/>
      <c r="J58" s="137">
        <f>J87</f>
        <v>0</v>
      </c>
      <c r="K58" s="138"/>
    </row>
    <row r="59" spans="2:11" s="8" customFormat="1" ht="19.5" customHeight="1">
      <c r="B59" s="132"/>
      <c r="C59" s="133"/>
      <c r="D59" s="134" t="s">
        <v>107</v>
      </c>
      <c r="E59" s="135"/>
      <c r="F59" s="135"/>
      <c r="G59" s="135"/>
      <c r="H59" s="135"/>
      <c r="I59" s="136"/>
      <c r="J59" s="137">
        <f>J156</f>
        <v>0</v>
      </c>
      <c r="K59" s="138"/>
    </row>
    <row r="60" spans="2:11" s="8" customFormat="1" ht="19.5" customHeight="1">
      <c r="B60" s="132"/>
      <c r="C60" s="133"/>
      <c r="D60" s="134" t="s">
        <v>108</v>
      </c>
      <c r="E60" s="135"/>
      <c r="F60" s="135"/>
      <c r="G60" s="135"/>
      <c r="H60" s="135"/>
      <c r="I60" s="136"/>
      <c r="J60" s="137">
        <f>J214</f>
        <v>0</v>
      </c>
      <c r="K60" s="138"/>
    </row>
    <row r="61" spans="2:11" s="8" customFormat="1" ht="19.5" customHeight="1">
      <c r="B61" s="132"/>
      <c r="C61" s="133"/>
      <c r="D61" s="134" t="s">
        <v>109</v>
      </c>
      <c r="E61" s="135"/>
      <c r="F61" s="135"/>
      <c r="G61" s="135"/>
      <c r="H61" s="135"/>
      <c r="I61" s="136"/>
      <c r="J61" s="137">
        <f>J269</f>
        <v>0</v>
      </c>
      <c r="K61" s="138"/>
    </row>
    <row r="62" spans="2:11" s="8" customFormat="1" ht="19.5" customHeight="1">
      <c r="B62" s="132"/>
      <c r="C62" s="133"/>
      <c r="D62" s="134" t="s">
        <v>110</v>
      </c>
      <c r="E62" s="135"/>
      <c r="F62" s="135"/>
      <c r="G62" s="135"/>
      <c r="H62" s="135"/>
      <c r="I62" s="136"/>
      <c r="J62" s="137">
        <f>J279</f>
        <v>0</v>
      </c>
      <c r="K62" s="138"/>
    </row>
    <row r="63" spans="2:11" s="7" customFormat="1" ht="24.75" customHeight="1">
      <c r="B63" s="125"/>
      <c r="C63" s="126"/>
      <c r="D63" s="127" t="s">
        <v>111</v>
      </c>
      <c r="E63" s="128"/>
      <c r="F63" s="128"/>
      <c r="G63" s="128"/>
      <c r="H63" s="128"/>
      <c r="I63" s="129"/>
      <c r="J63" s="130">
        <f>J282</f>
        <v>0</v>
      </c>
      <c r="K63" s="131"/>
    </row>
    <row r="64" spans="2:11" s="8" customFormat="1" ht="19.5" customHeight="1">
      <c r="B64" s="132"/>
      <c r="C64" s="133"/>
      <c r="D64" s="134" t="s">
        <v>112</v>
      </c>
      <c r="E64" s="135"/>
      <c r="F64" s="135"/>
      <c r="G64" s="135"/>
      <c r="H64" s="135"/>
      <c r="I64" s="136"/>
      <c r="J64" s="137">
        <f>J283</f>
        <v>0</v>
      </c>
      <c r="K64" s="138"/>
    </row>
    <row r="65" spans="2:11" s="8" customFormat="1" ht="19.5" customHeight="1">
      <c r="B65" s="132"/>
      <c r="C65" s="133"/>
      <c r="D65" s="134" t="s">
        <v>113</v>
      </c>
      <c r="E65" s="135"/>
      <c r="F65" s="135"/>
      <c r="G65" s="135"/>
      <c r="H65" s="135"/>
      <c r="I65" s="136"/>
      <c r="J65" s="137">
        <f>J294</f>
        <v>0</v>
      </c>
      <c r="K65" s="138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96"/>
      <c r="J66" s="36"/>
      <c r="K66" s="39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7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8"/>
      <c r="J71" s="54"/>
      <c r="K71" s="54"/>
      <c r="L71" s="35"/>
    </row>
    <row r="72" spans="2:12" s="1" customFormat="1" ht="36.75" customHeight="1">
      <c r="B72" s="35"/>
      <c r="C72" s="55" t="s">
        <v>114</v>
      </c>
      <c r="L72" s="35"/>
    </row>
    <row r="73" spans="2:12" s="1" customFormat="1" ht="6.75" customHeight="1">
      <c r="B73" s="35"/>
      <c r="L73" s="35"/>
    </row>
    <row r="74" spans="2:12" s="1" customFormat="1" ht="14.25" customHeight="1">
      <c r="B74" s="35"/>
      <c r="C74" s="57" t="s">
        <v>17</v>
      </c>
      <c r="L74" s="35"/>
    </row>
    <row r="75" spans="2:12" s="1" customFormat="1" ht="22.5" customHeight="1">
      <c r="B75" s="35"/>
      <c r="E75" s="369" t="str">
        <f>E7</f>
        <v>OPRAVA FASÁDY HLAVNÍ BUDOVY ZŠ POŘÍČÍ NÁCHODSKÁ ČP 18</v>
      </c>
      <c r="F75" s="346"/>
      <c r="G75" s="346"/>
      <c r="H75" s="346"/>
      <c r="L75" s="35"/>
    </row>
    <row r="76" spans="2:12" s="1" customFormat="1" ht="14.25" customHeight="1">
      <c r="B76" s="35"/>
      <c r="C76" s="57" t="s">
        <v>98</v>
      </c>
      <c r="L76" s="35"/>
    </row>
    <row r="77" spans="2:12" s="1" customFormat="1" ht="23.25" customHeight="1">
      <c r="B77" s="35"/>
      <c r="E77" s="343" t="str">
        <f>E9</f>
        <v>02 - 01 - OPRAVA FASÁDY HLAVNÍ BUDOVY</v>
      </c>
      <c r="F77" s="346"/>
      <c r="G77" s="346"/>
      <c r="H77" s="346"/>
      <c r="L77" s="35"/>
    </row>
    <row r="78" spans="2:12" s="1" customFormat="1" ht="6.75" customHeight="1">
      <c r="B78" s="35"/>
      <c r="L78" s="35"/>
    </row>
    <row r="79" spans="2:12" s="1" customFormat="1" ht="18" customHeight="1">
      <c r="B79" s="35"/>
      <c r="C79" s="57" t="s">
        <v>23</v>
      </c>
      <c r="F79" s="139" t="str">
        <f>F12</f>
        <v>TRUTNOV POŘÍČÍ</v>
      </c>
      <c r="I79" s="140" t="s">
        <v>25</v>
      </c>
      <c r="J79" s="61" t="str">
        <f>IF(J12="","",J12)</f>
        <v>9. 5. 2016</v>
      </c>
      <c r="L79" s="35"/>
    </row>
    <row r="80" spans="2:12" s="1" customFormat="1" ht="6.75" customHeight="1">
      <c r="B80" s="35"/>
      <c r="L80" s="35"/>
    </row>
    <row r="81" spans="2:12" s="1" customFormat="1" ht="15">
      <c r="B81" s="35"/>
      <c r="C81" s="57" t="s">
        <v>29</v>
      </c>
      <c r="F81" s="139" t="str">
        <f>E15</f>
        <v>ZŠ POŘÍČÍ, NÁCHODSKÁ 18, 541 03 TRUTNOV 3</v>
      </c>
      <c r="I81" s="140" t="s">
        <v>35</v>
      </c>
      <c r="J81" s="139" t="str">
        <f>E21</f>
        <v>ING. LUBOŠ KASPER, KOLMÁ 500, 541 03 TRUTNOV 3</v>
      </c>
      <c r="L81" s="35"/>
    </row>
    <row r="82" spans="2:12" s="1" customFormat="1" ht="14.25" customHeight="1">
      <c r="B82" s="35"/>
      <c r="C82" s="57" t="s">
        <v>33</v>
      </c>
      <c r="F82" s="139">
        <f>IF(E18="","",E18)</f>
      </c>
      <c r="L82" s="35"/>
    </row>
    <row r="83" spans="2:12" s="1" customFormat="1" ht="9.75" customHeight="1">
      <c r="B83" s="35"/>
      <c r="L83" s="35"/>
    </row>
    <row r="84" spans="2:20" s="9" customFormat="1" ht="29.25" customHeight="1">
      <c r="B84" s="141"/>
      <c r="C84" s="142" t="s">
        <v>115</v>
      </c>
      <c r="D84" s="143" t="s">
        <v>59</v>
      </c>
      <c r="E84" s="143" t="s">
        <v>55</v>
      </c>
      <c r="F84" s="143" t="s">
        <v>116</v>
      </c>
      <c r="G84" s="143" t="s">
        <v>117</v>
      </c>
      <c r="H84" s="143" t="s">
        <v>118</v>
      </c>
      <c r="I84" s="144" t="s">
        <v>119</v>
      </c>
      <c r="J84" s="143" t="s">
        <v>102</v>
      </c>
      <c r="K84" s="145" t="s">
        <v>120</v>
      </c>
      <c r="L84" s="141"/>
      <c r="M84" s="68" t="s">
        <v>121</v>
      </c>
      <c r="N84" s="69" t="s">
        <v>44</v>
      </c>
      <c r="O84" s="69" t="s">
        <v>122</v>
      </c>
      <c r="P84" s="69" t="s">
        <v>123</v>
      </c>
      <c r="Q84" s="69" t="s">
        <v>124</v>
      </c>
      <c r="R84" s="69" t="s">
        <v>125</v>
      </c>
      <c r="S84" s="69" t="s">
        <v>126</v>
      </c>
      <c r="T84" s="70" t="s">
        <v>127</v>
      </c>
    </row>
    <row r="85" spans="2:63" s="1" customFormat="1" ht="29.25" customHeight="1">
      <c r="B85" s="35"/>
      <c r="C85" s="72" t="s">
        <v>103</v>
      </c>
      <c r="J85" s="146">
        <f>BK85</f>
        <v>0</v>
      </c>
      <c r="L85" s="35"/>
      <c r="M85" s="71"/>
      <c r="N85" s="62"/>
      <c r="O85" s="62"/>
      <c r="P85" s="147">
        <f>P86+P282</f>
        <v>0</v>
      </c>
      <c r="Q85" s="62"/>
      <c r="R85" s="147">
        <f>R86+R282</f>
        <v>17.3090045</v>
      </c>
      <c r="S85" s="62"/>
      <c r="T85" s="148">
        <f>T86+T282</f>
        <v>17.559441</v>
      </c>
      <c r="AT85" s="18" t="s">
        <v>73</v>
      </c>
      <c r="AU85" s="18" t="s">
        <v>104</v>
      </c>
      <c r="BK85" s="149">
        <f>BK86+BK282</f>
        <v>0</v>
      </c>
    </row>
    <row r="86" spans="2:63" s="10" customFormat="1" ht="36.75" customHeight="1">
      <c r="B86" s="150"/>
      <c r="D86" s="151" t="s">
        <v>73</v>
      </c>
      <c r="E86" s="152" t="s">
        <v>128</v>
      </c>
      <c r="F86" s="152" t="s">
        <v>128</v>
      </c>
      <c r="I86" s="153"/>
      <c r="J86" s="154">
        <f>BK86</f>
        <v>0</v>
      </c>
      <c r="L86" s="150"/>
      <c r="M86" s="155"/>
      <c r="N86" s="156"/>
      <c r="O86" s="156"/>
      <c r="P86" s="157">
        <f>P87+P156+P214+P269+P279</f>
        <v>0</v>
      </c>
      <c r="Q86" s="156"/>
      <c r="R86" s="157">
        <f>R87+R156+R214+R269+R279</f>
        <v>15.549857010000002</v>
      </c>
      <c r="S86" s="156"/>
      <c r="T86" s="158">
        <f>T87+T156+T214+T269+T279</f>
        <v>17.271821</v>
      </c>
      <c r="AR86" s="151" t="s">
        <v>22</v>
      </c>
      <c r="AT86" s="159" t="s">
        <v>73</v>
      </c>
      <c r="AU86" s="159" t="s">
        <v>74</v>
      </c>
      <c r="AY86" s="151" t="s">
        <v>129</v>
      </c>
      <c r="BK86" s="160">
        <f>BK87+BK156+BK214+BK269+BK279</f>
        <v>0</v>
      </c>
    </row>
    <row r="87" spans="2:63" s="10" customFormat="1" ht="19.5" customHeight="1">
      <c r="B87" s="150"/>
      <c r="D87" s="161" t="s">
        <v>73</v>
      </c>
      <c r="E87" s="162" t="s">
        <v>130</v>
      </c>
      <c r="F87" s="162" t="s">
        <v>131</v>
      </c>
      <c r="I87" s="153"/>
      <c r="J87" s="163">
        <f>BK87</f>
        <v>0</v>
      </c>
      <c r="L87" s="150"/>
      <c r="M87" s="155"/>
      <c r="N87" s="156"/>
      <c r="O87" s="156"/>
      <c r="P87" s="157">
        <f>SUM(P88:P155)</f>
        <v>0</v>
      </c>
      <c r="Q87" s="156"/>
      <c r="R87" s="157">
        <f>SUM(R88:R155)</f>
        <v>15.542806210000002</v>
      </c>
      <c r="S87" s="156"/>
      <c r="T87" s="158">
        <f>SUM(T88:T155)</f>
        <v>0.307446</v>
      </c>
      <c r="AR87" s="151" t="s">
        <v>22</v>
      </c>
      <c r="AT87" s="159" t="s">
        <v>73</v>
      </c>
      <c r="AU87" s="159" t="s">
        <v>22</v>
      </c>
      <c r="AY87" s="151" t="s">
        <v>129</v>
      </c>
      <c r="BK87" s="160">
        <f>SUM(BK88:BK155)</f>
        <v>0</v>
      </c>
    </row>
    <row r="88" spans="2:65" s="1" customFormat="1" ht="22.5" customHeight="1">
      <c r="B88" s="164"/>
      <c r="C88" s="165" t="s">
        <v>22</v>
      </c>
      <c r="D88" s="165" t="s">
        <v>132</v>
      </c>
      <c r="E88" s="166" t="s">
        <v>133</v>
      </c>
      <c r="F88" s="167" t="s">
        <v>134</v>
      </c>
      <c r="G88" s="168" t="s">
        <v>135</v>
      </c>
      <c r="H88" s="169">
        <v>82.5</v>
      </c>
      <c r="I88" s="170"/>
      <c r="J88" s="171">
        <f>ROUND(I88*H88,2)</f>
        <v>0</v>
      </c>
      <c r="K88" s="167" t="s">
        <v>136</v>
      </c>
      <c r="L88" s="35"/>
      <c r="M88" s="172" t="s">
        <v>3</v>
      </c>
      <c r="N88" s="173" t="s">
        <v>45</v>
      </c>
      <c r="O88" s="36"/>
      <c r="P88" s="174">
        <f>O88*H88</f>
        <v>0</v>
      </c>
      <c r="Q88" s="174">
        <v>0.03358</v>
      </c>
      <c r="R88" s="174">
        <f>Q88*H88</f>
        <v>2.77035</v>
      </c>
      <c r="S88" s="174">
        <v>0</v>
      </c>
      <c r="T88" s="175">
        <f>S88*H88</f>
        <v>0</v>
      </c>
      <c r="AR88" s="18" t="s">
        <v>137</v>
      </c>
      <c r="AT88" s="18" t="s">
        <v>132</v>
      </c>
      <c r="AU88" s="18" t="s">
        <v>82</v>
      </c>
      <c r="AY88" s="18" t="s">
        <v>129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8" t="s">
        <v>22</v>
      </c>
      <c r="BK88" s="176">
        <f>ROUND(I88*H88,2)</f>
        <v>0</v>
      </c>
      <c r="BL88" s="18" t="s">
        <v>137</v>
      </c>
      <c r="BM88" s="18" t="s">
        <v>138</v>
      </c>
    </row>
    <row r="89" spans="2:47" s="1" customFormat="1" ht="22.5" customHeight="1">
      <c r="B89" s="35"/>
      <c r="D89" s="177" t="s">
        <v>139</v>
      </c>
      <c r="F89" s="178" t="s">
        <v>140</v>
      </c>
      <c r="I89" s="179"/>
      <c r="L89" s="35"/>
      <c r="M89" s="64"/>
      <c r="N89" s="36"/>
      <c r="O89" s="36"/>
      <c r="P89" s="36"/>
      <c r="Q89" s="36"/>
      <c r="R89" s="36"/>
      <c r="S89" s="36"/>
      <c r="T89" s="65"/>
      <c r="AT89" s="18" t="s">
        <v>139</v>
      </c>
      <c r="AU89" s="18" t="s">
        <v>82</v>
      </c>
    </row>
    <row r="90" spans="2:51" s="11" customFormat="1" ht="22.5" customHeight="1">
      <c r="B90" s="180"/>
      <c r="D90" s="181" t="s">
        <v>141</v>
      </c>
      <c r="E90" s="182" t="s">
        <v>3</v>
      </c>
      <c r="F90" s="183" t="s">
        <v>96</v>
      </c>
      <c r="H90" s="184">
        <v>82.5</v>
      </c>
      <c r="I90" s="185"/>
      <c r="L90" s="180"/>
      <c r="M90" s="186"/>
      <c r="N90" s="187"/>
      <c r="O90" s="187"/>
      <c r="P90" s="187"/>
      <c r="Q90" s="187"/>
      <c r="R90" s="187"/>
      <c r="S90" s="187"/>
      <c r="T90" s="188"/>
      <c r="AT90" s="189" t="s">
        <v>141</v>
      </c>
      <c r="AU90" s="189" t="s">
        <v>82</v>
      </c>
      <c r="AV90" s="11" t="s">
        <v>82</v>
      </c>
      <c r="AW90" s="11" t="s">
        <v>38</v>
      </c>
      <c r="AX90" s="11" t="s">
        <v>22</v>
      </c>
      <c r="AY90" s="189" t="s">
        <v>129</v>
      </c>
    </row>
    <row r="91" spans="2:65" s="1" customFormat="1" ht="22.5" customHeight="1">
      <c r="B91" s="164"/>
      <c r="C91" s="165" t="s">
        <v>82</v>
      </c>
      <c r="D91" s="165" t="s">
        <v>132</v>
      </c>
      <c r="E91" s="166" t="s">
        <v>142</v>
      </c>
      <c r="F91" s="167" t="s">
        <v>143</v>
      </c>
      <c r="G91" s="168" t="s">
        <v>144</v>
      </c>
      <c r="H91" s="169">
        <v>387.7</v>
      </c>
      <c r="I91" s="170"/>
      <c r="J91" s="171">
        <f>ROUND(I91*H91,2)</f>
        <v>0</v>
      </c>
      <c r="K91" s="167" t="s">
        <v>136</v>
      </c>
      <c r="L91" s="35"/>
      <c r="M91" s="172" t="s">
        <v>3</v>
      </c>
      <c r="N91" s="173" t="s">
        <v>45</v>
      </c>
      <c r="O91" s="36"/>
      <c r="P91" s="174">
        <f>O91*H91</f>
        <v>0</v>
      </c>
      <c r="Q91" s="174">
        <v>0.0015</v>
      </c>
      <c r="R91" s="174">
        <f>Q91*H91</f>
        <v>0.58155</v>
      </c>
      <c r="S91" s="174">
        <v>0</v>
      </c>
      <c r="T91" s="175">
        <f>S91*H91</f>
        <v>0</v>
      </c>
      <c r="AR91" s="18" t="s">
        <v>137</v>
      </c>
      <c r="AT91" s="18" t="s">
        <v>132</v>
      </c>
      <c r="AU91" s="18" t="s">
        <v>82</v>
      </c>
      <c r="AY91" s="18" t="s">
        <v>129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22</v>
      </c>
      <c r="BK91" s="176">
        <f>ROUND(I91*H91,2)</f>
        <v>0</v>
      </c>
      <c r="BL91" s="18" t="s">
        <v>137</v>
      </c>
      <c r="BM91" s="18" t="s">
        <v>145</v>
      </c>
    </row>
    <row r="92" spans="2:47" s="1" customFormat="1" ht="22.5" customHeight="1">
      <c r="B92" s="35"/>
      <c r="D92" s="177" t="s">
        <v>139</v>
      </c>
      <c r="F92" s="178" t="s">
        <v>146</v>
      </c>
      <c r="I92" s="179"/>
      <c r="L92" s="35"/>
      <c r="M92" s="64"/>
      <c r="N92" s="36"/>
      <c r="O92" s="36"/>
      <c r="P92" s="36"/>
      <c r="Q92" s="36"/>
      <c r="R92" s="36"/>
      <c r="S92" s="36"/>
      <c r="T92" s="65"/>
      <c r="AT92" s="18" t="s">
        <v>139</v>
      </c>
      <c r="AU92" s="18" t="s">
        <v>82</v>
      </c>
    </row>
    <row r="93" spans="2:51" s="12" customFormat="1" ht="22.5" customHeight="1">
      <c r="B93" s="190"/>
      <c r="D93" s="177" t="s">
        <v>141</v>
      </c>
      <c r="E93" s="191" t="s">
        <v>3</v>
      </c>
      <c r="F93" s="192" t="s">
        <v>147</v>
      </c>
      <c r="H93" s="193" t="s">
        <v>3</v>
      </c>
      <c r="I93" s="194"/>
      <c r="L93" s="190"/>
      <c r="M93" s="195"/>
      <c r="N93" s="196"/>
      <c r="O93" s="196"/>
      <c r="P93" s="196"/>
      <c r="Q93" s="196"/>
      <c r="R93" s="196"/>
      <c r="S93" s="196"/>
      <c r="T93" s="197"/>
      <c r="AT93" s="193" t="s">
        <v>141</v>
      </c>
      <c r="AU93" s="193" t="s">
        <v>82</v>
      </c>
      <c r="AV93" s="12" t="s">
        <v>22</v>
      </c>
      <c r="AW93" s="12" t="s">
        <v>38</v>
      </c>
      <c r="AX93" s="12" t="s">
        <v>74</v>
      </c>
      <c r="AY93" s="193" t="s">
        <v>129</v>
      </c>
    </row>
    <row r="94" spans="2:51" s="11" customFormat="1" ht="22.5" customHeight="1">
      <c r="B94" s="180"/>
      <c r="D94" s="177" t="s">
        <v>141</v>
      </c>
      <c r="E94" s="189" t="s">
        <v>3</v>
      </c>
      <c r="F94" s="198" t="s">
        <v>148</v>
      </c>
      <c r="H94" s="199">
        <v>35.8</v>
      </c>
      <c r="I94" s="185"/>
      <c r="L94" s="180"/>
      <c r="M94" s="186"/>
      <c r="N94" s="187"/>
      <c r="O94" s="187"/>
      <c r="P94" s="187"/>
      <c r="Q94" s="187"/>
      <c r="R94" s="187"/>
      <c r="S94" s="187"/>
      <c r="T94" s="188"/>
      <c r="AT94" s="189" t="s">
        <v>141</v>
      </c>
      <c r="AU94" s="189" t="s">
        <v>82</v>
      </c>
      <c r="AV94" s="11" t="s">
        <v>82</v>
      </c>
      <c r="AW94" s="11" t="s">
        <v>38</v>
      </c>
      <c r="AX94" s="11" t="s">
        <v>74</v>
      </c>
      <c r="AY94" s="189" t="s">
        <v>129</v>
      </c>
    </row>
    <row r="95" spans="2:51" s="11" customFormat="1" ht="22.5" customHeight="1">
      <c r="B95" s="180"/>
      <c r="D95" s="177" t="s">
        <v>141</v>
      </c>
      <c r="E95" s="189" t="s">
        <v>3</v>
      </c>
      <c r="F95" s="198" t="s">
        <v>149</v>
      </c>
      <c r="H95" s="199">
        <v>150</v>
      </c>
      <c r="I95" s="185"/>
      <c r="L95" s="180"/>
      <c r="M95" s="186"/>
      <c r="N95" s="187"/>
      <c r="O95" s="187"/>
      <c r="P95" s="187"/>
      <c r="Q95" s="187"/>
      <c r="R95" s="187"/>
      <c r="S95" s="187"/>
      <c r="T95" s="188"/>
      <c r="AT95" s="189" t="s">
        <v>141</v>
      </c>
      <c r="AU95" s="189" t="s">
        <v>82</v>
      </c>
      <c r="AV95" s="11" t="s">
        <v>82</v>
      </c>
      <c r="AW95" s="11" t="s">
        <v>38</v>
      </c>
      <c r="AX95" s="11" t="s">
        <v>74</v>
      </c>
      <c r="AY95" s="189" t="s">
        <v>129</v>
      </c>
    </row>
    <row r="96" spans="2:51" s="11" customFormat="1" ht="22.5" customHeight="1">
      <c r="B96" s="180"/>
      <c r="D96" s="177" t="s">
        <v>141</v>
      </c>
      <c r="E96" s="189" t="s">
        <v>3</v>
      </c>
      <c r="F96" s="198" t="s">
        <v>150</v>
      </c>
      <c r="H96" s="199">
        <v>124.8</v>
      </c>
      <c r="I96" s="185"/>
      <c r="L96" s="180"/>
      <c r="M96" s="186"/>
      <c r="N96" s="187"/>
      <c r="O96" s="187"/>
      <c r="P96" s="187"/>
      <c r="Q96" s="187"/>
      <c r="R96" s="187"/>
      <c r="S96" s="187"/>
      <c r="T96" s="188"/>
      <c r="AT96" s="189" t="s">
        <v>141</v>
      </c>
      <c r="AU96" s="189" t="s">
        <v>82</v>
      </c>
      <c r="AV96" s="11" t="s">
        <v>82</v>
      </c>
      <c r="AW96" s="11" t="s">
        <v>38</v>
      </c>
      <c r="AX96" s="11" t="s">
        <v>74</v>
      </c>
      <c r="AY96" s="189" t="s">
        <v>129</v>
      </c>
    </row>
    <row r="97" spans="2:51" s="11" customFormat="1" ht="22.5" customHeight="1">
      <c r="B97" s="180"/>
      <c r="D97" s="177" t="s">
        <v>141</v>
      </c>
      <c r="E97" s="189" t="s">
        <v>3</v>
      </c>
      <c r="F97" s="198" t="s">
        <v>151</v>
      </c>
      <c r="H97" s="199">
        <v>50.7</v>
      </c>
      <c r="I97" s="185"/>
      <c r="L97" s="180"/>
      <c r="M97" s="186"/>
      <c r="N97" s="187"/>
      <c r="O97" s="187"/>
      <c r="P97" s="187"/>
      <c r="Q97" s="187"/>
      <c r="R97" s="187"/>
      <c r="S97" s="187"/>
      <c r="T97" s="188"/>
      <c r="AT97" s="189" t="s">
        <v>141</v>
      </c>
      <c r="AU97" s="189" t="s">
        <v>82</v>
      </c>
      <c r="AV97" s="11" t="s">
        <v>82</v>
      </c>
      <c r="AW97" s="11" t="s">
        <v>38</v>
      </c>
      <c r="AX97" s="11" t="s">
        <v>74</v>
      </c>
      <c r="AY97" s="189" t="s">
        <v>129</v>
      </c>
    </row>
    <row r="98" spans="2:51" s="11" customFormat="1" ht="22.5" customHeight="1">
      <c r="B98" s="180"/>
      <c r="D98" s="177" t="s">
        <v>141</v>
      </c>
      <c r="E98" s="189" t="s">
        <v>3</v>
      </c>
      <c r="F98" s="198" t="s">
        <v>152</v>
      </c>
      <c r="H98" s="199">
        <v>24</v>
      </c>
      <c r="I98" s="185"/>
      <c r="L98" s="180"/>
      <c r="M98" s="186"/>
      <c r="N98" s="187"/>
      <c r="O98" s="187"/>
      <c r="P98" s="187"/>
      <c r="Q98" s="187"/>
      <c r="R98" s="187"/>
      <c r="S98" s="187"/>
      <c r="T98" s="188"/>
      <c r="AT98" s="189" t="s">
        <v>141</v>
      </c>
      <c r="AU98" s="189" t="s">
        <v>82</v>
      </c>
      <c r="AV98" s="11" t="s">
        <v>82</v>
      </c>
      <c r="AW98" s="11" t="s">
        <v>38</v>
      </c>
      <c r="AX98" s="11" t="s">
        <v>74</v>
      </c>
      <c r="AY98" s="189" t="s">
        <v>129</v>
      </c>
    </row>
    <row r="99" spans="2:51" s="11" customFormat="1" ht="22.5" customHeight="1">
      <c r="B99" s="180"/>
      <c r="D99" s="177" t="s">
        <v>141</v>
      </c>
      <c r="E99" s="189" t="s">
        <v>3</v>
      </c>
      <c r="F99" s="198" t="s">
        <v>153</v>
      </c>
      <c r="H99" s="199">
        <v>2.4</v>
      </c>
      <c r="I99" s="185"/>
      <c r="L99" s="180"/>
      <c r="M99" s="186"/>
      <c r="N99" s="187"/>
      <c r="O99" s="187"/>
      <c r="P99" s="187"/>
      <c r="Q99" s="187"/>
      <c r="R99" s="187"/>
      <c r="S99" s="187"/>
      <c r="T99" s="188"/>
      <c r="AT99" s="189" t="s">
        <v>141</v>
      </c>
      <c r="AU99" s="189" t="s">
        <v>82</v>
      </c>
      <c r="AV99" s="11" t="s">
        <v>82</v>
      </c>
      <c r="AW99" s="11" t="s">
        <v>38</v>
      </c>
      <c r="AX99" s="11" t="s">
        <v>74</v>
      </c>
      <c r="AY99" s="189" t="s">
        <v>129</v>
      </c>
    </row>
    <row r="100" spans="2:51" s="13" customFormat="1" ht="22.5" customHeight="1">
      <c r="B100" s="200"/>
      <c r="D100" s="181" t="s">
        <v>141</v>
      </c>
      <c r="E100" s="201" t="s">
        <v>3</v>
      </c>
      <c r="F100" s="202" t="s">
        <v>154</v>
      </c>
      <c r="H100" s="203">
        <v>387.7</v>
      </c>
      <c r="I100" s="204"/>
      <c r="L100" s="200"/>
      <c r="M100" s="205"/>
      <c r="N100" s="206"/>
      <c r="O100" s="206"/>
      <c r="P100" s="206"/>
      <c r="Q100" s="206"/>
      <c r="R100" s="206"/>
      <c r="S100" s="206"/>
      <c r="T100" s="207"/>
      <c r="AT100" s="208" t="s">
        <v>141</v>
      </c>
      <c r="AU100" s="208" t="s">
        <v>82</v>
      </c>
      <c r="AV100" s="13" t="s">
        <v>137</v>
      </c>
      <c r="AW100" s="13" t="s">
        <v>38</v>
      </c>
      <c r="AX100" s="13" t="s">
        <v>22</v>
      </c>
      <c r="AY100" s="208" t="s">
        <v>129</v>
      </c>
    </row>
    <row r="101" spans="2:65" s="1" customFormat="1" ht="22.5" customHeight="1">
      <c r="B101" s="164"/>
      <c r="C101" s="165" t="s">
        <v>155</v>
      </c>
      <c r="D101" s="165" t="s">
        <v>132</v>
      </c>
      <c r="E101" s="166" t="s">
        <v>156</v>
      </c>
      <c r="F101" s="167" t="s">
        <v>157</v>
      </c>
      <c r="G101" s="168" t="s">
        <v>135</v>
      </c>
      <c r="H101" s="169">
        <v>1445.521</v>
      </c>
      <c r="I101" s="170"/>
      <c r="J101" s="171">
        <f>ROUND(I101*H101,2)</f>
        <v>0</v>
      </c>
      <c r="K101" s="167" t="s">
        <v>136</v>
      </c>
      <c r="L101" s="35"/>
      <c r="M101" s="172" t="s">
        <v>3</v>
      </c>
      <c r="N101" s="173" t="s">
        <v>45</v>
      </c>
      <c r="O101" s="36"/>
      <c r="P101" s="174">
        <f>O101*H101</f>
        <v>0</v>
      </c>
      <c r="Q101" s="174">
        <v>0.00026</v>
      </c>
      <c r="R101" s="174">
        <f>Q101*H101</f>
        <v>0.37583545999999995</v>
      </c>
      <c r="S101" s="174">
        <v>0</v>
      </c>
      <c r="T101" s="175">
        <f>S101*H101</f>
        <v>0</v>
      </c>
      <c r="AR101" s="18" t="s">
        <v>137</v>
      </c>
      <c r="AT101" s="18" t="s">
        <v>132</v>
      </c>
      <c r="AU101" s="18" t="s">
        <v>82</v>
      </c>
      <c r="AY101" s="18" t="s">
        <v>129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8" t="s">
        <v>22</v>
      </c>
      <c r="BK101" s="176">
        <f>ROUND(I101*H101,2)</f>
        <v>0</v>
      </c>
      <c r="BL101" s="18" t="s">
        <v>137</v>
      </c>
      <c r="BM101" s="18" t="s">
        <v>158</v>
      </c>
    </row>
    <row r="102" spans="2:47" s="1" customFormat="1" ht="30" customHeight="1">
      <c r="B102" s="35"/>
      <c r="D102" s="177" t="s">
        <v>139</v>
      </c>
      <c r="F102" s="178" t="s">
        <v>159</v>
      </c>
      <c r="I102" s="179"/>
      <c r="L102" s="35"/>
      <c r="M102" s="64"/>
      <c r="N102" s="36"/>
      <c r="O102" s="36"/>
      <c r="P102" s="36"/>
      <c r="Q102" s="36"/>
      <c r="R102" s="36"/>
      <c r="S102" s="36"/>
      <c r="T102" s="65"/>
      <c r="AT102" s="18" t="s">
        <v>139</v>
      </c>
      <c r="AU102" s="18" t="s">
        <v>82</v>
      </c>
    </row>
    <row r="103" spans="2:51" s="11" customFormat="1" ht="22.5" customHeight="1">
      <c r="B103" s="180"/>
      <c r="D103" s="181" t="s">
        <v>141</v>
      </c>
      <c r="E103" s="182" t="s">
        <v>3</v>
      </c>
      <c r="F103" s="183" t="s">
        <v>94</v>
      </c>
      <c r="H103" s="184">
        <v>1445.521</v>
      </c>
      <c r="I103" s="185"/>
      <c r="L103" s="180"/>
      <c r="M103" s="186"/>
      <c r="N103" s="187"/>
      <c r="O103" s="187"/>
      <c r="P103" s="187"/>
      <c r="Q103" s="187"/>
      <c r="R103" s="187"/>
      <c r="S103" s="187"/>
      <c r="T103" s="188"/>
      <c r="AT103" s="189" t="s">
        <v>141</v>
      </c>
      <c r="AU103" s="189" t="s">
        <v>82</v>
      </c>
      <c r="AV103" s="11" t="s">
        <v>82</v>
      </c>
      <c r="AW103" s="11" t="s">
        <v>38</v>
      </c>
      <c r="AX103" s="11" t="s">
        <v>22</v>
      </c>
      <c r="AY103" s="189" t="s">
        <v>129</v>
      </c>
    </row>
    <row r="104" spans="2:65" s="1" customFormat="1" ht="31.5" customHeight="1">
      <c r="B104" s="164"/>
      <c r="C104" s="165" t="s">
        <v>137</v>
      </c>
      <c r="D104" s="165" t="s">
        <v>132</v>
      </c>
      <c r="E104" s="166" t="s">
        <v>160</v>
      </c>
      <c r="F104" s="167" t="s">
        <v>161</v>
      </c>
      <c r="G104" s="168" t="s">
        <v>135</v>
      </c>
      <c r="H104" s="169">
        <v>1445.521</v>
      </c>
      <c r="I104" s="170"/>
      <c r="J104" s="171">
        <f>ROUND(I104*H104,2)</f>
        <v>0</v>
      </c>
      <c r="K104" s="167" t="s">
        <v>136</v>
      </c>
      <c r="L104" s="35"/>
      <c r="M104" s="172" t="s">
        <v>3</v>
      </c>
      <c r="N104" s="173" t="s">
        <v>45</v>
      </c>
      <c r="O104" s="36"/>
      <c r="P104" s="174">
        <f>O104*H104</f>
        <v>0</v>
      </c>
      <c r="Q104" s="174">
        <v>0.00418</v>
      </c>
      <c r="R104" s="174">
        <f>Q104*H104</f>
        <v>6.042277779999999</v>
      </c>
      <c r="S104" s="174">
        <v>0</v>
      </c>
      <c r="T104" s="175">
        <f>S104*H104</f>
        <v>0</v>
      </c>
      <c r="AR104" s="18" t="s">
        <v>137</v>
      </c>
      <c r="AT104" s="18" t="s">
        <v>132</v>
      </c>
      <c r="AU104" s="18" t="s">
        <v>82</v>
      </c>
      <c r="AY104" s="18" t="s">
        <v>129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137</v>
      </c>
      <c r="BM104" s="18" t="s">
        <v>162</v>
      </c>
    </row>
    <row r="105" spans="2:47" s="1" customFormat="1" ht="30" customHeight="1">
      <c r="B105" s="35"/>
      <c r="D105" s="177" t="s">
        <v>139</v>
      </c>
      <c r="F105" s="178" t="s">
        <v>163</v>
      </c>
      <c r="I105" s="179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139</v>
      </c>
      <c r="AU105" s="18" t="s">
        <v>82</v>
      </c>
    </row>
    <row r="106" spans="2:51" s="11" customFormat="1" ht="22.5" customHeight="1">
      <c r="B106" s="180"/>
      <c r="D106" s="177" t="s">
        <v>141</v>
      </c>
      <c r="E106" s="189" t="s">
        <v>3</v>
      </c>
      <c r="F106" s="198" t="s">
        <v>164</v>
      </c>
      <c r="H106" s="199">
        <v>279.16</v>
      </c>
      <c r="I106" s="185"/>
      <c r="L106" s="180"/>
      <c r="M106" s="186"/>
      <c r="N106" s="187"/>
      <c r="O106" s="187"/>
      <c r="P106" s="187"/>
      <c r="Q106" s="187"/>
      <c r="R106" s="187"/>
      <c r="S106" s="187"/>
      <c r="T106" s="188"/>
      <c r="AT106" s="189" t="s">
        <v>141</v>
      </c>
      <c r="AU106" s="189" t="s">
        <v>82</v>
      </c>
      <c r="AV106" s="11" t="s">
        <v>82</v>
      </c>
      <c r="AW106" s="11" t="s">
        <v>38</v>
      </c>
      <c r="AX106" s="11" t="s">
        <v>74</v>
      </c>
      <c r="AY106" s="189" t="s">
        <v>129</v>
      </c>
    </row>
    <row r="107" spans="2:51" s="11" customFormat="1" ht="22.5" customHeight="1">
      <c r="B107" s="180"/>
      <c r="D107" s="177" t="s">
        <v>141</v>
      </c>
      <c r="E107" s="189" t="s">
        <v>3</v>
      </c>
      <c r="F107" s="198" t="s">
        <v>165</v>
      </c>
      <c r="H107" s="199">
        <v>546.858</v>
      </c>
      <c r="I107" s="185"/>
      <c r="L107" s="180"/>
      <c r="M107" s="186"/>
      <c r="N107" s="187"/>
      <c r="O107" s="187"/>
      <c r="P107" s="187"/>
      <c r="Q107" s="187"/>
      <c r="R107" s="187"/>
      <c r="S107" s="187"/>
      <c r="T107" s="188"/>
      <c r="AT107" s="189" t="s">
        <v>141</v>
      </c>
      <c r="AU107" s="189" t="s">
        <v>82</v>
      </c>
      <c r="AV107" s="11" t="s">
        <v>82</v>
      </c>
      <c r="AW107" s="11" t="s">
        <v>38</v>
      </c>
      <c r="AX107" s="11" t="s">
        <v>74</v>
      </c>
      <c r="AY107" s="189" t="s">
        <v>129</v>
      </c>
    </row>
    <row r="108" spans="2:51" s="11" customFormat="1" ht="22.5" customHeight="1">
      <c r="B108" s="180"/>
      <c r="D108" s="177" t="s">
        <v>141</v>
      </c>
      <c r="E108" s="189" t="s">
        <v>3</v>
      </c>
      <c r="F108" s="198" t="s">
        <v>166</v>
      </c>
      <c r="H108" s="199">
        <v>172.744</v>
      </c>
      <c r="I108" s="185"/>
      <c r="L108" s="180"/>
      <c r="M108" s="186"/>
      <c r="N108" s="187"/>
      <c r="O108" s="187"/>
      <c r="P108" s="187"/>
      <c r="Q108" s="187"/>
      <c r="R108" s="187"/>
      <c r="S108" s="187"/>
      <c r="T108" s="188"/>
      <c r="AT108" s="189" t="s">
        <v>141</v>
      </c>
      <c r="AU108" s="189" t="s">
        <v>82</v>
      </c>
      <c r="AV108" s="11" t="s">
        <v>82</v>
      </c>
      <c r="AW108" s="11" t="s">
        <v>38</v>
      </c>
      <c r="AX108" s="11" t="s">
        <v>74</v>
      </c>
      <c r="AY108" s="189" t="s">
        <v>129</v>
      </c>
    </row>
    <row r="109" spans="2:51" s="11" customFormat="1" ht="22.5" customHeight="1">
      <c r="B109" s="180"/>
      <c r="D109" s="177" t="s">
        <v>141</v>
      </c>
      <c r="E109" s="189" t="s">
        <v>3</v>
      </c>
      <c r="F109" s="198" t="s">
        <v>167</v>
      </c>
      <c r="H109" s="199">
        <v>164.046</v>
      </c>
      <c r="I109" s="185"/>
      <c r="L109" s="180"/>
      <c r="M109" s="186"/>
      <c r="N109" s="187"/>
      <c r="O109" s="187"/>
      <c r="P109" s="187"/>
      <c r="Q109" s="187"/>
      <c r="R109" s="187"/>
      <c r="S109" s="187"/>
      <c r="T109" s="188"/>
      <c r="AT109" s="189" t="s">
        <v>141</v>
      </c>
      <c r="AU109" s="189" t="s">
        <v>82</v>
      </c>
      <c r="AV109" s="11" t="s">
        <v>82</v>
      </c>
      <c r="AW109" s="11" t="s">
        <v>38</v>
      </c>
      <c r="AX109" s="11" t="s">
        <v>74</v>
      </c>
      <c r="AY109" s="189" t="s">
        <v>129</v>
      </c>
    </row>
    <row r="110" spans="2:51" s="11" customFormat="1" ht="22.5" customHeight="1">
      <c r="B110" s="180"/>
      <c r="D110" s="177" t="s">
        <v>141</v>
      </c>
      <c r="E110" s="189" t="s">
        <v>3</v>
      </c>
      <c r="F110" s="198" t="s">
        <v>168</v>
      </c>
      <c r="H110" s="199">
        <v>188.43</v>
      </c>
      <c r="I110" s="185"/>
      <c r="L110" s="180"/>
      <c r="M110" s="186"/>
      <c r="N110" s="187"/>
      <c r="O110" s="187"/>
      <c r="P110" s="187"/>
      <c r="Q110" s="187"/>
      <c r="R110" s="187"/>
      <c r="S110" s="187"/>
      <c r="T110" s="188"/>
      <c r="AT110" s="189" t="s">
        <v>141</v>
      </c>
      <c r="AU110" s="189" t="s">
        <v>82</v>
      </c>
      <c r="AV110" s="11" t="s">
        <v>82</v>
      </c>
      <c r="AW110" s="11" t="s">
        <v>38</v>
      </c>
      <c r="AX110" s="11" t="s">
        <v>74</v>
      </c>
      <c r="AY110" s="189" t="s">
        <v>129</v>
      </c>
    </row>
    <row r="111" spans="2:51" s="11" customFormat="1" ht="22.5" customHeight="1">
      <c r="B111" s="180"/>
      <c r="D111" s="177" t="s">
        <v>141</v>
      </c>
      <c r="E111" s="189" t="s">
        <v>3</v>
      </c>
      <c r="F111" s="198" t="s">
        <v>169</v>
      </c>
      <c r="H111" s="199">
        <v>93.253</v>
      </c>
      <c r="I111" s="185"/>
      <c r="L111" s="180"/>
      <c r="M111" s="186"/>
      <c r="N111" s="187"/>
      <c r="O111" s="187"/>
      <c r="P111" s="187"/>
      <c r="Q111" s="187"/>
      <c r="R111" s="187"/>
      <c r="S111" s="187"/>
      <c r="T111" s="188"/>
      <c r="AT111" s="189" t="s">
        <v>141</v>
      </c>
      <c r="AU111" s="189" t="s">
        <v>82</v>
      </c>
      <c r="AV111" s="11" t="s">
        <v>82</v>
      </c>
      <c r="AW111" s="11" t="s">
        <v>38</v>
      </c>
      <c r="AX111" s="11" t="s">
        <v>74</v>
      </c>
      <c r="AY111" s="189" t="s">
        <v>129</v>
      </c>
    </row>
    <row r="112" spans="2:51" s="14" customFormat="1" ht="22.5" customHeight="1">
      <c r="B112" s="209"/>
      <c r="D112" s="177" t="s">
        <v>141</v>
      </c>
      <c r="E112" s="210" t="s">
        <v>3</v>
      </c>
      <c r="F112" s="211" t="s">
        <v>170</v>
      </c>
      <c r="H112" s="212">
        <v>1444.491</v>
      </c>
      <c r="I112" s="213"/>
      <c r="L112" s="209"/>
      <c r="M112" s="214"/>
      <c r="N112" s="215"/>
      <c r="O112" s="215"/>
      <c r="P112" s="215"/>
      <c r="Q112" s="215"/>
      <c r="R112" s="215"/>
      <c r="S112" s="215"/>
      <c r="T112" s="216"/>
      <c r="AT112" s="210" t="s">
        <v>141</v>
      </c>
      <c r="AU112" s="210" t="s">
        <v>82</v>
      </c>
      <c r="AV112" s="14" t="s">
        <v>155</v>
      </c>
      <c r="AW112" s="14" t="s">
        <v>38</v>
      </c>
      <c r="AX112" s="14" t="s">
        <v>74</v>
      </c>
      <c r="AY112" s="210" t="s">
        <v>129</v>
      </c>
    </row>
    <row r="113" spans="2:51" s="11" customFormat="1" ht="22.5" customHeight="1">
      <c r="B113" s="180"/>
      <c r="D113" s="177" t="s">
        <v>141</v>
      </c>
      <c r="E113" s="189" t="s">
        <v>3</v>
      </c>
      <c r="F113" s="198" t="s">
        <v>171</v>
      </c>
      <c r="H113" s="199">
        <v>90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9" t="s">
        <v>141</v>
      </c>
      <c r="AU113" s="189" t="s">
        <v>82</v>
      </c>
      <c r="AV113" s="11" t="s">
        <v>82</v>
      </c>
      <c r="AW113" s="11" t="s">
        <v>38</v>
      </c>
      <c r="AX113" s="11" t="s">
        <v>74</v>
      </c>
      <c r="AY113" s="189" t="s">
        <v>129</v>
      </c>
    </row>
    <row r="114" spans="2:51" s="12" customFormat="1" ht="22.5" customHeight="1">
      <c r="B114" s="190"/>
      <c r="D114" s="177" t="s">
        <v>141</v>
      </c>
      <c r="E114" s="191" t="s">
        <v>3</v>
      </c>
      <c r="F114" s="192" t="s">
        <v>147</v>
      </c>
      <c r="H114" s="193" t="s">
        <v>3</v>
      </c>
      <c r="I114" s="194"/>
      <c r="L114" s="190"/>
      <c r="M114" s="195"/>
      <c r="N114" s="196"/>
      <c r="O114" s="196"/>
      <c r="P114" s="196"/>
      <c r="Q114" s="196"/>
      <c r="R114" s="196"/>
      <c r="S114" s="196"/>
      <c r="T114" s="197"/>
      <c r="AT114" s="193" t="s">
        <v>141</v>
      </c>
      <c r="AU114" s="193" t="s">
        <v>82</v>
      </c>
      <c r="AV114" s="12" t="s">
        <v>22</v>
      </c>
      <c r="AW114" s="12" t="s">
        <v>38</v>
      </c>
      <c r="AX114" s="12" t="s">
        <v>74</v>
      </c>
      <c r="AY114" s="193" t="s">
        <v>129</v>
      </c>
    </row>
    <row r="115" spans="2:51" s="11" customFormat="1" ht="22.5" customHeight="1">
      <c r="B115" s="180"/>
      <c r="D115" s="177" t="s">
        <v>141</v>
      </c>
      <c r="E115" s="189" t="s">
        <v>3</v>
      </c>
      <c r="F115" s="198" t="s">
        <v>172</v>
      </c>
      <c r="H115" s="199">
        <v>16.92</v>
      </c>
      <c r="I115" s="185"/>
      <c r="L115" s="180"/>
      <c r="M115" s="186"/>
      <c r="N115" s="187"/>
      <c r="O115" s="187"/>
      <c r="P115" s="187"/>
      <c r="Q115" s="187"/>
      <c r="R115" s="187"/>
      <c r="S115" s="187"/>
      <c r="T115" s="188"/>
      <c r="AT115" s="189" t="s">
        <v>141</v>
      </c>
      <c r="AU115" s="189" t="s">
        <v>82</v>
      </c>
      <c r="AV115" s="11" t="s">
        <v>82</v>
      </c>
      <c r="AW115" s="11" t="s">
        <v>38</v>
      </c>
      <c r="AX115" s="11" t="s">
        <v>74</v>
      </c>
      <c r="AY115" s="189" t="s">
        <v>129</v>
      </c>
    </row>
    <row r="116" spans="2:51" s="11" customFormat="1" ht="22.5" customHeight="1">
      <c r="B116" s="180"/>
      <c r="D116" s="177" t="s">
        <v>141</v>
      </c>
      <c r="E116" s="189" t="s">
        <v>3</v>
      </c>
      <c r="F116" s="198" t="s">
        <v>173</v>
      </c>
      <c r="H116" s="199">
        <v>30</v>
      </c>
      <c r="I116" s="185"/>
      <c r="L116" s="180"/>
      <c r="M116" s="186"/>
      <c r="N116" s="187"/>
      <c r="O116" s="187"/>
      <c r="P116" s="187"/>
      <c r="Q116" s="187"/>
      <c r="R116" s="187"/>
      <c r="S116" s="187"/>
      <c r="T116" s="188"/>
      <c r="AT116" s="189" t="s">
        <v>141</v>
      </c>
      <c r="AU116" s="189" t="s">
        <v>82</v>
      </c>
      <c r="AV116" s="11" t="s">
        <v>82</v>
      </c>
      <c r="AW116" s="11" t="s">
        <v>38</v>
      </c>
      <c r="AX116" s="11" t="s">
        <v>74</v>
      </c>
      <c r="AY116" s="189" t="s">
        <v>129</v>
      </c>
    </row>
    <row r="117" spans="2:51" s="11" customFormat="1" ht="22.5" customHeight="1">
      <c r="B117" s="180"/>
      <c r="D117" s="177" t="s">
        <v>141</v>
      </c>
      <c r="E117" s="189" t="s">
        <v>3</v>
      </c>
      <c r="F117" s="198" t="s">
        <v>174</v>
      </c>
      <c r="H117" s="199">
        <v>24.96</v>
      </c>
      <c r="I117" s="185"/>
      <c r="L117" s="180"/>
      <c r="M117" s="186"/>
      <c r="N117" s="187"/>
      <c r="O117" s="187"/>
      <c r="P117" s="187"/>
      <c r="Q117" s="187"/>
      <c r="R117" s="187"/>
      <c r="S117" s="187"/>
      <c r="T117" s="188"/>
      <c r="AT117" s="189" t="s">
        <v>141</v>
      </c>
      <c r="AU117" s="189" t="s">
        <v>82</v>
      </c>
      <c r="AV117" s="11" t="s">
        <v>82</v>
      </c>
      <c r="AW117" s="11" t="s">
        <v>38</v>
      </c>
      <c r="AX117" s="11" t="s">
        <v>74</v>
      </c>
      <c r="AY117" s="189" t="s">
        <v>129</v>
      </c>
    </row>
    <row r="118" spans="2:51" s="11" customFormat="1" ht="22.5" customHeight="1">
      <c r="B118" s="180"/>
      <c r="D118" s="177" t="s">
        <v>141</v>
      </c>
      <c r="E118" s="189" t="s">
        <v>3</v>
      </c>
      <c r="F118" s="198" t="s">
        <v>175</v>
      </c>
      <c r="H118" s="199">
        <v>10.14</v>
      </c>
      <c r="I118" s="185"/>
      <c r="L118" s="180"/>
      <c r="M118" s="186"/>
      <c r="N118" s="187"/>
      <c r="O118" s="187"/>
      <c r="P118" s="187"/>
      <c r="Q118" s="187"/>
      <c r="R118" s="187"/>
      <c r="S118" s="187"/>
      <c r="T118" s="188"/>
      <c r="AT118" s="189" t="s">
        <v>141</v>
      </c>
      <c r="AU118" s="189" t="s">
        <v>82</v>
      </c>
      <c r="AV118" s="11" t="s">
        <v>82</v>
      </c>
      <c r="AW118" s="11" t="s">
        <v>38</v>
      </c>
      <c r="AX118" s="11" t="s">
        <v>74</v>
      </c>
      <c r="AY118" s="189" t="s">
        <v>129</v>
      </c>
    </row>
    <row r="119" spans="2:51" s="11" customFormat="1" ht="22.5" customHeight="1">
      <c r="B119" s="180"/>
      <c r="D119" s="177" t="s">
        <v>141</v>
      </c>
      <c r="E119" s="189" t="s">
        <v>3</v>
      </c>
      <c r="F119" s="198" t="s">
        <v>176</v>
      </c>
      <c r="H119" s="199">
        <v>4.8</v>
      </c>
      <c r="I119" s="185"/>
      <c r="L119" s="180"/>
      <c r="M119" s="186"/>
      <c r="N119" s="187"/>
      <c r="O119" s="187"/>
      <c r="P119" s="187"/>
      <c r="Q119" s="187"/>
      <c r="R119" s="187"/>
      <c r="S119" s="187"/>
      <c r="T119" s="188"/>
      <c r="AT119" s="189" t="s">
        <v>141</v>
      </c>
      <c r="AU119" s="189" t="s">
        <v>82</v>
      </c>
      <c r="AV119" s="11" t="s">
        <v>82</v>
      </c>
      <c r="AW119" s="11" t="s">
        <v>38</v>
      </c>
      <c r="AX119" s="11" t="s">
        <v>74</v>
      </c>
      <c r="AY119" s="189" t="s">
        <v>129</v>
      </c>
    </row>
    <row r="120" spans="2:51" s="11" customFormat="1" ht="22.5" customHeight="1">
      <c r="B120" s="180"/>
      <c r="D120" s="177" t="s">
        <v>141</v>
      </c>
      <c r="E120" s="189" t="s">
        <v>3</v>
      </c>
      <c r="F120" s="198" t="s">
        <v>177</v>
      </c>
      <c r="H120" s="199">
        <v>0.48</v>
      </c>
      <c r="I120" s="185"/>
      <c r="L120" s="180"/>
      <c r="M120" s="186"/>
      <c r="N120" s="187"/>
      <c r="O120" s="187"/>
      <c r="P120" s="187"/>
      <c r="Q120" s="187"/>
      <c r="R120" s="187"/>
      <c r="S120" s="187"/>
      <c r="T120" s="188"/>
      <c r="AT120" s="189" t="s">
        <v>141</v>
      </c>
      <c r="AU120" s="189" t="s">
        <v>82</v>
      </c>
      <c r="AV120" s="11" t="s">
        <v>82</v>
      </c>
      <c r="AW120" s="11" t="s">
        <v>38</v>
      </c>
      <c r="AX120" s="11" t="s">
        <v>74</v>
      </c>
      <c r="AY120" s="189" t="s">
        <v>129</v>
      </c>
    </row>
    <row r="121" spans="2:51" s="14" customFormat="1" ht="22.5" customHeight="1">
      <c r="B121" s="209"/>
      <c r="D121" s="177" t="s">
        <v>141</v>
      </c>
      <c r="E121" s="210" t="s">
        <v>3</v>
      </c>
      <c r="F121" s="211" t="s">
        <v>170</v>
      </c>
      <c r="H121" s="212">
        <v>177.3</v>
      </c>
      <c r="I121" s="213"/>
      <c r="L121" s="209"/>
      <c r="M121" s="214"/>
      <c r="N121" s="215"/>
      <c r="O121" s="215"/>
      <c r="P121" s="215"/>
      <c r="Q121" s="215"/>
      <c r="R121" s="215"/>
      <c r="S121" s="215"/>
      <c r="T121" s="216"/>
      <c r="AT121" s="210" t="s">
        <v>141</v>
      </c>
      <c r="AU121" s="210" t="s">
        <v>82</v>
      </c>
      <c r="AV121" s="14" t="s">
        <v>155</v>
      </c>
      <c r="AW121" s="14" t="s">
        <v>38</v>
      </c>
      <c r="AX121" s="14" t="s">
        <v>74</v>
      </c>
      <c r="AY121" s="210" t="s">
        <v>129</v>
      </c>
    </row>
    <row r="122" spans="2:51" s="11" customFormat="1" ht="22.5" customHeight="1">
      <c r="B122" s="180"/>
      <c r="D122" s="177" t="s">
        <v>141</v>
      </c>
      <c r="E122" s="189" t="s">
        <v>3</v>
      </c>
      <c r="F122" s="198" t="s">
        <v>178</v>
      </c>
      <c r="H122" s="199">
        <v>-176.27</v>
      </c>
      <c r="I122" s="185"/>
      <c r="L122" s="180"/>
      <c r="M122" s="186"/>
      <c r="N122" s="187"/>
      <c r="O122" s="187"/>
      <c r="P122" s="187"/>
      <c r="Q122" s="187"/>
      <c r="R122" s="187"/>
      <c r="S122" s="187"/>
      <c r="T122" s="188"/>
      <c r="AT122" s="189" t="s">
        <v>141</v>
      </c>
      <c r="AU122" s="189" t="s">
        <v>82</v>
      </c>
      <c r="AV122" s="11" t="s">
        <v>82</v>
      </c>
      <c r="AW122" s="11" t="s">
        <v>38</v>
      </c>
      <c r="AX122" s="11" t="s">
        <v>74</v>
      </c>
      <c r="AY122" s="189" t="s">
        <v>129</v>
      </c>
    </row>
    <row r="123" spans="2:51" s="13" customFormat="1" ht="22.5" customHeight="1">
      <c r="B123" s="200"/>
      <c r="D123" s="181" t="s">
        <v>141</v>
      </c>
      <c r="E123" s="201" t="s">
        <v>94</v>
      </c>
      <c r="F123" s="202" t="s">
        <v>154</v>
      </c>
      <c r="H123" s="203">
        <v>1445.521</v>
      </c>
      <c r="I123" s="204"/>
      <c r="L123" s="200"/>
      <c r="M123" s="205"/>
      <c r="N123" s="206"/>
      <c r="O123" s="206"/>
      <c r="P123" s="206"/>
      <c r="Q123" s="206"/>
      <c r="R123" s="206"/>
      <c r="S123" s="206"/>
      <c r="T123" s="207"/>
      <c r="AT123" s="208" t="s">
        <v>141</v>
      </c>
      <c r="AU123" s="208" t="s">
        <v>82</v>
      </c>
      <c r="AV123" s="13" t="s">
        <v>137</v>
      </c>
      <c r="AW123" s="13" t="s">
        <v>38</v>
      </c>
      <c r="AX123" s="13" t="s">
        <v>22</v>
      </c>
      <c r="AY123" s="208" t="s">
        <v>129</v>
      </c>
    </row>
    <row r="124" spans="2:65" s="1" customFormat="1" ht="22.5" customHeight="1">
      <c r="B124" s="164"/>
      <c r="C124" s="165" t="s">
        <v>179</v>
      </c>
      <c r="D124" s="165" t="s">
        <v>132</v>
      </c>
      <c r="E124" s="166" t="s">
        <v>180</v>
      </c>
      <c r="F124" s="167" t="s">
        <v>181</v>
      </c>
      <c r="G124" s="168" t="s">
        <v>135</v>
      </c>
      <c r="H124" s="169">
        <v>82.53</v>
      </c>
      <c r="I124" s="170"/>
      <c r="J124" s="171">
        <f>ROUND(I124*H124,2)</f>
        <v>0</v>
      </c>
      <c r="K124" s="167" t="s">
        <v>136</v>
      </c>
      <c r="L124" s="35"/>
      <c r="M124" s="172" t="s">
        <v>3</v>
      </c>
      <c r="N124" s="173" t="s">
        <v>45</v>
      </c>
      <c r="O124" s="36"/>
      <c r="P124" s="174">
        <f>O124*H124</f>
        <v>0</v>
      </c>
      <c r="Q124" s="174">
        <v>0.0345</v>
      </c>
      <c r="R124" s="174">
        <f>Q124*H124</f>
        <v>2.8472850000000003</v>
      </c>
      <c r="S124" s="174">
        <v>0</v>
      </c>
      <c r="T124" s="175">
        <f>S124*H124</f>
        <v>0</v>
      </c>
      <c r="AR124" s="18" t="s">
        <v>137</v>
      </c>
      <c r="AT124" s="18" t="s">
        <v>132</v>
      </c>
      <c r="AU124" s="18" t="s">
        <v>82</v>
      </c>
      <c r="AY124" s="18" t="s">
        <v>129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137</v>
      </c>
      <c r="BM124" s="18" t="s">
        <v>182</v>
      </c>
    </row>
    <row r="125" spans="2:47" s="1" customFormat="1" ht="30" customHeight="1">
      <c r="B125" s="35"/>
      <c r="D125" s="177" t="s">
        <v>139</v>
      </c>
      <c r="F125" s="178" t="s">
        <v>183</v>
      </c>
      <c r="I125" s="179"/>
      <c r="L125" s="35"/>
      <c r="M125" s="64"/>
      <c r="N125" s="36"/>
      <c r="O125" s="36"/>
      <c r="P125" s="36"/>
      <c r="Q125" s="36"/>
      <c r="R125" s="36"/>
      <c r="S125" s="36"/>
      <c r="T125" s="65"/>
      <c r="AT125" s="18" t="s">
        <v>139</v>
      </c>
      <c r="AU125" s="18" t="s">
        <v>82</v>
      </c>
    </row>
    <row r="126" spans="2:51" s="11" customFormat="1" ht="22.5" customHeight="1">
      <c r="B126" s="180"/>
      <c r="D126" s="181" t="s">
        <v>141</v>
      </c>
      <c r="E126" s="182" t="s">
        <v>3</v>
      </c>
      <c r="F126" s="183" t="s">
        <v>92</v>
      </c>
      <c r="H126" s="184">
        <v>82.53</v>
      </c>
      <c r="I126" s="185"/>
      <c r="L126" s="180"/>
      <c r="M126" s="186"/>
      <c r="N126" s="187"/>
      <c r="O126" s="187"/>
      <c r="P126" s="187"/>
      <c r="Q126" s="187"/>
      <c r="R126" s="187"/>
      <c r="S126" s="187"/>
      <c r="T126" s="188"/>
      <c r="AT126" s="189" t="s">
        <v>141</v>
      </c>
      <c r="AU126" s="189" t="s">
        <v>82</v>
      </c>
      <c r="AV126" s="11" t="s">
        <v>82</v>
      </c>
      <c r="AW126" s="11" t="s">
        <v>38</v>
      </c>
      <c r="AX126" s="11" t="s">
        <v>22</v>
      </c>
      <c r="AY126" s="189" t="s">
        <v>129</v>
      </c>
    </row>
    <row r="127" spans="2:65" s="1" customFormat="1" ht="22.5" customHeight="1">
      <c r="B127" s="164"/>
      <c r="C127" s="165" t="s">
        <v>130</v>
      </c>
      <c r="D127" s="165" t="s">
        <v>132</v>
      </c>
      <c r="E127" s="166" t="s">
        <v>184</v>
      </c>
      <c r="F127" s="167" t="s">
        <v>185</v>
      </c>
      <c r="G127" s="168" t="s">
        <v>135</v>
      </c>
      <c r="H127" s="169">
        <v>82.53</v>
      </c>
      <c r="I127" s="170"/>
      <c r="J127" s="171">
        <f>ROUND(I127*H127,2)</f>
        <v>0</v>
      </c>
      <c r="K127" s="167" t="s">
        <v>136</v>
      </c>
      <c r="L127" s="35"/>
      <c r="M127" s="172" t="s">
        <v>3</v>
      </c>
      <c r="N127" s="173" t="s">
        <v>45</v>
      </c>
      <c r="O127" s="36"/>
      <c r="P127" s="174">
        <f>O127*H127</f>
        <v>0</v>
      </c>
      <c r="Q127" s="174">
        <v>0.016</v>
      </c>
      <c r="R127" s="174">
        <f>Q127*H127</f>
        <v>1.32048</v>
      </c>
      <c r="S127" s="174">
        <v>0</v>
      </c>
      <c r="T127" s="175">
        <f>S127*H127</f>
        <v>0</v>
      </c>
      <c r="AR127" s="18" t="s">
        <v>137</v>
      </c>
      <c r="AT127" s="18" t="s">
        <v>132</v>
      </c>
      <c r="AU127" s="18" t="s">
        <v>82</v>
      </c>
      <c r="AY127" s="18" t="s">
        <v>129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8" t="s">
        <v>22</v>
      </c>
      <c r="BK127" s="176">
        <f>ROUND(I127*H127,2)</f>
        <v>0</v>
      </c>
      <c r="BL127" s="18" t="s">
        <v>137</v>
      </c>
      <c r="BM127" s="18" t="s">
        <v>186</v>
      </c>
    </row>
    <row r="128" spans="2:47" s="1" customFormat="1" ht="22.5" customHeight="1">
      <c r="B128" s="35"/>
      <c r="D128" s="177" t="s">
        <v>139</v>
      </c>
      <c r="F128" s="178" t="s">
        <v>187</v>
      </c>
      <c r="I128" s="179"/>
      <c r="L128" s="35"/>
      <c r="M128" s="64"/>
      <c r="N128" s="36"/>
      <c r="O128" s="36"/>
      <c r="P128" s="36"/>
      <c r="Q128" s="36"/>
      <c r="R128" s="36"/>
      <c r="S128" s="36"/>
      <c r="T128" s="65"/>
      <c r="AT128" s="18" t="s">
        <v>139</v>
      </c>
      <c r="AU128" s="18" t="s">
        <v>82</v>
      </c>
    </row>
    <row r="129" spans="2:51" s="11" customFormat="1" ht="22.5" customHeight="1">
      <c r="B129" s="180"/>
      <c r="D129" s="181" t="s">
        <v>141</v>
      </c>
      <c r="E129" s="182" t="s">
        <v>3</v>
      </c>
      <c r="F129" s="183" t="s">
        <v>92</v>
      </c>
      <c r="H129" s="184">
        <v>82.53</v>
      </c>
      <c r="I129" s="185"/>
      <c r="L129" s="180"/>
      <c r="M129" s="186"/>
      <c r="N129" s="187"/>
      <c r="O129" s="187"/>
      <c r="P129" s="187"/>
      <c r="Q129" s="187"/>
      <c r="R129" s="187"/>
      <c r="S129" s="187"/>
      <c r="T129" s="188"/>
      <c r="AT129" s="189" t="s">
        <v>141</v>
      </c>
      <c r="AU129" s="189" t="s">
        <v>82</v>
      </c>
      <c r="AV129" s="11" t="s">
        <v>82</v>
      </c>
      <c r="AW129" s="11" t="s">
        <v>38</v>
      </c>
      <c r="AX129" s="11" t="s">
        <v>22</v>
      </c>
      <c r="AY129" s="189" t="s">
        <v>129</v>
      </c>
    </row>
    <row r="130" spans="2:65" s="1" customFormat="1" ht="31.5" customHeight="1">
      <c r="B130" s="164"/>
      <c r="C130" s="165" t="s">
        <v>188</v>
      </c>
      <c r="D130" s="165" t="s">
        <v>132</v>
      </c>
      <c r="E130" s="166" t="s">
        <v>189</v>
      </c>
      <c r="F130" s="167" t="s">
        <v>190</v>
      </c>
      <c r="G130" s="168" t="s">
        <v>135</v>
      </c>
      <c r="H130" s="169">
        <v>82.53</v>
      </c>
      <c r="I130" s="170"/>
      <c r="J130" s="171">
        <f>ROUND(I130*H130,2)</f>
        <v>0</v>
      </c>
      <c r="K130" s="167" t="s">
        <v>136</v>
      </c>
      <c r="L130" s="35"/>
      <c r="M130" s="172" t="s">
        <v>3</v>
      </c>
      <c r="N130" s="173" t="s">
        <v>45</v>
      </c>
      <c r="O130" s="36"/>
      <c r="P130" s="174">
        <f>O130*H130</f>
        <v>0</v>
      </c>
      <c r="Q130" s="174">
        <v>0.0155</v>
      </c>
      <c r="R130" s="174">
        <f>Q130*H130</f>
        <v>1.279215</v>
      </c>
      <c r="S130" s="174">
        <v>0</v>
      </c>
      <c r="T130" s="175">
        <f>S130*H130</f>
        <v>0</v>
      </c>
      <c r="AR130" s="18" t="s">
        <v>137</v>
      </c>
      <c r="AT130" s="18" t="s">
        <v>132</v>
      </c>
      <c r="AU130" s="18" t="s">
        <v>82</v>
      </c>
      <c r="AY130" s="18" t="s">
        <v>129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8" t="s">
        <v>22</v>
      </c>
      <c r="BK130" s="176">
        <f>ROUND(I130*H130,2)</f>
        <v>0</v>
      </c>
      <c r="BL130" s="18" t="s">
        <v>137</v>
      </c>
      <c r="BM130" s="18" t="s">
        <v>191</v>
      </c>
    </row>
    <row r="131" spans="2:47" s="1" customFormat="1" ht="30" customHeight="1">
      <c r="B131" s="35"/>
      <c r="D131" s="177" t="s">
        <v>139</v>
      </c>
      <c r="F131" s="178" t="s">
        <v>192</v>
      </c>
      <c r="I131" s="179"/>
      <c r="L131" s="35"/>
      <c r="M131" s="64"/>
      <c r="N131" s="36"/>
      <c r="O131" s="36"/>
      <c r="P131" s="36"/>
      <c r="Q131" s="36"/>
      <c r="R131" s="36"/>
      <c r="S131" s="36"/>
      <c r="T131" s="65"/>
      <c r="AT131" s="18" t="s">
        <v>139</v>
      </c>
      <c r="AU131" s="18" t="s">
        <v>82</v>
      </c>
    </row>
    <row r="132" spans="2:51" s="11" customFormat="1" ht="22.5" customHeight="1">
      <c r="B132" s="180"/>
      <c r="D132" s="181" t="s">
        <v>141</v>
      </c>
      <c r="E132" s="182" t="s">
        <v>3</v>
      </c>
      <c r="F132" s="183" t="s">
        <v>92</v>
      </c>
      <c r="H132" s="184">
        <v>82.53</v>
      </c>
      <c r="I132" s="185"/>
      <c r="L132" s="180"/>
      <c r="M132" s="186"/>
      <c r="N132" s="187"/>
      <c r="O132" s="187"/>
      <c r="P132" s="187"/>
      <c r="Q132" s="187"/>
      <c r="R132" s="187"/>
      <c r="S132" s="187"/>
      <c r="T132" s="188"/>
      <c r="AT132" s="189" t="s">
        <v>141</v>
      </c>
      <c r="AU132" s="189" t="s">
        <v>82</v>
      </c>
      <c r="AV132" s="11" t="s">
        <v>82</v>
      </c>
      <c r="AW132" s="11" t="s">
        <v>38</v>
      </c>
      <c r="AX132" s="11" t="s">
        <v>22</v>
      </c>
      <c r="AY132" s="189" t="s">
        <v>129</v>
      </c>
    </row>
    <row r="133" spans="2:65" s="1" customFormat="1" ht="22.5" customHeight="1">
      <c r="B133" s="164"/>
      <c r="C133" s="165" t="s">
        <v>193</v>
      </c>
      <c r="D133" s="165" t="s">
        <v>132</v>
      </c>
      <c r="E133" s="166" t="s">
        <v>194</v>
      </c>
      <c r="F133" s="167" t="s">
        <v>195</v>
      </c>
      <c r="G133" s="168" t="s">
        <v>135</v>
      </c>
      <c r="H133" s="169">
        <v>75</v>
      </c>
      <c r="I133" s="170"/>
      <c r="J133" s="171">
        <f>ROUND(I133*H133,2)</f>
        <v>0</v>
      </c>
      <c r="K133" s="167" t="s">
        <v>136</v>
      </c>
      <c r="L133" s="35"/>
      <c r="M133" s="172" t="s">
        <v>3</v>
      </c>
      <c r="N133" s="173" t="s">
        <v>45</v>
      </c>
      <c r="O133" s="36"/>
      <c r="P133" s="174">
        <f>O133*H133</f>
        <v>0</v>
      </c>
      <c r="Q133" s="174">
        <v>0.00012</v>
      </c>
      <c r="R133" s="174">
        <f>Q133*H133</f>
        <v>0.009000000000000001</v>
      </c>
      <c r="S133" s="174">
        <v>0</v>
      </c>
      <c r="T133" s="175">
        <f>S133*H133</f>
        <v>0</v>
      </c>
      <c r="AR133" s="18" t="s">
        <v>137</v>
      </c>
      <c r="AT133" s="18" t="s">
        <v>132</v>
      </c>
      <c r="AU133" s="18" t="s">
        <v>82</v>
      </c>
      <c r="AY133" s="18" t="s">
        <v>129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8" t="s">
        <v>22</v>
      </c>
      <c r="BK133" s="176">
        <f>ROUND(I133*H133,2)</f>
        <v>0</v>
      </c>
      <c r="BL133" s="18" t="s">
        <v>137</v>
      </c>
      <c r="BM133" s="18" t="s">
        <v>196</v>
      </c>
    </row>
    <row r="134" spans="2:47" s="1" customFormat="1" ht="30" customHeight="1">
      <c r="B134" s="35"/>
      <c r="D134" s="177" t="s">
        <v>139</v>
      </c>
      <c r="F134" s="178" t="s">
        <v>197</v>
      </c>
      <c r="I134" s="179"/>
      <c r="L134" s="35"/>
      <c r="M134" s="64"/>
      <c r="N134" s="36"/>
      <c r="O134" s="36"/>
      <c r="P134" s="36"/>
      <c r="Q134" s="36"/>
      <c r="R134" s="36"/>
      <c r="S134" s="36"/>
      <c r="T134" s="65"/>
      <c r="AT134" s="18" t="s">
        <v>139</v>
      </c>
      <c r="AU134" s="18" t="s">
        <v>82</v>
      </c>
    </row>
    <row r="135" spans="2:51" s="11" customFormat="1" ht="22.5" customHeight="1">
      <c r="B135" s="180"/>
      <c r="D135" s="177" t="s">
        <v>141</v>
      </c>
      <c r="E135" s="189" t="s">
        <v>3</v>
      </c>
      <c r="F135" s="198" t="s">
        <v>198</v>
      </c>
      <c r="H135" s="199">
        <v>50</v>
      </c>
      <c r="I135" s="185"/>
      <c r="L135" s="180"/>
      <c r="M135" s="186"/>
      <c r="N135" s="187"/>
      <c r="O135" s="187"/>
      <c r="P135" s="187"/>
      <c r="Q135" s="187"/>
      <c r="R135" s="187"/>
      <c r="S135" s="187"/>
      <c r="T135" s="188"/>
      <c r="AT135" s="189" t="s">
        <v>141</v>
      </c>
      <c r="AU135" s="189" t="s">
        <v>82</v>
      </c>
      <c r="AV135" s="11" t="s">
        <v>82</v>
      </c>
      <c r="AW135" s="11" t="s">
        <v>38</v>
      </c>
      <c r="AX135" s="11" t="s">
        <v>74</v>
      </c>
      <c r="AY135" s="189" t="s">
        <v>129</v>
      </c>
    </row>
    <row r="136" spans="2:51" s="11" customFormat="1" ht="22.5" customHeight="1">
      <c r="B136" s="180"/>
      <c r="D136" s="177" t="s">
        <v>141</v>
      </c>
      <c r="E136" s="189" t="s">
        <v>3</v>
      </c>
      <c r="F136" s="198" t="s">
        <v>199</v>
      </c>
      <c r="H136" s="199">
        <v>15</v>
      </c>
      <c r="I136" s="185"/>
      <c r="L136" s="180"/>
      <c r="M136" s="186"/>
      <c r="N136" s="187"/>
      <c r="O136" s="187"/>
      <c r="P136" s="187"/>
      <c r="Q136" s="187"/>
      <c r="R136" s="187"/>
      <c r="S136" s="187"/>
      <c r="T136" s="188"/>
      <c r="AT136" s="189" t="s">
        <v>141</v>
      </c>
      <c r="AU136" s="189" t="s">
        <v>82</v>
      </c>
      <c r="AV136" s="11" t="s">
        <v>82</v>
      </c>
      <c r="AW136" s="11" t="s">
        <v>38</v>
      </c>
      <c r="AX136" s="11" t="s">
        <v>74</v>
      </c>
      <c r="AY136" s="189" t="s">
        <v>129</v>
      </c>
    </row>
    <row r="137" spans="2:51" s="11" customFormat="1" ht="22.5" customHeight="1">
      <c r="B137" s="180"/>
      <c r="D137" s="177" t="s">
        <v>141</v>
      </c>
      <c r="E137" s="189" t="s">
        <v>3</v>
      </c>
      <c r="F137" s="198" t="s">
        <v>200</v>
      </c>
      <c r="H137" s="199">
        <v>10</v>
      </c>
      <c r="I137" s="185"/>
      <c r="L137" s="180"/>
      <c r="M137" s="186"/>
      <c r="N137" s="187"/>
      <c r="O137" s="187"/>
      <c r="P137" s="187"/>
      <c r="Q137" s="187"/>
      <c r="R137" s="187"/>
      <c r="S137" s="187"/>
      <c r="T137" s="188"/>
      <c r="AT137" s="189" t="s">
        <v>141</v>
      </c>
      <c r="AU137" s="189" t="s">
        <v>82</v>
      </c>
      <c r="AV137" s="11" t="s">
        <v>82</v>
      </c>
      <c r="AW137" s="11" t="s">
        <v>38</v>
      </c>
      <c r="AX137" s="11" t="s">
        <v>74</v>
      </c>
      <c r="AY137" s="189" t="s">
        <v>129</v>
      </c>
    </row>
    <row r="138" spans="2:51" s="13" customFormat="1" ht="22.5" customHeight="1">
      <c r="B138" s="200"/>
      <c r="D138" s="181" t="s">
        <v>141</v>
      </c>
      <c r="E138" s="201" t="s">
        <v>3</v>
      </c>
      <c r="F138" s="202" t="s">
        <v>154</v>
      </c>
      <c r="H138" s="203">
        <v>75</v>
      </c>
      <c r="I138" s="204"/>
      <c r="L138" s="200"/>
      <c r="M138" s="205"/>
      <c r="N138" s="206"/>
      <c r="O138" s="206"/>
      <c r="P138" s="206"/>
      <c r="Q138" s="206"/>
      <c r="R138" s="206"/>
      <c r="S138" s="206"/>
      <c r="T138" s="207"/>
      <c r="AT138" s="208" t="s">
        <v>141</v>
      </c>
      <c r="AU138" s="208" t="s">
        <v>82</v>
      </c>
      <c r="AV138" s="13" t="s">
        <v>137</v>
      </c>
      <c r="AW138" s="13" t="s">
        <v>38</v>
      </c>
      <c r="AX138" s="13" t="s">
        <v>22</v>
      </c>
      <c r="AY138" s="208" t="s">
        <v>129</v>
      </c>
    </row>
    <row r="139" spans="2:65" s="1" customFormat="1" ht="22.5" customHeight="1">
      <c r="B139" s="164"/>
      <c r="C139" s="165" t="s">
        <v>201</v>
      </c>
      <c r="D139" s="165" t="s">
        <v>132</v>
      </c>
      <c r="E139" s="166" t="s">
        <v>202</v>
      </c>
      <c r="F139" s="167" t="s">
        <v>203</v>
      </c>
      <c r="G139" s="168" t="s">
        <v>135</v>
      </c>
      <c r="H139" s="169">
        <v>176.27</v>
      </c>
      <c r="I139" s="170"/>
      <c r="J139" s="171">
        <f>ROUND(I139*H139,2)</f>
        <v>0</v>
      </c>
      <c r="K139" s="167" t="s">
        <v>136</v>
      </c>
      <c r="L139" s="35"/>
      <c r="M139" s="172" t="s">
        <v>3</v>
      </c>
      <c r="N139" s="173" t="s">
        <v>45</v>
      </c>
      <c r="O139" s="36"/>
      <c r="P139" s="174">
        <f>O139*H139</f>
        <v>0</v>
      </c>
      <c r="Q139" s="174">
        <v>0.00012</v>
      </c>
      <c r="R139" s="174">
        <f>Q139*H139</f>
        <v>0.021152400000000002</v>
      </c>
      <c r="S139" s="174">
        <v>0</v>
      </c>
      <c r="T139" s="175">
        <f>S139*H139</f>
        <v>0</v>
      </c>
      <c r="AR139" s="18" t="s">
        <v>137</v>
      </c>
      <c r="AT139" s="18" t="s">
        <v>132</v>
      </c>
      <c r="AU139" s="18" t="s">
        <v>82</v>
      </c>
      <c r="AY139" s="18" t="s">
        <v>129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8" t="s">
        <v>22</v>
      </c>
      <c r="BK139" s="176">
        <f>ROUND(I139*H139,2)</f>
        <v>0</v>
      </c>
      <c r="BL139" s="18" t="s">
        <v>137</v>
      </c>
      <c r="BM139" s="18" t="s">
        <v>204</v>
      </c>
    </row>
    <row r="140" spans="2:47" s="1" customFormat="1" ht="30" customHeight="1">
      <c r="B140" s="35"/>
      <c r="D140" s="177" t="s">
        <v>139</v>
      </c>
      <c r="F140" s="178" t="s">
        <v>205</v>
      </c>
      <c r="I140" s="179"/>
      <c r="L140" s="35"/>
      <c r="M140" s="64"/>
      <c r="N140" s="36"/>
      <c r="O140" s="36"/>
      <c r="P140" s="36"/>
      <c r="Q140" s="36"/>
      <c r="R140" s="36"/>
      <c r="S140" s="36"/>
      <c r="T140" s="65"/>
      <c r="AT140" s="18" t="s">
        <v>139</v>
      </c>
      <c r="AU140" s="18" t="s">
        <v>82</v>
      </c>
    </row>
    <row r="141" spans="2:51" s="11" customFormat="1" ht="22.5" customHeight="1">
      <c r="B141" s="180"/>
      <c r="D141" s="177" t="s">
        <v>141</v>
      </c>
      <c r="E141" s="189" t="s">
        <v>3</v>
      </c>
      <c r="F141" s="198" t="s">
        <v>206</v>
      </c>
      <c r="H141" s="199">
        <v>12.02</v>
      </c>
      <c r="I141" s="185"/>
      <c r="L141" s="180"/>
      <c r="M141" s="186"/>
      <c r="N141" s="187"/>
      <c r="O141" s="187"/>
      <c r="P141" s="187"/>
      <c r="Q141" s="187"/>
      <c r="R141" s="187"/>
      <c r="S141" s="187"/>
      <c r="T141" s="188"/>
      <c r="AT141" s="189" t="s">
        <v>141</v>
      </c>
      <c r="AU141" s="189" t="s">
        <v>82</v>
      </c>
      <c r="AV141" s="11" t="s">
        <v>82</v>
      </c>
      <c r="AW141" s="11" t="s">
        <v>38</v>
      </c>
      <c r="AX141" s="11" t="s">
        <v>74</v>
      </c>
      <c r="AY141" s="189" t="s">
        <v>129</v>
      </c>
    </row>
    <row r="142" spans="2:51" s="11" customFormat="1" ht="22.5" customHeight="1">
      <c r="B142" s="180"/>
      <c r="D142" s="177" t="s">
        <v>141</v>
      </c>
      <c r="E142" s="189" t="s">
        <v>3</v>
      </c>
      <c r="F142" s="198" t="s">
        <v>207</v>
      </c>
      <c r="H142" s="199">
        <v>72</v>
      </c>
      <c r="I142" s="185"/>
      <c r="L142" s="180"/>
      <c r="M142" s="186"/>
      <c r="N142" s="187"/>
      <c r="O142" s="187"/>
      <c r="P142" s="187"/>
      <c r="Q142" s="187"/>
      <c r="R142" s="187"/>
      <c r="S142" s="187"/>
      <c r="T142" s="188"/>
      <c r="AT142" s="189" t="s">
        <v>141</v>
      </c>
      <c r="AU142" s="189" t="s">
        <v>82</v>
      </c>
      <c r="AV142" s="11" t="s">
        <v>82</v>
      </c>
      <c r="AW142" s="11" t="s">
        <v>38</v>
      </c>
      <c r="AX142" s="11" t="s">
        <v>74</v>
      </c>
      <c r="AY142" s="189" t="s">
        <v>129</v>
      </c>
    </row>
    <row r="143" spans="2:51" s="11" customFormat="1" ht="22.5" customHeight="1">
      <c r="B143" s="180"/>
      <c r="D143" s="177" t="s">
        <v>141</v>
      </c>
      <c r="E143" s="189" t="s">
        <v>3</v>
      </c>
      <c r="F143" s="198" t="s">
        <v>208</v>
      </c>
      <c r="H143" s="199">
        <v>59.04</v>
      </c>
      <c r="I143" s="185"/>
      <c r="L143" s="180"/>
      <c r="M143" s="186"/>
      <c r="N143" s="187"/>
      <c r="O143" s="187"/>
      <c r="P143" s="187"/>
      <c r="Q143" s="187"/>
      <c r="R143" s="187"/>
      <c r="S143" s="187"/>
      <c r="T143" s="188"/>
      <c r="AT143" s="189" t="s">
        <v>141</v>
      </c>
      <c r="AU143" s="189" t="s">
        <v>82</v>
      </c>
      <c r="AV143" s="11" t="s">
        <v>82</v>
      </c>
      <c r="AW143" s="11" t="s">
        <v>38</v>
      </c>
      <c r="AX143" s="11" t="s">
        <v>74</v>
      </c>
      <c r="AY143" s="189" t="s">
        <v>129</v>
      </c>
    </row>
    <row r="144" spans="2:51" s="11" customFormat="1" ht="22.5" customHeight="1">
      <c r="B144" s="180"/>
      <c r="D144" s="177" t="s">
        <v>141</v>
      </c>
      <c r="E144" s="189" t="s">
        <v>3</v>
      </c>
      <c r="F144" s="198" t="s">
        <v>209</v>
      </c>
      <c r="H144" s="199">
        <v>22.59</v>
      </c>
      <c r="I144" s="185"/>
      <c r="L144" s="180"/>
      <c r="M144" s="186"/>
      <c r="N144" s="187"/>
      <c r="O144" s="187"/>
      <c r="P144" s="187"/>
      <c r="Q144" s="187"/>
      <c r="R144" s="187"/>
      <c r="S144" s="187"/>
      <c r="T144" s="188"/>
      <c r="AT144" s="189" t="s">
        <v>141</v>
      </c>
      <c r="AU144" s="189" t="s">
        <v>82</v>
      </c>
      <c r="AV144" s="11" t="s">
        <v>82</v>
      </c>
      <c r="AW144" s="11" t="s">
        <v>38</v>
      </c>
      <c r="AX144" s="11" t="s">
        <v>74</v>
      </c>
      <c r="AY144" s="189" t="s">
        <v>129</v>
      </c>
    </row>
    <row r="145" spans="2:51" s="11" customFormat="1" ht="22.5" customHeight="1">
      <c r="B145" s="180"/>
      <c r="D145" s="177" t="s">
        <v>141</v>
      </c>
      <c r="E145" s="189" t="s">
        <v>3</v>
      </c>
      <c r="F145" s="198" t="s">
        <v>210</v>
      </c>
      <c r="H145" s="199">
        <v>10.08</v>
      </c>
      <c r="I145" s="185"/>
      <c r="L145" s="180"/>
      <c r="M145" s="186"/>
      <c r="N145" s="187"/>
      <c r="O145" s="187"/>
      <c r="P145" s="187"/>
      <c r="Q145" s="187"/>
      <c r="R145" s="187"/>
      <c r="S145" s="187"/>
      <c r="T145" s="188"/>
      <c r="AT145" s="189" t="s">
        <v>141</v>
      </c>
      <c r="AU145" s="189" t="s">
        <v>82</v>
      </c>
      <c r="AV145" s="11" t="s">
        <v>82</v>
      </c>
      <c r="AW145" s="11" t="s">
        <v>38</v>
      </c>
      <c r="AX145" s="11" t="s">
        <v>74</v>
      </c>
      <c r="AY145" s="189" t="s">
        <v>129</v>
      </c>
    </row>
    <row r="146" spans="2:51" s="11" customFormat="1" ht="22.5" customHeight="1">
      <c r="B146" s="180"/>
      <c r="D146" s="177" t="s">
        <v>141</v>
      </c>
      <c r="E146" s="189" t="s">
        <v>3</v>
      </c>
      <c r="F146" s="198" t="s">
        <v>211</v>
      </c>
      <c r="H146" s="199">
        <v>0.54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9" t="s">
        <v>141</v>
      </c>
      <c r="AU146" s="189" t="s">
        <v>82</v>
      </c>
      <c r="AV146" s="11" t="s">
        <v>82</v>
      </c>
      <c r="AW146" s="11" t="s">
        <v>38</v>
      </c>
      <c r="AX146" s="11" t="s">
        <v>74</v>
      </c>
      <c r="AY146" s="189" t="s">
        <v>129</v>
      </c>
    </row>
    <row r="147" spans="2:51" s="13" customFormat="1" ht="22.5" customHeight="1">
      <c r="B147" s="200"/>
      <c r="D147" s="181" t="s">
        <v>141</v>
      </c>
      <c r="E147" s="201" t="s">
        <v>87</v>
      </c>
      <c r="F147" s="202" t="s">
        <v>154</v>
      </c>
      <c r="H147" s="203">
        <v>176.27</v>
      </c>
      <c r="I147" s="204"/>
      <c r="L147" s="200"/>
      <c r="M147" s="205"/>
      <c r="N147" s="206"/>
      <c r="O147" s="206"/>
      <c r="P147" s="206"/>
      <c r="Q147" s="206"/>
      <c r="R147" s="206"/>
      <c r="S147" s="206"/>
      <c r="T147" s="207"/>
      <c r="AT147" s="208" t="s">
        <v>141</v>
      </c>
      <c r="AU147" s="208" t="s">
        <v>82</v>
      </c>
      <c r="AV147" s="13" t="s">
        <v>137</v>
      </c>
      <c r="AW147" s="13" t="s">
        <v>38</v>
      </c>
      <c r="AX147" s="13" t="s">
        <v>22</v>
      </c>
      <c r="AY147" s="208" t="s">
        <v>129</v>
      </c>
    </row>
    <row r="148" spans="2:65" s="1" customFormat="1" ht="31.5" customHeight="1">
      <c r="B148" s="164"/>
      <c r="C148" s="165" t="s">
        <v>27</v>
      </c>
      <c r="D148" s="165" t="s">
        <v>132</v>
      </c>
      <c r="E148" s="166" t="s">
        <v>212</v>
      </c>
      <c r="F148" s="167" t="s">
        <v>213</v>
      </c>
      <c r="G148" s="168" t="s">
        <v>135</v>
      </c>
      <c r="H148" s="169">
        <v>51.241</v>
      </c>
      <c r="I148" s="170"/>
      <c r="J148" s="171">
        <f>ROUND(I148*H148,2)</f>
        <v>0</v>
      </c>
      <c r="K148" s="167" t="s">
        <v>136</v>
      </c>
      <c r="L148" s="35"/>
      <c r="M148" s="172" t="s">
        <v>3</v>
      </c>
      <c r="N148" s="173" t="s">
        <v>45</v>
      </c>
      <c r="O148" s="36"/>
      <c r="P148" s="174">
        <f>O148*H148</f>
        <v>0</v>
      </c>
      <c r="Q148" s="174">
        <v>0.00577</v>
      </c>
      <c r="R148" s="174">
        <f>Q148*H148</f>
        <v>0.29566057</v>
      </c>
      <c r="S148" s="174">
        <v>0.006</v>
      </c>
      <c r="T148" s="175">
        <f>S148*H148</f>
        <v>0.307446</v>
      </c>
      <c r="AR148" s="18" t="s">
        <v>137</v>
      </c>
      <c r="AT148" s="18" t="s">
        <v>132</v>
      </c>
      <c r="AU148" s="18" t="s">
        <v>82</v>
      </c>
      <c r="AY148" s="18" t="s">
        <v>129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8" t="s">
        <v>22</v>
      </c>
      <c r="BK148" s="176">
        <f>ROUND(I148*H148,2)</f>
        <v>0</v>
      </c>
      <c r="BL148" s="18" t="s">
        <v>137</v>
      </c>
      <c r="BM148" s="18" t="s">
        <v>214</v>
      </c>
    </row>
    <row r="149" spans="2:47" s="1" customFormat="1" ht="30" customHeight="1">
      <c r="B149" s="35"/>
      <c r="D149" s="177" t="s">
        <v>139</v>
      </c>
      <c r="F149" s="178" t="s">
        <v>215</v>
      </c>
      <c r="I149" s="179"/>
      <c r="L149" s="35"/>
      <c r="M149" s="64"/>
      <c r="N149" s="36"/>
      <c r="O149" s="36"/>
      <c r="P149" s="36"/>
      <c r="Q149" s="36"/>
      <c r="R149" s="36"/>
      <c r="S149" s="36"/>
      <c r="T149" s="65"/>
      <c r="AT149" s="18" t="s">
        <v>139</v>
      </c>
      <c r="AU149" s="18" t="s">
        <v>82</v>
      </c>
    </row>
    <row r="150" spans="2:51" s="12" customFormat="1" ht="22.5" customHeight="1">
      <c r="B150" s="190"/>
      <c r="D150" s="177" t="s">
        <v>141</v>
      </c>
      <c r="E150" s="191" t="s">
        <v>3</v>
      </c>
      <c r="F150" s="192" t="s">
        <v>216</v>
      </c>
      <c r="H150" s="193" t="s">
        <v>3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3" t="s">
        <v>141</v>
      </c>
      <c r="AU150" s="193" t="s">
        <v>82</v>
      </c>
      <c r="AV150" s="12" t="s">
        <v>22</v>
      </c>
      <c r="AW150" s="12" t="s">
        <v>38</v>
      </c>
      <c r="AX150" s="12" t="s">
        <v>74</v>
      </c>
      <c r="AY150" s="193" t="s">
        <v>129</v>
      </c>
    </row>
    <row r="151" spans="2:51" s="11" customFormat="1" ht="22.5" customHeight="1">
      <c r="B151" s="180"/>
      <c r="D151" s="177" t="s">
        <v>141</v>
      </c>
      <c r="E151" s="189" t="s">
        <v>3</v>
      </c>
      <c r="F151" s="198" t="s">
        <v>217</v>
      </c>
      <c r="H151" s="199">
        <v>5.64</v>
      </c>
      <c r="I151" s="185"/>
      <c r="L151" s="180"/>
      <c r="M151" s="186"/>
      <c r="N151" s="187"/>
      <c r="O151" s="187"/>
      <c r="P151" s="187"/>
      <c r="Q151" s="187"/>
      <c r="R151" s="187"/>
      <c r="S151" s="187"/>
      <c r="T151" s="188"/>
      <c r="AT151" s="189" t="s">
        <v>141</v>
      </c>
      <c r="AU151" s="189" t="s">
        <v>82</v>
      </c>
      <c r="AV151" s="11" t="s">
        <v>82</v>
      </c>
      <c r="AW151" s="11" t="s">
        <v>38</v>
      </c>
      <c r="AX151" s="11" t="s">
        <v>74</v>
      </c>
      <c r="AY151" s="189" t="s">
        <v>129</v>
      </c>
    </row>
    <row r="152" spans="2:51" s="11" customFormat="1" ht="22.5" customHeight="1">
      <c r="B152" s="180"/>
      <c r="D152" s="177" t="s">
        <v>141</v>
      </c>
      <c r="E152" s="189" t="s">
        <v>3</v>
      </c>
      <c r="F152" s="198" t="s">
        <v>218</v>
      </c>
      <c r="H152" s="199">
        <v>23.556</v>
      </c>
      <c r="I152" s="185"/>
      <c r="L152" s="180"/>
      <c r="M152" s="186"/>
      <c r="N152" s="187"/>
      <c r="O152" s="187"/>
      <c r="P152" s="187"/>
      <c r="Q152" s="187"/>
      <c r="R152" s="187"/>
      <c r="S152" s="187"/>
      <c r="T152" s="188"/>
      <c r="AT152" s="189" t="s">
        <v>141</v>
      </c>
      <c r="AU152" s="189" t="s">
        <v>82</v>
      </c>
      <c r="AV152" s="11" t="s">
        <v>82</v>
      </c>
      <c r="AW152" s="11" t="s">
        <v>38</v>
      </c>
      <c r="AX152" s="11" t="s">
        <v>74</v>
      </c>
      <c r="AY152" s="189" t="s">
        <v>129</v>
      </c>
    </row>
    <row r="153" spans="2:51" s="11" customFormat="1" ht="22.5" customHeight="1">
      <c r="B153" s="180"/>
      <c r="D153" s="177" t="s">
        <v>141</v>
      </c>
      <c r="E153" s="189" t="s">
        <v>3</v>
      </c>
      <c r="F153" s="198" t="s">
        <v>219</v>
      </c>
      <c r="H153" s="199">
        <v>7.852</v>
      </c>
      <c r="I153" s="185"/>
      <c r="L153" s="180"/>
      <c r="M153" s="186"/>
      <c r="N153" s="187"/>
      <c r="O153" s="187"/>
      <c r="P153" s="187"/>
      <c r="Q153" s="187"/>
      <c r="R153" s="187"/>
      <c r="S153" s="187"/>
      <c r="T153" s="188"/>
      <c r="AT153" s="189" t="s">
        <v>141</v>
      </c>
      <c r="AU153" s="189" t="s">
        <v>82</v>
      </c>
      <c r="AV153" s="11" t="s">
        <v>82</v>
      </c>
      <c r="AW153" s="11" t="s">
        <v>38</v>
      </c>
      <c r="AX153" s="11" t="s">
        <v>74</v>
      </c>
      <c r="AY153" s="189" t="s">
        <v>129</v>
      </c>
    </row>
    <row r="154" spans="2:51" s="11" customFormat="1" ht="22.5" customHeight="1">
      <c r="B154" s="180"/>
      <c r="D154" s="177" t="s">
        <v>141</v>
      </c>
      <c r="E154" s="189" t="s">
        <v>3</v>
      </c>
      <c r="F154" s="198" t="s">
        <v>220</v>
      </c>
      <c r="H154" s="199">
        <v>14.193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9" t="s">
        <v>141</v>
      </c>
      <c r="AU154" s="189" t="s">
        <v>82</v>
      </c>
      <c r="AV154" s="11" t="s">
        <v>82</v>
      </c>
      <c r="AW154" s="11" t="s">
        <v>38</v>
      </c>
      <c r="AX154" s="11" t="s">
        <v>74</v>
      </c>
      <c r="AY154" s="189" t="s">
        <v>129</v>
      </c>
    </row>
    <row r="155" spans="2:51" s="13" customFormat="1" ht="22.5" customHeight="1">
      <c r="B155" s="200"/>
      <c r="D155" s="177" t="s">
        <v>141</v>
      </c>
      <c r="E155" s="217" t="s">
        <v>89</v>
      </c>
      <c r="F155" s="218" t="s">
        <v>154</v>
      </c>
      <c r="H155" s="219">
        <v>51.241</v>
      </c>
      <c r="I155" s="204"/>
      <c r="L155" s="200"/>
      <c r="M155" s="205"/>
      <c r="N155" s="206"/>
      <c r="O155" s="206"/>
      <c r="P155" s="206"/>
      <c r="Q155" s="206"/>
      <c r="R155" s="206"/>
      <c r="S155" s="206"/>
      <c r="T155" s="207"/>
      <c r="AT155" s="208" t="s">
        <v>141</v>
      </c>
      <c r="AU155" s="208" t="s">
        <v>82</v>
      </c>
      <c r="AV155" s="13" t="s">
        <v>137</v>
      </c>
      <c r="AW155" s="13" t="s">
        <v>38</v>
      </c>
      <c r="AX155" s="13" t="s">
        <v>22</v>
      </c>
      <c r="AY155" s="208" t="s">
        <v>129</v>
      </c>
    </row>
    <row r="156" spans="2:63" s="10" customFormat="1" ht="29.25" customHeight="1">
      <c r="B156" s="150"/>
      <c r="D156" s="161" t="s">
        <v>73</v>
      </c>
      <c r="E156" s="162" t="s">
        <v>221</v>
      </c>
      <c r="F156" s="162" t="s">
        <v>222</v>
      </c>
      <c r="I156" s="153"/>
      <c r="J156" s="163">
        <f>BK156</f>
        <v>0</v>
      </c>
      <c r="L156" s="150"/>
      <c r="M156" s="155"/>
      <c r="N156" s="156"/>
      <c r="O156" s="156"/>
      <c r="P156" s="157">
        <f>SUM(P157:P213)</f>
        <v>0</v>
      </c>
      <c r="Q156" s="156"/>
      <c r="R156" s="157">
        <f>SUM(R157:R213)</f>
        <v>0</v>
      </c>
      <c r="S156" s="156"/>
      <c r="T156" s="158">
        <f>SUM(T157:T213)</f>
        <v>0</v>
      </c>
      <c r="AR156" s="151" t="s">
        <v>22</v>
      </c>
      <c r="AT156" s="159" t="s">
        <v>73</v>
      </c>
      <c r="AU156" s="159" t="s">
        <v>22</v>
      </c>
      <c r="AY156" s="151" t="s">
        <v>129</v>
      </c>
      <c r="BK156" s="160">
        <f>SUM(BK157:BK213)</f>
        <v>0</v>
      </c>
    </row>
    <row r="157" spans="2:65" s="1" customFormat="1" ht="22.5" customHeight="1">
      <c r="B157" s="164"/>
      <c r="C157" s="165" t="s">
        <v>223</v>
      </c>
      <c r="D157" s="165" t="s">
        <v>132</v>
      </c>
      <c r="E157" s="166" t="s">
        <v>224</v>
      </c>
      <c r="F157" s="167" t="s">
        <v>225</v>
      </c>
      <c r="G157" s="168" t="s">
        <v>226</v>
      </c>
      <c r="H157" s="169">
        <v>1697.854</v>
      </c>
      <c r="I157" s="170"/>
      <c r="J157" s="171">
        <f>ROUND(I157*H157,2)</f>
        <v>0</v>
      </c>
      <c r="K157" s="167" t="s">
        <v>3</v>
      </c>
      <c r="L157" s="35"/>
      <c r="M157" s="172" t="s">
        <v>3</v>
      </c>
      <c r="N157" s="173" t="s">
        <v>45</v>
      </c>
      <c r="O157" s="36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8" t="s">
        <v>137</v>
      </c>
      <c r="AT157" s="18" t="s">
        <v>132</v>
      </c>
      <c r="AU157" s="18" t="s">
        <v>82</v>
      </c>
      <c r="AY157" s="18" t="s">
        <v>129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8" t="s">
        <v>22</v>
      </c>
      <c r="BK157" s="176">
        <f>ROUND(I157*H157,2)</f>
        <v>0</v>
      </c>
      <c r="BL157" s="18" t="s">
        <v>137</v>
      </c>
      <c r="BM157" s="18" t="s">
        <v>227</v>
      </c>
    </row>
    <row r="158" spans="2:51" s="11" customFormat="1" ht="22.5" customHeight="1">
      <c r="B158" s="180"/>
      <c r="D158" s="181" t="s">
        <v>141</v>
      </c>
      <c r="E158" s="182" t="s">
        <v>3</v>
      </c>
      <c r="F158" s="183" t="s">
        <v>228</v>
      </c>
      <c r="H158" s="184">
        <v>1697.854</v>
      </c>
      <c r="I158" s="185"/>
      <c r="L158" s="180"/>
      <c r="M158" s="186"/>
      <c r="N158" s="187"/>
      <c r="O158" s="187"/>
      <c r="P158" s="187"/>
      <c r="Q158" s="187"/>
      <c r="R158" s="187"/>
      <c r="S158" s="187"/>
      <c r="T158" s="188"/>
      <c r="AT158" s="189" t="s">
        <v>141</v>
      </c>
      <c r="AU158" s="189" t="s">
        <v>82</v>
      </c>
      <c r="AV158" s="11" t="s">
        <v>82</v>
      </c>
      <c r="AW158" s="11" t="s">
        <v>38</v>
      </c>
      <c r="AX158" s="11" t="s">
        <v>22</v>
      </c>
      <c r="AY158" s="189" t="s">
        <v>129</v>
      </c>
    </row>
    <row r="159" spans="2:65" s="1" customFormat="1" ht="22.5" customHeight="1">
      <c r="B159" s="164"/>
      <c r="C159" s="165" t="s">
        <v>229</v>
      </c>
      <c r="D159" s="165" t="s">
        <v>132</v>
      </c>
      <c r="E159" s="166" t="s">
        <v>230</v>
      </c>
      <c r="F159" s="167" t="s">
        <v>231</v>
      </c>
      <c r="G159" s="168" t="s">
        <v>232</v>
      </c>
      <c r="H159" s="169">
        <v>296</v>
      </c>
      <c r="I159" s="170"/>
      <c r="J159" s="171">
        <f>ROUND(I159*H159,2)</f>
        <v>0</v>
      </c>
      <c r="K159" s="167" t="s">
        <v>3</v>
      </c>
      <c r="L159" s="35"/>
      <c r="M159" s="172" t="s">
        <v>3</v>
      </c>
      <c r="N159" s="173" t="s">
        <v>45</v>
      </c>
      <c r="O159" s="36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AR159" s="18" t="s">
        <v>137</v>
      </c>
      <c r="AT159" s="18" t="s">
        <v>132</v>
      </c>
      <c r="AU159" s="18" t="s">
        <v>82</v>
      </c>
      <c r="AY159" s="18" t="s">
        <v>129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8" t="s">
        <v>22</v>
      </c>
      <c r="BK159" s="176">
        <f>ROUND(I159*H159,2)</f>
        <v>0</v>
      </c>
      <c r="BL159" s="18" t="s">
        <v>137</v>
      </c>
      <c r="BM159" s="18" t="s">
        <v>233</v>
      </c>
    </row>
    <row r="160" spans="2:51" s="11" customFormat="1" ht="22.5" customHeight="1">
      <c r="B160" s="180"/>
      <c r="D160" s="181" t="s">
        <v>141</v>
      </c>
      <c r="E160" s="182" t="s">
        <v>3</v>
      </c>
      <c r="F160" s="183" t="s">
        <v>234</v>
      </c>
      <c r="H160" s="184">
        <v>296</v>
      </c>
      <c r="I160" s="185"/>
      <c r="L160" s="180"/>
      <c r="M160" s="186"/>
      <c r="N160" s="187"/>
      <c r="O160" s="187"/>
      <c r="P160" s="187"/>
      <c r="Q160" s="187"/>
      <c r="R160" s="187"/>
      <c r="S160" s="187"/>
      <c r="T160" s="188"/>
      <c r="AT160" s="189" t="s">
        <v>141</v>
      </c>
      <c r="AU160" s="189" t="s">
        <v>82</v>
      </c>
      <c r="AV160" s="11" t="s">
        <v>82</v>
      </c>
      <c r="AW160" s="11" t="s">
        <v>38</v>
      </c>
      <c r="AX160" s="11" t="s">
        <v>22</v>
      </c>
      <c r="AY160" s="189" t="s">
        <v>129</v>
      </c>
    </row>
    <row r="161" spans="2:65" s="1" customFormat="1" ht="22.5" customHeight="1">
      <c r="B161" s="164"/>
      <c r="C161" s="220" t="s">
        <v>235</v>
      </c>
      <c r="D161" s="220" t="s">
        <v>236</v>
      </c>
      <c r="E161" s="221" t="s">
        <v>237</v>
      </c>
      <c r="F161" s="222" t="s">
        <v>238</v>
      </c>
      <c r="G161" s="223" t="s">
        <v>226</v>
      </c>
      <c r="H161" s="224">
        <v>32.4</v>
      </c>
      <c r="I161" s="225"/>
      <c r="J161" s="226">
        <f>ROUND(I161*H161,2)</f>
        <v>0</v>
      </c>
      <c r="K161" s="222" t="s">
        <v>3</v>
      </c>
      <c r="L161" s="227"/>
      <c r="M161" s="228" t="s">
        <v>3</v>
      </c>
      <c r="N161" s="229" t="s">
        <v>45</v>
      </c>
      <c r="O161" s="36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8" t="s">
        <v>193</v>
      </c>
      <c r="AT161" s="18" t="s">
        <v>236</v>
      </c>
      <c r="AU161" s="18" t="s">
        <v>82</v>
      </c>
      <c r="AY161" s="18" t="s">
        <v>129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8" t="s">
        <v>22</v>
      </c>
      <c r="BK161" s="176">
        <f>ROUND(I161*H161,2)</f>
        <v>0</v>
      </c>
      <c r="BL161" s="18" t="s">
        <v>137</v>
      </c>
      <c r="BM161" s="18" t="s">
        <v>239</v>
      </c>
    </row>
    <row r="162" spans="2:51" s="12" customFormat="1" ht="22.5" customHeight="1">
      <c r="B162" s="190"/>
      <c r="D162" s="177" t="s">
        <v>141</v>
      </c>
      <c r="E162" s="191" t="s">
        <v>3</v>
      </c>
      <c r="F162" s="192" t="s">
        <v>240</v>
      </c>
      <c r="H162" s="193" t="s">
        <v>3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3" t="s">
        <v>141</v>
      </c>
      <c r="AU162" s="193" t="s">
        <v>82</v>
      </c>
      <c r="AV162" s="12" t="s">
        <v>22</v>
      </c>
      <c r="AW162" s="12" t="s">
        <v>38</v>
      </c>
      <c r="AX162" s="12" t="s">
        <v>74</v>
      </c>
      <c r="AY162" s="193" t="s">
        <v>129</v>
      </c>
    </row>
    <row r="163" spans="2:51" s="11" customFormat="1" ht="22.5" customHeight="1">
      <c r="B163" s="180"/>
      <c r="D163" s="177" t="s">
        <v>141</v>
      </c>
      <c r="E163" s="189" t="s">
        <v>3</v>
      </c>
      <c r="F163" s="198" t="s">
        <v>241</v>
      </c>
      <c r="H163" s="199">
        <v>32.4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9" t="s">
        <v>141</v>
      </c>
      <c r="AU163" s="189" t="s">
        <v>82</v>
      </c>
      <c r="AV163" s="11" t="s">
        <v>82</v>
      </c>
      <c r="AW163" s="11" t="s">
        <v>38</v>
      </c>
      <c r="AX163" s="11" t="s">
        <v>74</v>
      </c>
      <c r="AY163" s="189" t="s">
        <v>129</v>
      </c>
    </row>
    <row r="164" spans="2:51" s="13" customFormat="1" ht="22.5" customHeight="1">
      <c r="B164" s="200"/>
      <c r="D164" s="181" t="s">
        <v>141</v>
      </c>
      <c r="E164" s="201" t="s">
        <v>3</v>
      </c>
      <c r="F164" s="202" t="s">
        <v>154</v>
      </c>
      <c r="H164" s="203">
        <v>32.4</v>
      </c>
      <c r="I164" s="204"/>
      <c r="L164" s="200"/>
      <c r="M164" s="205"/>
      <c r="N164" s="206"/>
      <c r="O164" s="206"/>
      <c r="P164" s="206"/>
      <c r="Q164" s="206"/>
      <c r="R164" s="206"/>
      <c r="S164" s="206"/>
      <c r="T164" s="207"/>
      <c r="AT164" s="208" t="s">
        <v>141</v>
      </c>
      <c r="AU164" s="208" t="s">
        <v>82</v>
      </c>
      <c r="AV164" s="13" t="s">
        <v>137</v>
      </c>
      <c r="AW164" s="13" t="s">
        <v>38</v>
      </c>
      <c r="AX164" s="13" t="s">
        <v>22</v>
      </c>
      <c r="AY164" s="208" t="s">
        <v>129</v>
      </c>
    </row>
    <row r="165" spans="2:65" s="1" customFormat="1" ht="22.5" customHeight="1">
      <c r="B165" s="164"/>
      <c r="C165" s="220" t="s">
        <v>242</v>
      </c>
      <c r="D165" s="220" t="s">
        <v>236</v>
      </c>
      <c r="E165" s="221" t="s">
        <v>243</v>
      </c>
      <c r="F165" s="222" t="s">
        <v>244</v>
      </c>
      <c r="G165" s="223" t="s">
        <v>226</v>
      </c>
      <c r="H165" s="224">
        <v>12</v>
      </c>
      <c r="I165" s="225"/>
      <c r="J165" s="226">
        <f>ROUND(I165*H165,2)</f>
        <v>0</v>
      </c>
      <c r="K165" s="222" t="s">
        <v>3</v>
      </c>
      <c r="L165" s="227"/>
      <c r="M165" s="228" t="s">
        <v>3</v>
      </c>
      <c r="N165" s="229" t="s">
        <v>45</v>
      </c>
      <c r="O165" s="36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AR165" s="18" t="s">
        <v>193</v>
      </c>
      <c r="AT165" s="18" t="s">
        <v>236</v>
      </c>
      <c r="AU165" s="18" t="s">
        <v>82</v>
      </c>
      <c r="AY165" s="18" t="s">
        <v>129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8" t="s">
        <v>22</v>
      </c>
      <c r="BK165" s="176">
        <f>ROUND(I165*H165,2)</f>
        <v>0</v>
      </c>
      <c r="BL165" s="18" t="s">
        <v>137</v>
      </c>
      <c r="BM165" s="18" t="s">
        <v>245</v>
      </c>
    </row>
    <row r="166" spans="2:51" s="12" customFormat="1" ht="22.5" customHeight="1">
      <c r="B166" s="190"/>
      <c r="D166" s="177" t="s">
        <v>141</v>
      </c>
      <c r="E166" s="191" t="s">
        <v>3</v>
      </c>
      <c r="F166" s="192" t="s">
        <v>246</v>
      </c>
      <c r="H166" s="193" t="s">
        <v>3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3" t="s">
        <v>141</v>
      </c>
      <c r="AU166" s="193" t="s">
        <v>82</v>
      </c>
      <c r="AV166" s="12" t="s">
        <v>22</v>
      </c>
      <c r="AW166" s="12" t="s">
        <v>38</v>
      </c>
      <c r="AX166" s="12" t="s">
        <v>74</v>
      </c>
      <c r="AY166" s="193" t="s">
        <v>129</v>
      </c>
    </row>
    <row r="167" spans="2:51" s="11" customFormat="1" ht="22.5" customHeight="1">
      <c r="B167" s="180"/>
      <c r="D167" s="181" t="s">
        <v>141</v>
      </c>
      <c r="E167" s="182" t="s">
        <v>3</v>
      </c>
      <c r="F167" s="183" t="s">
        <v>247</v>
      </c>
      <c r="H167" s="184">
        <v>12</v>
      </c>
      <c r="I167" s="185"/>
      <c r="L167" s="180"/>
      <c r="M167" s="186"/>
      <c r="N167" s="187"/>
      <c r="O167" s="187"/>
      <c r="P167" s="187"/>
      <c r="Q167" s="187"/>
      <c r="R167" s="187"/>
      <c r="S167" s="187"/>
      <c r="T167" s="188"/>
      <c r="AT167" s="189" t="s">
        <v>141</v>
      </c>
      <c r="AU167" s="189" t="s">
        <v>82</v>
      </c>
      <c r="AV167" s="11" t="s">
        <v>82</v>
      </c>
      <c r="AW167" s="11" t="s">
        <v>38</v>
      </c>
      <c r="AX167" s="11" t="s">
        <v>22</v>
      </c>
      <c r="AY167" s="189" t="s">
        <v>129</v>
      </c>
    </row>
    <row r="168" spans="2:65" s="1" customFormat="1" ht="22.5" customHeight="1">
      <c r="B168" s="164"/>
      <c r="C168" s="220" t="s">
        <v>9</v>
      </c>
      <c r="D168" s="220" t="s">
        <v>236</v>
      </c>
      <c r="E168" s="221" t="s">
        <v>248</v>
      </c>
      <c r="F168" s="222" t="s">
        <v>249</v>
      </c>
      <c r="G168" s="223" t="s">
        <v>226</v>
      </c>
      <c r="H168" s="224">
        <v>5.985</v>
      </c>
      <c r="I168" s="225"/>
      <c r="J168" s="226">
        <f>ROUND(I168*H168,2)</f>
        <v>0</v>
      </c>
      <c r="K168" s="222" t="s">
        <v>3</v>
      </c>
      <c r="L168" s="227"/>
      <c r="M168" s="228" t="s">
        <v>3</v>
      </c>
      <c r="N168" s="229" t="s">
        <v>45</v>
      </c>
      <c r="O168" s="36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8" t="s">
        <v>193</v>
      </c>
      <c r="AT168" s="18" t="s">
        <v>236</v>
      </c>
      <c r="AU168" s="18" t="s">
        <v>82</v>
      </c>
      <c r="AY168" s="18" t="s">
        <v>129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8" t="s">
        <v>22</v>
      </c>
      <c r="BK168" s="176">
        <f>ROUND(I168*H168,2)</f>
        <v>0</v>
      </c>
      <c r="BL168" s="18" t="s">
        <v>137</v>
      </c>
      <c r="BM168" s="18" t="s">
        <v>250</v>
      </c>
    </row>
    <row r="169" spans="2:51" s="12" customFormat="1" ht="22.5" customHeight="1">
      <c r="B169" s="190"/>
      <c r="D169" s="177" t="s">
        <v>141</v>
      </c>
      <c r="E169" s="191" t="s">
        <v>3</v>
      </c>
      <c r="F169" s="192" t="s">
        <v>246</v>
      </c>
      <c r="H169" s="193" t="s">
        <v>3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3" t="s">
        <v>141</v>
      </c>
      <c r="AU169" s="193" t="s">
        <v>82</v>
      </c>
      <c r="AV169" s="12" t="s">
        <v>22</v>
      </c>
      <c r="AW169" s="12" t="s">
        <v>38</v>
      </c>
      <c r="AX169" s="12" t="s">
        <v>74</v>
      </c>
      <c r="AY169" s="193" t="s">
        <v>129</v>
      </c>
    </row>
    <row r="170" spans="2:51" s="11" customFormat="1" ht="22.5" customHeight="1">
      <c r="B170" s="180"/>
      <c r="D170" s="181" t="s">
        <v>141</v>
      </c>
      <c r="E170" s="182" t="s">
        <v>3</v>
      </c>
      <c r="F170" s="183" t="s">
        <v>251</v>
      </c>
      <c r="H170" s="184">
        <v>5.985</v>
      </c>
      <c r="I170" s="185"/>
      <c r="L170" s="180"/>
      <c r="M170" s="186"/>
      <c r="N170" s="187"/>
      <c r="O170" s="187"/>
      <c r="P170" s="187"/>
      <c r="Q170" s="187"/>
      <c r="R170" s="187"/>
      <c r="S170" s="187"/>
      <c r="T170" s="188"/>
      <c r="AT170" s="189" t="s">
        <v>141</v>
      </c>
      <c r="AU170" s="189" t="s">
        <v>82</v>
      </c>
      <c r="AV170" s="11" t="s">
        <v>82</v>
      </c>
      <c r="AW170" s="11" t="s">
        <v>38</v>
      </c>
      <c r="AX170" s="11" t="s">
        <v>22</v>
      </c>
      <c r="AY170" s="189" t="s">
        <v>129</v>
      </c>
    </row>
    <row r="171" spans="2:65" s="1" customFormat="1" ht="22.5" customHeight="1">
      <c r="B171" s="164"/>
      <c r="C171" s="220" t="s">
        <v>252</v>
      </c>
      <c r="D171" s="220" t="s">
        <v>236</v>
      </c>
      <c r="E171" s="221" t="s">
        <v>253</v>
      </c>
      <c r="F171" s="222" t="s">
        <v>254</v>
      </c>
      <c r="G171" s="223" t="s">
        <v>226</v>
      </c>
      <c r="H171" s="224">
        <v>6.84</v>
      </c>
      <c r="I171" s="225"/>
      <c r="J171" s="226">
        <f>ROUND(I171*H171,2)</f>
        <v>0</v>
      </c>
      <c r="K171" s="222" t="s">
        <v>3</v>
      </c>
      <c r="L171" s="227"/>
      <c r="M171" s="228" t="s">
        <v>3</v>
      </c>
      <c r="N171" s="229" t="s">
        <v>45</v>
      </c>
      <c r="O171" s="36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8" t="s">
        <v>193</v>
      </c>
      <c r="AT171" s="18" t="s">
        <v>236</v>
      </c>
      <c r="AU171" s="18" t="s">
        <v>82</v>
      </c>
      <c r="AY171" s="18" t="s">
        <v>129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8" t="s">
        <v>22</v>
      </c>
      <c r="BK171" s="176">
        <f>ROUND(I171*H171,2)</f>
        <v>0</v>
      </c>
      <c r="BL171" s="18" t="s">
        <v>137</v>
      </c>
      <c r="BM171" s="18" t="s">
        <v>255</v>
      </c>
    </row>
    <row r="172" spans="2:51" s="12" customFormat="1" ht="22.5" customHeight="1">
      <c r="B172" s="190"/>
      <c r="D172" s="177" t="s">
        <v>141</v>
      </c>
      <c r="E172" s="191" t="s">
        <v>3</v>
      </c>
      <c r="F172" s="192" t="s">
        <v>256</v>
      </c>
      <c r="H172" s="193" t="s">
        <v>3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3" t="s">
        <v>141</v>
      </c>
      <c r="AU172" s="193" t="s">
        <v>82</v>
      </c>
      <c r="AV172" s="12" t="s">
        <v>22</v>
      </c>
      <c r="AW172" s="12" t="s">
        <v>38</v>
      </c>
      <c r="AX172" s="12" t="s">
        <v>74</v>
      </c>
      <c r="AY172" s="193" t="s">
        <v>129</v>
      </c>
    </row>
    <row r="173" spans="2:51" s="11" customFormat="1" ht="22.5" customHeight="1">
      <c r="B173" s="180"/>
      <c r="D173" s="181" t="s">
        <v>141</v>
      </c>
      <c r="E173" s="182" t="s">
        <v>3</v>
      </c>
      <c r="F173" s="183" t="s">
        <v>257</v>
      </c>
      <c r="H173" s="184">
        <v>6.84</v>
      </c>
      <c r="I173" s="185"/>
      <c r="L173" s="180"/>
      <c r="M173" s="186"/>
      <c r="N173" s="187"/>
      <c r="O173" s="187"/>
      <c r="P173" s="187"/>
      <c r="Q173" s="187"/>
      <c r="R173" s="187"/>
      <c r="S173" s="187"/>
      <c r="T173" s="188"/>
      <c r="AT173" s="189" t="s">
        <v>141</v>
      </c>
      <c r="AU173" s="189" t="s">
        <v>82</v>
      </c>
      <c r="AV173" s="11" t="s">
        <v>82</v>
      </c>
      <c r="AW173" s="11" t="s">
        <v>38</v>
      </c>
      <c r="AX173" s="11" t="s">
        <v>22</v>
      </c>
      <c r="AY173" s="189" t="s">
        <v>129</v>
      </c>
    </row>
    <row r="174" spans="2:65" s="1" customFormat="1" ht="22.5" customHeight="1">
      <c r="B174" s="164"/>
      <c r="C174" s="220" t="s">
        <v>258</v>
      </c>
      <c r="D174" s="220" t="s">
        <v>236</v>
      </c>
      <c r="E174" s="221" t="s">
        <v>259</v>
      </c>
      <c r="F174" s="222" t="s">
        <v>254</v>
      </c>
      <c r="G174" s="223" t="s">
        <v>226</v>
      </c>
      <c r="H174" s="224">
        <v>33.15</v>
      </c>
      <c r="I174" s="225"/>
      <c r="J174" s="226">
        <f>ROUND(I174*H174,2)</f>
        <v>0</v>
      </c>
      <c r="K174" s="222" t="s">
        <v>3</v>
      </c>
      <c r="L174" s="227"/>
      <c r="M174" s="228" t="s">
        <v>3</v>
      </c>
      <c r="N174" s="229" t="s">
        <v>45</v>
      </c>
      <c r="O174" s="36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AR174" s="18" t="s">
        <v>193</v>
      </c>
      <c r="AT174" s="18" t="s">
        <v>236</v>
      </c>
      <c r="AU174" s="18" t="s">
        <v>82</v>
      </c>
      <c r="AY174" s="18" t="s">
        <v>129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8" t="s">
        <v>22</v>
      </c>
      <c r="BK174" s="176">
        <f>ROUND(I174*H174,2)</f>
        <v>0</v>
      </c>
      <c r="BL174" s="18" t="s">
        <v>137</v>
      </c>
      <c r="BM174" s="18" t="s">
        <v>260</v>
      </c>
    </row>
    <row r="175" spans="2:51" s="12" customFormat="1" ht="22.5" customHeight="1">
      <c r="B175" s="190"/>
      <c r="D175" s="177" t="s">
        <v>141</v>
      </c>
      <c r="E175" s="191" t="s">
        <v>3</v>
      </c>
      <c r="F175" s="192" t="s">
        <v>261</v>
      </c>
      <c r="H175" s="193" t="s">
        <v>3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3" t="s">
        <v>141</v>
      </c>
      <c r="AU175" s="193" t="s">
        <v>82</v>
      </c>
      <c r="AV175" s="12" t="s">
        <v>22</v>
      </c>
      <c r="AW175" s="12" t="s">
        <v>38</v>
      </c>
      <c r="AX175" s="12" t="s">
        <v>74</v>
      </c>
      <c r="AY175" s="193" t="s">
        <v>129</v>
      </c>
    </row>
    <row r="176" spans="2:51" s="11" customFormat="1" ht="22.5" customHeight="1">
      <c r="B176" s="180"/>
      <c r="D176" s="181" t="s">
        <v>141</v>
      </c>
      <c r="E176" s="182" t="s">
        <v>3</v>
      </c>
      <c r="F176" s="183" t="s">
        <v>262</v>
      </c>
      <c r="H176" s="184">
        <v>33.15</v>
      </c>
      <c r="I176" s="185"/>
      <c r="L176" s="180"/>
      <c r="M176" s="186"/>
      <c r="N176" s="187"/>
      <c r="O176" s="187"/>
      <c r="P176" s="187"/>
      <c r="Q176" s="187"/>
      <c r="R176" s="187"/>
      <c r="S176" s="187"/>
      <c r="T176" s="188"/>
      <c r="AT176" s="189" t="s">
        <v>141</v>
      </c>
      <c r="AU176" s="189" t="s">
        <v>82</v>
      </c>
      <c r="AV176" s="11" t="s">
        <v>82</v>
      </c>
      <c r="AW176" s="11" t="s">
        <v>38</v>
      </c>
      <c r="AX176" s="11" t="s">
        <v>22</v>
      </c>
      <c r="AY176" s="189" t="s">
        <v>129</v>
      </c>
    </row>
    <row r="177" spans="2:65" s="1" customFormat="1" ht="22.5" customHeight="1">
      <c r="B177" s="164"/>
      <c r="C177" s="220" t="s">
        <v>263</v>
      </c>
      <c r="D177" s="220" t="s">
        <v>236</v>
      </c>
      <c r="E177" s="221" t="s">
        <v>264</v>
      </c>
      <c r="F177" s="222" t="s">
        <v>265</v>
      </c>
      <c r="G177" s="223" t="s">
        <v>232</v>
      </c>
      <c r="H177" s="224">
        <v>17</v>
      </c>
      <c r="I177" s="225"/>
      <c r="J177" s="226">
        <f>ROUND(I177*H177,2)</f>
        <v>0</v>
      </c>
      <c r="K177" s="222" t="s">
        <v>3</v>
      </c>
      <c r="L177" s="227"/>
      <c r="M177" s="228" t="s">
        <v>3</v>
      </c>
      <c r="N177" s="229" t="s">
        <v>45</v>
      </c>
      <c r="O177" s="36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8" t="s">
        <v>193</v>
      </c>
      <c r="AT177" s="18" t="s">
        <v>236</v>
      </c>
      <c r="AU177" s="18" t="s">
        <v>82</v>
      </c>
      <c r="AY177" s="18" t="s">
        <v>129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8" t="s">
        <v>22</v>
      </c>
      <c r="BK177" s="176">
        <f>ROUND(I177*H177,2)</f>
        <v>0</v>
      </c>
      <c r="BL177" s="18" t="s">
        <v>137</v>
      </c>
      <c r="BM177" s="18" t="s">
        <v>266</v>
      </c>
    </row>
    <row r="178" spans="2:51" s="12" customFormat="1" ht="22.5" customHeight="1">
      <c r="B178" s="190"/>
      <c r="D178" s="177" t="s">
        <v>141</v>
      </c>
      <c r="E178" s="191" t="s">
        <v>3</v>
      </c>
      <c r="F178" s="192" t="s">
        <v>267</v>
      </c>
      <c r="H178" s="193" t="s">
        <v>3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3" t="s">
        <v>141</v>
      </c>
      <c r="AU178" s="193" t="s">
        <v>82</v>
      </c>
      <c r="AV178" s="12" t="s">
        <v>22</v>
      </c>
      <c r="AW178" s="12" t="s">
        <v>38</v>
      </c>
      <c r="AX178" s="12" t="s">
        <v>74</v>
      </c>
      <c r="AY178" s="193" t="s">
        <v>129</v>
      </c>
    </row>
    <row r="179" spans="2:51" s="11" customFormat="1" ht="22.5" customHeight="1">
      <c r="B179" s="180"/>
      <c r="D179" s="181" t="s">
        <v>141</v>
      </c>
      <c r="E179" s="182" t="s">
        <v>3</v>
      </c>
      <c r="F179" s="183" t="s">
        <v>258</v>
      </c>
      <c r="H179" s="184">
        <v>17</v>
      </c>
      <c r="I179" s="185"/>
      <c r="L179" s="180"/>
      <c r="M179" s="186"/>
      <c r="N179" s="187"/>
      <c r="O179" s="187"/>
      <c r="P179" s="187"/>
      <c r="Q179" s="187"/>
      <c r="R179" s="187"/>
      <c r="S179" s="187"/>
      <c r="T179" s="188"/>
      <c r="AT179" s="189" t="s">
        <v>141</v>
      </c>
      <c r="AU179" s="189" t="s">
        <v>82</v>
      </c>
      <c r="AV179" s="11" t="s">
        <v>82</v>
      </c>
      <c r="AW179" s="11" t="s">
        <v>38</v>
      </c>
      <c r="AX179" s="11" t="s">
        <v>22</v>
      </c>
      <c r="AY179" s="189" t="s">
        <v>129</v>
      </c>
    </row>
    <row r="180" spans="2:65" s="1" customFormat="1" ht="22.5" customHeight="1">
      <c r="B180" s="164"/>
      <c r="C180" s="220" t="s">
        <v>268</v>
      </c>
      <c r="D180" s="220" t="s">
        <v>236</v>
      </c>
      <c r="E180" s="221" t="s">
        <v>269</v>
      </c>
      <c r="F180" s="222" t="s">
        <v>270</v>
      </c>
      <c r="G180" s="223" t="s">
        <v>226</v>
      </c>
      <c r="H180" s="224">
        <v>85.06</v>
      </c>
      <c r="I180" s="225"/>
      <c r="J180" s="226">
        <f>ROUND(I180*H180,2)</f>
        <v>0</v>
      </c>
      <c r="K180" s="222" t="s">
        <v>3</v>
      </c>
      <c r="L180" s="227"/>
      <c r="M180" s="228" t="s">
        <v>3</v>
      </c>
      <c r="N180" s="229" t="s">
        <v>45</v>
      </c>
      <c r="O180" s="36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AR180" s="18" t="s">
        <v>193</v>
      </c>
      <c r="AT180" s="18" t="s">
        <v>236</v>
      </c>
      <c r="AU180" s="18" t="s">
        <v>82</v>
      </c>
      <c r="AY180" s="18" t="s">
        <v>129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8" t="s">
        <v>22</v>
      </c>
      <c r="BK180" s="176">
        <f>ROUND(I180*H180,2)</f>
        <v>0</v>
      </c>
      <c r="BL180" s="18" t="s">
        <v>137</v>
      </c>
      <c r="BM180" s="18" t="s">
        <v>271</v>
      </c>
    </row>
    <row r="181" spans="2:51" s="12" customFormat="1" ht="22.5" customHeight="1">
      <c r="B181" s="190"/>
      <c r="D181" s="177" t="s">
        <v>141</v>
      </c>
      <c r="E181" s="191" t="s">
        <v>3</v>
      </c>
      <c r="F181" s="192" t="s">
        <v>272</v>
      </c>
      <c r="H181" s="193" t="s">
        <v>3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3" t="s">
        <v>141</v>
      </c>
      <c r="AU181" s="193" t="s">
        <v>82</v>
      </c>
      <c r="AV181" s="12" t="s">
        <v>22</v>
      </c>
      <c r="AW181" s="12" t="s">
        <v>38</v>
      </c>
      <c r="AX181" s="12" t="s">
        <v>74</v>
      </c>
      <c r="AY181" s="193" t="s">
        <v>129</v>
      </c>
    </row>
    <row r="182" spans="2:51" s="11" customFormat="1" ht="22.5" customHeight="1">
      <c r="B182" s="180"/>
      <c r="D182" s="177" t="s">
        <v>141</v>
      </c>
      <c r="E182" s="189" t="s">
        <v>3</v>
      </c>
      <c r="F182" s="198" t="s">
        <v>273</v>
      </c>
      <c r="H182" s="199">
        <v>56.5</v>
      </c>
      <c r="I182" s="185"/>
      <c r="L182" s="180"/>
      <c r="M182" s="186"/>
      <c r="N182" s="187"/>
      <c r="O182" s="187"/>
      <c r="P182" s="187"/>
      <c r="Q182" s="187"/>
      <c r="R182" s="187"/>
      <c r="S182" s="187"/>
      <c r="T182" s="188"/>
      <c r="AT182" s="189" t="s">
        <v>141</v>
      </c>
      <c r="AU182" s="189" t="s">
        <v>82</v>
      </c>
      <c r="AV182" s="11" t="s">
        <v>82</v>
      </c>
      <c r="AW182" s="11" t="s">
        <v>38</v>
      </c>
      <c r="AX182" s="11" t="s">
        <v>74</v>
      </c>
      <c r="AY182" s="189" t="s">
        <v>129</v>
      </c>
    </row>
    <row r="183" spans="2:51" s="11" customFormat="1" ht="22.5" customHeight="1">
      <c r="B183" s="180"/>
      <c r="D183" s="177" t="s">
        <v>141</v>
      </c>
      <c r="E183" s="189" t="s">
        <v>3</v>
      </c>
      <c r="F183" s="198" t="s">
        <v>274</v>
      </c>
      <c r="H183" s="199">
        <v>28.56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9" t="s">
        <v>141</v>
      </c>
      <c r="AU183" s="189" t="s">
        <v>82</v>
      </c>
      <c r="AV183" s="11" t="s">
        <v>82</v>
      </c>
      <c r="AW183" s="11" t="s">
        <v>38</v>
      </c>
      <c r="AX183" s="11" t="s">
        <v>74</v>
      </c>
      <c r="AY183" s="189" t="s">
        <v>129</v>
      </c>
    </row>
    <row r="184" spans="2:51" s="13" customFormat="1" ht="22.5" customHeight="1">
      <c r="B184" s="200"/>
      <c r="D184" s="181" t="s">
        <v>141</v>
      </c>
      <c r="E184" s="201" t="s">
        <v>3</v>
      </c>
      <c r="F184" s="202" t="s">
        <v>154</v>
      </c>
      <c r="H184" s="203">
        <v>85.06</v>
      </c>
      <c r="I184" s="204"/>
      <c r="L184" s="200"/>
      <c r="M184" s="205"/>
      <c r="N184" s="206"/>
      <c r="O184" s="206"/>
      <c r="P184" s="206"/>
      <c r="Q184" s="206"/>
      <c r="R184" s="206"/>
      <c r="S184" s="206"/>
      <c r="T184" s="207"/>
      <c r="AT184" s="208" t="s">
        <v>141</v>
      </c>
      <c r="AU184" s="208" t="s">
        <v>82</v>
      </c>
      <c r="AV184" s="13" t="s">
        <v>137</v>
      </c>
      <c r="AW184" s="13" t="s">
        <v>38</v>
      </c>
      <c r="AX184" s="13" t="s">
        <v>22</v>
      </c>
      <c r="AY184" s="208" t="s">
        <v>129</v>
      </c>
    </row>
    <row r="185" spans="2:65" s="1" customFormat="1" ht="22.5" customHeight="1">
      <c r="B185" s="164"/>
      <c r="C185" s="220" t="s">
        <v>275</v>
      </c>
      <c r="D185" s="220" t="s">
        <v>236</v>
      </c>
      <c r="E185" s="221" t="s">
        <v>276</v>
      </c>
      <c r="F185" s="222" t="s">
        <v>277</v>
      </c>
      <c r="G185" s="223" t="s">
        <v>226</v>
      </c>
      <c r="H185" s="224">
        <v>11.35</v>
      </c>
      <c r="I185" s="225"/>
      <c r="J185" s="226">
        <f>ROUND(I185*H185,2)</f>
        <v>0</v>
      </c>
      <c r="K185" s="222" t="s">
        <v>3</v>
      </c>
      <c r="L185" s="227"/>
      <c r="M185" s="228" t="s">
        <v>3</v>
      </c>
      <c r="N185" s="229" t="s">
        <v>45</v>
      </c>
      <c r="O185" s="36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AR185" s="18" t="s">
        <v>193</v>
      </c>
      <c r="AT185" s="18" t="s">
        <v>236</v>
      </c>
      <c r="AU185" s="18" t="s">
        <v>82</v>
      </c>
      <c r="AY185" s="18" t="s">
        <v>129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8" t="s">
        <v>22</v>
      </c>
      <c r="BK185" s="176">
        <f>ROUND(I185*H185,2)</f>
        <v>0</v>
      </c>
      <c r="BL185" s="18" t="s">
        <v>137</v>
      </c>
      <c r="BM185" s="18" t="s">
        <v>278</v>
      </c>
    </row>
    <row r="186" spans="2:51" s="12" customFormat="1" ht="22.5" customHeight="1">
      <c r="B186" s="190"/>
      <c r="D186" s="177" t="s">
        <v>141</v>
      </c>
      <c r="E186" s="191" t="s">
        <v>3</v>
      </c>
      <c r="F186" s="192" t="s">
        <v>279</v>
      </c>
      <c r="H186" s="193" t="s">
        <v>3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3" t="s">
        <v>141</v>
      </c>
      <c r="AU186" s="193" t="s">
        <v>82</v>
      </c>
      <c r="AV186" s="12" t="s">
        <v>22</v>
      </c>
      <c r="AW186" s="12" t="s">
        <v>38</v>
      </c>
      <c r="AX186" s="12" t="s">
        <v>74</v>
      </c>
      <c r="AY186" s="193" t="s">
        <v>129</v>
      </c>
    </row>
    <row r="187" spans="2:51" s="11" customFormat="1" ht="22.5" customHeight="1">
      <c r="B187" s="180"/>
      <c r="D187" s="181" t="s">
        <v>141</v>
      </c>
      <c r="E187" s="182" t="s">
        <v>3</v>
      </c>
      <c r="F187" s="183" t="s">
        <v>280</v>
      </c>
      <c r="H187" s="184">
        <v>11.35</v>
      </c>
      <c r="I187" s="185"/>
      <c r="L187" s="180"/>
      <c r="M187" s="186"/>
      <c r="N187" s="187"/>
      <c r="O187" s="187"/>
      <c r="P187" s="187"/>
      <c r="Q187" s="187"/>
      <c r="R187" s="187"/>
      <c r="S187" s="187"/>
      <c r="T187" s="188"/>
      <c r="AT187" s="189" t="s">
        <v>141</v>
      </c>
      <c r="AU187" s="189" t="s">
        <v>82</v>
      </c>
      <c r="AV187" s="11" t="s">
        <v>82</v>
      </c>
      <c r="AW187" s="11" t="s">
        <v>38</v>
      </c>
      <c r="AX187" s="11" t="s">
        <v>22</v>
      </c>
      <c r="AY187" s="189" t="s">
        <v>129</v>
      </c>
    </row>
    <row r="188" spans="2:65" s="1" customFormat="1" ht="22.5" customHeight="1">
      <c r="B188" s="164"/>
      <c r="C188" s="220" t="s">
        <v>8</v>
      </c>
      <c r="D188" s="220" t="s">
        <v>236</v>
      </c>
      <c r="E188" s="221" t="s">
        <v>281</v>
      </c>
      <c r="F188" s="222" t="s">
        <v>282</v>
      </c>
      <c r="G188" s="223" t="s">
        <v>226</v>
      </c>
      <c r="H188" s="224">
        <v>8</v>
      </c>
      <c r="I188" s="225"/>
      <c r="J188" s="226">
        <f>ROUND(I188*H188,2)</f>
        <v>0</v>
      </c>
      <c r="K188" s="222" t="s">
        <v>3</v>
      </c>
      <c r="L188" s="227"/>
      <c r="M188" s="228" t="s">
        <v>3</v>
      </c>
      <c r="N188" s="229" t="s">
        <v>45</v>
      </c>
      <c r="O188" s="36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AR188" s="18" t="s">
        <v>193</v>
      </c>
      <c r="AT188" s="18" t="s">
        <v>236</v>
      </c>
      <c r="AU188" s="18" t="s">
        <v>82</v>
      </c>
      <c r="AY188" s="18" t="s">
        <v>129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8" t="s">
        <v>22</v>
      </c>
      <c r="BK188" s="176">
        <f>ROUND(I188*H188,2)</f>
        <v>0</v>
      </c>
      <c r="BL188" s="18" t="s">
        <v>137</v>
      </c>
      <c r="BM188" s="18" t="s">
        <v>283</v>
      </c>
    </row>
    <row r="189" spans="2:51" s="12" customFormat="1" ht="22.5" customHeight="1">
      <c r="B189" s="190"/>
      <c r="D189" s="177" t="s">
        <v>141</v>
      </c>
      <c r="E189" s="191" t="s">
        <v>3</v>
      </c>
      <c r="F189" s="192" t="s">
        <v>284</v>
      </c>
      <c r="H189" s="193" t="s">
        <v>3</v>
      </c>
      <c r="I189" s="194"/>
      <c r="L189" s="190"/>
      <c r="M189" s="195"/>
      <c r="N189" s="196"/>
      <c r="O189" s="196"/>
      <c r="P189" s="196"/>
      <c r="Q189" s="196"/>
      <c r="R189" s="196"/>
      <c r="S189" s="196"/>
      <c r="T189" s="197"/>
      <c r="AT189" s="193" t="s">
        <v>141</v>
      </c>
      <c r="AU189" s="193" t="s">
        <v>82</v>
      </c>
      <c r="AV189" s="12" t="s">
        <v>22</v>
      </c>
      <c r="AW189" s="12" t="s">
        <v>38</v>
      </c>
      <c r="AX189" s="12" t="s">
        <v>74</v>
      </c>
      <c r="AY189" s="193" t="s">
        <v>129</v>
      </c>
    </row>
    <row r="190" spans="2:51" s="11" customFormat="1" ht="22.5" customHeight="1">
      <c r="B190" s="180"/>
      <c r="D190" s="181" t="s">
        <v>141</v>
      </c>
      <c r="E190" s="182" t="s">
        <v>3</v>
      </c>
      <c r="F190" s="183" t="s">
        <v>193</v>
      </c>
      <c r="H190" s="184">
        <v>8</v>
      </c>
      <c r="I190" s="185"/>
      <c r="L190" s="180"/>
      <c r="M190" s="186"/>
      <c r="N190" s="187"/>
      <c r="O190" s="187"/>
      <c r="P190" s="187"/>
      <c r="Q190" s="187"/>
      <c r="R190" s="187"/>
      <c r="S190" s="187"/>
      <c r="T190" s="188"/>
      <c r="AT190" s="189" t="s">
        <v>141</v>
      </c>
      <c r="AU190" s="189" t="s">
        <v>82</v>
      </c>
      <c r="AV190" s="11" t="s">
        <v>82</v>
      </c>
      <c r="AW190" s="11" t="s">
        <v>38</v>
      </c>
      <c r="AX190" s="11" t="s">
        <v>22</v>
      </c>
      <c r="AY190" s="189" t="s">
        <v>129</v>
      </c>
    </row>
    <row r="191" spans="2:65" s="1" customFormat="1" ht="22.5" customHeight="1">
      <c r="B191" s="164"/>
      <c r="C191" s="220" t="s">
        <v>285</v>
      </c>
      <c r="D191" s="220" t="s">
        <v>236</v>
      </c>
      <c r="E191" s="221" t="s">
        <v>286</v>
      </c>
      <c r="F191" s="222" t="s">
        <v>287</v>
      </c>
      <c r="G191" s="223" t="s">
        <v>232</v>
      </c>
      <c r="H191" s="224">
        <v>145</v>
      </c>
      <c r="I191" s="225"/>
      <c r="J191" s="226">
        <f>ROUND(I191*H191,2)</f>
        <v>0</v>
      </c>
      <c r="K191" s="222" t="s">
        <v>3</v>
      </c>
      <c r="L191" s="227"/>
      <c r="M191" s="228" t="s">
        <v>3</v>
      </c>
      <c r="N191" s="229" t="s">
        <v>45</v>
      </c>
      <c r="O191" s="36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8" t="s">
        <v>193</v>
      </c>
      <c r="AT191" s="18" t="s">
        <v>236</v>
      </c>
      <c r="AU191" s="18" t="s">
        <v>82</v>
      </c>
      <c r="AY191" s="18" t="s">
        <v>129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8" t="s">
        <v>22</v>
      </c>
      <c r="BK191" s="176">
        <f>ROUND(I191*H191,2)</f>
        <v>0</v>
      </c>
      <c r="BL191" s="18" t="s">
        <v>137</v>
      </c>
      <c r="BM191" s="18" t="s">
        <v>288</v>
      </c>
    </row>
    <row r="192" spans="2:51" s="12" customFormat="1" ht="22.5" customHeight="1">
      <c r="B192" s="190"/>
      <c r="D192" s="177" t="s">
        <v>141</v>
      </c>
      <c r="E192" s="191" t="s">
        <v>3</v>
      </c>
      <c r="F192" s="192" t="s">
        <v>289</v>
      </c>
      <c r="H192" s="193" t="s">
        <v>3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3" t="s">
        <v>141</v>
      </c>
      <c r="AU192" s="193" t="s">
        <v>82</v>
      </c>
      <c r="AV192" s="12" t="s">
        <v>22</v>
      </c>
      <c r="AW192" s="12" t="s">
        <v>38</v>
      </c>
      <c r="AX192" s="12" t="s">
        <v>74</v>
      </c>
      <c r="AY192" s="193" t="s">
        <v>129</v>
      </c>
    </row>
    <row r="193" spans="2:51" s="11" customFormat="1" ht="22.5" customHeight="1">
      <c r="B193" s="180"/>
      <c r="D193" s="181" t="s">
        <v>141</v>
      </c>
      <c r="E193" s="182" t="s">
        <v>3</v>
      </c>
      <c r="F193" s="183" t="s">
        <v>290</v>
      </c>
      <c r="H193" s="184">
        <v>145</v>
      </c>
      <c r="I193" s="185"/>
      <c r="L193" s="180"/>
      <c r="M193" s="186"/>
      <c r="N193" s="187"/>
      <c r="O193" s="187"/>
      <c r="P193" s="187"/>
      <c r="Q193" s="187"/>
      <c r="R193" s="187"/>
      <c r="S193" s="187"/>
      <c r="T193" s="188"/>
      <c r="AT193" s="189" t="s">
        <v>141</v>
      </c>
      <c r="AU193" s="189" t="s">
        <v>82</v>
      </c>
      <c r="AV193" s="11" t="s">
        <v>82</v>
      </c>
      <c r="AW193" s="11" t="s">
        <v>38</v>
      </c>
      <c r="AX193" s="11" t="s">
        <v>22</v>
      </c>
      <c r="AY193" s="189" t="s">
        <v>129</v>
      </c>
    </row>
    <row r="194" spans="2:65" s="1" customFormat="1" ht="22.5" customHeight="1">
      <c r="B194" s="164"/>
      <c r="C194" s="220" t="s">
        <v>291</v>
      </c>
      <c r="D194" s="220" t="s">
        <v>236</v>
      </c>
      <c r="E194" s="221" t="s">
        <v>292</v>
      </c>
      <c r="F194" s="222" t="s">
        <v>293</v>
      </c>
      <c r="G194" s="223" t="s">
        <v>232</v>
      </c>
      <c r="H194" s="224">
        <v>134</v>
      </c>
      <c r="I194" s="225"/>
      <c r="J194" s="226">
        <f>ROUND(I194*H194,2)</f>
        <v>0</v>
      </c>
      <c r="K194" s="222" t="s">
        <v>3</v>
      </c>
      <c r="L194" s="227"/>
      <c r="M194" s="228" t="s">
        <v>3</v>
      </c>
      <c r="N194" s="229" t="s">
        <v>45</v>
      </c>
      <c r="O194" s="36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8" t="s">
        <v>193</v>
      </c>
      <c r="AT194" s="18" t="s">
        <v>236</v>
      </c>
      <c r="AU194" s="18" t="s">
        <v>82</v>
      </c>
      <c r="AY194" s="18" t="s">
        <v>129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8" t="s">
        <v>22</v>
      </c>
      <c r="BK194" s="176">
        <f>ROUND(I194*H194,2)</f>
        <v>0</v>
      </c>
      <c r="BL194" s="18" t="s">
        <v>137</v>
      </c>
      <c r="BM194" s="18" t="s">
        <v>294</v>
      </c>
    </row>
    <row r="195" spans="2:51" s="12" customFormat="1" ht="22.5" customHeight="1">
      <c r="B195" s="190"/>
      <c r="D195" s="177" t="s">
        <v>141</v>
      </c>
      <c r="E195" s="191" t="s">
        <v>3</v>
      </c>
      <c r="F195" s="192" t="s">
        <v>295</v>
      </c>
      <c r="H195" s="193" t="s">
        <v>3</v>
      </c>
      <c r="I195" s="194"/>
      <c r="L195" s="190"/>
      <c r="M195" s="195"/>
      <c r="N195" s="196"/>
      <c r="O195" s="196"/>
      <c r="P195" s="196"/>
      <c r="Q195" s="196"/>
      <c r="R195" s="196"/>
      <c r="S195" s="196"/>
      <c r="T195" s="197"/>
      <c r="AT195" s="193" t="s">
        <v>141</v>
      </c>
      <c r="AU195" s="193" t="s">
        <v>82</v>
      </c>
      <c r="AV195" s="12" t="s">
        <v>22</v>
      </c>
      <c r="AW195" s="12" t="s">
        <v>38</v>
      </c>
      <c r="AX195" s="12" t="s">
        <v>74</v>
      </c>
      <c r="AY195" s="193" t="s">
        <v>129</v>
      </c>
    </row>
    <row r="196" spans="2:51" s="11" customFormat="1" ht="22.5" customHeight="1">
      <c r="B196" s="180"/>
      <c r="D196" s="181" t="s">
        <v>141</v>
      </c>
      <c r="E196" s="182" t="s">
        <v>3</v>
      </c>
      <c r="F196" s="183" t="s">
        <v>296</v>
      </c>
      <c r="H196" s="184">
        <v>134</v>
      </c>
      <c r="I196" s="185"/>
      <c r="L196" s="180"/>
      <c r="M196" s="186"/>
      <c r="N196" s="187"/>
      <c r="O196" s="187"/>
      <c r="P196" s="187"/>
      <c r="Q196" s="187"/>
      <c r="R196" s="187"/>
      <c r="S196" s="187"/>
      <c r="T196" s="188"/>
      <c r="AT196" s="189" t="s">
        <v>141</v>
      </c>
      <c r="AU196" s="189" t="s">
        <v>82</v>
      </c>
      <c r="AV196" s="11" t="s">
        <v>82</v>
      </c>
      <c r="AW196" s="11" t="s">
        <v>38</v>
      </c>
      <c r="AX196" s="11" t="s">
        <v>22</v>
      </c>
      <c r="AY196" s="189" t="s">
        <v>129</v>
      </c>
    </row>
    <row r="197" spans="2:65" s="1" customFormat="1" ht="22.5" customHeight="1">
      <c r="B197" s="164"/>
      <c r="C197" s="220" t="s">
        <v>297</v>
      </c>
      <c r="D197" s="220" t="s">
        <v>236</v>
      </c>
      <c r="E197" s="221" t="s">
        <v>298</v>
      </c>
      <c r="F197" s="222" t="s">
        <v>299</v>
      </c>
      <c r="G197" s="223" t="s">
        <v>226</v>
      </c>
      <c r="H197" s="224">
        <v>336.063</v>
      </c>
      <c r="I197" s="225"/>
      <c r="J197" s="226">
        <f>ROUND(I197*H197,2)</f>
        <v>0</v>
      </c>
      <c r="K197" s="222" t="s">
        <v>3</v>
      </c>
      <c r="L197" s="227"/>
      <c r="M197" s="228" t="s">
        <v>3</v>
      </c>
      <c r="N197" s="229" t="s">
        <v>45</v>
      </c>
      <c r="O197" s="36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AR197" s="18" t="s">
        <v>193</v>
      </c>
      <c r="AT197" s="18" t="s">
        <v>236</v>
      </c>
      <c r="AU197" s="18" t="s">
        <v>82</v>
      </c>
      <c r="AY197" s="18" t="s">
        <v>129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8" t="s">
        <v>22</v>
      </c>
      <c r="BK197" s="176">
        <f>ROUND(I197*H197,2)</f>
        <v>0</v>
      </c>
      <c r="BL197" s="18" t="s">
        <v>137</v>
      </c>
      <c r="BM197" s="18" t="s">
        <v>300</v>
      </c>
    </row>
    <row r="198" spans="2:51" s="12" customFormat="1" ht="22.5" customHeight="1">
      <c r="B198" s="190"/>
      <c r="D198" s="177" t="s">
        <v>141</v>
      </c>
      <c r="E198" s="191" t="s">
        <v>3</v>
      </c>
      <c r="F198" s="192" t="s">
        <v>301</v>
      </c>
      <c r="H198" s="193" t="s">
        <v>3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3" t="s">
        <v>141</v>
      </c>
      <c r="AU198" s="193" t="s">
        <v>82</v>
      </c>
      <c r="AV198" s="12" t="s">
        <v>22</v>
      </c>
      <c r="AW198" s="12" t="s">
        <v>38</v>
      </c>
      <c r="AX198" s="12" t="s">
        <v>74</v>
      </c>
      <c r="AY198" s="193" t="s">
        <v>129</v>
      </c>
    </row>
    <row r="199" spans="2:51" s="11" customFormat="1" ht="22.5" customHeight="1">
      <c r="B199" s="180"/>
      <c r="D199" s="177" t="s">
        <v>141</v>
      </c>
      <c r="E199" s="189" t="s">
        <v>3</v>
      </c>
      <c r="F199" s="198" t="s">
        <v>302</v>
      </c>
      <c r="H199" s="199">
        <v>176.4</v>
      </c>
      <c r="I199" s="185"/>
      <c r="L199" s="180"/>
      <c r="M199" s="186"/>
      <c r="N199" s="187"/>
      <c r="O199" s="187"/>
      <c r="P199" s="187"/>
      <c r="Q199" s="187"/>
      <c r="R199" s="187"/>
      <c r="S199" s="187"/>
      <c r="T199" s="188"/>
      <c r="AT199" s="189" t="s">
        <v>141</v>
      </c>
      <c r="AU199" s="189" t="s">
        <v>82</v>
      </c>
      <c r="AV199" s="11" t="s">
        <v>82</v>
      </c>
      <c r="AW199" s="11" t="s">
        <v>38</v>
      </c>
      <c r="AX199" s="11" t="s">
        <v>74</v>
      </c>
      <c r="AY199" s="189" t="s">
        <v>129</v>
      </c>
    </row>
    <row r="200" spans="2:51" s="11" customFormat="1" ht="22.5" customHeight="1">
      <c r="B200" s="180"/>
      <c r="D200" s="177" t="s">
        <v>141</v>
      </c>
      <c r="E200" s="189" t="s">
        <v>3</v>
      </c>
      <c r="F200" s="198" t="s">
        <v>303</v>
      </c>
      <c r="H200" s="199">
        <v>143.66</v>
      </c>
      <c r="I200" s="185"/>
      <c r="L200" s="180"/>
      <c r="M200" s="186"/>
      <c r="N200" s="187"/>
      <c r="O200" s="187"/>
      <c r="P200" s="187"/>
      <c r="Q200" s="187"/>
      <c r="R200" s="187"/>
      <c r="S200" s="187"/>
      <c r="T200" s="188"/>
      <c r="AT200" s="189" t="s">
        <v>141</v>
      </c>
      <c r="AU200" s="189" t="s">
        <v>82</v>
      </c>
      <c r="AV200" s="11" t="s">
        <v>82</v>
      </c>
      <c r="AW200" s="11" t="s">
        <v>38</v>
      </c>
      <c r="AX200" s="11" t="s">
        <v>74</v>
      </c>
      <c r="AY200" s="189" t="s">
        <v>129</v>
      </c>
    </row>
    <row r="201" spans="2:51" s="14" customFormat="1" ht="22.5" customHeight="1">
      <c r="B201" s="209"/>
      <c r="D201" s="177" t="s">
        <v>141</v>
      </c>
      <c r="E201" s="210" t="s">
        <v>3</v>
      </c>
      <c r="F201" s="211" t="s">
        <v>170</v>
      </c>
      <c r="H201" s="212">
        <v>320.06</v>
      </c>
      <c r="I201" s="213"/>
      <c r="L201" s="209"/>
      <c r="M201" s="214"/>
      <c r="N201" s="215"/>
      <c r="O201" s="215"/>
      <c r="P201" s="215"/>
      <c r="Q201" s="215"/>
      <c r="R201" s="215"/>
      <c r="S201" s="215"/>
      <c r="T201" s="216"/>
      <c r="AT201" s="210" t="s">
        <v>141</v>
      </c>
      <c r="AU201" s="210" t="s">
        <v>82</v>
      </c>
      <c r="AV201" s="14" t="s">
        <v>155</v>
      </c>
      <c r="AW201" s="14" t="s">
        <v>38</v>
      </c>
      <c r="AX201" s="14" t="s">
        <v>74</v>
      </c>
      <c r="AY201" s="210" t="s">
        <v>129</v>
      </c>
    </row>
    <row r="202" spans="2:51" s="11" customFormat="1" ht="22.5" customHeight="1">
      <c r="B202" s="180"/>
      <c r="D202" s="177" t="s">
        <v>141</v>
      </c>
      <c r="E202" s="189" t="s">
        <v>3</v>
      </c>
      <c r="F202" s="198" t="s">
        <v>304</v>
      </c>
      <c r="H202" s="199">
        <v>16.003</v>
      </c>
      <c r="I202" s="185"/>
      <c r="L202" s="180"/>
      <c r="M202" s="186"/>
      <c r="N202" s="187"/>
      <c r="O202" s="187"/>
      <c r="P202" s="187"/>
      <c r="Q202" s="187"/>
      <c r="R202" s="187"/>
      <c r="S202" s="187"/>
      <c r="T202" s="188"/>
      <c r="AT202" s="189" t="s">
        <v>141</v>
      </c>
      <c r="AU202" s="189" t="s">
        <v>82</v>
      </c>
      <c r="AV202" s="11" t="s">
        <v>82</v>
      </c>
      <c r="AW202" s="11" t="s">
        <v>38</v>
      </c>
      <c r="AX202" s="11" t="s">
        <v>74</v>
      </c>
      <c r="AY202" s="189" t="s">
        <v>129</v>
      </c>
    </row>
    <row r="203" spans="2:51" s="13" customFormat="1" ht="22.5" customHeight="1">
      <c r="B203" s="200"/>
      <c r="D203" s="181" t="s">
        <v>141</v>
      </c>
      <c r="E203" s="201" t="s">
        <v>3</v>
      </c>
      <c r="F203" s="202" t="s">
        <v>154</v>
      </c>
      <c r="H203" s="203">
        <v>336.063</v>
      </c>
      <c r="I203" s="204"/>
      <c r="L203" s="200"/>
      <c r="M203" s="205"/>
      <c r="N203" s="206"/>
      <c r="O203" s="206"/>
      <c r="P203" s="206"/>
      <c r="Q203" s="206"/>
      <c r="R203" s="206"/>
      <c r="S203" s="206"/>
      <c r="T203" s="207"/>
      <c r="AT203" s="208" t="s">
        <v>141</v>
      </c>
      <c r="AU203" s="208" t="s">
        <v>82</v>
      </c>
      <c r="AV203" s="13" t="s">
        <v>137</v>
      </c>
      <c r="AW203" s="13" t="s">
        <v>38</v>
      </c>
      <c r="AX203" s="13" t="s">
        <v>22</v>
      </c>
      <c r="AY203" s="208" t="s">
        <v>129</v>
      </c>
    </row>
    <row r="204" spans="2:65" s="1" customFormat="1" ht="22.5" customHeight="1">
      <c r="B204" s="164"/>
      <c r="C204" s="220" t="s">
        <v>305</v>
      </c>
      <c r="D204" s="220" t="s">
        <v>236</v>
      </c>
      <c r="E204" s="221" t="s">
        <v>306</v>
      </c>
      <c r="F204" s="222" t="s">
        <v>307</v>
      </c>
      <c r="G204" s="223" t="s">
        <v>226</v>
      </c>
      <c r="H204" s="224">
        <v>79.38</v>
      </c>
      <c r="I204" s="225"/>
      <c r="J204" s="226">
        <f>ROUND(I204*H204,2)</f>
        <v>0</v>
      </c>
      <c r="K204" s="222" t="s">
        <v>3</v>
      </c>
      <c r="L204" s="227"/>
      <c r="M204" s="228" t="s">
        <v>3</v>
      </c>
      <c r="N204" s="229" t="s">
        <v>45</v>
      </c>
      <c r="O204" s="36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8" t="s">
        <v>193</v>
      </c>
      <c r="AT204" s="18" t="s">
        <v>236</v>
      </c>
      <c r="AU204" s="18" t="s">
        <v>82</v>
      </c>
      <c r="AY204" s="18" t="s">
        <v>129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8" t="s">
        <v>22</v>
      </c>
      <c r="BK204" s="176">
        <f>ROUND(I204*H204,2)</f>
        <v>0</v>
      </c>
      <c r="BL204" s="18" t="s">
        <v>137</v>
      </c>
      <c r="BM204" s="18" t="s">
        <v>308</v>
      </c>
    </row>
    <row r="205" spans="2:51" s="12" customFormat="1" ht="22.5" customHeight="1">
      <c r="B205" s="190"/>
      <c r="D205" s="177" t="s">
        <v>141</v>
      </c>
      <c r="E205" s="191" t="s">
        <v>3</v>
      </c>
      <c r="F205" s="192" t="s">
        <v>309</v>
      </c>
      <c r="H205" s="193" t="s">
        <v>3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3" t="s">
        <v>141</v>
      </c>
      <c r="AU205" s="193" t="s">
        <v>82</v>
      </c>
      <c r="AV205" s="12" t="s">
        <v>22</v>
      </c>
      <c r="AW205" s="12" t="s">
        <v>38</v>
      </c>
      <c r="AX205" s="12" t="s">
        <v>74</v>
      </c>
      <c r="AY205" s="193" t="s">
        <v>129</v>
      </c>
    </row>
    <row r="206" spans="2:51" s="11" customFormat="1" ht="22.5" customHeight="1">
      <c r="B206" s="180"/>
      <c r="D206" s="181" t="s">
        <v>141</v>
      </c>
      <c r="E206" s="182" t="s">
        <v>3</v>
      </c>
      <c r="F206" s="183" t="s">
        <v>310</v>
      </c>
      <c r="H206" s="184">
        <v>79.38</v>
      </c>
      <c r="I206" s="185"/>
      <c r="L206" s="180"/>
      <c r="M206" s="186"/>
      <c r="N206" s="187"/>
      <c r="O206" s="187"/>
      <c r="P206" s="187"/>
      <c r="Q206" s="187"/>
      <c r="R206" s="187"/>
      <c r="S206" s="187"/>
      <c r="T206" s="188"/>
      <c r="AT206" s="189" t="s">
        <v>141</v>
      </c>
      <c r="AU206" s="189" t="s">
        <v>82</v>
      </c>
      <c r="AV206" s="11" t="s">
        <v>82</v>
      </c>
      <c r="AW206" s="11" t="s">
        <v>38</v>
      </c>
      <c r="AX206" s="11" t="s">
        <v>22</v>
      </c>
      <c r="AY206" s="189" t="s">
        <v>129</v>
      </c>
    </row>
    <row r="207" spans="2:65" s="1" customFormat="1" ht="22.5" customHeight="1">
      <c r="B207" s="164"/>
      <c r="C207" s="220" t="s">
        <v>311</v>
      </c>
      <c r="D207" s="220" t="s">
        <v>236</v>
      </c>
      <c r="E207" s="221" t="s">
        <v>312</v>
      </c>
      <c r="F207" s="222" t="s">
        <v>313</v>
      </c>
      <c r="G207" s="223" t="s">
        <v>232</v>
      </c>
      <c r="H207" s="224">
        <v>1</v>
      </c>
      <c r="I207" s="225"/>
      <c r="J207" s="226">
        <f>ROUND(I207*H207,2)</f>
        <v>0</v>
      </c>
      <c r="K207" s="222" t="s">
        <v>3</v>
      </c>
      <c r="L207" s="227"/>
      <c r="M207" s="228" t="s">
        <v>3</v>
      </c>
      <c r="N207" s="229" t="s">
        <v>45</v>
      </c>
      <c r="O207" s="36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AR207" s="18" t="s">
        <v>193</v>
      </c>
      <c r="AT207" s="18" t="s">
        <v>236</v>
      </c>
      <c r="AU207" s="18" t="s">
        <v>82</v>
      </c>
      <c r="AY207" s="18" t="s">
        <v>129</v>
      </c>
      <c r="BE207" s="176">
        <f>IF(N207="základní",J207,0)</f>
        <v>0</v>
      </c>
      <c r="BF207" s="176">
        <f>IF(N207="snížená",J207,0)</f>
        <v>0</v>
      </c>
      <c r="BG207" s="176">
        <f>IF(N207="zákl. přenesená",J207,0)</f>
        <v>0</v>
      </c>
      <c r="BH207" s="176">
        <f>IF(N207="sníž. přenesená",J207,0)</f>
        <v>0</v>
      </c>
      <c r="BI207" s="176">
        <f>IF(N207="nulová",J207,0)</f>
        <v>0</v>
      </c>
      <c r="BJ207" s="18" t="s">
        <v>22</v>
      </c>
      <c r="BK207" s="176">
        <f>ROUND(I207*H207,2)</f>
        <v>0</v>
      </c>
      <c r="BL207" s="18" t="s">
        <v>137</v>
      </c>
      <c r="BM207" s="18" t="s">
        <v>314</v>
      </c>
    </row>
    <row r="208" spans="2:51" s="12" customFormat="1" ht="22.5" customHeight="1">
      <c r="B208" s="190"/>
      <c r="D208" s="177" t="s">
        <v>141</v>
      </c>
      <c r="E208" s="191" t="s">
        <v>3</v>
      </c>
      <c r="F208" s="192" t="s">
        <v>315</v>
      </c>
      <c r="H208" s="193" t="s">
        <v>3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3" t="s">
        <v>141</v>
      </c>
      <c r="AU208" s="193" t="s">
        <v>82</v>
      </c>
      <c r="AV208" s="12" t="s">
        <v>22</v>
      </c>
      <c r="AW208" s="12" t="s">
        <v>38</v>
      </c>
      <c r="AX208" s="12" t="s">
        <v>74</v>
      </c>
      <c r="AY208" s="193" t="s">
        <v>129</v>
      </c>
    </row>
    <row r="209" spans="2:51" s="11" customFormat="1" ht="22.5" customHeight="1">
      <c r="B209" s="180"/>
      <c r="D209" s="181" t="s">
        <v>141</v>
      </c>
      <c r="E209" s="182" t="s">
        <v>3</v>
      </c>
      <c r="F209" s="183" t="s">
        <v>22</v>
      </c>
      <c r="H209" s="184">
        <v>1</v>
      </c>
      <c r="I209" s="185"/>
      <c r="L209" s="180"/>
      <c r="M209" s="186"/>
      <c r="N209" s="187"/>
      <c r="O209" s="187"/>
      <c r="P209" s="187"/>
      <c r="Q209" s="187"/>
      <c r="R209" s="187"/>
      <c r="S209" s="187"/>
      <c r="T209" s="188"/>
      <c r="AT209" s="189" t="s">
        <v>141</v>
      </c>
      <c r="AU209" s="189" t="s">
        <v>82</v>
      </c>
      <c r="AV209" s="11" t="s">
        <v>82</v>
      </c>
      <c r="AW209" s="11" t="s">
        <v>38</v>
      </c>
      <c r="AX209" s="11" t="s">
        <v>22</v>
      </c>
      <c r="AY209" s="189" t="s">
        <v>129</v>
      </c>
    </row>
    <row r="210" spans="2:65" s="1" customFormat="1" ht="22.5" customHeight="1">
      <c r="B210" s="164"/>
      <c r="C210" s="165" t="s">
        <v>316</v>
      </c>
      <c r="D210" s="165" t="s">
        <v>132</v>
      </c>
      <c r="E210" s="166" t="s">
        <v>317</v>
      </c>
      <c r="F210" s="167" t="s">
        <v>318</v>
      </c>
      <c r="G210" s="168" t="s">
        <v>319</v>
      </c>
      <c r="H210" s="169">
        <v>25</v>
      </c>
      <c r="I210" s="170"/>
      <c r="J210" s="171">
        <f>ROUND(I210*H210,2)</f>
        <v>0</v>
      </c>
      <c r="K210" s="167" t="s">
        <v>3</v>
      </c>
      <c r="L210" s="35"/>
      <c r="M210" s="172" t="s">
        <v>3</v>
      </c>
      <c r="N210" s="173" t="s">
        <v>45</v>
      </c>
      <c r="O210" s="36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AR210" s="18" t="s">
        <v>137</v>
      </c>
      <c r="AT210" s="18" t="s">
        <v>132</v>
      </c>
      <c r="AU210" s="18" t="s">
        <v>82</v>
      </c>
      <c r="AY210" s="18" t="s">
        <v>129</v>
      </c>
      <c r="BE210" s="176">
        <f>IF(N210="základní",J210,0)</f>
        <v>0</v>
      </c>
      <c r="BF210" s="176">
        <f>IF(N210="snížená",J210,0)</f>
        <v>0</v>
      </c>
      <c r="BG210" s="176">
        <f>IF(N210="zákl. přenesená",J210,0)</f>
        <v>0</v>
      </c>
      <c r="BH210" s="176">
        <f>IF(N210="sníž. přenesená",J210,0)</f>
        <v>0</v>
      </c>
      <c r="BI210" s="176">
        <f>IF(N210="nulová",J210,0)</f>
        <v>0</v>
      </c>
      <c r="BJ210" s="18" t="s">
        <v>22</v>
      </c>
      <c r="BK210" s="176">
        <f>ROUND(I210*H210,2)</f>
        <v>0</v>
      </c>
      <c r="BL210" s="18" t="s">
        <v>137</v>
      </c>
      <c r="BM210" s="18" t="s">
        <v>320</v>
      </c>
    </row>
    <row r="211" spans="2:65" s="1" customFormat="1" ht="22.5" customHeight="1">
      <c r="B211" s="164"/>
      <c r="C211" s="165" t="s">
        <v>321</v>
      </c>
      <c r="D211" s="165" t="s">
        <v>132</v>
      </c>
      <c r="E211" s="166" t="s">
        <v>322</v>
      </c>
      <c r="F211" s="167" t="s">
        <v>323</v>
      </c>
      <c r="G211" s="168" t="s">
        <v>319</v>
      </c>
      <c r="H211" s="169">
        <v>8</v>
      </c>
      <c r="I211" s="170"/>
      <c r="J211" s="171">
        <f>ROUND(I211*H211,2)</f>
        <v>0</v>
      </c>
      <c r="K211" s="167" t="s">
        <v>3</v>
      </c>
      <c r="L211" s="35"/>
      <c r="M211" s="172" t="s">
        <v>3</v>
      </c>
      <c r="N211" s="173" t="s">
        <v>45</v>
      </c>
      <c r="O211" s="36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AR211" s="18" t="s">
        <v>137</v>
      </c>
      <c r="AT211" s="18" t="s">
        <v>132</v>
      </c>
      <c r="AU211" s="18" t="s">
        <v>82</v>
      </c>
      <c r="AY211" s="18" t="s">
        <v>129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8" t="s">
        <v>22</v>
      </c>
      <c r="BK211" s="176">
        <f>ROUND(I211*H211,2)</f>
        <v>0</v>
      </c>
      <c r="BL211" s="18" t="s">
        <v>137</v>
      </c>
      <c r="BM211" s="18" t="s">
        <v>324</v>
      </c>
    </row>
    <row r="212" spans="2:65" s="1" customFormat="1" ht="22.5" customHeight="1">
      <c r="B212" s="164"/>
      <c r="C212" s="165" t="s">
        <v>325</v>
      </c>
      <c r="D212" s="165" t="s">
        <v>132</v>
      </c>
      <c r="E212" s="166" t="s">
        <v>326</v>
      </c>
      <c r="F212" s="167" t="s">
        <v>327</v>
      </c>
      <c r="G212" s="168" t="s">
        <v>319</v>
      </c>
      <c r="H212" s="169">
        <v>100</v>
      </c>
      <c r="I212" s="170"/>
      <c r="J212" s="171">
        <f>ROUND(I212*H212,2)</f>
        <v>0</v>
      </c>
      <c r="K212" s="167" t="s">
        <v>3</v>
      </c>
      <c r="L212" s="35"/>
      <c r="M212" s="172" t="s">
        <v>3</v>
      </c>
      <c r="N212" s="173" t="s">
        <v>45</v>
      </c>
      <c r="O212" s="36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AR212" s="18" t="s">
        <v>137</v>
      </c>
      <c r="AT212" s="18" t="s">
        <v>132</v>
      </c>
      <c r="AU212" s="18" t="s">
        <v>82</v>
      </c>
      <c r="AY212" s="18" t="s">
        <v>129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8" t="s">
        <v>22</v>
      </c>
      <c r="BK212" s="176">
        <f>ROUND(I212*H212,2)</f>
        <v>0</v>
      </c>
      <c r="BL212" s="18" t="s">
        <v>137</v>
      </c>
      <c r="BM212" s="18" t="s">
        <v>328</v>
      </c>
    </row>
    <row r="213" spans="2:65" s="1" customFormat="1" ht="22.5" customHeight="1">
      <c r="B213" s="164"/>
      <c r="C213" s="165" t="s">
        <v>329</v>
      </c>
      <c r="D213" s="165" t="s">
        <v>132</v>
      </c>
      <c r="E213" s="166" t="s">
        <v>330</v>
      </c>
      <c r="F213" s="167" t="s">
        <v>331</v>
      </c>
      <c r="G213" s="168" t="s">
        <v>319</v>
      </c>
      <c r="H213" s="169">
        <v>12</v>
      </c>
      <c r="I213" s="170"/>
      <c r="J213" s="171">
        <f>ROUND(I213*H213,2)</f>
        <v>0</v>
      </c>
      <c r="K213" s="167" t="s">
        <v>3</v>
      </c>
      <c r="L213" s="35"/>
      <c r="M213" s="172" t="s">
        <v>3</v>
      </c>
      <c r="N213" s="173" t="s">
        <v>45</v>
      </c>
      <c r="O213" s="36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AR213" s="18" t="s">
        <v>137</v>
      </c>
      <c r="AT213" s="18" t="s">
        <v>132</v>
      </c>
      <c r="AU213" s="18" t="s">
        <v>82</v>
      </c>
      <c r="AY213" s="18" t="s">
        <v>129</v>
      </c>
      <c r="BE213" s="176">
        <f>IF(N213="základní",J213,0)</f>
        <v>0</v>
      </c>
      <c r="BF213" s="176">
        <f>IF(N213="snížená",J213,0)</f>
        <v>0</v>
      </c>
      <c r="BG213" s="176">
        <f>IF(N213="zákl. přenesená",J213,0)</f>
        <v>0</v>
      </c>
      <c r="BH213" s="176">
        <f>IF(N213="sníž. přenesená",J213,0)</f>
        <v>0</v>
      </c>
      <c r="BI213" s="176">
        <f>IF(N213="nulová",J213,0)</f>
        <v>0</v>
      </c>
      <c r="BJ213" s="18" t="s">
        <v>22</v>
      </c>
      <c r="BK213" s="176">
        <f>ROUND(I213*H213,2)</f>
        <v>0</v>
      </c>
      <c r="BL213" s="18" t="s">
        <v>137</v>
      </c>
      <c r="BM213" s="18" t="s">
        <v>332</v>
      </c>
    </row>
    <row r="214" spans="2:63" s="10" customFormat="1" ht="29.25" customHeight="1">
      <c r="B214" s="150"/>
      <c r="D214" s="161" t="s">
        <v>73</v>
      </c>
      <c r="E214" s="162" t="s">
        <v>201</v>
      </c>
      <c r="F214" s="162" t="s">
        <v>333</v>
      </c>
      <c r="I214" s="153"/>
      <c r="J214" s="163">
        <f>BK214</f>
        <v>0</v>
      </c>
      <c r="L214" s="150"/>
      <c r="M214" s="155"/>
      <c r="N214" s="156"/>
      <c r="O214" s="156"/>
      <c r="P214" s="157">
        <f>SUM(P215:P268)</f>
        <v>0</v>
      </c>
      <c r="Q214" s="156"/>
      <c r="R214" s="157">
        <f>SUM(R215:R268)</f>
        <v>0.007050800000000001</v>
      </c>
      <c r="S214" s="156"/>
      <c r="T214" s="158">
        <f>SUM(T215:T268)</f>
        <v>16.964375</v>
      </c>
      <c r="AR214" s="151" t="s">
        <v>22</v>
      </c>
      <c r="AT214" s="159" t="s">
        <v>73</v>
      </c>
      <c r="AU214" s="159" t="s">
        <v>22</v>
      </c>
      <c r="AY214" s="151" t="s">
        <v>129</v>
      </c>
      <c r="BK214" s="160">
        <f>SUM(BK215:BK268)</f>
        <v>0</v>
      </c>
    </row>
    <row r="215" spans="2:65" s="1" customFormat="1" ht="22.5" customHeight="1">
      <c r="B215" s="164"/>
      <c r="C215" s="165" t="s">
        <v>334</v>
      </c>
      <c r="D215" s="165" t="s">
        <v>132</v>
      </c>
      <c r="E215" s="166" t="s">
        <v>335</v>
      </c>
      <c r="F215" s="167" t="s">
        <v>336</v>
      </c>
      <c r="G215" s="168" t="s">
        <v>337</v>
      </c>
      <c r="H215" s="169">
        <v>51.241</v>
      </c>
      <c r="I215" s="170"/>
      <c r="J215" s="171">
        <f>ROUND(I215*H215,2)</f>
        <v>0</v>
      </c>
      <c r="K215" s="167" t="s">
        <v>3</v>
      </c>
      <c r="L215" s="35"/>
      <c r="M215" s="172" t="s">
        <v>3</v>
      </c>
      <c r="N215" s="173" t="s">
        <v>45</v>
      </c>
      <c r="O215" s="36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AR215" s="18" t="s">
        <v>137</v>
      </c>
      <c r="AT215" s="18" t="s">
        <v>132</v>
      </c>
      <c r="AU215" s="18" t="s">
        <v>82</v>
      </c>
      <c r="AY215" s="18" t="s">
        <v>129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8" t="s">
        <v>22</v>
      </c>
      <c r="BK215" s="176">
        <f>ROUND(I215*H215,2)</f>
        <v>0</v>
      </c>
      <c r="BL215" s="18" t="s">
        <v>137</v>
      </c>
      <c r="BM215" s="18" t="s">
        <v>338</v>
      </c>
    </row>
    <row r="216" spans="2:51" s="11" customFormat="1" ht="22.5" customHeight="1">
      <c r="B216" s="180"/>
      <c r="D216" s="181" t="s">
        <v>141</v>
      </c>
      <c r="E216" s="182" t="s">
        <v>3</v>
      </c>
      <c r="F216" s="183" t="s">
        <v>89</v>
      </c>
      <c r="H216" s="184">
        <v>51.241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9" t="s">
        <v>141</v>
      </c>
      <c r="AU216" s="189" t="s">
        <v>82</v>
      </c>
      <c r="AV216" s="11" t="s">
        <v>82</v>
      </c>
      <c r="AW216" s="11" t="s">
        <v>38</v>
      </c>
      <c r="AX216" s="11" t="s">
        <v>22</v>
      </c>
      <c r="AY216" s="189" t="s">
        <v>129</v>
      </c>
    </row>
    <row r="217" spans="2:65" s="1" customFormat="1" ht="22.5" customHeight="1">
      <c r="B217" s="164"/>
      <c r="C217" s="165" t="s">
        <v>339</v>
      </c>
      <c r="D217" s="165" t="s">
        <v>132</v>
      </c>
      <c r="E217" s="166" t="s">
        <v>340</v>
      </c>
      <c r="F217" s="167" t="s">
        <v>341</v>
      </c>
      <c r="G217" s="168" t="s">
        <v>337</v>
      </c>
      <c r="H217" s="169">
        <v>51.241</v>
      </c>
      <c r="I217" s="170"/>
      <c r="J217" s="171">
        <f>ROUND(I217*H217,2)</f>
        <v>0</v>
      </c>
      <c r="K217" s="167" t="s">
        <v>3</v>
      </c>
      <c r="L217" s="35"/>
      <c r="M217" s="172" t="s">
        <v>3</v>
      </c>
      <c r="N217" s="173" t="s">
        <v>45</v>
      </c>
      <c r="O217" s="36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AR217" s="18" t="s">
        <v>137</v>
      </c>
      <c r="AT217" s="18" t="s">
        <v>132</v>
      </c>
      <c r="AU217" s="18" t="s">
        <v>82</v>
      </c>
      <c r="AY217" s="18" t="s">
        <v>129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18" t="s">
        <v>22</v>
      </c>
      <c r="BK217" s="176">
        <f>ROUND(I217*H217,2)</f>
        <v>0</v>
      </c>
      <c r="BL217" s="18" t="s">
        <v>137</v>
      </c>
      <c r="BM217" s="18" t="s">
        <v>342</v>
      </c>
    </row>
    <row r="218" spans="2:51" s="11" customFormat="1" ht="22.5" customHeight="1">
      <c r="B218" s="180"/>
      <c r="D218" s="181" t="s">
        <v>141</v>
      </c>
      <c r="E218" s="182" t="s">
        <v>3</v>
      </c>
      <c r="F218" s="183" t="s">
        <v>89</v>
      </c>
      <c r="H218" s="184">
        <v>51.241</v>
      </c>
      <c r="I218" s="185"/>
      <c r="L218" s="180"/>
      <c r="M218" s="186"/>
      <c r="N218" s="187"/>
      <c r="O218" s="187"/>
      <c r="P218" s="187"/>
      <c r="Q218" s="187"/>
      <c r="R218" s="187"/>
      <c r="S218" s="187"/>
      <c r="T218" s="188"/>
      <c r="AT218" s="189" t="s">
        <v>141</v>
      </c>
      <c r="AU218" s="189" t="s">
        <v>82</v>
      </c>
      <c r="AV218" s="11" t="s">
        <v>82</v>
      </c>
      <c r="AW218" s="11" t="s">
        <v>38</v>
      </c>
      <c r="AX218" s="11" t="s">
        <v>22</v>
      </c>
      <c r="AY218" s="189" t="s">
        <v>129</v>
      </c>
    </row>
    <row r="219" spans="2:65" s="1" customFormat="1" ht="22.5" customHeight="1">
      <c r="B219" s="164"/>
      <c r="C219" s="165" t="s">
        <v>343</v>
      </c>
      <c r="D219" s="165" t="s">
        <v>132</v>
      </c>
      <c r="E219" s="166" t="s">
        <v>344</v>
      </c>
      <c r="F219" s="167" t="s">
        <v>345</v>
      </c>
      <c r="G219" s="168" t="s">
        <v>135</v>
      </c>
      <c r="H219" s="169">
        <v>1716.944</v>
      </c>
      <c r="I219" s="170"/>
      <c r="J219" s="171">
        <f>ROUND(I219*H219,2)</f>
        <v>0</v>
      </c>
      <c r="K219" s="167" t="s">
        <v>136</v>
      </c>
      <c r="L219" s="35"/>
      <c r="M219" s="172" t="s">
        <v>3</v>
      </c>
      <c r="N219" s="173" t="s">
        <v>45</v>
      </c>
      <c r="O219" s="36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8" t="s">
        <v>137</v>
      </c>
      <c r="AT219" s="18" t="s">
        <v>132</v>
      </c>
      <c r="AU219" s="18" t="s">
        <v>82</v>
      </c>
      <c r="AY219" s="18" t="s">
        <v>129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8" t="s">
        <v>22</v>
      </c>
      <c r="BK219" s="176">
        <f>ROUND(I219*H219,2)</f>
        <v>0</v>
      </c>
      <c r="BL219" s="18" t="s">
        <v>137</v>
      </c>
      <c r="BM219" s="18" t="s">
        <v>346</v>
      </c>
    </row>
    <row r="220" spans="2:47" s="1" customFormat="1" ht="30" customHeight="1">
      <c r="B220" s="35"/>
      <c r="D220" s="177" t="s">
        <v>139</v>
      </c>
      <c r="F220" s="178" t="s">
        <v>347</v>
      </c>
      <c r="I220" s="179"/>
      <c r="L220" s="35"/>
      <c r="M220" s="64"/>
      <c r="N220" s="36"/>
      <c r="O220" s="36"/>
      <c r="P220" s="36"/>
      <c r="Q220" s="36"/>
      <c r="R220" s="36"/>
      <c r="S220" s="36"/>
      <c r="T220" s="65"/>
      <c r="AT220" s="18" t="s">
        <v>139</v>
      </c>
      <c r="AU220" s="18" t="s">
        <v>82</v>
      </c>
    </row>
    <row r="221" spans="2:51" s="11" customFormat="1" ht="22.5" customHeight="1">
      <c r="B221" s="180"/>
      <c r="D221" s="177" t="s">
        <v>141</v>
      </c>
      <c r="E221" s="189" t="s">
        <v>3</v>
      </c>
      <c r="F221" s="198" t="s">
        <v>348</v>
      </c>
      <c r="H221" s="199">
        <v>299.8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9" t="s">
        <v>141</v>
      </c>
      <c r="AU221" s="189" t="s">
        <v>82</v>
      </c>
      <c r="AV221" s="11" t="s">
        <v>82</v>
      </c>
      <c r="AW221" s="11" t="s">
        <v>38</v>
      </c>
      <c r="AX221" s="11" t="s">
        <v>74</v>
      </c>
      <c r="AY221" s="189" t="s">
        <v>129</v>
      </c>
    </row>
    <row r="222" spans="2:51" s="11" customFormat="1" ht="22.5" customHeight="1">
      <c r="B222" s="180"/>
      <c r="D222" s="177" t="s">
        <v>141</v>
      </c>
      <c r="E222" s="189" t="s">
        <v>3</v>
      </c>
      <c r="F222" s="198" t="s">
        <v>349</v>
      </c>
      <c r="H222" s="199">
        <v>209.575</v>
      </c>
      <c r="I222" s="185"/>
      <c r="L222" s="180"/>
      <c r="M222" s="186"/>
      <c r="N222" s="187"/>
      <c r="O222" s="187"/>
      <c r="P222" s="187"/>
      <c r="Q222" s="187"/>
      <c r="R222" s="187"/>
      <c r="S222" s="187"/>
      <c r="T222" s="188"/>
      <c r="AT222" s="189" t="s">
        <v>141</v>
      </c>
      <c r="AU222" s="189" t="s">
        <v>82</v>
      </c>
      <c r="AV222" s="11" t="s">
        <v>82</v>
      </c>
      <c r="AW222" s="11" t="s">
        <v>38</v>
      </c>
      <c r="AX222" s="11" t="s">
        <v>74</v>
      </c>
      <c r="AY222" s="189" t="s">
        <v>129</v>
      </c>
    </row>
    <row r="223" spans="2:51" s="11" customFormat="1" ht="22.5" customHeight="1">
      <c r="B223" s="180"/>
      <c r="D223" s="177" t="s">
        <v>141</v>
      </c>
      <c r="E223" s="189" t="s">
        <v>3</v>
      </c>
      <c r="F223" s="198" t="s">
        <v>350</v>
      </c>
      <c r="H223" s="199">
        <v>220.008</v>
      </c>
      <c r="I223" s="185"/>
      <c r="L223" s="180"/>
      <c r="M223" s="186"/>
      <c r="N223" s="187"/>
      <c r="O223" s="187"/>
      <c r="P223" s="187"/>
      <c r="Q223" s="187"/>
      <c r="R223" s="187"/>
      <c r="S223" s="187"/>
      <c r="T223" s="188"/>
      <c r="AT223" s="189" t="s">
        <v>141</v>
      </c>
      <c r="AU223" s="189" t="s">
        <v>82</v>
      </c>
      <c r="AV223" s="11" t="s">
        <v>82</v>
      </c>
      <c r="AW223" s="11" t="s">
        <v>38</v>
      </c>
      <c r="AX223" s="11" t="s">
        <v>74</v>
      </c>
      <c r="AY223" s="189" t="s">
        <v>129</v>
      </c>
    </row>
    <row r="224" spans="2:51" s="11" customFormat="1" ht="22.5" customHeight="1">
      <c r="B224" s="180"/>
      <c r="D224" s="177" t="s">
        <v>141</v>
      </c>
      <c r="E224" s="189" t="s">
        <v>3</v>
      </c>
      <c r="F224" s="198" t="s">
        <v>351</v>
      </c>
      <c r="H224" s="199">
        <v>292.639</v>
      </c>
      <c r="I224" s="185"/>
      <c r="L224" s="180"/>
      <c r="M224" s="186"/>
      <c r="N224" s="187"/>
      <c r="O224" s="187"/>
      <c r="P224" s="187"/>
      <c r="Q224" s="187"/>
      <c r="R224" s="187"/>
      <c r="S224" s="187"/>
      <c r="T224" s="188"/>
      <c r="AT224" s="189" t="s">
        <v>141</v>
      </c>
      <c r="AU224" s="189" t="s">
        <v>82</v>
      </c>
      <c r="AV224" s="11" t="s">
        <v>82</v>
      </c>
      <c r="AW224" s="11" t="s">
        <v>38</v>
      </c>
      <c r="AX224" s="11" t="s">
        <v>74</v>
      </c>
      <c r="AY224" s="189" t="s">
        <v>129</v>
      </c>
    </row>
    <row r="225" spans="2:51" s="11" customFormat="1" ht="22.5" customHeight="1">
      <c r="B225" s="180"/>
      <c r="D225" s="177" t="s">
        <v>141</v>
      </c>
      <c r="E225" s="189" t="s">
        <v>3</v>
      </c>
      <c r="F225" s="198" t="s">
        <v>352</v>
      </c>
      <c r="H225" s="199">
        <v>96.745</v>
      </c>
      <c r="I225" s="185"/>
      <c r="L225" s="180"/>
      <c r="M225" s="186"/>
      <c r="N225" s="187"/>
      <c r="O225" s="187"/>
      <c r="P225" s="187"/>
      <c r="Q225" s="187"/>
      <c r="R225" s="187"/>
      <c r="S225" s="187"/>
      <c r="T225" s="188"/>
      <c r="AT225" s="189" t="s">
        <v>141</v>
      </c>
      <c r="AU225" s="189" t="s">
        <v>82</v>
      </c>
      <c r="AV225" s="11" t="s">
        <v>82</v>
      </c>
      <c r="AW225" s="11" t="s">
        <v>38</v>
      </c>
      <c r="AX225" s="11" t="s">
        <v>74</v>
      </c>
      <c r="AY225" s="189" t="s">
        <v>129</v>
      </c>
    </row>
    <row r="226" spans="2:51" s="11" customFormat="1" ht="22.5" customHeight="1">
      <c r="B226" s="180"/>
      <c r="D226" s="177" t="s">
        <v>141</v>
      </c>
      <c r="E226" s="189" t="s">
        <v>3</v>
      </c>
      <c r="F226" s="198" t="s">
        <v>353</v>
      </c>
      <c r="H226" s="199">
        <v>79.943</v>
      </c>
      <c r="I226" s="185"/>
      <c r="L226" s="180"/>
      <c r="M226" s="186"/>
      <c r="N226" s="187"/>
      <c r="O226" s="187"/>
      <c r="P226" s="187"/>
      <c r="Q226" s="187"/>
      <c r="R226" s="187"/>
      <c r="S226" s="187"/>
      <c r="T226" s="188"/>
      <c r="AT226" s="189" t="s">
        <v>141</v>
      </c>
      <c r="AU226" s="189" t="s">
        <v>82</v>
      </c>
      <c r="AV226" s="11" t="s">
        <v>82</v>
      </c>
      <c r="AW226" s="11" t="s">
        <v>38</v>
      </c>
      <c r="AX226" s="11" t="s">
        <v>74</v>
      </c>
      <c r="AY226" s="189" t="s">
        <v>129</v>
      </c>
    </row>
    <row r="227" spans="2:51" s="11" customFormat="1" ht="22.5" customHeight="1">
      <c r="B227" s="180"/>
      <c r="D227" s="177" t="s">
        <v>141</v>
      </c>
      <c r="E227" s="189" t="s">
        <v>3</v>
      </c>
      <c r="F227" s="198" t="s">
        <v>354</v>
      </c>
      <c r="H227" s="199">
        <v>28</v>
      </c>
      <c r="I227" s="185"/>
      <c r="L227" s="180"/>
      <c r="M227" s="186"/>
      <c r="N227" s="187"/>
      <c r="O227" s="187"/>
      <c r="P227" s="187"/>
      <c r="Q227" s="187"/>
      <c r="R227" s="187"/>
      <c r="S227" s="187"/>
      <c r="T227" s="188"/>
      <c r="AT227" s="189" t="s">
        <v>141</v>
      </c>
      <c r="AU227" s="189" t="s">
        <v>82</v>
      </c>
      <c r="AV227" s="11" t="s">
        <v>82</v>
      </c>
      <c r="AW227" s="11" t="s">
        <v>38</v>
      </c>
      <c r="AX227" s="11" t="s">
        <v>74</v>
      </c>
      <c r="AY227" s="189" t="s">
        <v>129</v>
      </c>
    </row>
    <row r="228" spans="2:51" s="11" customFormat="1" ht="22.5" customHeight="1">
      <c r="B228" s="180"/>
      <c r="D228" s="177" t="s">
        <v>141</v>
      </c>
      <c r="E228" s="189" t="s">
        <v>3</v>
      </c>
      <c r="F228" s="198" t="s">
        <v>355</v>
      </c>
      <c r="H228" s="199">
        <v>18</v>
      </c>
      <c r="I228" s="185"/>
      <c r="L228" s="180"/>
      <c r="M228" s="186"/>
      <c r="N228" s="187"/>
      <c r="O228" s="187"/>
      <c r="P228" s="187"/>
      <c r="Q228" s="187"/>
      <c r="R228" s="187"/>
      <c r="S228" s="187"/>
      <c r="T228" s="188"/>
      <c r="AT228" s="189" t="s">
        <v>141</v>
      </c>
      <c r="AU228" s="189" t="s">
        <v>82</v>
      </c>
      <c r="AV228" s="11" t="s">
        <v>82</v>
      </c>
      <c r="AW228" s="11" t="s">
        <v>38</v>
      </c>
      <c r="AX228" s="11" t="s">
        <v>74</v>
      </c>
      <c r="AY228" s="189" t="s">
        <v>129</v>
      </c>
    </row>
    <row r="229" spans="2:51" s="11" customFormat="1" ht="22.5" customHeight="1">
      <c r="B229" s="180"/>
      <c r="D229" s="177" t="s">
        <v>141</v>
      </c>
      <c r="E229" s="189" t="s">
        <v>3</v>
      </c>
      <c r="F229" s="198" t="s">
        <v>356</v>
      </c>
      <c r="H229" s="199">
        <v>33.495</v>
      </c>
      <c r="I229" s="185"/>
      <c r="L229" s="180"/>
      <c r="M229" s="186"/>
      <c r="N229" s="187"/>
      <c r="O229" s="187"/>
      <c r="P229" s="187"/>
      <c r="Q229" s="187"/>
      <c r="R229" s="187"/>
      <c r="S229" s="187"/>
      <c r="T229" s="188"/>
      <c r="AT229" s="189" t="s">
        <v>141</v>
      </c>
      <c r="AU229" s="189" t="s">
        <v>82</v>
      </c>
      <c r="AV229" s="11" t="s">
        <v>82</v>
      </c>
      <c r="AW229" s="11" t="s">
        <v>38</v>
      </c>
      <c r="AX229" s="11" t="s">
        <v>74</v>
      </c>
      <c r="AY229" s="189" t="s">
        <v>129</v>
      </c>
    </row>
    <row r="230" spans="2:51" s="11" customFormat="1" ht="22.5" customHeight="1">
      <c r="B230" s="180"/>
      <c r="D230" s="177" t="s">
        <v>141</v>
      </c>
      <c r="E230" s="189" t="s">
        <v>3</v>
      </c>
      <c r="F230" s="198" t="s">
        <v>357</v>
      </c>
      <c r="H230" s="199">
        <v>74.325</v>
      </c>
      <c r="I230" s="185"/>
      <c r="L230" s="180"/>
      <c r="M230" s="186"/>
      <c r="N230" s="187"/>
      <c r="O230" s="187"/>
      <c r="P230" s="187"/>
      <c r="Q230" s="187"/>
      <c r="R230" s="187"/>
      <c r="S230" s="187"/>
      <c r="T230" s="188"/>
      <c r="AT230" s="189" t="s">
        <v>141</v>
      </c>
      <c r="AU230" s="189" t="s">
        <v>82</v>
      </c>
      <c r="AV230" s="11" t="s">
        <v>82</v>
      </c>
      <c r="AW230" s="11" t="s">
        <v>38</v>
      </c>
      <c r="AX230" s="11" t="s">
        <v>74</v>
      </c>
      <c r="AY230" s="189" t="s">
        <v>129</v>
      </c>
    </row>
    <row r="231" spans="2:51" s="11" customFormat="1" ht="22.5" customHeight="1">
      <c r="B231" s="180"/>
      <c r="D231" s="177" t="s">
        <v>141</v>
      </c>
      <c r="E231" s="189" t="s">
        <v>3</v>
      </c>
      <c r="F231" s="198" t="s">
        <v>358</v>
      </c>
      <c r="H231" s="199">
        <v>179.43</v>
      </c>
      <c r="I231" s="185"/>
      <c r="L231" s="180"/>
      <c r="M231" s="186"/>
      <c r="N231" s="187"/>
      <c r="O231" s="187"/>
      <c r="P231" s="187"/>
      <c r="Q231" s="187"/>
      <c r="R231" s="187"/>
      <c r="S231" s="187"/>
      <c r="T231" s="188"/>
      <c r="AT231" s="189" t="s">
        <v>141</v>
      </c>
      <c r="AU231" s="189" t="s">
        <v>82</v>
      </c>
      <c r="AV231" s="11" t="s">
        <v>82</v>
      </c>
      <c r="AW231" s="11" t="s">
        <v>38</v>
      </c>
      <c r="AX231" s="11" t="s">
        <v>74</v>
      </c>
      <c r="AY231" s="189" t="s">
        <v>129</v>
      </c>
    </row>
    <row r="232" spans="2:51" s="11" customFormat="1" ht="22.5" customHeight="1">
      <c r="B232" s="180"/>
      <c r="D232" s="177" t="s">
        <v>141</v>
      </c>
      <c r="E232" s="189" t="s">
        <v>3</v>
      </c>
      <c r="F232" s="198" t="s">
        <v>359</v>
      </c>
      <c r="H232" s="199">
        <v>116.584</v>
      </c>
      <c r="I232" s="185"/>
      <c r="L232" s="180"/>
      <c r="M232" s="186"/>
      <c r="N232" s="187"/>
      <c r="O232" s="187"/>
      <c r="P232" s="187"/>
      <c r="Q232" s="187"/>
      <c r="R232" s="187"/>
      <c r="S232" s="187"/>
      <c r="T232" s="188"/>
      <c r="AT232" s="189" t="s">
        <v>141</v>
      </c>
      <c r="AU232" s="189" t="s">
        <v>82</v>
      </c>
      <c r="AV232" s="11" t="s">
        <v>82</v>
      </c>
      <c r="AW232" s="11" t="s">
        <v>38</v>
      </c>
      <c r="AX232" s="11" t="s">
        <v>74</v>
      </c>
      <c r="AY232" s="189" t="s">
        <v>129</v>
      </c>
    </row>
    <row r="233" spans="2:51" s="11" customFormat="1" ht="22.5" customHeight="1">
      <c r="B233" s="180"/>
      <c r="D233" s="177" t="s">
        <v>141</v>
      </c>
      <c r="E233" s="189" t="s">
        <v>3</v>
      </c>
      <c r="F233" s="198" t="s">
        <v>360</v>
      </c>
      <c r="H233" s="199">
        <v>68.4</v>
      </c>
      <c r="I233" s="185"/>
      <c r="L233" s="180"/>
      <c r="M233" s="186"/>
      <c r="N233" s="187"/>
      <c r="O233" s="187"/>
      <c r="P233" s="187"/>
      <c r="Q233" s="187"/>
      <c r="R233" s="187"/>
      <c r="S233" s="187"/>
      <c r="T233" s="188"/>
      <c r="AT233" s="189" t="s">
        <v>141</v>
      </c>
      <c r="AU233" s="189" t="s">
        <v>82</v>
      </c>
      <c r="AV233" s="11" t="s">
        <v>82</v>
      </c>
      <c r="AW233" s="11" t="s">
        <v>38</v>
      </c>
      <c r="AX233" s="11" t="s">
        <v>74</v>
      </c>
      <c r="AY233" s="189" t="s">
        <v>129</v>
      </c>
    </row>
    <row r="234" spans="2:51" s="13" customFormat="1" ht="22.5" customHeight="1">
      <c r="B234" s="200"/>
      <c r="D234" s="181" t="s">
        <v>141</v>
      </c>
      <c r="E234" s="201" t="s">
        <v>3</v>
      </c>
      <c r="F234" s="202" t="s">
        <v>154</v>
      </c>
      <c r="H234" s="203">
        <v>1716.944</v>
      </c>
      <c r="I234" s="204"/>
      <c r="L234" s="200"/>
      <c r="M234" s="205"/>
      <c r="N234" s="206"/>
      <c r="O234" s="206"/>
      <c r="P234" s="206"/>
      <c r="Q234" s="206"/>
      <c r="R234" s="206"/>
      <c r="S234" s="206"/>
      <c r="T234" s="207"/>
      <c r="AT234" s="208" t="s">
        <v>141</v>
      </c>
      <c r="AU234" s="208" t="s">
        <v>82</v>
      </c>
      <c r="AV234" s="13" t="s">
        <v>137</v>
      </c>
      <c r="AW234" s="13" t="s">
        <v>38</v>
      </c>
      <c r="AX234" s="13" t="s">
        <v>22</v>
      </c>
      <c r="AY234" s="208" t="s">
        <v>129</v>
      </c>
    </row>
    <row r="235" spans="2:65" s="1" customFormat="1" ht="31.5" customHeight="1">
      <c r="B235" s="164"/>
      <c r="C235" s="165" t="s">
        <v>361</v>
      </c>
      <c r="D235" s="165" t="s">
        <v>132</v>
      </c>
      <c r="E235" s="166" t="s">
        <v>362</v>
      </c>
      <c r="F235" s="167" t="s">
        <v>363</v>
      </c>
      <c r="G235" s="168" t="s">
        <v>135</v>
      </c>
      <c r="H235" s="169">
        <v>51508.32</v>
      </c>
      <c r="I235" s="170"/>
      <c r="J235" s="171">
        <f>ROUND(I235*H235,2)</f>
        <v>0</v>
      </c>
      <c r="K235" s="167" t="s">
        <v>136</v>
      </c>
      <c r="L235" s="35"/>
      <c r="M235" s="172" t="s">
        <v>3</v>
      </c>
      <c r="N235" s="173" t="s">
        <v>45</v>
      </c>
      <c r="O235" s="36"/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AR235" s="18" t="s">
        <v>137</v>
      </c>
      <c r="AT235" s="18" t="s">
        <v>132</v>
      </c>
      <c r="AU235" s="18" t="s">
        <v>82</v>
      </c>
      <c r="AY235" s="18" t="s">
        <v>129</v>
      </c>
      <c r="BE235" s="176">
        <f>IF(N235="základní",J235,0)</f>
        <v>0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8" t="s">
        <v>22</v>
      </c>
      <c r="BK235" s="176">
        <f>ROUND(I235*H235,2)</f>
        <v>0</v>
      </c>
      <c r="BL235" s="18" t="s">
        <v>137</v>
      </c>
      <c r="BM235" s="18" t="s">
        <v>364</v>
      </c>
    </row>
    <row r="236" spans="2:47" s="1" customFormat="1" ht="30" customHeight="1">
      <c r="B236" s="35"/>
      <c r="D236" s="177" t="s">
        <v>139</v>
      </c>
      <c r="F236" s="178" t="s">
        <v>365</v>
      </c>
      <c r="I236" s="179"/>
      <c r="L236" s="35"/>
      <c r="M236" s="64"/>
      <c r="N236" s="36"/>
      <c r="O236" s="36"/>
      <c r="P236" s="36"/>
      <c r="Q236" s="36"/>
      <c r="R236" s="36"/>
      <c r="S236" s="36"/>
      <c r="T236" s="65"/>
      <c r="AT236" s="18" t="s">
        <v>139</v>
      </c>
      <c r="AU236" s="18" t="s">
        <v>82</v>
      </c>
    </row>
    <row r="237" spans="2:51" s="11" customFormat="1" ht="22.5" customHeight="1">
      <c r="B237" s="180"/>
      <c r="D237" s="181" t="s">
        <v>141</v>
      </c>
      <c r="E237" s="182" t="s">
        <v>3</v>
      </c>
      <c r="F237" s="183" t="s">
        <v>366</v>
      </c>
      <c r="H237" s="184">
        <v>51508.32</v>
      </c>
      <c r="I237" s="185"/>
      <c r="L237" s="180"/>
      <c r="M237" s="186"/>
      <c r="N237" s="187"/>
      <c r="O237" s="187"/>
      <c r="P237" s="187"/>
      <c r="Q237" s="187"/>
      <c r="R237" s="187"/>
      <c r="S237" s="187"/>
      <c r="T237" s="188"/>
      <c r="AT237" s="189" t="s">
        <v>141</v>
      </c>
      <c r="AU237" s="189" t="s">
        <v>82</v>
      </c>
      <c r="AV237" s="11" t="s">
        <v>82</v>
      </c>
      <c r="AW237" s="11" t="s">
        <v>38</v>
      </c>
      <c r="AX237" s="11" t="s">
        <v>22</v>
      </c>
      <c r="AY237" s="189" t="s">
        <v>129</v>
      </c>
    </row>
    <row r="238" spans="2:65" s="1" customFormat="1" ht="22.5" customHeight="1">
      <c r="B238" s="164"/>
      <c r="C238" s="165" t="s">
        <v>367</v>
      </c>
      <c r="D238" s="165" t="s">
        <v>132</v>
      </c>
      <c r="E238" s="166" t="s">
        <v>368</v>
      </c>
      <c r="F238" s="167" t="s">
        <v>369</v>
      </c>
      <c r="G238" s="168" t="s">
        <v>135</v>
      </c>
      <c r="H238" s="169">
        <v>1716.944</v>
      </c>
      <c r="I238" s="170"/>
      <c r="J238" s="171">
        <f>ROUND(I238*H238,2)</f>
        <v>0</v>
      </c>
      <c r="K238" s="167" t="s">
        <v>136</v>
      </c>
      <c r="L238" s="35"/>
      <c r="M238" s="172" t="s">
        <v>3</v>
      </c>
      <c r="N238" s="173" t="s">
        <v>45</v>
      </c>
      <c r="O238" s="36"/>
      <c r="P238" s="174">
        <f>O238*H238</f>
        <v>0</v>
      </c>
      <c r="Q238" s="174">
        <v>0</v>
      </c>
      <c r="R238" s="174">
        <f>Q238*H238</f>
        <v>0</v>
      </c>
      <c r="S238" s="174">
        <v>0</v>
      </c>
      <c r="T238" s="175">
        <f>S238*H238</f>
        <v>0</v>
      </c>
      <c r="AR238" s="18" t="s">
        <v>137</v>
      </c>
      <c r="AT238" s="18" t="s">
        <v>132</v>
      </c>
      <c r="AU238" s="18" t="s">
        <v>82</v>
      </c>
      <c r="AY238" s="18" t="s">
        <v>129</v>
      </c>
      <c r="BE238" s="176">
        <f>IF(N238="základní",J238,0)</f>
        <v>0</v>
      </c>
      <c r="BF238" s="176">
        <f>IF(N238="snížená",J238,0)</f>
        <v>0</v>
      </c>
      <c r="BG238" s="176">
        <f>IF(N238="zákl. přenesená",J238,0)</f>
        <v>0</v>
      </c>
      <c r="BH238" s="176">
        <f>IF(N238="sníž. přenesená",J238,0)</f>
        <v>0</v>
      </c>
      <c r="BI238" s="176">
        <f>IF(N238="nulová",J238,0)</f>
        <v>0</v>
      </c>
      <c r="BJ238" s="18" t="s">
        <v>22</v>
      </c>
      <c r="BK238" s="176">
        <f>ROUND(I238*H238,2)</f>
        <v>0</v>
      </c>
      <c r="BL238" s="18" t="s">
        <v>137</v>
      </c>
      <c r="BM238" s="18" t="s">
        <v>370</v>
      </c>
    </row>
    <row r="239" spans="2:47" s="1" customFormat="1" ht="30" customHeight="1">
      <c r="B239" s="35"/>
      <c r="D239" s="177" t="s">
        <v>139</v>
      </c>
      <c r="F239" s="178" t="s">
        <v>371</v>
      </c>
      <c r="I239" s="179"/>
      <c r="L239" s="35"/>
      <c r="M239" s="64"/>
      <c r="N239" s="36"/>
      <c r="O239" s="36"/>
      <c r="P239" s="36"/>
      <c r="Q239" s="36"/>
      <c r="R239" s="36"/>
      <c r="S239" s="36"/>
      <c r="T239" s="65"/>
      <c r="AT239" s="18" t="s">
        <v>139</v>
      </c>
      <c r="AU239" s="18" t="s">
        <v>82</v>
      </c>
    </row>
    <row r="240" spans="2:51" s="11" customFormat="1" ht="22.5" customHeight="1">
      <c r="B240" s="180"/>
      <c r="D240" s="181" t="s">
        <v>141</v>
      </c>
      <c r="E240" s="182" t="s">
        <v>3</v>
      </c>
      <c r="F240" s="183" t="s">
        <v>372</v>
      </c>
      <c r="H240" s="184">
        <v>1716.944</v>
      </c>
      <c r="I240" s="185"/>
      <c r="L240" s="180"/>
      <c r="M240" s="186"/>
      <c r="N240" s="187"/>
      <c r="O240" s="187"/>
      <c r="P240" s="187"/>
      <c r="Q240" s="187"/>
      <c r="R240" s="187"/>
      <c r="S240" s="187"/>
      <c r="T240" s="188"/>
      <c r="AT240" s="189" t="s">
        <v>141</v>
      </c>
      <c r="AU240" s="189" t="s">
        <v>82</v>
      </c>
      <c r="AV240" s="11" t="s">
        <v>82</v>
      </c>
      <c r="AW240" s="11" t="s">
        <v>38</v>
      </c>
      <c r="AX240" s="11" t="s">
        <v>22</v>
      </c>
      <c r="AY240" s="189" t="s">
        <v>129</v>
      </c>
    </row>
    <row r="241" spans="2:65" s="1" customFormat="1" ht="22.5" customHeight="1">
      <c r="B241" s="164"/>
      <c r="C241" s="165" t="s">
        <v>373</v>
      </c>
      <c r="D241" s="165" t="s">
        <v>132</v>
      </c>
      <c r="E241" s="166" t="s">
        <v>374</v>
      </c>
      <c r="F241" s="167" t="s">
        <v>375</v>
      </c>
      <c r="G241" s="168" t="s">
        <v>135</v>
      </c>
      <c r="H241" s="169">
        <v>176.27</v>
      </c>
      <c r="I241" s="170"/>
      <c r="J241" s="171">
        <f>ROUND(I241*H241,2)</f>
        <v>0</v>
      </c>
      <c r="K241" s="167" t="s">
        <v>136</v>
      </c>
      <c r="L241" s="35"/>
      <c r="M241" s="172" t="s">
        <v>3</v>
      </c>
      <c r="N241" s="173" t="s">
        <v>45</v>
      </c>
      <c r="O241" s="36"/>
      <c r="P241" s="174">
        <f>O241*H241</f>
        <v>0</v>
      </c>
      <c r="Q241" s="174">
        <v>4E-05</v>
      </c>
      <c r="R241" s="174">
        <f>Q241*H241</f>
        <v>0.007050800000000001</v>
      </c>
      <c r="S241" s="174">
        <v>0</v>
      </c>
      <c r="T241" s="175">
        <f>S241*H241</f>
        <v>0</v>
      </c>
      <c r="AR241" s="18" t="s">
        <v>137</v>
      </c>
      <c r="AT241" s="18" t="s">
        <v>132</v>
      </c>
      <c r="AU241" s="18" t="s">
        <v>82</v>
      </c>
      <c r="AY241" s="18" t="s">
        <v>129</v>
      </c>
      <c r="BE241" s="176">
        <f>IF(N241="základní",J241,0)</f>
        <v>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8" t="s">
        <v>22</v>
      </c>
      <c r="BK241" s="176">
        <f>ROUND(I241*H241,2)</f>
        <v>0</v>
      </c>
      <c r="BL241" s="18" t="s">
        <v>137</v>
      </c>
      <c r="BM241" s="18" t="s">
        <v>376</v>
      </c>
    </row>
    <row r="242" spans="2:47" s="1" customFormat="1" ht="54" customHeight="1">
      <c r="B242" s="35"/>
      <c r="D242" s="177" t="s">
        <v>139</v>
      </c>
      <c r="F242" s="178" t="s">
        <v>377</v>
      </c>
      <c r="I242" s="179"/>
      <c r="L242" s="35"/>
      <c r="M242" s="64"/>
      <c r="N242" s="36"/>
      <c r="O242" s="36"/>
      <c r="P242" s="36"/>
      <c r="Q242" s="36"/>
      <c r="R242" s="36"/>
      <c r="S242" s="36"/>
      <c r="T242" s="65"/>
      <c r="AT242" s="18" t="s">
        <v>139</v>
      </c>
      <c r="AU242" s="18" t="s">
        <v>82</v>
      </c>
    </row>
    <row r="243" spans="2:51" s="11" customFormat="1" ht="22.5" customHeight="1">
      <c r="B243" s="180"/>
      <c r="D243" s="181" t="s">
        <v>141</v>
      </c>
      <c r="E243" s="182" t="s">
        <v>3</v>
      </c>
      <c r="F243" s="183" t="s">
        <v>378</v>
      </c>
      <c r="H243" s="184">
        <v>176.27</v>
      </c>
      <c r="I243" s="185"/>
      <c r="L243" s="180"/>
      <c r="M243" s="186"/>
      <c r="N243" s="187"/>
      <c r="O243" s="187"/>
      <c r="P243" s="187"/>
      <c r="Q243" s="187"/>
      <c r="R243" s="187"/>
      <c r="S243" s="187"/>
      <c r="T243" s="188"/>
      <c r="AT243" s="189" t="s">
        <v>141</v>
      </c>
      <c r="AU243" s="189" t="s">
        <v>82</v>
      </c>
      <c r="AV243" s="11" t="s">
        <v>82</v>
      </c>
      <c r="AW243" s="11" t="s">
        <v>38</v>
      </c>
      <c r="AX243" s="11" t="s">
        <v>22</v>
      </c>
      <c r="AY243" s="189" t="s">
        <v>129</v>
      </c>
    </row>
    <row r="244" spans="2:65" s="1" customFormat="1" ht="31.5" customHeight="1">
      <c r="B244" s="164"/>
      <c r="C244" s="165" t="s">
        <v>379</v>
      </c>
      <c r="D244" s="165" t="s">
        <v>132</v>
      </c>
      <c r="E244" s="166" t="s">
        <v>380</v>
      </c>
      <c r="F244" s="167" t="s">
        <v>381</v>
      </c>
      <c r="G244" s="168" t="s">
        <v>135</v>
      </c>
      <c r="H244" s="169">
        <v>1445.521</v>
      </c>
      <c r="I244" s="170"/>
      <c r="J244" s="171">
        <f>ROUND(I244*H244,2)</f>
        <v>0</v>
      </c>
      <c r="K244" s="167" t="s">
        <v>136</v>
      </c>
      <c r="L244" s="35"/>
      <c r="M244" s="172" t="s">
        <v>3</v>
      </c>
      <c r="N244" s="173" t="s">
        <v>45</v>
      </c>
      <c r="O244" s="36"/>
      <c r="P244" s="174">
        <f>O244*H244</f>
        <v>0</v>
      </c>
      <c r="Q244" s="174">
        <v>0</v>
      </c>
      <c r="R244" s="174">
        <f>Q244*H244</f>
        <v>0</v>
      </c>
      <c r="S244" s="174">
        <v>0.005</v>
      </c>
      <c r="T244" s="175">
        <f>S244*H244</f>
        <v>7.227605</v>
      </c>
      <c r="AR244" s="18" t="s">
        <v>137</v>
      </c>
      <c r="AT244" s="18" t="s">
        <v>132</v>
      </c>
      <c r="AU244" s="18" t="s">
        <v>82</v>
      </c>
      <c r="AY244" s="18" t="s">
        <v>129</v>
      </c>
      <c r="BE244" s="176">
        <f>IF(N244="základní",J244,0)</f>
        <v>0</v>
      </c>
      <c r="BF244" s="176">
        <f>IF(N244="snížená",J244,0)</f>
        <v>0</v>
      </c>
      <c r="BG244" s="176">
        <f>IF(N244="zákl. přenesená",J244,0)</f>
        <v>0</v>
      </c>
      <c r="BH244" s="176">
        <f>IF(N244="sníž. přenesená",J244,0)</f>
        <v>0</v>
      </c>
      <c r="BI244" s="176">
        <f>IF(N244="nulová",J244,0)</f>
        <v>0</v>
      </c>
      <c r="BJ244" s="18" t="s">
        <v>22</v>
      </c>
      <c r="BK244" s="176">
        <f>ROUND(I244*H244,2)</f>
        <v>0</v>
      </c>
      <c r="BL244" s="18" t="s">
        <v>137</v>
      </c>
      <c r="BM244" s="18" t="s">
        <v>382</v>
      </c>
    </row>
    <row r="245" spans="2:47" s="1" customFormat="1" ht="30" customHeight="1">
      <c r="B245" s="35"/>
      <c r="D245" s="177" t="s">
        <v>139</v>
      </c>
      <c r="F245" s="178" t="s">
        <v>383</v>
      </c>
      <c r="I245" s="179"/>
      <c r="L245" s="35"/>
      <c r="M245" s="64"/>
      <c r="N245" s="36"/>
      <c r="O245" s="36"/>
      <c r="P245" s="36"/>
      <c r="Q245" s="36"/>
      <c r="R245" s="36"/>
      <c r="S245" s="36"/>
      <c r="T245" s="65"/>
      <c r="AT245" s="18" t="s">
        <v>139</v>
      </c>
      <c r="AU245" s="18" t="s">
        <v>82</v>
      </c>
    </row>
    <row r="246" spans="2:51" s="11" customFormat="1" ht="22.5" customHeight="1">
      <c r="B246" s="180"/>
      <c r="D246" s="181" t="s">
        <v>141</v>
      </c>
      <c r="E246" s="182" t="s">
        <v>3</v>
      </c>
      <c r="F246" s="183" t="s">
        <v>94</v>
      </c>
      <c r="H246" s="184">
        <v>1445.521</v>
      </c>
      <c r="I246" s="185"/>
      <c r="L246" s="180"/>
      <c r="M246" s="186"/>
      <c r="N246" s="187"/>
      <c r="O246" s="187"/>
      <c r="P246" s="187"/>
      <c r="Q246" s="187"/>
      <c r="R246" s="187"/>
      <c r="S246" s="187"/>
      <c r="T246" s="188"/>
      <c r="AT246" s="189" t="s">
        <v>141</v>
      </c>
      <c r="AU246" s="189" t="s">
        <v>82</v>
      </c>
      <c r="AV246" s="11" t="s">
        <v>82</v>
      </c>
      <c r="AW246" s="11" t="s">
        <v>38</v>
      </c>
      <c r="AX246" s="11" t="s">
        <v>22</v>
      </c>
      <c r="AY246" s="189" t="s">
        <v>129</v>
      </c>
    </row>
    <row r="247" spans="2:65" s="1" customFormat="1" ht="31.5" customHeight="1">
      <c r="B247" s="164"/>
      <c r="C247" s="165" t="s">
        <v>384</v>
      </c>
      <c r="D247" s="165" t="s">
        <v>132</v>
      </c>
      <c r="E247" s="166" t="s">
        <v>385</v>
      </c>
      <c r="F247" s="167" t="s">
        <v>386</v>
      </c>
      <c r="G247" s="168" t="s">
        <v>135</v>
      </c>
      <c r="H247" s="169">
        <v>82.53</v>
      </c>
      <c r="I247" s="170"/>
      <c r="J247" s="171">
        <f>ROUND(I247*H247,2)</f>
        <v>0</v>
      </c>
      <c r="K247" s="167" t="s">
        <v>136</v>
      </c>
      <c r="L247" s="35"/>
      <c r="M247" s="172" t="s">
        <v>3</v>
      </c>
      <c r="N247" s="173" t="s">
        <v>45</v>
      </c>
      <c r="O247" s="36"/>
      <c r="P247" s="174">
        <f>O247*H247</f>
        <v>0</v>
      </c>
      <c r="Q247" s="174">
        <v>0</v>
      </c>
      <c r="R247" s="174">
        <f>Q247*H247</f>
        <v>0</v>
      </c>
      <c r="S247" s="174">
        <v>0.059</v>
      </c>
      <c r="T247" s="175">
        <f>S247*H247</f>
        <v>4.86927</v>
      </c>
      <c r="AR247" s="18" t="s">
        <v>137</v>
      </c>
      <c r="AT247" s="18" t="s">
        <v>132</v>
      </c>
      <c r="AU247" s="18" t="s">
        <v>82</v>
      </c>
      <c r="AY247" s="18" t="s">
        <v>129</v>
      </c>
      <c r="BE247" s="176">
        <f>IF(N247="základní",J247,0)</f>
        <v>0</v>
      </c>
      <c r="BF247" s="176">
        <f>IF(N247="snížená",J247,0)</f>
        <v>0</v>
      </c>
      <c r="BG247" s="176">
        <f>IF(N247="zákl. přenesená",J247,0)</f>
        <v>0</v>
      </c>
      <c r="BH247" s="176">
        <f>IF(N247="sníž. přenesená",J247,0)</f>
        <v>0</v>
      </c>
      <c r="BI247" s="176">
        <f>IF(N247="nulová",J247,0)</f>
        <v>0</v>
      </c>
      <c r="BJ247" s="18" t="s">
        <v>22</v>
      </c>
      <c r="BK247" s="176">
        <f>ROUND(I247*H247,2)</f>
        <v>0</v>
      </c>
      <c r="BL247" s="18" t="s">
        <v>137</v>
      </c>
      <c r="BM247" s="18" t="s">
        <v>387</v>
      </c>
    </row>
    <row r="248" spans="2:47" s="1" customFormat="1" ht="30" customHeight="1">
      <c r="B248" s="35"/>
      <c r="D248" s="177" t="s">
        <v>139</v>
      </c>
      <c r="F248" s="178" t="s">
        <v>388</v>
      </c>
      <c r="I248" s="179"/>
      <c r="L248" s="35"/>
      <c r="M248" s="64"/>
      <c r="N248" s="36"/>
      <c r="O248" s="36"/>
      <c r="P248" s="36"/>
      <c r="Q248" s="36"/>
      <c r="R248" s="36"/>
      <c r="S248" s="36"/>
      <c r="T248" s="65"/>
      <c r="AT248" s="18" t="s">
        <v>139</v>
      </c>
      <c r="AU248" s="18" t="s">
        <v>82</v>
      </c>
    </row>
    <row r="249" spans="2:51" s="12" customFormat="1" ht="22.5" customHeight="1">
      <c r="B249" s="190"/>
      <c r="D249" s="177" t="s">
        <v>141</v>
      </c>
      <c r="E249" s="191" t="s">
        <v>3</v>
      </c>
      <c r="F249" s="192" t="s">
        <v>389</v>
      </c>
      <c r="H249" s="193" t="s">
        <v>3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3" t="s">
        <v>141</v>
      </c>
      <c r="AU249" s="193" t="s">
        <v>82</v>
      </c>
      <c r="AV249" s="12" t="s">
        <v>22</v>
      </c>
      <c r="AW249" s="12" t="s">
        <v>38</v>
      </c>
      <c r="AX249" s="12" t="s">
        <v>74</v>
      </c>
      <c r="AY249" s="193" t="s">
        <v>129</v>
      </c>
    </row>
    <row r="250" spans="2:51" s="11" customFormat="1" ht="22.5" customHeight="1">
      <c r="B250" s="180"/>
      <c r="D250" s="177" t="s">
        <v>141</v>
      </c>
      <c r="E250" s="189" t="s">
        <v>3</v>
      </c>
      <c r="F250" s="198" t="s">
        <v>390</v>
      </c>
      <c r="H250" s="199">
        <v>8.22</v>
      </c>
      <c r="I250" s="185"/>
      <c r="L250" s="180"/>
      <c r="M250" s="186"/>
      <c r="N250" s="187"/>
      <c r="O250" s="187"/>
      <c r="P250" s="187"/>
      <c r="Q250" s="187"/>
      <c r="R250" s="187"/>
      <c r="S250" s="187"/>
      <c r="T250" s="188"/>
      <c r="AT250" s="189" t="s">
        <v>141</v>
      </c>
      <c r="AU250" s="189" t="s">
        <v>82</v>
      </c>
      <c r="AV250" s="11" t="s">
        <v>82</v>
      </c>
      <c r="AW250" s="11" t="s">
        <v>38</v>
      </c>
      <c r="AX250" s="11" t="s">
        <v>74</v>
      </c>
      <c r="AY250" s="189" t="s">
        <v>129</v>
      </c>
    </row>
    <row r="251" spans="2:51" s="11" customFormat="1" ht="22.5" customHeight="1">
      <c r="B251" s="180"/>
      <c r="D251" s="177" t="s">
        <v>141</v>
      </c>
      <c r="E251" s="189" t="s">
        <v>3</v>
      </c>
      <c r="F251" s="198" t="s">
        <v>391</v>
      </c>
      <c r="H251" s="199">
        <v>4.14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9" t="s">
        <v>141</v>
      </c>
      <c r="AU251" s="189" t="s">
        <v>82</v>
      </c>
      <c r="AV251" s="11" t="s">
        <v>82</v>
      </c>
      <c r="AW251" s="11" t="s">
        <v>38</v>
      </c>
      <c r="AX251" s="11" t="s">
        <v>74</v>
      </c>
      <c r="AY251" s="189" t="s">
        <v>129</v>
      </c>
    </row>
    <row r="252" spans="2:51" s="11" customFormat="1" ht="22.5" customHeight="1">
      <c r="B252" s="180"/>
      <c r="D252" s="177" t="s">
        <v>141</v>
      </c>
      <c r="E252" s="189" t="s">
        <v>3</v>
      </c>
      <c r="F252" s="198" t="s">
        <v>392</v>
      </c>
      <c r="H252" s="199">
        <v>18.936</v>
      </c>
      <c r="I252" s="185"/>
      <c r="L252" s="180"/>
      <c r="M252" s="186"/>
      <c r="N252" s="187"/>
      <c r="O252" s="187"/>
      <c r="P252" s="187"/>
      <c r="Q252" s="187"/>
      <c r="R252" s="187"/>
      <c r="S252" s="187"/>
      <c r="T252" s="188"/>
      <c r="AT252" s="189" t="s">
        <v>141</v>
      </c>
      <c r="AU252" s="189" t="s">
        <v>82</v>
      </c>
      <c r="AV252" s="11" t="s">
        <v>82</v>
      </c>
      <c r="AW252" s="11" t="s">
        <v>38</v>
      </c>
      <c r="AX252" s="11" t="s">
        <v>74</v>
      </c>
      <c r="AY252" s="189" t="s">
        <v>129</v>
      </c>
    </row>
    <row r="253" spans="2:51" s="11" customFormat="1" ht="22.5" customHeight="1">
      <c r="B253" s="180"/>
      <c r="D253" s="177" t="s">
        <v>141</v>
      </c>
      <c r="E253" s="189" t="s">
        <v>3</v>
      </c>
      <c r="F253" s="198" t="s">
        <v>393</v>
      </c>
      <c r="H253" s="199">
        <v>11.484</v>
      </c>
      <c r="I253" s="185"/>
      <c r="L253" s="180"/>
      <c r="M253" s="186"/>
      <c r="N253" s="187"/>
      <c r="O253" s="187"/>
      <c r="P253" s="187"/>
      <c r="Q253" s="187"/>
      <c r="R253" s="187"/>
      <c r="S253" s="187"/>
      <c r="T253" s="188"/>
      <c r="AT253" s="189" t="s">
        <v>141</v>
      </c>
      <c r="AU253" s="189" t="s">
        <v>82</v>
      </c>
      <c r="AV253" s="11" t="s">
        <v>82</v>
      </c>
      <c r="AW253" s="11" t="s">
        <v>38</v>
      </c>
      <c r="AX253" s="11" t="s">
        <v>74</v>
      </c>
      <c r="AY253" s="189" t="s">
        <v>129</v>
      </c>
    </row>
    <row r="254" spans="2:51" s="11" customFormat="1" ht="22.5" customHeight="1">
      <c r="B254" s="180"/>
      <c r="D254" s="177" t="s">
        <v>141</v>
      </c>
      <c r="E254" s="189" t="s">
        <v>3</v>
      </c>
      <c r="F254" s="198" t="s">
        <v>394</v>
      </c>
      <c r="H254" s="199">
        <v>13.741</v>
      </c>
      <c r="I254" s="185"/>
      <c r="L254" s="180"/>
      <c r="M254" s="186"/>
      <c r="N254" s="187"/>
      <c r="O254" s="187"/>
      <c r="P254" s="187"/>
      <c r="Q254" s="187"/>
      <c r="R254" s="187"/>
      <c r="S254" s="187"/>
      <c r="T254" s="188"/>
      <c r="AT254" s="189" t="s">
        <v>141</v>
      </c>
      <c r="AU254" s="189" t="s">
        <v>82</v>
      </c>
      <c r="AV254" s="11" t="s">
        <v>82</v>
      </c>
      <c r="AW254" s="11" t="s">
        <v>38</v>
      </c>
      <c r="AX254" s="11" t="s">
        <v>74</v>
      </c>
      <c r="AY254" s="189" t="s">
        <v>129</v>
      </c>
    </row>
    <row r="255" spans="2:51" s="11" customFormat="1" ht="22.5" customHeight="1">
      <c r="B255" s="180"/>
      <c r="D255" s="177" t="s">
        <v>141</v>
      </c>
      <c r="E255" s="189" t="s">
        <v>3</v>
      </c>
      <c r="F255" s="198" t="s">
        <v>395</v>
      </c>
      <c r="H255" s="199">
        <v>7.667</v>
      </c>
      <c r="I255" s="185"/>
      <c r="L255" s="180"/>
      <c r="M255" s="186"/>
      <c r="N255" s="187"/>
      <c r="O255" s="187"/>
      <c r="P255" s="187"/>
      <c r="Q255" s="187"/>
      <c r="R255" s="187"/>
      <c r="S255" s="187"/>
      <c r="T255" s="188"/>
      <c r="AT255" s="189" t="s">
        <v>141</v>
      </c>
      <c r="AU255" s="189" t="s">
        <v>82</v>
      </c>
      <c r="AV255" s="11" t="s">
        <v>82</v>
      </c>
      <c r="AW255" s="11" t="s">
        <v>38</v>
      </c>
      <c r="AX255" s="11" t="s">
        <v>74</v>
      </c>
      <c r="AY255" s="189" t="s">
        <v>129</v>
      </c>
    </row>
    <row r="256" spans="2:51" s="11" customFormat="1" ht="22.5" customHeight="1">
      <c r="B256" s="180"/>
      <c r="D256" s="177" t="s">
        <v>141</v>
      </c>
      <c r="E256" s="189" t="s">
        <v>3</v>
      </c>
      <c r="F256" s="198" t="s">
        <v>396</v>
      </c>
      <c r="H256" s="199">
        <v>5.973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9" t="s">
        <v>141</v>
      </c>
      <c r="AU256" s="189" t="s">
        <v>82</v>
      </c>
      <c r="AV256" s="11" t="s">
        <v>82</v>
      </c>
      <c r="AW256" s="11" t="s">
        <v>38</v>
      </c>
      <c r="AX256" s="11" t="s">
        <v>74</v>
      </c>
      <c r="AY256" s="189" t="s">
        <v>129</v>
      </c>
    </row>
    <row r="257" spans="2:51" s="11" customFormat="1" ht="22.5" customHeight="1">
      <c r="B257" s="180"/>
      <c r="D257" s="177" t="s">
        <v>141</v>
      </c>
      <c r="E257" s="189" t="s">
        <v>3</v>
      </c>
      <c r="F257" s="198" t="s">
        <v>397</v>
      </c>
      <c r="H257" s="199">
        <v>12.369</v>
      </c>
      <c r="I257" s="185"/>
      <c r="L257" s="180"/>
      <c r="M257" s="186"/>
      <c r="N257" s="187"/>
      <c r="O257" s="187"/>
      <c r="P257" s="187"/>
      <c r="Q257" s="187"/>
      <c r="R257" s="187"/>
      <c r="S257" s="187"/>
      <c r="T257" s="188"/>
      <c r="AT257" s="189" t="s">
        <v>141</v>
      </c>
      <c r="AU257" s="189" t="s">
        <v>82</v>
      </c>
      <c r="AV257" s="11" t="s">
        <v>82</v>
      </c>
      <c r="AW257" s="11" t="s">
        <v>38</v>
      </c>
      <c r="AX257" s="11" t="s">
        <v>74</v>
      </c>
      <c r="AY257" s="189" t="s">
        <v>129</v>
      </c>
    </row>
    <row r="258" spans="2:51" s="13" customFormat="1" ht="22.5" customHeight="1">
      <c r="B258" s="200"/>
      <c r="D258" s="181" t="s">
        <v>141</v>
      </c>
      <c r="E258" s="201" t="s">
        <v>92</v>
      </c>
      <c r="F258" s="202" t="s">
        <v>154</v>
      </c>
      <c r="H258" s="203">
        <v>82.53</v>
      </c>
      <c r="I258" s="204"/>
      <c r="L258" s="200"/>
      <c r="M258" s="205"/>
      <c r="N258" s="206"/>
      <c r="O258" s="206"/>
      <c r="P258" s="206"/>
      <c r="Q258" s="206"/>
      <c r="R258" s="206"/>
      <c r="S258" s="206"/>
      <c r="T258" s="207"/>
      <c r="AT258" s="208" t="s">
        <v>141</v>
      </c>
      <c r="AU258" s="208" t="s">
        <v>82</v>
      </c>
      <c r="AV258" s="13" t="s">
        <v>137</v>
      </c>
      <c r="AW258" s="13" t="s">
        <v>38</v>
      </c>
      <c r="AX258" s="13" t="s">
        <v>22</v>
      </c>
      <c r="AY258" s="208" t="s">
        <v>129</v>
      </c>
    </row>
    <row r="259" spans="2:65" s="1" customFormat="1" ht="31.5" customHeight="1">
      <c r="B259" s="164"/>
      <c r="C259" s="165" t="s">
        <v>398</v>
      </c>
      <c r="D259" s="165" t="s">
        <v>132</v>
      </c>
      <c r="E259" s="166" t="s">
        <v>385</v>
      </c>
      <c r="F259" s="167" t="s">
        <v>386</v>
      </c>
      <c r="G259" s="168" t="s">
        <v>135</v>
      </c>
      <c r="H259" s="169">
        <v>82.5</v>
      </c>
      <c r="I259" s="170"/>
      <c r="J259" s="171">
        <f>ROUND(I259*H259,2)</f>
        <v>0</v>
      </c>
      <c r="K259" s="167" t="s">
        <v>136</v>
      </c>
      <c r="L259" s="35"/>
      <c r="M259" s="172" t="s">
        <v>3</v>
      </c>
      <c r="N259" s="173" t="s">
        <v>45</v>
      </c>
      <c r="O259" s="36"/>
      <c r="P259" s="174">
        <f>O259*H259</f>
        <v>0</v>
      </c>
      <c r="Q259" s="174">
        <v>0</v>
      </c>
      <c r="R259" s="174">
        <f>Q259*H259</f>
        <v>0</v>
      </c>
      <c r="S259" s="174">
        <v>0.059</v>
      </c>
      <c r="T259" s="175">
        <f>S259*H259</f>
        <v>4.8675</v>
      </c>
      <c r="AR259" s="18" t="s">
        <v>137</v>
      </c>
      <c r="AT259" s="18" t="s">
        <v>132</v>
      </c>
      <c r="AU259" s="18" t="s">
        <v>82</v>
      </c>
      <c r="AY259" s="18" t="s">
        <v>129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8" t="s">
        <v>22</v>
      </c>
      <c r="BK259" s="176">
        <f>ROUND(I259*H259,2)</f>
        <v>0</v>
      </c>
      <c r="BL259" s="18" t="s">
        <v>137</v>
      </c>
      <c r="BM259" s="18" t="s">
        <v>399</v>
      </c>
    </row>
    <row r="260" spans="2:47" s="1" customFormat="1" ht="30" customHeight="1">
      <c r="B260" s="35"/>
      <c r="D260" s="177" t="s">
        <v>139</v>
      </c>
      <c r="F260" s="178" t="s">
        <v>388</v>
      </c>
      <c r="I260" s="179"/>
      <c r="L260" s="35"/>
      <c r="M260" s="64"/>
      <c r="N260" s="36"/>
      <c r="O260" s="36"/>
      <c r="P260" s="36"/>
      <c r="Q260" s="36"/>
      <c r="R260" s="36"/>
      <c r="S260" s="36"/>
      <c r="T260" s="65"/>
      <c r="AT260" s="18" t="s">
        <v>139</v>
      </c>
      <c r="AU260" s="18" t="s">
        <v>82</v>
      </c>
    </row>
    <row r="261" spans="2:51" s="12" customFormat="1" ht="22.5" customHeight="1">
      <c r="B261" s="190"/>
      <c r="D261" s="177" t="s">
        <v>141</v>
      </c>
      <c r="E261" s="191" t="s">
        <v>3</v>
      </c>
      <c r="F261" s="192" t="s">
        <v>147</v>
      </c>
      <c r="H261" s="193" t="s">
        <v>3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3" t="s">
        <v>141</v>
      </c>
      <c r="AU261" s="193" t="s">
        <v>82</v>
      </c>
      <c r="AV261" s="12" t="s">
        <v>22</v>
      </c>
      <c r="AW261" s="12" t="s">
        <v>38</v>
      </c>
      <c r="AX261" s="12" t="s">
        <v>74</v>
      </c>
      <c r="AY261" s="193" t="s">
        <v>129</v>
      </c>
    </row>
    <row r="262" spans="2:51" s="11" customFormat="1" ht="22.5" customHeight="1">
      <c r="B262" s="180"/>
      <c r="D262" s="177" t="s">
        <v>141</v>
      </c>
      <c r="E262" s="189" t="s">
        <v>3</v>
      </c>
      <c r="F262" s="198" t="s">
        <v>400</v>
      </c>
      <c r="H262" s="199">
        <v>12.12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9" t="s">
        <v>141</v>
      </c>
      <c r="AU262" s="189" t="s">
        <v>82</v>
      </c>
      <c r="AV262" s="11" t="s">
        <v>82</v>
      </c>
      <c r="AW262" s="11" t="s">
        <v>38</v>
      </c>
      <c r="AX262" s="11" t="s">
        <v>74</v>
      </c>
      <c r="AY262" s="189" t="s">
        <v>129</v>
      </c>
    </row>
    <row r="263" spans="2:51" s="11" customFormat="1" ht="22.5" customHeight="1">
      <c r="B263" s="180"/>
      <c r="D263" s="177" t="s">
        <v>141</v>
      </c>
      <c r="E263" s="189" t="s">
        <v>3</v>
      </c>
      <c r="F263" s="198" t="s">
        <v>173</v>
      </c>
      <c r="H263" s="199">
        <v>30</v>
      </c>
      <c r="I263" s="185"/>
      <c r="L263" s="180"/>
      <c r="M263" s="186"/>
      <c r="N263" s="187"/>
      <c r="O263" s="187"/>
      <c r="P263" s="187"/>
      <c r="Q263" s="187"/>
      <c r="R263" s="187"/>
      <c r="S263" s="187"/>
      <c r="T263" s="188"/>
      <c r="AT263" s="189" t="s">
        <v>141</v>
      </c>
      <c r="AU263" s="189" t="s">
        <v>82</v>
      </c>
      <c r="AV263" s="11" t="s">
        <v>82</v>
      </c>
      <c r="AW263" s="11" t="s">
        <v>38</v>
      </c>
      <c r="AX263" s="11" t="s">
        <v>74</v>
      </c>
      <c r="AY263" s="189" t="s">
        <v>129</v>
      </c>
    </row>
    <row r="264" spans="2:51" s="11" customFormat="1" ht="22.5" customHeight="1">
      <c r="B264" s="180"/>
      <c r="D264" s="177" t="s">
        <v>141</v>
      </c>
      <c r="E264" s="189" t="s">
        <v>3</v>
      </c>
      <c r="F264" s="198" t="s">
        <v>174</v>
      </c>
      <c r="H264" s="199">
        <v>24.96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9" t="s">
        <v>141</v>
      </c>
      <c r="AU264" s="189" t="s">
        <v>82</v>
      </c>
      <c r="AV264" s="11" t="s">
        <v>82</v>
      </c>
      <c r="AW264" s="11" t="s">
        <v>38</v>
      </c>
      <c r="AX264" s="11" t="s">
        <v>74</v>
      </c>
      <c r="AY264" s="189" t="s">
        <v>129</v>
      </c>
    </row>
    <row r="265" spans="2:51" s="11" customFormat="1" ht="22.5" customHeight="1">
      <c r="B265" s="180"/>
      <c r="D265" s="177" t="s">
        <v>141</v>
      </c>
      <c r="E265" s="189" t="s">
        <v>3</v>
      </c>
      <c r="F265" s="198" t="s">
        <v>175</v>
      </c>
      <c r="H265" s="199">
        <v>10.14</v>
      </c>
      <c r="I265" s="185"/>
      <c r="L265" s="180"/>
      <c r="M265" s="186"/>
      <c r="N265" s="187"/>
      <c r="O265" s="187"/>
      <c r="P265" s="187"/>
      <c r="Q265" s="187"/>
      <c r="R265" s="187"/>
      <c r="S265" s="187"/>
      <c r="T265" s="188"/>
      <c r="AT265" s="189" t="s">
        <v>141</v>
      </c>
      <c r="AU265" s="189" t="s">
        <v>82</v>
      </c>
      <c r="AV265" s="11" t="s">
        <v>82</v>
      </c>
      <c r="AW265" s="11" t="s">
        <v>38</v>
      </c>
      <c r="AX265" s="11" t="s">
        <v>74</v>
      </c>
      <c r="AY265" s="189" t="s">
        <v>129</v>
      </c>
    </row>
    <row r="266" spans="2:51" s="11" customFormat="1" ht="22.5" customHeight="1">
      <c r="B266" s="180"/>
      <c r="D266" s="177" t="s">
        <v>141</v>
      </c>
      <c r="E266" s="189" t="s">
        <v>3</v>
      </c>
      <c r="F266" s="198" t="s">
        <v>176</v>
      </c>
      <c r="H266" s="199">
        <v>4.8</v>
      </c>
      <c r="I266" s="185"/>
      <c r="L266" s="180"/>
      <c r="M266" s="186"/>
      <c r="N266" s="187"/>
      <c r="O266" s="187"/>
      <c r="P266" s="187"/>
      <c r="Q266" s="187"/>
      <c r="R266" s="187"/>
      <c r="S266" s="187"/>
      <c r="T266" s="188"/>
      <c r="AT266" s="189" t="s">
        <v>141</v>
      </c>
      <c r="AU266" s="189" t="s">
        <v>82</v>
      </c>
      <c r="AV266" s="11" t="s">
        <v>82</v>
      </c>
      <c r="AW266" s="11" t="s">
        <v>38</v>
      </c>
      <c r="AX266" s="11" t="s">
        <v>74</v>
      </c>
      <c r="AY266" s="189" t="s">
        <v>129</v>
      </c>
    </row>
    <row r="267" spans="2:51" s="11" customFormat="1" ht="22.5" customHeight="1">
      <c r="B267" s="180"/>
      <c r="D267" s="177" t="s">
        <v>141</v>
      </c>
      <c r="E267" s="189" t="s">
        <v>3</v>
      </c>
      <c r="F267" s="198" t="s">
        <v>177</v>
      </c>
      <c r="H267" s="199">
        <v>0.48</v>
      </c>
      <c r="I267" s="185"/>
      <c r="L267" s="180"/>
      <c r="M267" s="186"/>
      <c r="N267" s="187"/>
      <c r="O267" s="187"/>
      <c r="P267" s="187"/>
      <c r="Q267" s="187"/>
      <c r="R267" s="187"/>
      <c r="S267" s="187"/>
      <c r="T267" s="188"/>
      <c r="AT267" s="189" t="s">
        <v>141</v>
      </c>
      <c r="AU267" s="189" t="s">
        <v>82</v>
      </c>
      <c r="AV267" s="11" t="s">
        <v>82</v>
      </c>
      <c r="AW267" s="11" t="s">
        <v>38</v>
      </c>
      <c r="AX267" s="11" t="s">
        <v>74</v>
      </c>
      <c r="AY267" s="189" t="s">
        <v>129</v>
      </c>
    </row>
    <row r="268" spans="2:51" s="13" customFormat="1" ht="22.5" customHeight="1">
      <c r="B268" s="200"/>
      <c r="D268" s="177" t="s">
        <v>141</v>
      </c>
      <c r="E268" s="217" t="s">
        <v>96</v>
      </c>
      <c r="F268" s="218" t="s">
        <v>154</v>
      </c>
      <c r="H268" s="219">
        <v>82.5</v>
      </c>
      <c r="I268" s="204"/>
      <c r="L268" s="200"/>
      <c r="M268" s="205"/>
      <c r="N268" s="206"/>
      <c r="O268" s="206"/>
      <c r="P268" s="206"/>
      <c r="Q268" s="206"/>
      <c r="R268" s="206"/>
      <c r="S268" s="206"/>
      <c r="T268" s="207"/>
      <c r="AT268" s="208" t="s">
        <v>141</v>
      </c>
      <c r="AU268" s="208" t="s">
        <v>82</v>
      </c>
      <c r="AV268" s="13" t="s">
        <v>137</v>
      </c>
      <c r="AW268" s="13" t="s">
        <v>38</v>
      </c>
      <c r="AX268" s="13" t="s">
        <v>22</v>
      </c>
      <c r="AY268" s="208" t="s">
        <v>129</v>
      </c>
    </row>
    <row r="269" spans="2:63" s="10" customFormat="1" ht="29.25" customHeight="1">
      <c r="B269" s="150"/>
      <c r="D269" s="161" t="s">
        <v>73</v>
      </c>
      <c r="E269" s="162" t="s">
        <v>401</v>
      </c>
      <c r="F269" s="162" t="s">
        <v>402</v>
      </c>
      <c r="I269" s="153"/>
      <c r="J269" s="163">
        <f>BK269</f>
        <v>0</v>
      </c>
      <c r="L269" s="150"/>
      <c r="M269" s="155"/>
      <c r="N269" s="156"/>
      <c r="O269" s="156"/>
      <c r="P269" s="157">
        <f>SUM(P270:P278)</f>
        <v>0</v>
      </c>
      <c r="Q269" s="156"/>
      <c r="R269" s="157">
        <f>SUM(R270:R278)</f>
        <v>0</v>
      </c>
      <c r="S269" s="156"/>
      <c r="T269" s="158">
        <f>SUM(T270:T278)</f>
        <v>0</v>
      </c>
      <c r="AR269" s="151" t="s">
        <v>22</v>
      </c>
      <c r="AT269" s="159" t="s">
        <v>73</v>
      </c>
      <c r="AU269" s="159" t="s">
        <v>22</v>
      </c>
      <c r="AY269" s="151" t="s">
        <v>129</v>
      </c>
      <c r="BK269" s="160">
        <f>SUM(BK270:BK278)</f>
        <v>0</v>
      </c>
    </row>
    <row r="270" spans="2:65" s="1" customFormat="1" ht="31.5" customHeight="1">
      <c r="B270" s="164"/>
      <c r="C270" s="165" t="s">
        <v>403</v>
      </c>
      <c r="D270" s="165" t="s">
        <v>132</v>
      </c>
      <c r="E270" s="166" t="s">
        <v>404</v>
      </c>
      <c r="F270" s="167" t="s">
        <v>405</v>
      </c>
      <c r="G270" s="168" t="s">
        <v>406</v>
      </c>
      <c r="H270" s="169">
        <v>17.559</v>
      </c>
      <c r="I270" s="170"/>
      <c r="J270" s="171">
        <f>ROUND(I270*H270,2)</f>
        <v>0</v>
      </c>
      <c r="K270" s="167" t="s">
        <v>136</v>
      </c>
      <c r="L270" s="35"/>
      <c r="M270" s="172" t="s">
        <v>3</v>
      </c>
      <c r="N270" s="173" t="s">
        <v>45</v>
      </c>
      <c r="O270" s="36"/>
      <c r="P270" s="174">
        <f>O270*H270</f>
        <v>0</v>
      </c>
      <c r="Q270" s="174">
        <v>0</v>
      </c>
      <c r="R270" s="174">
        <f>Q270*H270</f>
        <v>0</v>
      </c>
      <c r="S270" s="174">
        <v>0</v>
      </c>
      <c r="T270" s="175">
        <f>S270*H270</f>
        <v>0</v>
      </c>
      <c r="AR270" s="18" t="s">
        <v>137</v>
      </c>
      <c r="AT270" s="18" t="s">
        <v>132</v>
      </c>
      <c r="AU270" s="18" t="s">
        <v>82</v>
      </c>
      <c r="AY270" s="18" t="s">
        <v>129</v>
      </c>
      <c r="BE270" s="176">
        <f>IF(N270="základní",J270,0)</f>
        <v>0</v>
      </c>
      <c r="BF270" s="176">
        <f>IF(N270="snížená",J270,0)</f>
        <v>0</v>
      </c>
      <c r="BG270" s="176">
        <f>IF(N270="zákl. přenesená",J270,0)</f>
        <v>0</v>
      </c>
      <c r="BH270" s="176">
        <f>IF(N270="sníž. přenesená",J270,0)</f>
        <v>0</v>
      </c>
      <c r="BI270" s="176">
        <f>IF(N270="nulová",J270,0)</f>
        <v>0</v>
      </c>
      <c r="BJ270" s="18" t="s">
        <v>22</v>
      </c>
      <c r="BK270" s="176">
        <f>ROUND(I270*H270,2)</f>
        <v>0</v>
      </c>
      <c r="BL270" s="18" t="s">
        <v>137</v>
      </c>
      <c r="BM270" s="18" t="s">
        <v>407</v>
      </c>
    </row>
    <row r="271" spans="2:47" s="1" customFormat="1" ht="30" customHeight="1">
      <c r="B271" s="35"/>
      <c r="D271" s="181" t="s">
        <v>139</v>
      </c>
      <c r="F271" s="230" t="s">
        <v>408</v>
      </c>
      <c r="I271" s="179"/>
      <c r="L271" s="35"/>
      <c r="M271" s="64"/>
      <c r="N271" s="36"/>
      <c r="O271" s="36"/>
      <c r="P271" s="36"/>
      <c r="Q271" s="36"/>
      <c r="R271" s="36"/>
      <c r="S271" s="36"/>
      <c r="T271" s="65"/>
      <c r="AT271" s="18" t="s">
        <v>139</v>
      </c>
      <c r="AU271" s="18" t="s">
        <v>82</v>
      </c>
    </row>
    <row r="272" spans="2:65" s="1" customFormat="1" ht="22.5" customHeight="1">
      <c r="B272" s="164"/>
      <c r="C272" s="165" t="s">
        <v>409</v>
      </c>
      <c r="D272" s="165" t="s">
        <v>132</v>
      </c>
      <c r="E272" s="166" t="s">
        <v>410</v>
      </c>
      <c r="F272" s="167" t="s">
        <v>411</v>
      </c>
      <c r="G272" s="168" t="s">
        <v>406</v>
      </c>
      <c r="H272" s="169">
        <v>17.559</v>
      </c>
      <c r="I272" s="170"/>
      <c r="J272" s="171">
        <f>ROUND(I272*H272,2)</f>
        <v>0</v>
      </c>
      <c r="K272" s="167" t="s">
        <v>136</v>
      </c>
      <c r="L272" s="35"/>
      <c r="M272" s="172" t="s">
        <v>3</v>
      </c>
      <c r="N272" s="173" t="s">
        <v>45</v>
      </c>
      <c r="O272" s="36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AR272" s="18" t="s">
        <v>137</v>
      </c>
      <c r="AT272" s="18" t="s">
        <v>132</v>
      </c>
      <c r="AU272" s="18" t="s">
        <v>82</v>
      </c>
      <c r="AY272" s="18" t="s">
        <v>129</v>
      </c>
      <c r="BE272" s="176">
        <f>IF(N272="základní",J272,0)</f>
        <v>0</v>
      </c>
      <c r="BF272" s="176">
        <f>IF(N272="snížená",J272,0)</f>
        <v>0</v>
      </c>
      <c r="BG272" s="176">
        <f>IF(N272="zákl. přenesená",J272,0)</f>
        <v>0</v>
      </c>
      <c r="BH272" s="176">
        <f>IF(N272="sníž. přenesená",J272,0)</f>
        <v>0</v>
      </c>
      <c r="BI272" s="176">
        <f>IF(N272="nulová",J272,0)</f>
        <v>0</v>
      </c>
      <c r="BJ272" s="18" t="s">
        <v>22</v>
      </c>
      <c r="BK272" s="176">
        <f>ROUND(I272*H272,2)</f>
        <v>0</v>
      </c>
      <c r="BL272" s="18" t="s">
        <v>137</v>
      </c>
      <c r="BM272" s="18" t="s">
        <v>412</v>
      </c>
    </row>
    <row r="273" spans="2:47" s="1" customFormat="1" ht="22.5" customHeight="1">
      <c r="B273" s="35"/>
      <c r="D273" s="181" t="s">
        <v>139</v>
      </c>
      <c r="F273" s="230" t="s">
        <v>413</v>
      </c>
      <c r="I273" s="179"/>
      <c r="L273" s="35"/>
      <c r="M273" s="64"/>
      <c r="N273" s="36"/>
      <c r="O273" s="36"/>
      <c r="P273" s="36"/>
      <c r="Q273" s="36"/>
      <c r="R273" s="36"/>
      <c r="S273" s="36"/>
      <c r="T273" s="65"/>
      <c r="AT273" s="18" t="s">
        <v>139</v>
      </c>
      <c r="AU273" s="18" t="s">
        <v>82</v>
      </c>
    </row>
    <row r="274" spans="2:65" s="1" customFormat="1" ht="22.5" customHeight="1">
      <c r="B274" s="164"/>
      <c r="C274" s="165" t="s">
        <v>414</v>
      </c>
      <c r="D274" s="165" t="s">
        <v>132</v>
      </c>
      <c r="E274" s="166" t="s">
        <v>415</v>
      </c>
      <c r="F274" s="167" t="s">
        <v>416</v>
      </c>
      <c r="G274" s="168" t="s">
        <v>406</v>
      </c>
      <c r="H274" s="169">
        <v>70.236</v>
      </c>
      <c r="I274" s="170"/>
      <c r="J274" s="171">
        <f>ROUND(I274*H274,2)</f>
        <v>0</v>
      </c>
      <c r="K274" s="167" t="s">
        <v>136</v>
      </c>
      <c r="L274" s="35"/>
      <c r="M274" s="172" t="s">
        <v>3</v>
      </c>
      <c r="N274" s="173" t="s">
        <v>45</v>
      </c>
      <c r="O274" s="36"/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AR274" s="18" t="s">
        <v>137</v>
      </c>
      <c r="AT274" s="18" t="s">
        <v>132</v>
      </c>
      <c r="AU274" s="18" t="s">
        <v>82</v>
      </c>
      <c r="AY274" s="18" t="s">
        <v>129</v>
      </c>
      <c r="BE274" s="176">
        <f>IF(N274="základní",J274,0)</f>
        <v>0</v>
      </c>
      <c r="BF274" s="176">
        <f>IF(N274="snížená",J274,0)</f>
        <v>0</v>
      </c>
      <c r="BG274" s="176">
        <f>IF(N274="zákl. přenesená",J274,0)</f>
        <v>0</v>
      </c>
      <c r="BH274" s="176">
        <f>IF(N274="sníž. přenesená",J274,0)</f>
        <v>0</v>
      </c>
      <c r="BI274" s="176">
        <f>IF(N274="nulová",J274,0)</f>
        <v>0</v>
      </c>
      <c r="BJ274" s="18" t="s">
        <v>22</v>
      </c>
      <c r="BK274" s="176">
        <f>ROUND(I274*H274,2)</f>
        <v>0</v>
      </c>
      <c r="BL274" s="18" t="s">
        <v>137</v>
      </c>
      <c r="BM274" s="18" t="s">
        <v>417</v>
      </c>
    </row>
    <row r="275" spans="2:47" s="1" customFormat="1" ht="30" customHeight="1">
      <c r="B275" s="35"/>
      <c r="D275" s="177" t="s">
        <v>139</v>
      </c>
      <c r="F275" s="178" t="s">
        <v>418</v>
      </c>
      <c r="I275" s="179"/>
      <c r="L275" s="35"/>
      <c r="M275" s="64"/>
      <c r="N275" s="36"/>
      <c r="O275" s="36"/>
      <c r="P275" s="36"/>
      <c r="Q275" s="36"/>
      <c r="R275" s="36"/>
      <c r="S275" s="36"/>
      <c r="T275" s="65"/>
      <c r="AT275" s="18" t="s">
        <v>139</v>
      </c>
      <c r="AU275" s="18" t="s">
        <v>82</v>
      </c>
    </row>
    <row r="276" spans="2:51" s="11" customFormat="1" ht="22.5" customHeight="1">
      <c r="B276" s="180"/>
      <c r="D276" s="181" t="s">
        <v>141</v>
      </c>
      <c r="F276" s="183" t="s">
        <v>419</v>
      </c>
      <c r="H276" s="184">
        <v>70.236</v>
      </c>
      <c r="I276" s="185"/>
      <c r="L276" s="180"/>
      <c r="M276" s="186"/>
      <c r="N276" s="187"/>
      <c r="O276" s="187"/>
      <c r="P276" s="187"/>
      <c r="Q276" s="187"/>
      <c r="R276" s="187"/>
      <c r="S276" s="187"/>
      <c r="T276" s="188"/>
      <c r="AT276" s="189" t="s">
        <v>141</v>
      </c>
      <c r="AU276" s="189" t="s">
        <v>82</v>
      </c>
      <c r="AV276" s="11" t="s">
        <v>82</v>
      </c>
      <c r="AW276" s="11" t="s">
        <v>4</v>
      </c>
      <c r="AX276" s="11" t="s">
        <v>22</v>
      </c>
      <c r="AY276" s="189" t="s">
        <v>129</v>
      </c>
    </row>
    <row r="277" spans="2:65" s="1" customFormat="1" ht="22.5" customHeight="1">
      <c r="B277" s="164"/>
      <c r="C277" s="165" t="s">
        <v>420</v>
      </c>
      <c r="D277" s="165" t="s">
        <v>132</v>
      </c>
      <c r="E277" s="166" t="s">
        <v>421</v>
      </c>
      <c r="F277" s="167" t="s">
        <v>422</v>
      </c>
      <c r="G277" s="168" t="s">
        <v>406</v>
      </c>
      <c r="H277" s="169">
        <v>17.559</v>
      </c>
      <c r="I277" s="170"/>
      <c r="J277" s="171">
        <f>ROUND(I277*H277,2)</f>
        <v>0</v>
      </c>
      <c r="K277" s="167" t="s">
        <v>136</v>
      </c>
      <c r="L277" s="35"/>
      <c r="M277" s="172" t="s">
        <v>3</v>
      </c>
      <c r="N277" s="173" t="s">
        <v>45</v>
      </c>
      <c r="O277" s="36"/>
      <c r="P277" s="174">
        <f>O277*H277</f>
        <v>0</v>
      </c>
      <c r="Q277" s="174">
        <v>0</v>
      </c>
      <c r="R277" s="174">
        <f>Q277*H277</f>
        <v>0</v>
      </c>
      <c r="S277" s="174">
        <v>0</v>
      </c>
      <c r="T277" s="175">
        <f>S277*H277</f>
        <v>0</v>
      </c>
      <c r="AR277" s="18" t="s">
        <v>137</v>
      </c>
      <c r="AT277" s="18" t="s">
        <v>132</v>
      </c>
      <c r="AU277" s="18" t="s">
        <v>82</v>
      </c>
      <c r="AY277" s="18" t="s">
        <v>129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8" t="s">
        <v>22</v>
      </c>
      <c r="BK277" s="176">
        <f>ROUND(I277*H277,2)</f>
        <v>0</v>
      </c>
      <c r="BL277" s="18" t="s">
        <v>137</v>
      </c>
      <c r="BM277" s="18" t="s">
        <v>423</v>
      </c>
    </row>
    <row r="278" spans="2:47" s="1" customFormat="1" ht="22.5" customHeight="1">
      <c r="B278" s="35"/>
      <c r="D278" s="177" t="s">
        <v>139</v>
      </c>
      <c r="F278" s="178" t="s">
        <v>424</v>
      </c>
      <c r="I278" s="179"/>
      <c r="L278" s="35"/>
      <c r="M278" s="64"/>
      <c r="N278" s="36"/>
      <c r="O278" s="36"/>
      <c r="P278" s="36"/>
      <c r="Q278" s="36"/>
      <c r="R278" s="36"/>
      <c r="S278" s="36"/>
      <c r="T278" s="65"/>
      <c r="AT278" s="18" t="s">
        <v>139</v>
      </c>
      <c r="AU278" s="18" t="s">
        <v>82</v>
      </c>
    </row>
    <row r="279" spans="2:63" s="10" customFormat="1" ht="29.25" customHeight="1">
      <c r="B279" s="150"/>
      <c r="D279" s="161" t="s">
        <v>73</v>
      </c>
      <c r="E279" s="162" t="s">
        <v>425</v>
      </c>
      <c r="F279" s="162" t="s">
        <v>426</v>
      </c>
      <c r="I279" s="153"/>
      <c r="J279" s="163">
        <f>BK279</f>
        <v>0</v>
      </c>
      <c r="L279" s="150"/>
      <c r="M279" s="155"/>
      <c r="N279" s="156"/>
      <c r="O279" s="156"/>
      <c r="P279" s="157">
        <f>SUM(P280:P281)</f>
        <v>0</v>
      </c>
      <c r="Q279" s="156"/>
      <c r="R279" s="157">
        <f>SUM(R280:R281)</f>
        <v>0</v>
      </c>
      <c r="S279" s="156"/>
      <c r="T279" s="158">
        <f>SUM(T280:T281)</f>
        <v>0</v>
      </c>
      <c r="AR279" s="151" t="s">
        <v>22</v>
      </c>
      <c r="AT279" s="159" t="s">
        <v>73</v>
      </c>
      <c r="AU279" s="159" t="s">
        <v>22</v>
      </c>
      <c r="AY279" s="151" t="s">
        <v>129</v>
      </c>
      <c r="BK279" s="160">
        <f>SUM(BK280:BK281)</f>
        <v>0</v>
      </c>
    </row>
    <row r="280" spans="2:65" s="1" customFormat="1" ht="22.5" customHeight="1">
      <c r="B280" s="164"/>
      <c r="C280" s="165" t="s">
        <v>427</v>
      </c>
      <c r="D280" s="165" t="s">
        <v>132</v>
      </c>
      <c r="E280" s="166" t="s">
        <v>428</v>
      </c>
      <c r="F280" s="167" t="s">
        <v>429</v>
      </c>
      <c r="G280" s="168" t="s">
        <v>406</v>
      </c>
      <c r="H280" s="169">
        <v>15.55</v>
      </c>
      <c r="I280" s="170"/>
      <c r="J280" s="171">
        <f>ROUND(I280*H280,2)</f>
        <v>0</v>
      </c>
      <c r="K280" s="167" t="s">
        <v>136</v>
      </c>
      <c r="L280" s="35"/>
      <c r="M280" s="172" t="s">
        <v>3</v>
      </c>
      <c r="N280" s="173" t="s">
        <v>45</v>
      </c>
      <c r="O280" s="36"/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AR280" s="18" t="s">
        <v>137</v>
      </c>
      <c r="AT280" s="18" t="s">
        <v>132</v>
      </c>
      <c r="AU280" s="18" t="s">
        <v>82</v>
      </c>
      <c r="AY280" s="18" t="s">
        <v>129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8" t="s">
        <v>22</v>
      </c>
      <c r="BK280" s="176">
        <f>ROUND(I280*H280,2)</f>
        <v>0</v>
      </c>
      <c r="BL280" s="18" t="s">
        <v>137</v>
      </c>
      <c r="BM280" s="18" t="s">
        <v>430</v>
      </c>
    </row>
    <row r="281" spans="2:47" s="1" customFormat="1" ht="42" customHeight="1">
      <c r="B281" s="35"/>
      <c r="D281" s="177" t="s">
        <v>139</v>
      </c>
      <c r="F281" s="178" t="s">
        <v>431</v>
      </c>
      <c r="I281" s="179"/>
      <c r="L281" s="35"/>
      <c r="M281" s="64"/>
      <c r="N281" s="36"/>
      <c r="O281" s="36"/>
      <c r="P281" s="36"/>
      <c r="Q281" s="36"/>
      <c r="R281" s="36"/>
      <c r="S281" s="36"/>
      <c r="T281" s="65"/>
      <c r="AT281" s="18" t="s">
        <v>139</v>
      </c>
      <c r="AU281" s="18" t="s">
        <v>82</v>
      </c>
    </row>
    <row r="282" spans="2:63" s="10" customFormat="1" ht="36.75" customHeight="1">
      <c r="B282" s="150"/>
      <c r="D282" s="151" t="s">
        <v>73</v>
      </c>
      <c r="E282" s="152" t="s">
        <v>432</v>
      </c>
      <c r="F282" s="152" t="s">
        <v>433</v>
      </c>
      <c r="I282" s="153"/>
      <c r="J282" s="154">
        <f>BK282</f>
        <v>0</v>
      </c>
      <c r="L282" s="150"/>
      <c r="M282" s="155"/>
      <c r="N282" s="156"/>
      <c r="O282" s="156"/>
      <c r="P282" s="157">
        <f>P283+P294</f>
        <v>0</v>
      </c>
      <c r="Q282" s="156"/>
      <c r="R282" s="157">
        <f>R283+R294</f>
        <v>1.75914749</v>
      </c>
      <c r="S282" s="156"/>
      <c r="T282" s="158">
        <f>T283+T294</f>
        <v>0.28762</v>
      </c>
      <c r="AR282" s="151" t="s">
        <v>82</v>
      </c>
      <c r="AT282" s="159" t="s">
        <v>73</v>
      </c>
      <c r="AU282" s="159" t="s">
        <v>74</v>
      </c>
      <c r="AY282" s="151" t="s">
        <v>129</v>
      </c>
      <c r="BK282" s="160">
        <f>BK283+BK294</f>
        <v>0</v>
      </c>
    </row>
    <row r="283" spans="2:63" s="10" customFormat="1" ht="19.5" customHeight="1">
      <c r="B283" s="150"/>
      <c r="D283" s="161" t="s">
        <v>73</v>
      </c>
      <c r="E283" s="162" t="s">
        <v>434</v>
      </c>
      <c r="F283" s="162" t="s">
        <v>435</v>
      </c>
      <c r="I283" s="153"/>
      <c r="J283" s="163">
        <f>BK283</f>
        <v>0</v>
      </c>
      <c r="L283" s="150"/>
      <c r="M283" s="155"/>
      <c r="N283" s="156"/>
      <c r="O283" s="156"/>
      <c r="P283" s="157">
        <f>SUM(P284:P293)</f>
        <v>0</v>
      </c>
      <c r="Q283" s="156"/>
      <c r="R283" s="157">
        <f>SUM(R284:R293)</f>
        <v>0.176528</v>
      </c>
      <c r="S283" s="156"/>
      <c r="T283" s="158">
        <f>SUM(T284:T293)</f>
        <v>0.28762</v>
      </c>
      <c r="AR283" s="151" t="s">
        <v>82</v>
      </c>
      <c r="AT283" s="159" t="s">
        <v>73</v>
      </c>
      <c r="AU283" s="159" t="s">
        <v>22</v>
      </c>
      <c r="AY283" s="151" t="s">
        <v>129</v>
      </c>
      <c r="BK283" s="160">
        <f>SUM(BK284:BK293)</f>
        <v>0</v>
      </c>
    </row>
    <row r="284" spans="2:65" s="1" customFormat="1" ht="22.5" customHeight="1">
      <c r="B284" s="164"/>
      <c r="C284" s="165" t="s">
        <v>436</v>
      </c>
      <c r="D284" s="165" t="s">
        <v>132</v>
      </c>
      <c r="E284" s="166" t="s">
        <v>437</v>
      </c>
      <c r="F284" s="167" t="s">
        <v>438</v>
      </c>
      <c r="G284" s="168" t="s">
        <v>144</v>
      </c>
      <c r="H284" s="169">
        <v>73</v>
      </c>
      <c r="I284" s="170"/>
      <c r="J284" s="171">
        <f>ROUND(I284*H284,2)</f>
        <v>0</v>
      </c>
      <c r="K284" s="167" t="s">
        <v>136</v>
      </c>
      <c r="L284" s="35"/>
      <c r="M284" s="172" t="s">
        <v>3</v>
      </c>
      <c r="N284" s="173" t="s">
        <v>45</v>
      </c>
      <c r="O284" s="36"/>
      <c r="P284" s="174">
        <f>O284*H284</f>
        <v>0</v>
      </c>
      <c r="Q284" s="174">
        <v>0</v>
      </c>
      <c r="R284" s="174">
        <f>Q284*H284</f>
        <v>0</v>
      </c>
      <c r="S284" s="174">
        <v>0.00394</v>
      </c>
      <c r="T284" s="175">
        <f>S284*H284</f>
        <v>0.28762</v>
      </c>
      <c r="AR284" s="18" t="s">
        <v>252</v>
      </c>
      <c r="AT284" s="18" t="s">
        <v>132</v>
      </c>
      <c r="AU284" s="18" t="s">
        <v>82</v>
      </c>
      <c r="AY284" s="18" t="s">
        <v>129</v>
      </c>
      <c r="BE284" s="176">
        <f>IF(N284="základní",J284,0)</f>
        <v>0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8" t="s">
        <v>22</v>
      </c>
      <c r="BK284" s="176">
        <f>ROUND(I284*H284,2)</f>
        <v>0</v>
      </c>
      <c r="BL284" s="18" t="s">
        <v>252</v>
      </c>
      <c r="BM284" s="18" t="s">
        <v>439</v>
      </c>
    </row>
    <row r="285" spans="2:47" s="1" customFormat="1" ht="22.5" customHeight="1">
      <c r="B285" s="35"/>
      <c r="D285" s="177" t="s">
        <v>139</v>
      </c>
      <c r="F285" s="178" t="s">
        <v>440</v>
      </c>
      <c r="I285" s="179"/>
      <c r="L285" s="35"/>
      <c r="M285" s="64"/>
      <c r="N285" s="36"/>
      <c r="O285" s="36"/>
      <c r="P285" s="36"/>
      <c r="Q285" s="36"/>
      <c r="R285" s="36"/>
      <c r="S285" s="36"/>
      <c r="T285" s="65"/>
      <c r="AT285" s="18" t="s">
        <v>139</v>
      </c>
      <c r="AU285" s="18" t="s">
        <v>82</v>
      </c>
    </row>
    <row r="286" spans="2:51" s="11" customFormat="1" ht="22.5" customHeight="1">
      <c r="B286" s="180"/>
      <c r="D286" s="181" t="s">
        <v>141</v>
      </c>
      <c r="E286" s="182" t="s">
        <v>3</v>
      </c>
      <c r="F286" s="183" t="s">
        <v>441</v>
      </c>
      <c r="H286" s="184">
        <v>73</v>
      </c>
      <c r="I286" s="185"/>
      <c r="L286" s="180"/>
      <c r="M286" s="186"/>
      <c r="N286" s="187"/>
      <c r="O286" s="187"/>
      <c r="P286" s="187"/>
      <c r="Q286" s="187"/>
      <c r="R286" s="187"/>
      <c r="S286" s="187"/>
      <c r="T286" s="188"/>
      <c r="AT286" s="189" t="s">
        <v>141</v>
      </c>
      <c r="AU286" s="189" t="s">
        <v>82</v>
      </c>
      <c r="AV286" s="11" t="s">
        <v>82</v>
      </c>
      <c r="AW286" s="11" t="s">
        <v>38</v>
      </c>
      <c r="AX286" s="11" t="s">
        <v>22</v>
      </c>
      <c r="AY286" s="189" t="s">
        <v>129</v>
      </c>
    </row>
    <row r="287" spans="2:65" s="1" customFormat="1" ht="22.5" customHeight="1">
      <c r="B287" s="164"/>
      <c r="C287" s="165" t="s">
        <v>442</v>
      </c>
      <c r="D287" s="165" t="s">
        <v>132</v>
      </c>
      <c r="E287" s="166" t="s">
        <v>443</v>
      </c>
      <c r="F287" s="167" t="s">
        <v>444</v>
      </c>
      <c r="G287" s="168" t="s">
        <v>144</v>
      </c>
      <c r="H287" s="169">
        <v>100.3</v>
      </c>
      <c r="I287" s="170"/>
      <c r="J287" s="171">
        <f>ROUND(I287*H287,2)</f>
        <v>0</v>
      </c>
      <c r="K287" s="167" t="s">
        <v>136</v>
      </c>
      <c r="L287" s="35"/>
      <c r="M287" s="172" t="s">
        <v>3</v>
      </c>
      <c r="N287" s="173" t="s">
        <v>45</v>
      </c>
      <c r="O287" s="36"/>
      <c r="P287" s="174">
        <f>O287*H287</f>
        <v>0</v>
      </c>
      <c r="Q287" s="174">
        <v>0.00176</v>
      </c>
      <c r="R287" s="174">
        <f>Q287*H287</f>
        <v>0.176528</v>
      </c>
      <c r="S287" s="174">
        <v>0</v>
      </c>
      <c r="T287" s="175">
        <f>S287*H287</f>
        <v>0</v>
      </c>
      <c r="AR287" s="18" t="s">
        <v>252</v>
      </c>
      <c r="AT287" s="18" t="s">
        <v>132</v>
      </c>
      <c r="AU287" s="18" t="s">
        <v>82</v>
      </c>
      <c r="AY287" s="18" t="s">
        <v>129</v>
      </c>
      <c r="BE287" s="176">
        <f>IF(N287="základní",J287,0)</f>
        <v>0</v>
      </c>
      <c r="BF287" s="176">
        <f>IF(N287="snížená",J287,0)</f>
        <v>0</v>
      </c>
      <c r="BG287" s="176">
        <f>IF(N287="zákl. přenesená",J287,0)</f>
        <v>0</v>
      </c>
      <c r="BH287" s="176">
        <f>IF(N287="sníž. přenesená",J287,0)</f>
        <v>0</v>
      </c>
      <c r="BI287" s="176">
        <f>IF(N287="nulová",J287,0)</f>
        <v>0</v>
      </c>
      <c r="BJ287" s="18" t="s">
        <v>22</v>
      </c>
      <c r="BK287" s="176">
        <f>ROUND(I287*H287,2)</f>
        <v>0</v>
      </c>
      <c r="BL287" s="18" t="s">
        <v>252</v>
      </c>
      <c r="BM287" s="18" t="s">
        <v>445</v>
      </c>
    </row>
    <row r="288" spans="2:47" s="1" customFormat="1" ht="22.5" customHeight="1">
      <c r="B288" s="35"/>
      <c r="D288" s="177" t="s">
        <v>139</v>
      </c>
      <c r="F288" s="178" t="s">
        <v>446</v>
      </c>
      <c r="I288" s="179"/>
      <c r="L288" s="35"/>
      <c r="M288" s="64"/>
      <c r="N288" s="36"/>
      <c r="O288" s="36"/>
      <c r="P288" s="36"/>
      <c r="Q288" s="36"/>
      <c r="R288" s="36"/>
      <c r="S288" s="36"/>
      <c r="T288" s="65"/>
      <c r="AT288" s="18" t="s">
        <v>139</v>
      </c>
      <c r="AU288" s="18" t="s">
        <v>82</v>
      </c>
    </row>
    <row r="289" spans="2:51" s="11" customFormat="1" ht="22.5" customHeight="1">
      <c r="B289" s="180"/>
      <c r="D289" s="181" t="s">
        <v>141</v>
      </c>
      <c r="E289" s="182" t="s">
        <v>3</v>
      </c>
      <c r="F289" s="183" t="s">
        <v>447</v>
      </c>
      <c r="H289" s="184">
        <v>100.3</v>
      </c>
      <c r="I289" s="185"/>
      <c r="L289" s="180"/>
      <c r="M289" s="186"/>
      <c r="N289" s="187"/>
      <c r="O289" s="187"/>
      <c r="P289" s="187"/>
      <c r="Q289" s="187"/>
      <c r="R289" s="187"/>
      <c r="S289" s="187"/>
      <c r="T289" s="188"/>
      <c r="AT289" s="189" t="s">
        <v>141</v>
      </c>
      <c r="AU289" s="189" t="s">
        <v>82</v>
      </c>
      <c r="AV289" s="11" t="s">
        <v>82</v>
      </c>
      <c r="AW289" s="11" t="s">
        <v>38</v>
      </c>
      <c r="AX289" s="11" t="s">
        <v>22</v>
      </c>
      <c r="AY289" s="189" t="s">
        <v>129</v>
      </c>
    </row>
    <row r="290" spans="2:65" s="1" customFormat="1" ht="22.5" customHeight="1">
      <c r="B290" s="164"/>
      <c r="C290" s="165" t="s">
        <v>448</v>
      </c>
      <c r="D290" s="165" t="s">
        <v>132</v>
      </c>
      <c r="E290" s="166" t="s">
        <v>449</v>
      </c>
      <c r="F290" s="167" t="s">
        <v>450</v>
      </c>
      <c r="G290" s="168" t="s">
        <v>144</v>
      </c>
      <c r="H290" s="169">
        <v>73</v>
      </c>
      <c r="I290" s="170"/>
      <c r="J290" s="171">
        <f>ROUND(I290*H290,2)</f>
        <v>0</v>
      </c>
      <c r="K290" s="167" t="s">
        <v>136</v>
      </c>
      <c r="L290" s="35"/>
      <c r="M290" s="172" t="s">
        <v>3</v>
      </c>
      <c r="N290" s="173" t="s">
        <v>45</v>
      </c>
      <c r="O290" s="36"/>
      <c r="P290" s="174">
        <f>O290*H290</f>
        <v>0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AR290" s="18" t="s">
        <v>252</v>
      </c>
      <c r="AT290" s="18" t="s">
        <v>132</v>
      </c>
      <c r="AU290" s="18" t="s">
        <v>82</v>
      </c>
      <c r="AY290" s="18" t="s">
        <v>129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8" t="s">
        <v>22</v>
      </c>
      <c r="BK290" s="176">
        <f>ROUND(I290*H290,2)</f>
        <v>0</v>
      </c>
      <c r="BL290" s="18" t="s">
        <v>252</v>
      </c>
      <c r="BM290" s="18" t="s">
        <v>451</v>
      </c>
    </row>
    <row r="291" spans="2:47" s="1" customFormat="1" ht="22.5" customHeight="1">
      <c r="B291" s="35"/>
      <c r="D291" s="181" t="s">
        <v>139</v>
      </c>
      <c r="F291" s="230" t="s">
        <v>452</v>
      </c>
      <c r="I291" s="179"/>
      <c r="L291" s="35"/>
      <c r="M291" s="64"/>
      <c r="N291" s="36"/>
      <c r="O291" s="36"/>
      <c r="P291" s="36"/>
      <c r="Q291" s="36"/>
      <c r="R291" s="36"/>
      <c r="S291" s="36"/>
      <c r="T291" s="65"/>
      <c r="AT291" s="18" t="s">
        <v>139</v>
      </c>
      <c r="AU291" s="18" t="s">
        <v>82</v>
      </c>
    </row>
    <row r="292" spans="2:65" s="1" customFormat="1" ht="22.5" customHeight="1">
      <c r="B292" s="164"/>
      <c r="C292" s="165" t="s">
        <v>453</v>
      </c>
      <c r="D292" s="165" t="s">
        <v>132</v>
      </c>
      <c r="E292" s="166" t="s">
        <v>454</v>
      </c>
      <c r="F292" s="167" t="s">
        <v>455</v>
      </c>
      <c r="G292" s="168" t="s">
        <v>456</v>
      </c>
      <c r="H292" s="231"/>
      <c r="I292" s="170"/>
      <c r="J292" s="171">
        <f>ROUND(I292*H292,2)</f>
        <v>0</v>
      </c>
      <c r="K292" s="167" t="s">
        <v>136</v>
      </c>
      <c r="L292" s="35"/>
      <c r="M292" s="172" t="s">
        <v>3</v>
      </c>
      <c r="N292" s="173" t="s">
        <v>45</v>
      </c>
      <c r="O292" s="36"/>
      <c r="P292" s="174">
        <f>O292*H292</f>
        <v>0</v>
      </c>
      <c r="Q292" s="174">
        <v>0</v>
      </c>
      <c r="R292" s="174">
        <f>Q292*H292</f>
        <v>0</v>
      </c>
      <c r="S292" s="174">
        <v>0</v>
      </c>
      <c r="T292" s="175">
        <f>S292*H292</f>
        <v>0</v>
      </c>
      <c r="AR292" s="18" t="s">
        <v>252</v>
      </c>
      <c r="AT292" s="18" t="s">
        <v>132</v>
      </c>
      <c r="AU292" s="18" t="s">
        <v>82</v>
      </c>
      <c r="AY292" s="18" t="s">
        <v>129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8" t="s">
        <v>22</v>
      </c>
      <c r="BK292" s="176">
        <f>ROUND(I292*H292,2)</f>
        <v>0</v>
      </c>
      <c r="BL292" s="18" t="s">
        <v>252</v>
      </c>
      <c r="BM292" s="18" t="s">
        <v>457</v>
      </c>
    </row>
    <row r="293" spans="2:47" s="1" customFormat="1" ht="30" customHeight="1">
      <c r="B293" s="35"/>
      <c r="D293" s="177" t="s">
        <v>139</v>
      </c>
      <c r="F293" s="178" t="s">
        <v>458</v>
      </c>
      <c r="I293" s="179"/>
      <c r="L293" s="35"/>
      <c r="M293" s="64"/>
      <c r="N293" s="36"/>
      <c r="O293" s="36"/>
      <c r="P293" s="36"/>
      <c r="Q293" s="36"/>
      <c r="R293" s="36"/>
      <c r="S293" s="36"/>
      <c r="T293" s="65"/>
      <c r="AT293" s="18" t="s">
        <v>139</v>
      </c>
      <c r="AU293" s="18" t="s">
        <v>82</v>
      </c>
    </row>
    <row r="294" spans="2:63" s="10" customFormat="1" ht="29.25" customHeight="1">
      <c r="B294" s="150"/>
      <c r="D294" s="161" t="s">
        <v>73</v>
      </c>
      <c r="E294" s="162" t="s">
        <v>459</v>
      </c>
      <c r="F294" s="162" t="s">
        <v>460</v>
      </c>
      <c r="I294" s="153"/>
      <c r="J294" s="163">
        <f>BK294</f>
        <v>0</v>
      </c>
      <c r="L294" s="150"/>
      <c r="M294" s="155"/>
      <c r="N294" s="156"/>
      <c r="O294" s="156"/>
      <c r="P294" s="157">
        <f>SUM(P295:P312)</f>
        <v>0</v>
      </c>
      <c r="Q294" s="156"/>
      <c r="R294" s="157">
        <f>SUM(R295:R312)</f>
        <v>1.58261949</v>
      </c>
      <c r="S294" s="156"/>
      <c r="T294" s="158">
        <f>SUM(T295:T312)</f>
        <v>0</v>
      </c>
      <c r="AR294" s="151" t="s">
        <v>82</v>
      </c>
      <c r="AT294" s="159" t="s">
        <v>73</v>
      </c>
      <c r="AU294" s="159" t="s">
        <v>22</v>
      </c>
      <c r="AY294" s="151" t="s">
        <v>129</v>
      </c>
      <c r="BK294" s="160">
        <f>SUM(BK295:BK312)</f>
        <v>0</v>
      </c>
    </row>
    <row r="295" spans="2:65" s="1" customFormat="1" ht="22.5" customHeight="1">
      <c r="B295" s="164"/>
      <c r="C295" s="165" t="s">
        <v>461</v>
      </c>
      <c r="D295" s="165" t="s">
        <v>132</v>
      </c>
      <c r="E295" s="166" t="s">
        <v>462</v>
      </c>
      <c r="F295" s="167" t="s">
        <v>463</v>
      </c>
      <c r="G295" s="168" t="s">
        <v>135</v>
      </c>
      <c r="H295" s="169">
        <v>23.49</v>
      </c>
      <c r="I295" s="170"/>
      <c r="J295" s="171">
        <f>ROUND(I295*H295,2)</f>
        <v>0</v>
      </c>
      <c r="K295" s="167" t="s">
        <v>136</v>
      </c>
      <c r="L295" s="35"/>
      <c r="M295" s="172" t="s">
        <v>3</v>
      </c>
      <c r="N295" s="173" t="s">
        <v>45</v>
      </c>
      <c r="O295" s="36"/>
      <c r="P295" s="174">
        <f>O295*H295</f>
        <v>0</v>
      </c>
      <c r="Q295" s="174">
        <v>0.00013</v>
      </c>
      <c r="R295" s="174">
        <f>Q295*H295</f>
        <v>0.0030536999999999995</v>
      </c>
      <c r="S295" s="174">
        <v>0</v>
      </c>
      <c r="T295" s="175">
        <f>S295*H295</f>
        <v>0</v>
      </c>
      <c r="AR295" s="18" t="s">
        <v>252</v>
      </c>
      <c r="AT295" s="18" t="s">
        <v>132</v>
      </c>
      <c r="AU295" s="18" t="s">
        <v>82</v>
      </c>
      <c r="AY295" s="18" t="s">
        <v>129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8" t="s">
        <v>22</v>
      </c>
      <c r="BK295" s="176">
        <f>ROUND(I295*H295,2)</f>
        <v>0</v>
      </c>
      <c r="BL295" s="18" t="s">
        <v>252</v>
      </c>
      <c r="BM295" s="18" t="s">
        <v>464</v>
      </c>
    </row>
    <row r="296" spans="2:47" s="1" customFormat="1" ht="22.5" customHeight="1">
      <c r="B296" s="35"/>
      <c r="D296" s="177" t="s">
        <v>139</v>
      </c>
      <c r="F296" s="178" t="s">
        <v>465</v>
      </c>
      <c r="I296" s="179"/>
      <c r="L296" s="35"/>
      <c r="M296" s="64"/>
      <c r="N296" s="36"/>
      <c r="O296" s="36"/>
      <c r="P296" s="36"/>
      <c r="Q296" s="36"/>
      <c r="R296" s="36"/>
      <c r="S296" s="36"/>
      <c r="T296" s="65"/>
      <c r="AT296" s="18" t="s">
        <v>139</v>
      </c>
      <c r="AU296" s="18" t="s">
        <v>82</v>
      </c>
    </row>
    <row r="297" spans="2:51" s="12" customFormat="1" ht="22.5" customHeight="1">
      <c r="B297" s="190"/>
      <c r="D297" s="177" t="s">
        <v>141</v>
      </c>
      <c r="E297" s="191" t="s">
        <v>3</v>
      </c>
      <c r="F297" s="192" t="s">
        <v>466</v>
      </c>
      <c r="H297" s="193" t="s">
        <v>3</v>
      </c>
      <c r="I297" s="194"/>
      <c r="L297" s="190"/>
      <c r="M297" s="195"/>
      <c r="N297" s="196"/>
      <c r="O297" s="196"/>
      <c r="P297" s="196"/>
      <c r="Q297" s="196"/>
      <c r="R297" s="196"/>
      <c r="S297" s="196"/>
      <c r="T297" s="197"/>
      <c r="AT297" s="193" t="s">
        <v>141</v>
      </c>
      <c r="AU297" s="193" t="s">
        <v>82</v>
      </c>
      <c r="AV297" s="12" t="s">
        <v>22</v>
      </c>
      <c r="AW297" s="12" t="s">
        <v>38</v>
      </c>
      <c r="AX297" s="12" t="s">
        <v>74</v>
      </c>
      <c r="AY297" s="193" t="s">
        <v>129</v>
      </c>
    </row>
    <row r="298" spans="2:51" s="11" customFormat="1" ht="22.5" customHeight="1">
      <c r="B298" s="180"/>
      <c r="D298" s="177" t="s">
        <v>141</v>
      </c>
      <c r="E298" s="189" t="s">
        <v>3</v>
      </c>
      <c r="F298" s="198" t="s">
        <v>467</v>
      </c>
      <c r="H298" s="199">
        <v>1.98</v>
      </c>
      <c r="I298" s="185"/>
      <c r="L298" s="180"/>
      <c r="M298" s="186"/>
      <c r="N298" s="187"/>
      <c r="O298" s="187"/>
      <c r="P298" s="187"/>
      <c r="Q298" s="187"/>
      <c r="R298" s="187"/>
      <c r="S298" s="187"/>
      <c r="T298" s="188"/>
      <c r="AT298" s="189" t="s">
        <v>141</v>
      </c>
      <c r="AU298" s="189" t="s">
        <v>82</v>
      </c>
      <c r="AV298" s="11" t="s">
        <v>82</v>
      </c>
      <c r="AW298" s="11" t="s">
        <v>38</v>
      </c>
      <c r="AX298" s="11" t="s">
        <v>74</v>
      </c>
      <c r="AY298" s="189" t="s">
        <v>129</v>
      </c>
    </row>
    <row r="299" spans="2:51" s="11" customFormat="1" ht="22.5" customHeight="1">
      <c r="B299" s="180"/>
      <c r="D299" s="177" t="s">
        <v>141</v>
      </c>
      <c r="E299" s="189" t="s">
        <v>3</v>
      </c>
      <c r="F299" s="198" t="s">
        <v>468</v>
      </c>
      <c r="H299" s="199">
        <v>9</v>
      </c>
      <c r="I299" s="185"/>
      <c r="L299" s="180"/>
      <c r="M299" s="186"/>
      <c r="N299" s="187"/>
      <c r="O299" s="187"/>
      <c r="P299" s="187"/>
      <c r="Q299" s="187"/>
      <c r="R299" s="187"/>
      <c r="S299" s="187"/>
      <c r="T299" s="188"/>
      <c r="AT299" s="189" t="s">
        <v>141</v>
      </c>
      <c r="AU299" s="189" t="s">
        <v>82</v>
      </c>
      <c r="AV299" s="11" t="s">
        <v>82</v>
      </c>
      <c r="AW299" s="11" t="s">
        <v>38</v>
      </c>
      <c r="AX299" s="11" t="s">
        <v>74</v>
      </c>
      <c r="AY299" s="189" t="s">
        <v>129</v>
      </c>
    </row>
    <row r="300" spans="2:51" s="11" customFormat="1" ht="22.5" customHeight="1">
      <c r="B300" s="180"/>
      <c r="D300" s="177" t="s">
        <v>141</v>
      </c>
      <c r="E300" s="189" t="s">
        <v>3</v>
      </c>
      <c r="F300" s="198" t="s">
        <v>469</v>
      </c>
      <c r="H300" s="199">
        <v>7.92</v>
      </c>
      <c r="I300" s="185"/>
      <c r="L300" s="180"/>
      <c r="M300" s="186"/>
      <c r="N300" s="187"/>
      <c r="O300" s="187"/>
      <c r="P300" s="187"/>
      <c r="Q300" s="187"/>
      <c r="R300" s="187"/>
      <c r="S300" s="187"/>
      <c r="T300" s="188"/>
      <c r="AT300" s="189" t="s">
        <v>141</v>
      </c>
      <c r="AU300" s="189" t="s">
        <v>82</v>
      </c>
      <c r="AV300" s="11" t="s">
        <v>82</v>
      </c>
      <c r="AW300" s="11" t="s">
        <v>38</v>
      </c>
      <c r="AX300" s="11" t="s">
        <v>74</v>
      </c>
      <c r="AY300" s="189" t="s">
        <v>129</v>
      </c>
    </row>
    <row r="301" spans="2:51" s="11" customFormat="1" ht="22.5" customHeight="1">
      <c r="B301" s="180"/>
      <c r="D301" s="177" t="s">
        <v>141</v>
      </c>
      <c r="E301" s="189" t="s">
        <v>3</v>
      </c>
      <c r="F301" s="198" t="s">
        <v>470</v>
      </c>
      <c r="H301" s="199">
        <v>3.15</v>
      </c>
      <c r="I301" s="185"/>
      <c r="L301" s="180"/>
      <c r="M301" s="186"/>
      <c r="N301" s="187"/>
      <c r="O301" s="187"/>
      <c r="P301" s="187"/>
      <c r="Q301" s="187"/>
      <c r="R301" s="187"/>
      <c r="S301" s="187"/>
      <c r="T301" s="188"/>
      <c r="AT301" s="189" t="s">
        <v>141</v>
      </c>
      <c r="AU301" s="189" t="s">
        <v>82</v>
      </c>
      <c r="AV301" s="11" t="s">
        <v>82</v>
      </c>
      <c r="AW301" s="11" t="s">
        <v>38</v>
      </c>
      <c r="AX301" s="11" t="s">
        <v>74</v>
      </c>
      <c r="AY301" s="189" t="s">
        <v>129</v>
      </c>
    </row>
    <row r="302" spans="2:51" s="11" customFormat="1" ht="22.5" customHeight="1">
      <c r="B302" s="180"/>
      <c r="D302" s="177" t="s">
        <v>141</v>
      </c>
      <c r="E302" s="189" t="s">
        <v>3</v>
      </c>
      <c r="F302" s="198" t="s">
        <v>471</v>
      </c>
      <c r="H302" s="199">
        <v>1.26</v>
      </c>
      <c r="I302" s="185"/>
      <c r="L302" s="180"/>
      <c r="M302" s="186"/>
      <c r="N302" s="187"/>
      <c r="O302" s="187"/>
      <c r="P302" s="187"/>
      <c r="Q302" s="187"/>
      <c r="R302" s="187"/>
      <c r="S302" s="187"/>
      <c r="T302" s="188"/>
      <c r="AT302" s="189" t="s">
        <v>141</v>
      </c>
      <c r="AU302" s="189" t="s">
        <v>82</v>
      </c>
      <c r="AV302" s="11" t="s">
        <v>82</v>
      </c>
      <c r="AW302" s="11" t="s">
        <v>38</v>
      </c>
      <c r="AX302" s="11" t="s">
        <v>74</v>
      </c>
      <c r="AY302" s="189" t="s">
        <v>129</v>
      </c>
    </row>
    <row r="303" spans="2:51" s="11" customFormat="1" ht="22.5" customHeight="1">
      <c r="B303" s="180"/>
      <c r="D303" s="177" t="s">
        <v>141</v>
      </c>
      <c r="E303" s="189" t="s">
        <v>3</v>
      </c>
      <c r="F303" s="198" t="s">
        <v>472</v>
      </c>
      <c r="H303" s="199">
        <v>0.18</v>
      </c>
      <c r="I303" s="185"/>
      <c r="L303" s="180"/>
      <c r="M303" s="186"/>
      <c r="N303" s="187"/>
      <c r="O303" s="187"/>
      <c r="P303" s="187"/>
      <c r="Q303" s="187"/>
      <c r="R303" s="187"/>
      <c r="S303" s="187"/>
      <c r="T303" s="188"/>
      <c r="AT303" s="189" t="s">
        <v>141</v>
      </c>
      <c r="AU303" s="189" t="s">
        <v>82</v>
      </c>
      <c r="AV303" s="11" t="s">
        <v>82</v>
      </c>
      <c r="AW303" s="11" t="s">
        <v>38</v>
      </c>
      <c r="AX303" s="11" t="s">
        <v>74</v>
      </c>
      <c r="AY303" s="189" t="s">
        <v>129</v>
      </c>
    </row>
    <row r="304" spans="2:51" s="13" customFormat="1" ht="22.5" customHeight="1">
      <c r="B304" s="200"/>
      <c r="D304" s="181" t="s">
        <v>141</v>
      </c>
      <c r="E304" s="201" t="s">
        <v>3</v>
      </c>
      <c r="F304" s="202" t="s">
        <v>154</v>
      </c>
      <c r="H304" s="203">
        <v>23.49</v>
      </c>
      <c r="I304" s="204"/>
      <c r="L304" s="200"/>
      <c r="M304" s="205"/>
      <c r="N304" s="206"/>
      <c r="O304" s="206"/>
      <c r="P304" s="206"/>
      <c r="Q304" s="206"/>
      <c r="R304" s="206"/>
      <c r="S304" s="206"/>
      <c r="T304" s="207"/>
      <c r="AT304" s="208" t="s">
        <v>141</v>
      </c>
      <c r="AU304" s="208" t="s">
        <v>82</v>
      </c>
      <c r="AV304" s="13" t="s">
        <v>137</v>
      </c>
      <c r="AW304" s="13" t="s">
        <v>38</v>
      </c>
      <c r="AX304" s="13" t="s">
        <v>22</v>
      </c>
      <c r="AY304" s="208" t="s">
        <v>129</v>
      </c>
    </row>
    <row r="305" spans="2:65" s="1" customFormat="1" ht="22.5" customHeight="1">
      <c r="B305" s="164"/>
      <c r="C305" s="165" t="s">
        <v>473</v>
      </c>
      <c r="D305" s="165" t="s">
        <v>132</v>
      </c>
      <c r="E305" s="166" t="s">
        <v>474</v>
      </c>
      <c r="F305" s="167" t="s">
        <v>475</v>
      </c>
      <c r="G305" s="168" t="s">
        <v>135</v>
      </c>
      <c r="H305" s="169">
        <v>1445.521</v>
      </c>
      <c r="I305" s="170"/>
      <c r="J305" s="171">
        <f>ROUND(I305*H305,2)</f>
        <v>0</v>
      </c>
      <c r="K305" s="167" t="s">
        <v>136</v>
      </c>
      <c r="L305" s="35"/>
      <c r="M305" s="172" t="s">
        <v>3</v>
      </c>
      <c r="N305" s="173" t="s">
        <v>45</v>
      </c>
      <c r="O305" s="36"/>
      <c r="P305" s="174">
        <f>O305*H305</f>
        <v>0</v>
      </c>
      <c r="Q305" s="174">
        <v>0</v>
      </c>
      <c r="R305" s="174">
        <f>Q305*H305</f>
        <v>0</v>
      </c>
      <c r="S305" s="174">
        <v>0</v>
      </c>
      <c r="T305" s="175">
        <f>S305*H305</f>
        <v>0</v>
      </c>
      <c r="AR305" s="18" t="s">
        <v>252</v>
      </c>
      <c r="AT305" s="18" t="s">
        <v>132</v>
      </c>
      <c r="AU305" s="18" t="s">
        <v>82</v>
      </c>
      <c r="AY305" s="18" t="s">
        <v>129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8" t="s">
        <v>22</v>
      </c>
      <c r="BK305" s="176">
        <f>ROUND(I305*H305,2)</f>
        <v>0</v>
      </c>
      <c r="BL305" s="18" t="s">
        <v>252</v>
      </c>
      <c r="BM305" s="18" t="s">
        <v>476</v>
      </c>
    </row>
    <row r="306" spans="2:47" s="1" customFormat="1" ht="22.5" customHeight="1">
      <c r="B306" s="35"/>
      <c r="D306" s="177" t="s">
        <v>139</v>
      </c>
      <c r="F306" s="178" t="s">
        <v>477</v>
      </c>
      <c r="I306" s="179"/>
      <c r="L306" s="35"/>
      <c r="M306" s="64"/>
      <c r="N306" s="36"/>
      <c r="O306" s="36"/>
      <c r="P306" s="36"/>
      <c r="Q306" s="36"/>
      <c r="R306" s="36"/>
      <c r="S306" s="36"/>
      <c r="T306" s="65"/>
      <c r="AT306" s="18" t="s">
        <v>139</v>
      </c>
      <c r="AU306" s="18" t="s">
        <v>82</v>
      </c>
    </row>
    <row r="307" spans="2:51" s="11" customFormat="1" ht="22.5" customHeight="1">
      <c r="B307" s="180"/>
      <c r="D307" s="181" t="s">
        <v>141</v>
      </c>
      <c r="E307" s="182" t="s">
        <v>3</v>
      </c>
      <c r="F307" s="183" t="s">
        <v>94</v>
      </c>
      <c r="H307" s="184">
        <v>1445.521</v>
      </c>
      <c r="I307" s="185"/>
      <c r="L307" s="180"/>
      <c r="M307" s="186"/>
      <c r="N307" s="187"/>
      <c r="O307" s="187"/>
      <c r="P307" s="187"/>
      <c r="Q307" s="187"/>
      <c r="R307" s="187"/>
      <c r="S307" s="187"/>
      <c r="T307" s="188"/>
      <c r="AT307" s="189" t="s">
        <v>141</v>
      </c>
      <c r="AU307" s="189" t="s">
        <v>82</v>
      </c>
      <c r="AV307" s="11" t="s">
        <v>82</v>
      </c>
      <c r="AW307" s="11" t="s">
        <v>38</v>
      </c>
      <c r="AX307" s="11" t="s">
        <v>22</v>
      </c>
      <c r="AY307" s="189" t="s">
        <v>129</v>
      </c>
    </row>
    <row r="308" spans="2:65" s="1" customFormat="1" ht="22.5" customHeight="1">
      <c r="B308" s="164"/>
      <c r="C308" s="165" t="s">
        <v>478</v>
      </c>
      <c r="D308" s="165" t="s">
        <v>132</v>
      </c>
      <c r="E308" s="166" t="s">
        <v>479</v>
      </c>
      <c r="F308" s="167" t="s">
        <v>480</v>
      </c>
      <c r="G308" s="168" t="s">
        <v>135</v>
      </c>
      <c r="H308" s="169">
        <v>1595.521</v>
      </c>
      <c r="I308" s="170"/>
      <c r="J308" s="171">
        <f>ROUND(I308*H308,2)</f>
        <v>0</v>
      </c>
      <c r="K308" s="167" t="s">
        <v>136</v>
      </c>
      <c r="L308" s="35"/>
      <c r="M308" s="172" t="s">
        <v>3</v>
      </c>
      <c r="N308" s="173" t="s">
        <v>45</v>
      </c>
      <c r="O308" s="36"/>
      <c r="P308" s="174">
        <f>O308*H308</f>
        <v>0</v>
      </c>
      <c r="Q308" s="174">
        <v>0.00098</v>
      </c>
      <c r="R308" s="174">
        <f>Q308*H308</f>
        <v>1.56361058</v>
      </c>
      <c r="S308" s="174">
        <v>0</v>
      </c>
      <c r="T308" s="175">
        <f>S308*H308</f>
        <v>0</v>
      </c>
      <c r="AR308" s="18" t="s">
        <v>252</v>
      </c>
      <c r="AT308" s="18" t="s">
        <v>132</v>
      </c>
      <c r="AU308" s="18" t="s">
        <v>82</v>
      </c>
      <c r="AY308" s="18" t="s">
        <v>129</v>
      </c>
      <c r="BE308" s="176">
        <f>IF(N308="základní",J308,0)</f>
        <v>0</v>
      </c>
      <c r="BF308" s="176">
        <f>IF(N308="snížená",J308,0)</f>
        <v>0</v>
      </c>
      <c r="BG308" s="176">
        <f>IF(N308="zákl. přenesená",J308,0)</f>
        <v>0</v>
      </c>
      <c r="BH308" s="176">
        <f>IF(N308="sníž. přenesená",J308,0)</f>
        <v>0</v>
      </c>
      <c r="BI308" s="176">
        <f>IF(N308="nulová",J308,0)</f>
        <v>0</v>
      </c>
      <c r="BJ308" s="18" t="s">
        <v>22</v>
      </c>
      <c r="BK308" s="176">
        <f>ROUND(I308*H308,2)</f>
        <v>0</v>
      </c>
      <c r="BL308" s="18" t="s">
        <v>252</v>
      </c>
      <c r="BM308" s="18" t="s">
        <v>481</v>
      </c>
    </row>
    <row r="309" spans="2:47" s="1" customFormat="1" ht="22.5" customHeight="1">
      <c r="B309" s="35"/>
      <c r="D309" s="177" t="s">
        <v>139</v>
      </c>
      <c r="F309" s="178" t="s">
        <v>482</v>
      </c>
      <c r="I309" s="179"/>
      <c r="L309" s="35"/>
      <c r="M309" s="64"/>
      <c r="N309" s="36"/>
      <c r="O309" s="36"/>
      <c r="P309" s="36"/>
      <c r="Q309" s="36"/>
      <c r="R309" s="36"/>
      <c r="S309" s="36"/>
      <c r="T309" s="65"/>
      <c r="AT309" s="18" t="s">
        <v>139</v>
      </c>
      <c r="AU309" s="18" t="s">
        <v>82</v>
      </c>
    </row>
    <row r="310" spans="2:51" s="11" customFormat="1" ht="22.5" customHeight="1">
      <c r="B310" s="180"/>
      <c r="D310" s="181" t="s">
        <v>141</v>
      </c>
      <c r="E310" s="182" t="s">
        <v>3</v>
      </c>
      <c r="F310" s="183" t="s">
        <v>483</v>
      </c>
      <c r="H310" s="184">
        <v>1595.521</v>
      </c>
      <c r="I310" s="185"/>
      <c r="L310" s="180"/>
      <c r="M310" s="186"/>
      <c r="N310" s="187"/>
      <c r="O310" s="187"/>
      <c r="P310" s="187"/>
      <c r="Q310" s="187"/>
      <c r="R310" s="187"/>
      <c r="S310" s="187"/>
      <c r="T310" s="188"/>
      <c r="AT310" s="189" t="s">
        <v>141</v>
      </c>
      <c r="AU310" s="189" t="s">
        <v>82</v>
      </c>
      <c r="AV310" s="11" t="s">
        <v>82</v>
      </c>
      <c r="AW310" s="11" t="s">
        <v>38</v>
      </c>
      <c r="AX310" s="11" t="s">
        <v>22</v>
      </c>
      <c r="AY310" s="189" t="s">
        <v>129</v>
      </c>
    </row>
    <row r="311" spans="2:65" s="1" customFormat="1" ht="31.5" customHeight="1">
      <c r="B311" s="164"/>
      <c r="C311" s="165" t="s">
        <v>484</v>
      </c>
      <c r="D311" s="165" t="s">
        <v>132</v>
      </c>
      <c r="E311" s="166" t="s">
        <v>485</v>
      </c>
      <c r="F311" s="167" t="s">
        <v>486</v>
      </c>
      <c r="G311" s="168" t="s">
        <v>135</v>
      </c>
      <c r="H311" s="169">
        <v>1595.521</v>
      </c>
      <c r="I311" s="170"/>
      <c r="J311" s="171">
        <f>ROUND(I311*H311,2)</f>
        <v>0</v>
      </c>
      <c r="K311" s="167" t="s">
        <v>136</v>
      </c>
      <c r="L311" s="35"/>
      <c r="M311" s="172" t="s">
        <v>3</v>
      </c>
      <c r="N311" s="173" t="s">
        <v>45</v>
      </c>
      <c r="O311" s="36"/>
      <c r="P311" s="174">
        <f>O311*H311</f>
        <v>0</v>
      </c>
      <c r="Q311" s="174">
        <v>1E-05</v>
      </c>
      <c r="R311" s="174">
        <f>Q311*H311</f>
        <v>0.01595521</v>
      </c>
      <c r="S311" s="174">
        <v>0</v>
      </c>
      <c r="T311" s="175">
        <f>S311*H311</f>
        <v>0</v>
      </c>
      <c r="AR311" s="18" t="s">
        <v>252</v>
      </c>
      <c r="AT311" s="18" t="s">
        <v>132</v>
      </c>
      <c r="AU311" s="18" t="s">
        <v>82</v>
      </c>
      <c r="AY311" s="18" t="s">
        <v>129</v>
      </c>
      <c r="BE311" s="176">
        <f>IF(N311="základní",J311,0)</f>
        <v>0</v>
      </c>
      <c r="BF311" s="176">
        <f>IF(N311="snížená",J311,0)</f>
        <v>0</v>
      </c>
      <c r="BG311" s="176">
        <f>IF(N311="zákl. přenesená",J311,0)</f>
        <v>0</v>
      </c>
      <c r="BH311" s="176">
        <f>IF(N311="sníž. přenesená",J311,0)</f>
        <v>0</v>
      </c>
      <c r="BI311" s="176">
        <f>IF(N311="nulová",J311,0)</f>
        <v>0</v>
      </c>
      <c r="BJ311" s="18" t="s">
        <v>22</v>
      </c>
      <c r="BK311" s="176">
        <f>ROUND(I311*H311,2)</f>
        <v>0</v>
      </c>
      <c r="BL311" s="18" t="s">
        <v>252</v>
      </c>
      <c r="BM311" s="18" t="s">
        <v>487</v>
      </c>
    </row>
    <row r="312" spans="2:47" s="1" customFormat="1" ht="30" customHeight="1">
      <c r="B312" s="35"/>
      <c r="D312" s="177" t="s">
        <v>139</v>
      </c>
      <c r="F312" s="178" t="s">
        <v>488</v>
      </c>
      <c r="I312" s="179"/>
      <c r="L312" s="35"/>
      <c r="M312" s="232"/>
      <c r="N312" s="233"/>
      <c r="O312" s="233"/>
      <c r="P312" s="233"/>
      <c r="Q312" s="233"/>
      <c r="R312" s="233"/>
      <c r="S312" s="233"/>
      <c r="T312" s="234"/>
      <c r="AT312" s="18" t="s">
        <v>139</v>
      </c>
      <c r="AU312" s="18" t="s">
        <v>82</v>
      </c>
    </row>
    <row r="313" spans="2:12" s="1" customFormat="1" ht="6.75" customHeight="1">
      <c r="B313" s="50"/>
      <c r="C313" s="51"/>
      <c r="D313" s="51"/>
      <c r="E313" s="51"/>
      <c r="F313" s="51"/>
      <c r="G313" s="51"/>
      <c r="H313" s="51"/>
      <c r="I313" s="117"/>
      <c r="J313" s="51"/>
      <c r="K313" s="51"/>
      <c r="L313" s="35"/>
    </row>
    <row r="314" ht="13.5">
      <c r="AT314" s="235"/>
    </row>
  </sheetData>
  <sheetProtection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4"/>
  <sheetViews>
    <sheetView showGridLines="0" zoomScalePageLayoutView="0" workbookViewId="0" topLeftCell="A1">
      <pane ySplit="1" topLeftCell="A68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660</v>
      </c>
      <c r="G1" s="365" t="s">
        <v>661</v>
      </c>
      <c r="H1" s="365"/>
      <c r="I1" s="245"/>
      <c r="J1" s="240" t="s">
        <v>662</v>
      </c>
      <c r="K1" s="238" t="s">
        <v>86</v>
      </c>
      <c r="L1" s="240" t="s">
        <v>663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85</v>
      </c>
      <c r="AZ2" s="18" t="s">
        <v>489</v>
      </c>
      <c r="BA2" s="18" t="s">
        <v>489</v>
      </c>
      <c r="BB2" s="18" t="s">
        <v>3</v>
      </c>
      <c r="BC2" s="18" t="s">
        <v>490</v>
      </c>
      <c r="BD2" s="18" t="s">
        <v>82</v>
      </c>
    </row>
    <row r="3" spans="2:5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82</v>
      </c>
      <c r="AZ3" s="18" t="s">
        <v>491</v>
      </c>
      <c r="BA3" s="18" t="s">
        <v>492</v>
      </c>
      <c r="BB3" s="18" t="s">
        <v>3</v>
      </c>
      <c r="BC3" s="18" t="s">
        <v>493</v>
      </c>
      <c r="BD3" s="18" t="s">
        <v>82</v>
      </c>
    </row>
    <row r="4" spans="2:56" ht="36.75" customHeight="1">
      <c r="B4" s="22"/>
      <c r="C4" s="23"/>
      <c r="D4" s="24" t="s">
        <v>91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  <c r="AZ4" s="18" t="s">
        <v>494</v>
      </c>
      <c r="BA4" s="18" t="s">
        <v>494</v>
      </c>
      <c r="BB4" s="18" t="s">
        <v>3</v>
      </c>
      <c r="BC4" s="18" t="s">
        <v>495</v>
      </c>
      <c r="BD4" s="18" t="s">
        <v>82</v>
      </c>
    </row>
    <row r="5" spans="2:56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496</v>
      </c>
      <c r="BA5" s="18" t="s">
        <v>496</v>
      </c>
      <c r="BB5" s="18" t="s">
        <v>3</v>
      </c>
      <c r="BC5" s="18" t="s">
        <v>497</v>
      </c>
      <c r="BD5" s="18" t="s">
        <v>82</v>
      </c>
    </row>
    <row r="6" spans="2:56" ht="15">
      <c r="B6" s="22"/>
      <c r="C6" s="23"/>
      <c r="D6" s="31" t="s">
        <v>17</v>
      </c>
      <c r="E6" s="23"/>
      <c r="F6" s="23"/>
      <c r="G6" s="23"/>
      <c r="H6" s="23"/>
      <c r="I6" s="95"/>
      <c r="J6" s="23"/>
      <c r="K6" s="25"/>
      <c r="AZ6" s="18" t="s">
        <v>498</v>
      </c>
      <c r="BA6" s="18" t="s">
        <v>498</v>
      </c>
      <c r="BB6" s="18" t="s">
        <v>3</v>
      </c>
      <c r="BC6" s="18" t="s">
        <v>499</v>
      </c>
      <c r="BD6" s="18" t="s">
        <v>82</v>
      </c>
    </row>
    <row r="7" spans="2:56" ht="22.5" customHeight="1">
      <c r="B7" s="22"/>
      <c r="C7" s="23"/>
      <c r="D7" s="23"/>
      <c r="E7" s="366" t="str">
        <f>'Rekapitulace stavby'!K6</f>
        <v>OPRAVA FASÁDY HLAVNÍ BUDOVY ZŠ POŘÍČÍ NÁCHODSKÁ ČP 18</v>
      </c>
      <c r="F7" s="358"/>
      <c r="G7" s="358"/>
      <c r="H7" s="358"/>
      <c r="I7" s="95"/>
      <c r="J7" s="23"/>
      <c r="K7" s="25"/>
      <c r="AZ7" s="18" t="s">
        <v>500</v>
      </c>
      <c r="BA7" s="18" t="s">
        <v>500</v>
      </c>
      <c r="BB7" s="18" t="s">
        <v>3</v>
      </c>
      <c r="BC7" s="18" t="s">
        <v>501</v>
      </c>
      <c r="BD7" s="18" t="s">
        <v>82</v>
      </c>
    </row>
    <row r="8" spans="2:56" s="1" customFormat="1" ht="15">
      <c r="B8" s="35"/>
      <c r="C8" s="36"/>
      <c r="D8" s="31" t="s">
        <v>98</v>
      </c>
      <c r="E8" s="36"/>
      <c r="F8" s="36"/>
      <c r="G8" s="36"/>
      <c r="H8" s="36"/>
      <c r="I8" s="96"/>
      <c r="J8" s="36"/>
      <c r="K8" s="39"/>
      <c r="AZ8" s="18" t="s">
        <v>502</v>
      </c>
      <c r="BA8" s="18" t="s">
        <v>502</v>
      </c>
      <c r="BB8" s="18" t="s">
        <v>3</v>
      </c>
      <c r="BC8" s="18" t="s">
        <v>503</v>
      </c>
      <c r="BD8" s="18" t="s">
        <v>82</v>
      </c>
    </row>
    <row r="9" spans="2:11" s="1" customFormat="1" ht="36.75" customHeight="1">
      <c r="B9" s="35"/>
      <c r="C9" s="36"/>
      <c r="D9" s="36"/>
      <c r="E9" s="367" t="s">
        <v>504</v>
      </c>
      <c r="F9" s="351"/>
      <c r="G9" s="351"/>
      <c r="H9" s="351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3</v>
      </c>
      <c r="G11" s="36"/>
      <c r="H11" s="36"/>
      <c r="I11" s="97" t="s">
        <v>21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9. 5. 2016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7" t="s">
        <v>32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7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7" t="s">
        <v>32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39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61" t="s">
        <v>3</v>
      </c>
      <c r="F24" s="368"/>
      <c r="G24" s="368"/>
      <c r="H24" s="368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40</v>
      </c>
      <c r="E27" s="36"/>
      <c r="F27" s="36"/>
      <c r="G27" s="36"/>
      <c r="H27" s="36"/>
      <c r="I27" s="96"/>
      <c r="J27" s="106">
        <f>ROUND(J86,2)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7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8">
        <f>ROUND(SUM(BE86:BE280),2)</f>
        <v>0</v>
      </c>
      <c r="G30" s="36"/>
      <c r="H30" s="36"/>
      <c r="I30" s="109">
        <v>0.21</v>
      </c>
      <c r="J30" s="108">
        <f>ROUND(ROUND((SUM(BE86:BE280)),2)*I30,2)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8">
        <f>ROUND(SUM(BF86:BF280),2)</f>
        <v>0</v>
      </c>
      <c r="G31" s="36"/>
      <c r="H31" s="36"/>
      <c r="I31" s="109">
        <v>0.15</v>
      </c>
      <c r="J31" s="108">
        <f>ROUND(ROUND((SUM(BF86:BF280)),2)*I31,2)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8">
        <f>ROUND(SUM(BG86:BG280),2)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8">
        <f>ROUND(SUM(BH86:BH280),2)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8">
        <f>ROUND(SUM(BI86:BI280),2)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50</v>
      </c>
      <c r="E36" s="66"/>
      <c r="F36" s="66"/>
      <c r="G36" s="112" t="s">
        <v>51</v>
      </c>
      <c r="H36" s="113" t="s">
        <v>52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100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6" t="str">
        <f>E7</f>
        <v>OPRAVA FASÁDY HLAVNÍ BUDOVY ZŠ POŘÍČÍ NÁCHODSKÁ ČP 18</v>
      </c>
      <c r="F45" s="351"/>
      <c r="G45" s="351"/>
      <c r="H45" s="351"/>
      <c r="I45" s="96"/>
      <c r="J45" s="36"/>
      <c r="K45" s="39"/>
    </row>
    <row r="46" spans="2:11" s="1" customFormat="1" ht="14.25" customHeight="1">
      <c r="B46" s="35"/>
      <c r="C46" s="31" t="s">
        <v>98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7" t="str">
        <f>E9</f>
        <v>03 - 02 - OPRAVA FASÁDY  DVORNÍ ČÁSTI HLAVNÍ BUDOVY </v>
      </c>
      <c r="F47" s="351"/>
      <c r="G47" s="351"/>
      <c r="H47" s="351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TRUTNOV POŘÍČÍ</v>
      </c>
      <c r="G49" s="36"/>
      <c r="H49" s="36"/>
      <c r="I49" s="97" t="s">
        <v>25</v>
      </c>
      <c r="J49" s="98" t="str">
        <f>IF(J12="","",J12)</f>
        <v>9. 5. 2016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ZŠ POŘÍČÍ, NÁCHODSKÁ 18, 541 03 TRUTNOV 3</v>
      </c>
      <c r="G51" s="36"/>
      <c r="H51" s="36"/>
      <c r="I51" s="97" t="s">
        <v>35</v>
      </c>
      <c r="J51" s="29" t="str">
        <f>E21</f>
        <v>ING. LUBOŠ KASPER, KOLMÁ 500, 541 03 TRUTNOV 3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101</v>
      </c>
      <c r="D54" s="110"/>
      <c r="E54" s="110"/>
      <c r="F54" s="110"/>
      <c r="G54" s="110"/>
      <c r="H54" s="110"/>
      <c r="I54" s="121"/>
      <c r="J54" s="122" t="s">
        <v>102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103</v>
      </c>
      <c r="D56" s="36"/>
      <c r="E56" s="36"/>
      <c r="F56" s="36"/>
      <c r="G56" s="36"/>
      <c r="H56" s="36"/>
      <c r="I56" s="96"/>
      <c r="J56" s="106">
        <f>J86</f>
        <v>0</v>
      </c>
      <c r="K56" s="39"/>
      <c r="AU56" s="18" t="s">
        <v>104</v>
      </c>
    </row>
    <row r="57" spans="2:11" s="7" customFormat="1" ht="24.75" customHeight="1">
      <c r="B57" s="125"/>
      <c r="C57" s="126"/>
      <c r="D57" s="127" t="s">
        <v>505</v>
      </c>
      <c r="E57" s="128"/>
      <c r="F57" s="128"/>
      <c r="G57" s="128"/>
      <c r="H57" s="128"/>
      <c r="I57" s="129"/>
      <c r="J57" s="130">
        <f>J87</f>
        <v>0</v>
      </c>
      <c r="K57" s="131"/>
    </row>
    <row r="58" spans="2:11" s="8" customFormat="1" ht="19.5" customHeight="1">
      <c r="B58" s="132"/>
      <c r="C58" s="133"/>
      <c r="D58" s="134" t="s">
        <v>106</v>
      </c>
      <c r="E58" s="135"/>
      <c r="F58" s="135"/>
      <c r="G58" s="135"/>
      <c r="H58" s="135"/>
      <c r="I58" s="136"/>
      <c r="J58" s="137">
        <f>J88</f>
        <v>0</v>
      </c>
      <c r="K58" s="138"/>
    </row>
    <row r="59" spans="2:11" s="8" customFormat="1" ht="19.5" customHeight="1">
      <c r="B59" s="132"/>
      <c r="C59" s="133"/>
      <c r="D59" s="134" t="s">
        <v>108</v>
      </c>
      <c r="E59" s="135"/>
      <c r="F59" s="135"/>
      <c r="G59" s="135"/>
      <c r="H59" s="135"/>
      <c r="I59" s="136"/>
      <c r="J59" s="137">
        <f>J183</f>
        <v>0</v>
      </c>
      <c r="K59" s="138"/>
    </row>
    <row r="60" spans="2:11" s="8" customFormat="1" ht="19.5" customHeight="1">
      <c r="B60" s="132"/>
      <c r="C60" s="133"/>
      <c r="D60" s="134" t="s">
        <v>109</v>
      </c>
      <c r="E60" s="135"/>
      <c r="F60" s="135"/>
      <c r="G60" s="135"/>
      <c r="H60" s="135"/>
      <c r="I60" s="136"/>
      <c r="J60" s="137">
        <f>J220</f>
        <v>0</v>
      </c>
      <c r="K60" s="138"/>
    </row>
    <row r="61" spans="2:11" s="8" customFormat="1" ht="19.5" customHeight="1">
      <c r="B61" s="132"/>
      <c r="C61" s="133"/>
      <c r="D61" s="134" t="s">
        <v>110</v>
      </c>
      <c r="E61" s="135"/>
      <c r="F61" s="135"/>
      <c r="G61" s="135"/>
      <c r="H61" s="135"/>
      <c r="I61" s="136"/>
      <c r="J61" s="137">
        <f>J230</f>
        <v>0</v>
      </c>
      <c r="K61" s="138"/>
    </row>
    <row r="62" spans="2:11" s="7" customFormat="1" ht="24.75" customHeight="1">
      <c r="B62" s="125"/>
      <c r="C62" s="126"/>
      <c r="D62" s="127" t="s">
        <v>111</v>
      </c>
      <c r="E62" s="128"/>
      <c r="F62" s="128"/>
      <c r="G62" s="128"/>
      <c r="H62" s="128"/>
      <c r="I62" s="129"/>
      <c r="J62" s="130">
        <f>J233</f>
        <v>0</v>
      </c>
      <c r="K62" s="131"/>
    </row>
    <row r="63" spans="2:11" s="8" customFormat="1" ht="19.5" customHeight="1">
      <c r="B63" s="132"/>
      <c r="C63" s="133"/>
      <c r="D63" s="134" t="s">
        <v>112</v>
      </c>
      <c r="E63" s="135"/>
      <c r="F63" s="135"/>
      <c r="G63" s="135"/>
      <c r="H63" s="135"/>
      <c r="I63" s="136"/>
      <c r="J63" s="137">
        <f>J234</f>
        <v>0</v>
      </c>
      <c r="K63" s="138"/>
    </row>
    <row r="64" spans="2:11" s="8" customFormat="1" ht="19.5" customHeight="1">
      <c r="B64" s="132"/>
      <c r="C64" s="133"/>
      <c r="D64" s="134" t="s">
        <v>113</v>
      </c>
      <c r="E64" s="135"/>
      <c r="F64" s="135"/>
      <c r="G64" s="135"/>
      <c r="H64" s="135"/>
      <c r="I64" s="136"/>
      <c r="J64" s="137">
        <f>J244</f>
        <v>0</v>
      </c>
      <c r="K64" s="138"/>
    </row>
    <row r="65" spans="2:11" s="7" customFormat="1" ht="24.75" customHeight="1">
      <c r="B65" s="125"/>
      <c r="C65" s="126"/>
      <c r="D65" s="127" t="s">
        <v>506</v>
      </c>
      <c r="E65" s="128"/>
      <c r="F65" s="128"/>
      <c r="G65" s="128"/>
      <c r="H65" s="128"/>
      <c r="I65" s="129"/>
      <c r="J65" s="130">
        <f>J277</f>
        <v>0</v>
      </c>
      <c r="K65" s="131"/>
    </row>
    <row r="66" spans="2:11" s="8" customFormat="1" ht="19.5" customHeight="1">
      <c r="B66" s="132"/>
      <c r="C66" s="133"/>
      <c r="D66" s="134" t="s">
        <v>507</v>
      </c>
      <c r="E66" s="135"/>
      <c r="F66" s="135"/>
      <c r="G66" s="135"/>
      <c r="H66" s="135"/>
      <c r="I66" s="136"/>
      <c r="J66" s="137">
        <f>J278</f>
        <v>0</v>
      </c>
      <c r="K66" s="138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96"/>
      <c r="J67" s="36"/>
      <c r="K67" s="39"/>
    </row>
    <row r="68" spans="2:11" s="1" customFormat="1" ht="6.75" customHeight="1">
      <c r="B68" s="50"/>
      <c r="C68" s="51"/>
      <c r="D68" s="51"/>
      <c r="E68" s="51"/>
      <c r="F68" s="51"/>
      <c r="G68" s="51"/>
      <c r="H68" s="51"/>
      <c r="I68" s="117"/>
      <c r="J68" s="51"/>
      <c r="K68" s="52"/>
    </row>
    <row r="72" spans="2:12" s="1" customFormat="1" ht="6.75" customHeight="1">
      <c r="B72" s="53"/>
      <c r="C72" s="54"/>
      <c r="D72" s="54"/>
      <c r="E72" s="54"/>
      <c r="F72" s="54"/>
      <c r="G72" s="54"/>
      <c r="H72" s="54"/>
      <c r="I72" s="118"/>
      <c r="J72" s="54"/>
      <c r="K72" s="54"/>
      <c r="L72" s="35"/>
    </row>
    <row r="73" spans="2:12" s="1" customFormat="1" ht="36.75" customHeight="1">
      <c r="B73" s="35"/>
      <c r="C73" s="55" t="s">
        <v>114</v>
      </c>
      <c r="L73" s="35"/>
    </row>
    <row r="74" spans="2:12" s="1" customFormat="1" ht="6.75" customHeight="1">
      <c r="B74" s="35"/>
      <c r="L74" s="35"/>
    </row>
    <row r="75" spans="2:12" s="1" customFormat="1" ht="14.25" customHeight="1">
      <c r="B75" s="35"/>
      <c r="C75" s="57" t="s">
        <v>17</v>
      </c>
      <c r="L75" s="35"/>
    </row>
    <row r="76" spans="2:12" s="1" customFormat="1" ht="22.5" customHeight="1">
      <c r="B76" s="35"/>
      <c r="E76" s="369" t="str">
        <f>E7</f>
        <v>OPRAVA FASÁDY HLAVNÍ BUDOVY ZŠ POŘÍČÍ NÁCHODSKÁ ČP 18</v>
      </c>
      <c r="F76" s="346"/>
      <c r="G76" s="346"/>
      <c r="H76" s="346"/>
      <c r="L76" s="35"/>
    </row>
    <row r="77" spans="2:12" s="1" customFormat="1" ht="14.25" customHeight="1">
      <c r="B77" s="35"/>
      <c r="C77" s="57" t="s">
        <v>98</v>
      </c>
      <c r="L77" s="35"/>
    </row>
    <row r="78" spans="2:12" s="1" customFormat="1" ht="23.25" customHeight="1">
      <c r="B78" s="35"/>
      <c r="E78" s="343" t="str">
        <f>E9</f>
        <v>03 - 02 - OPRAVA FASÁDY  DVORNÍ ČÁSTI HLAVNÍ BUDOVY </v>
      </c>
      <c r="F78" s="346"/>
      <c r="G78" s="346"/>
      <c r="H78" s="346"/>
      <c r="L78" s="35"/>
    </row>
    <row r="79" spans="2:12" s="1" customFormat="1" ht="6.75" customHeight="1">
      <c r="B79" s="35"/>
      <c r="L79" s="35"/>
    </row>
    <row r="80" spans="2:12" s="1" customFormat="1" ht="18" customHeight="1">
      <c r="B80" s="35"/>
      <c r="C80" s="57" t="s">
        <v>23</v>
      </c>
      <c r="F80" s="139" t="str">
        <f>F12</f>
        <v>TRUTNOV POŘÍČÍ</v>
      </c>
      <c r="I80" s="140" t="s">
        <v>25</v>
      </c>
      <c r="J80" s="61" t="str">
        <f>IF(J12="","",J12)</f>
        <v>9. 5. 2016</v>
      </c>
      <c r="L80" s="35"/>
    </row>
    <row r="81" spans="2:12" s="1" customFormat="1" ht="6.75" customHeight="1">
      <c r="B81" s="35"/>
      <c r="L81" s="35"/>
    </row>
    <row r="82" spans="2:12" s="1" customFormat="1" ht="15">
      <c r="B82" s="35"/>
      <c r="C82" s="57" t="s">
        <v>29</v>
      </c>
      <c r="F82" s="139" t="str">
        <f>E15</f>
        <v>ZŠ POŘÍČÍ, NÁCHODSKÁ 18, 541 03 TRUTNOV 3</v>
      </c>
      <c r="I82" s="140" t="s">
        <v>35</v>
      </c>
      <c r="J82" s="139" t="str">
        <f>E21</f>
        <v>ING. LUBOŠ KASPER, KOLMÁ 500, 541 03 TRUTNOV 3</v>
      </c>
      <c r="L82" s="35"/>
    </row>
    <row r="83" spans="2:12" s="1" customFormat="1" ht="14.25" customHeight="1">
      <c r="B83" s="35"/>
      <c r="C83" s="57" t="s">
        <v>33</v>
      </c>
      <c r="F83" s="139">
        <f>IF(E18="","",E18)</f>
      </c>
      <c r="L83" s="35"/>
    </row>
    <row r="84" spans="2:12" s="1" customFormat="1" ht="9.75" customHeight="1">
      <c r="B84" s="35"/>
      <c r="L84" s="35"/>
    </row>
    <row r="85" spans="2:20" s="9" customFormat="1" ht="29.25" customHeight="1">
      <c r="B85" s="141"/>
      <c r="C85" s="142" t="s">
        <v>115</v>
      </c>
      <c r="D85" s="143" t="s">
        <v>59</v>
      </c>
      <c r="E85" s="143" t="s">
        <v>55</v>
      </c>
      <c r="F85" s="143" t="s">
        <v>116</v>
      </c>
      <c r="G85" s="143" t="s">
        <v>117</v>
      </c>
      <c r="H85" s="143" t="s">
        <v>118</v>
      </c>
      <c r="I85" s="144" t="s">
        <v>119</v>
      </c>
      <c r="J85" s="143" t="s">
        <v>102</v>
      </c>
      <c r="K85" s="145" t="s">
        <v>120</v>
      </c>
      <c r="L85" s="141"/>
      <c r="M85" s="68" t="s">
        <v>121</v>
      </c>
      <c r="N85" s="69" t="s">
        <v>44</v>
      </c>
      <c r="O85" s="69" t="s">
        <v>122</v>
      </c>
      <c r="P85" s="69" t="s">
        <v>123</v>
      </c>
      <c r="Q85" s="69" t="s">
        <v>124</v>
      </c>
      <c r="R85" s="69" t="s">
        <v>125</v>
      </c>
      <c r="S85" s="69" t="s">
        <v>126</v>
      </c>
      <c r="T85" s="70" t="s">
        <v>127</v>
      </c>
    </row>
    <row r="86" spans="2:63" s="1" customFormat="1" ht="29.25" customHeight="1">
      <c r="B86" s="35"/>
      <c r="C86" s="72" t="s">
        <v>103</v>
      </c>
      <c r="J86" s="146">
        <f>BK86</f>
        <v>0</v>
      </c>
      <c r="L86" s="35"/>
      <c r="M86" s="71"/>
      <c r="N86" s="62"/>
      <c r="O86" s="62"/>
      <c r="P86" s="147">
        <f>P87+P233+P277</f>
        <v>0</v>
      </c>
      <c r="Q86" s="62"/>
      <c r="R86" s="147">
        <f>R87+R233+R277</f>
        <v>11.451672210000002</v>
      </c>
      <c r="S86" s="62"/>
      <c r="T86" s="148">
        <f>T87+T233+T277</f>
        <v>12.017503</v>
      </c>
      <c r="AT86" s="18" t="s">
        <v>73</v>
      </c>
      <c r="AU86" s="18" t="s">
        <v>104</v>
      </c>
      <c r="BK86" s="149">
        <f>BK87+BK233+BK277</f>
        <v>0</v>
      </c>
    </row>
    <row r="87" spans="2:63" s="10" customFormat="1" ht="36.75" customHeight="1">
      <c r="B87" s="150"/>
      <c r="D87" s="151" t="s">
        <v>73</v>
      </c>
      <c r="E87" s="152" t="s">
        <v>128</v>
      </c>
      <c r="F87" s="152" t="s">
        <v>508</v>
      </c>
      <c r="I87" s="153"/>
      <c r="J87" s="154">
        <f>BK87</f>
        <v>0</v>
      </c>
      <c r="L87" s="150"/>
      <c r="M87" s="155"/>
      <c r="N87" s="156"/>
      <c r="O87" s="156"/>
      <c r="P87" s="157">
        <f>P88+P183+P220+P230</f>
        <v>0</v>
      </c>
      <c r="Q87" s="156"/>
      <c r="R87" s="157">
        <f>R88+R183+R220+R230</f>
        <v>10.450716400000001</v>
      </c>
      <c r="S87" s="156"/>
      <c r="T87" s="158">
        <f>T88+T183+T220+T230</f>
        <v>11.753523</v>
      </c>
      <c r="AR87" s="151" t="s">
        <v>22</v>
      </c>
      <c r="AT87" s="159" t="s">
        <v>73</v>
      </c>
      <c r="AU87" s="159" t="s">
        <v>74</v>
      </c>
      <c r="AY87" s="151" t="s">
        <v>129</v>
      </c>
      <c r="BK87" s="160">
        <f>BK88+BK183+BK220+BK230</f>
        <v>0</v>
      </c>
    </row>
    <row r="88" spans="2:63" s="10" customFormat="1" ht="19.5" customHeight="1">
      <c r="B88" s="150"/>
      <c r="D88" s="161" t="s">
        <v>73</v>
      </c>
      <c r="E88" s="162" t="s">
        <v>130</v>
      </c>
      <c r="F88" s="162" t="s">
        <v>131</v>
      </c>
      <c r="I88" s="153"/>
      <c r="J88" s="163">
        <f>BK88</f>
        <v>0</v>
      </c>
      <c r="L88" s="150"/>
      <c r="M88" s="155"/>
      <c r="N88" s="156"/>
      <c r="O88" s="156"/>
      <c r="P88" s="157">
        <f>SUM(P89:P182)</f>
        <v>0</v>
      </c>
      <c r="Q88" s="156"/>
      <c r="R88" s="157">
        <f>SUM(R89:R182)</f>
        <v>10.445369320000001</v>
      </c>
      <c r="S88" s="156"/>
      <c r="T88" s="158">
        <f>SUM(T89:T182)</f>
        <v>0.024215999999999998</v>
      </c>
      <c r="AR88" s="151" t="s">
        <v>22</v>
      </c>
      <c r="AT88" s="159" t="s">
        <v>73</v>
      </c>
      <c r="AU88" s="159" t="s">
        <v>22</v>
      </c>
      <c r="AY88" s="151" t="s">
        <v>129</v>
      </c>
      <c r="BK88" s="160">
        <f>SUM(BK89:BK182)</f>
        <v>0</v>
      </c>
    </row>
    <row r="89" spans="2:65" s="1" customFormat="1" ht="22.5" customHeight="1">
      <c r="B89" s="164"/>
      <c r="C89" s="165" t="s">
        <v>22</v>
      </c>
      <c r="D89" s="165" t="s">
        <v>132</v>
      </c>
      <c r="E89" s="166" t="s">
        <v>133</v>
      </c>
      <c r="F89" s="167" t="s">
        <v>134</v>
      </c>
      <c r="G89" s="168" t="s">
        <v>135</v>
      </c>
      <c r="H89" s="169">
        <v>67.488</v>
      </c>
      <c r="I89" s="170"/>
      <c r="J89" s="171">
        <f>ROUND(I89*H89,2)</f>
        <v>0</v>
      </c>
      <c r="K89" s="167" t="s">
        <v>136</v>
      </c>
      <c r="L89" s="35"/>
      <c r="M89" s="172" t="s">
        <v>3</v>
      </c>
      <c r="N89" s="173" t="s">
        <v>45</v>
      </c>
      <c r="O89" s="36"/>
      <c r="P89" s="174">
        <f>O89*H89</f>
        <v>0</v>
      </c>
      <c r="Q89" s="174">
        <v>0.03358</v>
      </c>
      <c r="R89" s="174">
        <f>Q89*H89</f>
        <v>2.26624704</v>
      </c>
      <c r="S89" s="174">
        <v>0</v>
      </c>
      <c r="T89" s="175">
        <f>S89*H89</f>
        <v>0</v>
      </c>
      <c r="AR89" s="18" t="s">
        <v>137</v>
      </c>
      <c r="AT89" s="18" t="s">
        <v>132</v>
      </c>
      <c r="AU89" s="18" t="s">
        <v>82</v>
      </c>
      <c r="AY89" s="18" t="s">
        <v>129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8" t="s">
        <v>22</v>
      </c>
      <c r="BK89" s="176">
        <f>ROUND(I89*H89,2)</f>
        <v>0</v>
      </c>
      <c r="BL89" s="18" t="s">
        <v>137</v>
      </c>
      <c r="BM89" s="18" t="s">
        <v>509</v>
      </c>
    </row>
    <row r="90" spans="2:47" s="1" customFormat="1" ht="22.5" customHeight="1">
      <c r="B90" s="35"/>
      <c r="D90" s="177" t="s">
        <v>139</v>
      </c>
      <c r="F90" s="178" t="s">
        <v>140</v>
      </c>
      <c r="I90" s="179"/>
      <c r="L90" s="35"/>
      <c r="M90" s="64"/>
      <c r="N90" s="36"/>
      <c r="O90" s="36"/>
      <c r="P90" s="36"/>
      <c r="Q90" s="36"/>
      <c r="R90" s="36"/>
      <c r="S90" s="36"/>
      <c r="T90" s="65"/>
      <c r="AT90" s="18" t="s">
        <v>139</v>
      </c>
      <c r="AU90" s="18" t="s">
        <v>82</v>
      </c>
    </row>
    <row r="91" spans="2:51" s="11" customFormat="1" ht="22.5" customHeight="1">
      <c r="B91" s="180"/>
      <c r="D91" s="177" t="s">
        <v>141</v>
      </c>
      <c r="E91" s="189" t="s">
        <v>3</v>
      </c>
      <c r="F91" s="198" t="s">
        <v>510</v>
      </c>
      <c r="H91" s="199">
        <v>1.926</v>
      </c>
      <c r="I91" s="185"/>
      <c r="L91" s="180"/>
      <c r="M91" s="186"/>
      <c r="N91" s="187"/>
      <c r="O91" s="187"/>
      <c r="P91" s="187"/>
      <c r="Q91" s="187"/>
      <c r="R91" s="187"/>
      <c r="S91" s="187"/>
      <c r="T91" s="188"/>
      <c r="AT91" s="189" t="s">
        <v>141</v>
      </c>
      <c r="AU91" s="189" t="s">
        <v>82</v>
      </c>
      <c r="AV91" s="11" t="s">
        <v>82</v>
      </c>
      <c r="AW91" s="11" t="s">
        <v>38</v>
      </c>
      <c r="AX91" s="11" t="s">
        <v>74</v>
      </c>
      <c r="AY91" s="189" t="s">
        <v>129</v>
      </c>
    </row>
    <row r="92" spans="2:51" s="11" customFormat="1" ht="22.5" customHeight="1">
      <c r="B92" s="180"/>
      <c r="D92" s="177" t="s">
        <v>141</v>
      </c>
      <c r="E92" s="189" t="s">
        <v>3</v>
      </c>
      <c r="F92" s="198" t="s">
        <v>511</v>
      </c>
      <c r="H92" s="199">
        <v>4.212</v>
      </c>
      <c r="I92" s="185"/>
      <c r="L92" s="180"/>
      <c r="M92" s="186"/>
      <c r="N92" s="187"/>
      <c r="O92" s="187"/>
      <c r="P92" s="187"/>
      <c r="Q92" s="187"/>
      <c r="R92" s="187"/>
      <c r="S92" s="187"/>
      <c r="T92" s="188"/>
      <c r="AT92" s="189" t="s">
        <v>141</v>
      </c>
      <c r="AU92" s="189" t="s">
        <v>82</v>
      </c>
      <c r="AV92" s="11" t="s">
        <v>82</v>
      </c>
      <c r="AW92" s="11" t="s">
        <v>38</v>
      </c>
      <c r="AX92" s="11" t="s">
        <v>74</v>
      </c>
      <c r="AY92" s="189" t="s">
        <v>129</v>
      </c>
    </row>
    <row r="93" spans="2:51" s="11" customFormat="1" ht="22.5" customHeight="1">
      <c r="B93" s="180"/>
      <c r="D93" s="177" t="s">
        <v>141</v>
      </c>
      <c r="E93" s="189" t="s">
        <v>3</v>
      </c>
      <c r="F93" s="198" t="s">
        <v>512</v>
      </c>
      <c r="H93" s="199">
        <v>9.7</v>
      </c>
      <c r="I93" s="185"/>
      <c r="L93" s="180"/>
      <c r="M93" s="186"/>
      <c r="N93" s="187"/>
      <c r="O93" s="187"/>
      <c r="P93" s="187"/>
      <c r="Q93" s="187"/>
      <c r="R93" s="187"/>
      <c r="S93" s="187"/>
      <c r="T93" s="188"/>
      <c r="AT93" s="189" t="s">
        <v>141</v>
      </c>
      <c r="AU93" s="189" t="s">
        <v>82</v>
      </c>
      <c r="AV93" s="11" t="s">
        <v>82</v>
      </c>
      <c r="AW93" s="11" t="s">
        <v>38</v>
      </c>
      <c r="AX93" s="11" t="s">
        <v>74</v>
      </c>
      <c r="AY93" s="189" t="s">
        <v>129</v>
      </c>
    </row>
    <row r="94" spans="2:51" s="11" customFormat="1" ht="22.5" customHeight="1">
      <c r="B94" s="180"/>
      <c r="D94" s="177" t="s">
        <v>141</v>
      </c>
      <c r="E94" s="189" t="s">
        <v>3</v>
      </c>
      <c r="F94" s="198" t="s">
        <v>513</v>
      </c>
      <c r="H94" s="199">
        <v>19.106</v>
      </c>
      <c r="I94" s="185"/>
      <c r="L94" s="180"/>
      <c r="M94" s="186"/>
      <c r="N94" s="187"/>
      <c r="O94" s="187"/>
      <c r="P94" s="187"/>
      <c r="Q94" s="187"/>
      <c r="R94" s="187"/>
      <c r="S94" s="187"/>
      <c r="T94" s="188"/>
      <c r="AT94" s="189" t="s">
        <v>141</v>
      </c>
      <c r="AU94" s="189" t="s">
        <v>82</v>
      </c>
      <c r="AV94" s="11" t="s">
        <v>82</v>
      </c>
      <c r="AW94" s="11" t="s">
        <v>38</v>
      </c>
      <c r="AX94" s="11" t="s">
        <v>74</v>
      </c>
      <c r="AY94" s="189" t="s">
        <v>129</v>
      </c>
    </row>
    <row r="95" spans="2:51" s="11" customFormat="1" ht="22.5" customHeight="1">
      <c r="B95" s="180"/>
      <c r="D95" s="177" t="s">
        <v>141</v>
      </c>
      <c r="E95" s="189" t="s">
        <v>3</v>
      </c>
      <c r="F95" s="198" t="s">
        <v>514</v>
      </c>
      <c r="H95" s="199">
        <v>5.382</v>
      </c>
      <c r="I95" s="185"/>
      <c r="L95" s="180"/>
      <c r="M95" s="186"/>
      <c r="N95" s="187"/>
      <c r="O95" s="187"/>
      <c r="P95" s="187"/>
      <c r="Q95" s="187"/>
      <c r="R95" s="187"/>
      <c r="S95" s="187"/>
      <c r="T95" s="188"/>
      <c r="AT95" s="189" t="s">
        <v>141</v>
      </c>
      <c r="AU95" s="189" t="s">
        <v>82</v>
      </c>
      <c r="AV95" s="11" t="s">
        <v>82</v>
      </c>
      <c r="AW95" s="11" t="s">
        <v>38</v>
      </c>
      <c r="AX95" s="11" t="s">
        <v>74</v>
      </c>
      <c r="AY95" s="189" t="s">
        <v>129</v>
      </c>
    </row>
    <row r="96" spans="2:51" s="11" customFormat="1" ht="22.5" customHeight="1">
      <c r="B96" s="180"/>
      <c r="D96" s="177" t="s">
        <v>141</v>
      </c>
      <c r="E96" s="189" t="s">
        <v>3</v>
      </c>
      <c r="F96" s="198" t="s">
        <v>515</v>
      </c>
      <c r="H96" s="199">
        <v>10.746</v>
      </c>
      <c r="I96" s="185"/>
      <c r="L96" s="180"/>
      <c r="M96" s="186"/>
      <c r="N96" s="187"/>
      <c r="O96" s="187"/>
      <c r="P96" s="187"/>
      <c r="Q96" s="187"/>
      <c r="R96" s="187"/>
      <c r="S96" s="187"/>
      <c r="T96" s="188"/>
      <c r="AT96" s="189" t="s">
        <v>141</v>
      </c>
      <c r="AU96" s="189" t="s">
        <v>82</v>
      </c>
      <c r="AV96" s="11" t="s">
        <v>82</v>
      </c>
      <c r="AW96" s="11" t="s">
        <v>38</v>
      </c>
      <c r="AX96" s="11" t="s">
        <v>74</v>
      </c>
      <c r="AY96" s="189" t="s">
        <v>129</v>
      </c>
    </row>
    <row r="97" spans="2:51" s="11" customFormat="1" ht="22.5" customHeight="1">
      <c r="B97" s="180"/>
      <c r="D97" s="177" t="s">
        <v>141</v>
      </c>
      <c r="E97" s="189" t="s">
        <v>3</v>
      </c>
      <c r="F97" s="198" t="s">
        <v>516</v>
      </c>
      <c r="H97" s="199">
        <v>0.88</v>
      </c>
      <c r="I97" s="185"/>
      <c r="L97" s="180"/>
      <c r="M97" s="186"/>
      <c r="N97" s="187"/>
      <c r="O97" s="187"/>
      <c r="P97" s="187"/>
      <c r="Q97" s="187"/>
      <c r="R97" s="187"/>
      <c r="S97" s="187"/>
      <c r="T97" s="188"/>
      <c r="AT97" s="189" t="s">
        <v>141</v>
      </c>
      <c r="AU97" s="189" t="s">
        <v>82</v>
      </c>
      <c r="AV97" s="11" t="s">
        <v>82</v>
      </c>
      <c r="AW97" s="11" t="s">
        <v>38</v>
      </c>
      <c r="AX97" s="11" t="s">
        <v>74</v>
      </c>
      <c r="AY97" s="189" t="s">
        <v>129</v>
      </c>
    </row>
    <row r="98" spans="2:51" s="11" customFormat="1" ht="22.5" customHeight="1">
      <c r="B98" s="180"/>
      <c r="D98" s="177" t="s">
        <v>141</v>
      </c>
      <c r="E98" s="189" t="s">
        <v>3</v>
      </c>
      <c r="F98" s="198" t="s">
        <v>517</v>
      </c>
      <c r="H98" s="199">
        <v>0.76</v>
      </c>
      <c r="I98" s="185"/>
      <c r="L98" s="180"/>
      <c r="M98" s="186"/>
      <c r="N98" s="187"/>
      <c r="O98" s="187"/>
      <c r="P98" s="187"/>
      <c r="Q98" s="187"/>
      <c r="R98" s="187"/>
      <c r="S98" s="187"/>
      <c r="T98" s="188"/>
      <c r="AT98" s="189" t="s">
        <v>141</v>
      </c>
      <c r="AU98" s="189" t="s">
        <v>82</v>
      </c>
      <c r="AV98" s="11" t="s">
        <v>82</v>
      </c>
      <c r="AW98" s="11" t="s">
        <v>38</v>
      </c>
      <c r="AX98" s="11" t="s">
        <v>74</v>
      </c>
      <c r="AY98" s="189" t="s">
        <v>129</v>
      </c>
    </row>
    <row r="99" spans="2:51" s="11" customFormat="1" ht="22.5" customHeight="1">
      <c r="B99" s="180"/>
      <c r="D99" s="177" t="s">
        <v>141</v>
      </c>
      <c r="E99" s="189" t="s">
        <v>3</v>
      </c>
      <c r="F99" s="198" t="s">
        <v>518</v>
      </c>
      <c r="H99" s="199">
        <v>5.46</v>
      </c>
      <c r="I99" s="185"/>
      <c r="L99" s="180"/>
      <c r="M99" s="186"/>
      <c r="N99" s="187"/>
      <c r="O99" s="187"/>
      <c r="P99" s="187"/>
      <c r="Q99" s="187"/>
      <c r="R99" s="187"/>
      <c r="S99" s="187"/>
      <c r="T99" s="188"/>
      <c r="AT99" s="189" t="s">
        <v>141</v>
      </c>
      <c r="AU99" s="189" t="s">
        <v>82</v>
      </c>
      <c r="AV99" s="11" t="s">
        <v>82</v>
      </c>
      <c r="AW99" s="11" t="s">
        <v>38</v>
      </c>
      <c r="AX99" s="11" t="s">
        <v>74</v>
      </c>
      <c r="AY99" s="189" t="s">
        <v>129</v>
      </c>
    </row>
    <row r="100" spans="2:51" s="11" customFormat="1" ht="22.5" customHeight="1">
      <c r="B100" s="180"/>
      <c r="D100" s="177" t="s">
        <v>141</v>
      </c>
      <c r="E100" s="189" t="s">
        <v>3</v>
      </c>
      <c r="F100" s="198" t="s">
        <v>519</v>
      </c>
      <c r="H100" s="199">
        <v>1.792</v>
      </c>
      <c r="I100" s="185"/>
      <c r="L100" s="180"/>
      <c r="M100" s="186"/>
      <c r="N100" s="187"/>
      <c r="O100" s="187"/>
      <c r="P100" s="187"/>
      <c r="Q100" s="187"/>
      <c r="R100" s="187"/>
      <c r="S100" s="187"/>
      <c r="T100" s="188"/>
      <c r="AT100" s="189" t="s">
        <v>141</v>
      </c>
      <c r="AU100" s="189" t="s">
        <v>82</v>
      </c>
      <c r="AV100" s="11" t="s">
        <v>82</v>
      </c>
      <c r="AW100" s="11" t="s">
        <v>38</v>
      </c>
      <c r="AX100" s="11" t="s">
        <v>74</v>
      </c>
      <c r="AY100" s="189" t="s">
        <v>129</v>
      </c>
    </row>
    <row r="101" spans="2:51" s="11" customFormat="1" ht="22.5" customHeight="1">
      <c r="B101" s="180"/>
      <c r="D101" s="177" t="s">
        <v>141</v>
      </c>
      <c r="E101" s="189" t="s">
        <v>3</v>
      </c>
      <c r="F101" s="198" t="s">
        <v>520</v>
      </c>
      <c r="H101" s="199">
        <v>3.85</v>
      </c>
      <c r="I101" s="185"/>
      <c r="L101" s="180"/>
      <c r="M101" s="186"/>
      <c r="N101" s="187"/>
      <c r="O101" s="187"/>
      <c r="P101" s="187"/>
      <c r="Q101" s="187"/>
      <c r="R101" s="187"/>
      <c r="S101" s="187"/>
      <c r="T101" s="188"/>
      <c r="AT101" s="189" t="s">
        <v>141</v>
      </c>
      <c r="AU101" s="189" t="s">
        <v>82</v>
      </c>
      <c r="AV101" s="11" t="s">
        <v>82</v>
      </c>
      <c r="AW101" s="11" t="s">
        <v>38</v>
      </c>
      <c r="AX101" s="11" t="s">
        <v>74</v>
      </c>
      <c r="AY101" s="189" t="s">
        <v>129</v>
      </c>
    </row>
    <row r="102" spans="2:51" s="11" customFormat="1" ht="22.5" customHeight="1">
      <c r="B102" s="180"/>
      <c r="D102" s="177" t="s">
        <v>141</v>
      </c>
      <c r="E102" s="189" t="s">
        <v>3</v>
      </c>
      <c r="F102" s="198" t="s">
        <v>521</v>
      </c>
      <c r="H102" s="199">
        <v>3.674</v>
      </c>
      <c r="I102" s="185"/>
      <c r="L102" s="180"/>
      <c r="M102" s="186"/>
      <c r="N102" s="187"/>
      <c r="O102" s="187"/>
      <c r="P102" s="187"/>
      <c r="Q102" s="187"/>
      <c r="R102" s="187"/>
      <c r="S102" s="187"/>
      <c r="T102" s="188"/>
      <c r="AT102" s="189" t="s">
        <v>141</v>
      </c>
      <c r="AU102" s="189" t="s">
        <v>82</v>
      </c>
      <c r="AV102" s="11" t="s">
        <v>82</v>
      </c>
      <c r="AW102" s="11" t="s">
        <v>38</v>
      </c>
      <c r="AX102" s="11" t="s">
        <v>74</v>
      </c>
      <c r="AY102" s="189" t="s">
        <v>129</v>
      </c>
    </row>
    <row r="103" spans="2:51" s="13" customFormat="1" ht="22.5" customHeight="1">
      <c r="B103" s="200"/>
      <c r="D103" s="181" t="s">
        <v>141</v>
      </c>
      <c r="E103" s="201" t="s">
        <v>489</v>
      </c>
      <c r="F103" s="202" t="s">
        <v>154</v>
      </c>
      <c r="H103" s="203">
        <v>67.488</v>
      </c>
      <c r="I103" s="204"/>
      <c r="L103" s="200"/>
      <c r="M103" s="205"/>
      <c r="N103" s="206"/>
      <c r="O103" s="206"/>
      <c r="P103" s="206"/>
      <c r="Q103" s="206"/>
      <c r="R103" s="206"/>
      <c r="S103" s="206"/>
      <c r="T103" s="207"/>
      <c r="AT103" s="208" t="s">
        <v>141</v>
      </c>
      <c r="AU103" s="208" t="s">
        <v>82</v>
      </c>
      <c r="AV103" s="13" t="s">
        <v>137</v>
      </c>
      <c r="AW103" s="13" t="s">
        <v>38</v>
      </c>
      <c r="AX103" s="13" t="s">
        <v>22</v>
      </c>
      <c r="AY103" s="208" t="s">
        <v>129</v>
      </c>
    </row>
    <row r="104" spans="2:65" s="1" customFormat="1" ht="22.5" customHeight="1">
      <c r="B104" s="164"/>
      <c r="C104" s="165" t="s">
        <v>82</v>
      </c>
      <c r="D104" s="165" t="s">
        <v>132</v>
      </c>
      <c r="E104" s="166" t="s">
        <v>142</v>
      </c>
      <c r="F104" s="167" t="s">
        <v>143</v>
      </c>
      <c r="G104" s="168" t="s">
        <v>144</v>
      </c>
      <c r="H104" s="169">
        <v>337.44</v>
      </c>
      <c r="I104" s="170"/>
      <c r="J104" s="171">
        <f>ROUND(I104*H104,2)</f>
        <v>0</v>
      </c>
      <c r="K104" s="167" t="s">
        <v>136</v>
      </c>
      <c r="L104" s="35"/>
      <c r="M104" s="172" t="s">
        <v>3</v>
      </c>
      <c r="N104" s="173" t="s">
        <v>45</v>
      </c>
      <c r="O104" s="36"/>
      <c r="P104" s="174">
        <f>O104*H104</f>
        <v>0</v>
      </c>
      <c r="Q104" s="174">
        <v>0.0015</v>
      </c>
      <c r="R104" s="174">
        <f>Q104*H104</f>
        <v>0.50616</v>
      </c>
      <c r="S104" s="174">
        <v>0</v>
      </c>
      <c r="T104" s="175">
        <f>S104*H104</f>
        <v>0</v>
      </c>
      <c r="AR104" s="18" t="s">
        <v>137</v>
      </c>
      <c r="AT104" s="18" t="s">
        <v>132</v>
      </c>
      <c r="AU104" s="18" t="s">
        <v>82</v>
      </c>
      <c r="AY104" s="18" t="s">
        <v>129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137</v>
      </c>
      <c r="BM104" s="18" t="s">
        <v>522</v>
      </c>
    </row>
    <row r="105" spans="2:47" s="1" customFormat="1" ht="22.5" customHeight="1">
      <c r="B105" s="35"/>
      <c r="D105" s="177" t="s">
        <v>139</v>
      </c>
      <c r="F105" s="178" t="s">
        <v>146</v>
      </c>
      <c r="I105" s="179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139</v>
      </c>
      <c r="AU105" s="18" t="s">
        <v>82</v>
      </c>
    </row>
    <row r="106" spans="2:51" s="11" customFormat="1" ht="22.5" customHeight="1">
      <c r="B106" s="180"/>
      <c r="D106" s="177" t="s">
        <v>141</v>
      </c>
      <c r="E106" s="189" t="s">
        <v>3</v>
      </c>
      <c r="F106" s="198" t="s">
        <v>523</v>
      </c>
      <c r="H106" s="199">
        <v>9.63</v>
      </c>
      <c r="I106" s="185"/>
      <c r="L106" s="180"/>
      <c r="M106" s="186"/>
      <c r="N106" s="187"/>
      <c r="O106" s="187"/>
      <c r="P106" s="187"/>
      <c r="Q106" s="187"/>
      <c r="R106" s="187"/>
      <c r="S106" s="187"/>
      <c r="T106" s="188"/>
      <c r="AT106" s="189" t="s">
        <v>141</v>
      </c>
      <c r="AU106" s="189" t="s">
        <v>82</v>
      </c>
      <c r="AV106" s="11" t="s">
        <v>82</v>
      </c>
      <c r="AW106" s="11" t="s">
        <v>38</v>
      </c>
      <c r="AX106" s="11" t="s">
        <v>74</v>
      </c>
      <c r="AY106" s="189" t="s">
        <v>129</v>
      </c>
    </row>
    <row r="107" spans="2:51" s="11" customFormat="1" ht="22.5" customHeight="1">
      <c r="B107" s="180"/>
      <c r="D107" s="177" t="s">
        <v>141</v>
      </c>
      <c r="E107" s="189" t="s">
        <v>3</v>
      </c>
      <c r="F107" s="198" t="s">
        <v>524</v>
      </c>
      <c r="H107" s="199">
        <v>21.06</v>
      </c>
      <c r="I107" s="185"/>
      <c r="L107" s="180"/>
      <c r="M107" s="186"/>
      <c r="N107" s="187"/>
      <c r="O107" s="187"/>
      <c r="P107" s="187"/>
      <c r="Q107" s="187"/>
      <c r="R107" s="187"/>
      <c r="S107" s="187"/>
      <c r="T107" s="188"/>
      <c r="AT107" s="189" t="s">
        <v>141</v>
      </c>
      <c r="AU107" s="189" t="s">
        <v>82</v>
      </c>
      <c r="AV107" s="11" t="s">
        <v>82</v>
      </c>
      <c r="AW107" s="11" t="s">
        <v>38</v>
      </c>
      <c r="AX107" s="11" t="s">
        <v>74</v>
      </c>
      <c r="AY107" s="189" t="s">
        <v>129</v>
      </c>
    </row>
    <row r="108" spans="2:51" s="11" customFormat="1" ht="22.5" customHeight="1">
      <c r="B108" s="180"/>
      <c r="D108" s="177" t="s">
        <v>141</v>
      </c>
      <c r="E108" s="189" t="s">
        <v>3</v>
      </c>
      <c r="F108" s="198" t="s">
        <v>525</v>
      </c>
      <c r="H108" s="199">
        <v>48.5</v>
      </c>
      <c r="I108" s="185"/>
      <c r="L108" s="180"/>
      <c r="M108" s="186"/>
      <c r="N108" s="187"/>
      <c r="O108" s="187"/>
      <c r="P108" s="187"/>
      <c r="Q108" s="187"/>
      <c r="R108" s="187"/>
      <c r="S108" s="187"/>
      <c r="T108" s="188"/>
      <c r="AT108" s="189" t="s">
        <v>141</v>
      </c>
      <c r="AU108" s="189" t="s">
        <v>82</v>
      </c>
      <c r="AV108" s="11" t="s">
        <v>82</v>
      </c>
      <c r="AW108" s="11" t="s">
        <v>38</v>
      </c>
      <c r="AX108" s="11" t="s">
        <v>74</v>
      </c>
      <c r="AY108" s="189" t="s">
        <v>129</v>
      </c>
    </row>
    <row r="109" spans="2:51" s="11" customFormat="1" ht="22.5" customHeight="1">
      <c r="B109" s="180"/>
      <c r="D109" s="177" t="s">
        <v>141</v>
      </c>
      <c r="E109" s="189" t="s">
        <v>3</v>
      </c>
      <c r="F109" s="198" t="s">
        <v>526</v>
      </c>
      <c r="H109" s="199">
        <v>95.53</v>
      </c>
      <c r="I109" s="185"/>
      <c r="L109" s="180"/>
      <c r="M109" s="186"/>
      <c r="N109" s="187"/>
      <c r="O109" s="187"/>
      <c r="P109" s="187"/>
      <c r="Q109" s="187"/>
      <c r="R109" s="187"/>
      <c r="S109" s="187"/>
      <c r="T109" s="188"/>
      <c r="AT109" s="189" t="s">
        <v>141</v>
      </c>
      <c r="AU109" s="189" t="s">
        <v>82</v>
      </c>
      <c r="AV109" s="11" t="s">
        <v>82</v>
      </c>
      <c r="AW109" s="11" t="s">
        <v>38</v>
      </c>
      <c r="AX109" s="11" t="s">
        <v>74</v>
      </c>
      <c r="AY109" s="189" t="s">
        <v>129</v>
      </c>
    </row>
    <row r="110" spans="2:51" s="11" customFormat="1" ht="22.5" customHeight="1">
      <c r="B110" s="180"/>
      <c r="D110" s="177" t="s">
        <v>141</v>
      </c>
      <c r="E110" s="189" t="s">
        <v>3</v>
      </c>
      <c r="F110" s="198" t="s">
        <v>527</v>
      </c>
      <c r="H110" s="199">
        <v>26.91</v>
      </c>
      <c r="I110" s="185"/>
      <c r="L110" s="180"/>
      <c r="M110" s="186"/>
      <c r="N110" s="187"/>
      <c r="O110" s="187"/>
      <c r="P110" s="187"/>
      <c r="Q110" s="187"/>
      <c r="R110" s="187"/>
      <c r="S110" s="187"/>
      <c r="T110" s="188"/>
      <c r="AT110" s="189" t="s">
        <v>141</v>
      </c>
      <c r="AU110" s="189" t="s">
        <v>82</v>
      </c>
      <c r="AV110" s="11" t="s">
        <v>82</v>
      </c>
      <c r="AW110" s="11" t="s">
        <v>38</v>
      </c>
      <c r="AX110" s="11" t="s">
        <v>74</v>
      </c>
      <c r="AY110" s="189" t="s">
        <v>129</v>
      </c>
    </row>
    <row r="111" spans="2:51" s="11" customFormat="1" ht="22.5" customHeight="1">
      <c r="B111" s="180"/>
      <c r="D111" s="177" t="s">
        <v>141</v>
      </c>
      <c r="E111" s="189" t="s">
        <v>3</v>
      </c>
      <c r="F111" s="198" t="s">
        <v>528</v>
      </c>
      <c r="H111" s="199">
        <v>53.73</v>
      </c>
      <c r="I111" s="185"/>
      <c r="L111" s="180"/>
      <c r="M111" s="186"/>
      <c r="N111" s="187"/>
      <c r="O111" s="187"/>
      <c r="P111" s="187"/>
      <c r="Q111" s="187"/>
      <c r="R111" s="187"/>
      <c r="S111" s="187"/>
      <c r="T111" s="188"/>
      <c r="AT111" s="189" t="s">
        <v>141</v>
      </c>
      <c r="AU111" s="189" t="s">
        <v>82</v>
      </c>
      <c r="AV111" s="11" t="s">
        <v>82</v>
      </c>
      <c r="AW111" s="11" t="s">
        <v>38</v>
      </c>
      <c r="AX111" s="11" t="s">
        <v>74</v>
      </c>
      <c r="AY111" s="189" t="s">
        <v>129</v>
      </c>
    </row>
    <row r="112" spans="2:51" s="11" customFormat="1" ht="22.5" customHeight="1">
      <c r="B112" s="180"/>
      <c r="D112" s="177" t="s">
        <v>141</v>
      </c>
      <c r="E112" s="189" t="s">
        <v>3</v>
      </c>
      <c r="F112" s="198" t="s">
        <v>529</v>
      </c>
      <c r="H112" s="199">
        <v>4.4</v>
      </c>
      <c r="I112" s="185"/>
      <c r="L112" s="180"/>
      <c r="M112" s="186"/>
      <c r="N112" s="187"/>
      <c r="O112" s="187"/>
      <c r="P112" s="187"/>
      <c r="Q112" s="187"/>
      <c r="R112" s="187"/>
      <c r="S112" s="187"/>
      <c r="T112" s="188"/>
      <c r="AT112" s="189" t="s">
        <v>141</v>
      </c>
      <c r="AU112" s="189" t="s">
        <v>82</v>
      </c>
      <c r="AV112" s="11" t="s">
        <v>82</v>
      </c>
      <c r="AW112" s="11" t="s">
        <v>38</v>
      </c>
      <c r="AX112" s="11" t="s">
        <v>74</v>
      </c>
      <c r="AY112" s="189" t="s">
        <v>129</v>
      </c>
    </row>
    <row r="113" spans="2:51" s="11" customFormat="1" ht="22.5" customHeight="1">
      <c r="B113" s="180"/>
      <c r="D113" s="177" t="s">
        <v>141</v>
      </c>
      <c r="E113" s="189" t="s">
        <v>3</v>
      </c>
      <c r="F113" s="198" t="s">
        <v>530</v>
      </c>
      <c r="H113" s="199">
        <v>3.8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9" t="s">
        <v>141</v>
      </c>
      <c r="AU113" s="189" t="s">
        <v>82</v>
      </c>
      <c r="AV113" s="11" t="s">
        <v>82</v>
      </c>
      <c r="AW113" s="11" t="s">
        <v>38</v>
      </c>
      <c r="AX113" s="11" t="s">
        <v>74</v>
      </c>
      <c r="AY113" s="189" t="s">
        <v>129</v>
      </c>
    </row>
    <row r="114" spans="2:51" s="11" customFormat="1" ht="22.5" customHeight="1">
      <c r="B114" s="180"/>
      <c r="D114" s="177" t="s">
        <v>141</v>
      </c>
      <c r="E114" s="189" t="s">
        <v>3</v>
      </c>
      <c r="F114" s="198" t="s">
        <v>531</v>
      </c>
      <c r="H114" s="199">
        <v>27.3</v>
      </c>
      <c r="I114" s="185"/>
      <c r="L114" s="180"/>
      <c r="M114" s="186"/>
      <c r="N114" s="187"/>
      <c r="O114" s="187"/>
      <c r="P114" s="187"/>
      <c r="Q114" s="187"/>
      <c r="R114" s="187"/>
      <c r="S114" s="187"/>
      <c r="T114" s="188"/>
      <c r="AT114" s="189" t="s">
        <v>141</v>
      </c>
      <c r="AU114" s="189" t="s">
        <v>82</v>
      </c>
      <c r="AV114" s="11" t="s">
        <v>82</v>
      </c>
      <c r="AW114" s="11" t="s">
        <v>38</v>
      </c>
      <c r="AX114" s="11" t="s">
        <v>74</v>
      </c>
      <c r="AY114" s="189" t="s">
        <v>129</v>
      </c>
    </row>
    <row r="115" spans="2:51" s="11" customFormat="1" ht="22.5" customHeight="1">
      <c r="B115" s="180"/>
      <c r="D115" s="177" t="s">
        <v>141</v>
      </c>
      <c r="E115" s="189" t="s">
        <v>3</v>
      </c>
      <c r="F115" s="198" t="s">
        <v>532</v>
      </c>
      <c r="H115" s="199">
        <v>8.96</v>
      </c>
      <c r="I115" s="185"/>
      <c r="L115" s="180"/>
      <c r="M115" s="186"/>
      <c r="N115" s="187"/>
      <c r="O115" s="187"/>
      <c r="P115" s="187"/>
      <c r="Q115" s="187"/>
      <c r="R115" s="187"/>
      <c r="S115" s="187"/>
      <c r="T115" s="188"/>
      <c r="AT115" s="189" t="s">
        <v>141</v>
      </c>
      <c r="AU115" s="189" t="s">
        <v>82</v>
      </c>
      <c r="AV115" s="11" t="s">
        <v>82</v>
      </c>
      <c r="AW115" s="11" t="s">
        <v>38</v>
      </c>
      <c r="AX115" s="11" t="s">
        <v>74</v>
      </c>
      <c r="AY115" s="189" t="s">
        <v>129</v>
      </c>
    </row>
    <row r="116" spans="2:51" s="11" customFormat="1" ht="22.5" customHeight="1">
      <c r="B116" s="180"/>
      <c r="D116" s="177" t="s">
        <v>141</v>
      </c>
      <c r="E116" s="189" t="s">
        <v>3</v>
      </c>
      <c r="F116" s="198" t="s">
        <v>533</v>
      </c>
      <c r="H116" s="199">
        <v>19.25</v>
      </c>
      <c r="I116" s="185"/>
      <c r="L116" s="180"/>
      <c r="M116" s="186"/>
      <c r="N116" s="187"/>
      <c r="O116" s="187"/>
      <c r="P116" s="187"/>
      <c r="Q116" s="187"/>
      <c r="R116" s="187"/>
      <c r="S116" s="187"/>
      <c r="T116" s="188"/>
      <c r="AT116" s="189" t="s">
        <v>141</v>
      </c>
      <c r="AU116" s="189" t="s">
        <v>82</v>
      </c>
      <c r="AV116" s="11" t="s">
        <v>82</v>
      </c>
      <c r="AW116" s="11" t="s">
        <v>38</v>
      </c>
      <c r="AX116" s="11" t="s">
        <v>74</v>
      </c>
      <c r="AY116" s="189" t="s">
        <v>129</v>
      </c>
    </row>
    <row r="117" spans="2:51" s="11" customFormat="1" ht="22.5" customHeight="1">
      <c r="B117" s="180"/>
      <c r="D117" s="177" t="s">
        <v>141</v>
      </c>
      <c r="E117" s="189" t="s">
        <v>3</v>
      </c>
      <c r="F117" s="198" t="s">
        <v>534</v>
      </c>
      <c r="H117" s="199">
        <v>18.37</v>
      </c>
      <c r="I117" s="185"/>
      <c r="L117" s="180"/>
      <c r="M117" s="186"/>
      <c r="N117" s="187"/>
      <c r="O117" s="187"/>
      <c r="P117" s="187"/>
      <c r="Q117" s="187"/>
      <c r="R117" s="187"/>
      <c r="S117" s="187"/>
      <c r="T117" s="188"/>
      <c r="AT117" s="189" t="s">
        <v>141</v>
      </c>
      <c r="AU117" s="189" t="s">
        <v>82</v>
      </c>
      <c r="AV117" s="11" t="s">
        <v>82</v>
      </c>
      <c r="AW117" s="11" t="s">
        <v>38</v>
      </c>
      <c r="AX117" s="11" t="s">
        <v>74</v>
      </c>
      <c r="AY117" s="189" t="s">
        <v>129</v>
      </c>
    </row>
    <row r="118" spans="2:51" s="13" customFormat="1" ht="22.5" customHeight="1">
      <c r="B118" s="200"/>
      <c r="D118" s="181" t="s">
        <v>141</v>
      </c>
      <c r="E118" s="201" t="s">
        <v>3</v>
      </c>
      <c r="F118" s="202" t="s">
        <v>154</v>
      </c>
      <c r="H118" s="203">
        <v>337.44</v>
      </c>
      <c r="I118" s="204"/>
      <c r="L118" s="200"/>
      <c r="M118" s="205"/>
      <c r="N118" s="206"/>
      <c r="O118" s="206"/>
      <c r="P118" s="206"/>
      <c r="Q118" s="206"/>
      <c r="R118" s="206"/>
      <c r="S118" s="206"/>
      <c r="T118" s="207"/>
      <c r="AT118" s="208" t="s">
        <v>141</v>
      </c>
      <c r="AU118" s="208" t="s">
        <v>82</v>
      </c>
      <c r="AV118" s="13" t="s">
        <v>137</v>
      </c>
      <c r="AW118" s="13" t="s">
        <v>38</v>
      </c>
      <c r="AX118" s="13" t="s">
        <v>22</v>
      </c>
      <c r="AY118" s="208" t="s">
        <v>129</v>
      </c>
    </row>
    <row r="119" spans="2:65" s="1" customFormat="1" ht="22.5" customHeight="1">
      <c r="B119" s="164"/>
      <c r="C119" s="165" t="s">
        <v>155</v>
      </c>
      <c r="D119" s="165" t="s">
        <v>132</v>
      </c>
      <c r="E119" s="166" t="s">
        <v>535</v>
      </c>
      <c r="F119" s="167" t="s">
        <v>536</v>
      </c>
      <c r="G119" s="168" t="s">
        <v>337</v>
      </c>
      <c r="H119" s="169">
        <v>832.503</v>
      </c>
      <c r="I119" s="170"/>
      <c r="J119" s="171">
        <f>ROUND(I119*H119,2)</f>
        <v>0</v>
      </c>
      <c r="K119" s="167" t="s">
        <v>3</v>
      </c>
      <c r="L119" s="35"/>
      <c r="M119" s="172" t="s">
        <v>3</v>
      </c>
      <c r="N119" s="173" t="s">
        <v>45</v>
      </c>
      <c r="O119" s="36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8" t="s">
        <v>137</v>
      </c>
      <c r="AT119" s="18" t="s">
        <v>132</v>
      </c>
      <c r="AU119" s="18" t="s">
        <v>82</v>
      </c>
      <c r="AY119" s="18" t="s">
        <v>129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8" t="s">
        <v>22</v>
      </c>
      <c r="BK119" s="176">
        <f>ROUND(I119*H119,2)</f>
        <v>0</v>
      </c>
      <c r="BL119" s="18" t="s">
        <v>137</v>
      </c>
      <c r="BM119" s="18" t="s">
        <v>537</v>
      </c>
    </row>
    <row r="120" spans="2:51" s="12" customFormat="1" ht="31.5" customHeight="1">
      <c r="B120" s="190"/>
      <c r="D120" s="177" t="s">
        <v>141</v>
      </c>
      <c r="E120" s="191" t="s">
        <v>3</v>
      </c>
      <c r="F120" s="192" t="s">
        <v>538</v>
      </c>
      <c r="H120" s="193" t="s">
        <v>3</v>
      </c>
      <c r="I120" s="194"/>
      <c r="L120" s="190"/>
      <c r="M120" s="195"/>
      <c r="N120" s="196"/>
      <c r="O120" s="196"/>
      <c r="P120" s="196"/>
      <c r="Q120" s="196"/>
      <c r="R120" s="196"/>
      <c r="S120" s="196"/>
      <c r="T120" s="197"/>
      <c r="AT120" s="193" t="s">
        <v>141</v>
      </c>
      <c r="AU120" s="193" t="s">
        <v>82</v>
      </c>
      <c r="AV120" s="12" t="s">
        <v>22</v>
      </c>
      <c r="AW120" s="12" t="s">
        <v>38</v>
      </c>
      <c r="AX120" s="12" t="s">
        <v>74</v>
      </c>
      <c r="AY120" s="193" t="s">
        <v>129</v>
      </c>
    </row>
    <row r="121" spans="2:51" s="11" customFormat="1" ht="22.5" customHeight="1">
      <c r="B121" s="180"/>
      <c r="D121" s="181" t="s">
        <v>141</v>
      </c>
      <c r="E121" s="182" t="s">
        <v>3</v>
      </c>
      <c r="F121" s="183" t="s">
        <v>491</v>
      </c>
      <c r="H121" s="184">
        <v>832.503</v>
      </c>
      <c r="I121" s="185"/>
      <c r="L121" s="180"/>
      <c r="M121" s="186"/>
      <c r="N121" s="187"/>
      <c r="O121" s="187"/>
      <c r="P121" s="187"/>
      <c r="Q121" s="187"/>
      <c r="R121" s="187"/>
      <c r="S121" s="187"/>
      <c r="T121" s="188"/>
      <c r="AT121" s="189" t="s">
        <v>141</v>
      </c>
      <c r="AU121" s="189" t="s">
        <v>82</v>
      </c>
      <c r="AV121" s="11" t="s">
        <v>82</v>
      </c>
      <c r="AW121" s="11" t="s">
        <v>38</v>
      </c>
      <c r="AX121" s="11" t="s">
        <v>22</v>
      </c>
      <c r="AY121" s="189" t="s">
        <v>129</v>
      </c>
    </row>
    <row r="122" spans="2:65" s="1" customFormat="1" ht="22.5" customHeight="1">
      <c r="B122" s="164"/>
      <c r="C122" s="165" t="s">
        <v>137</v>
      </c>
      <c r="D122" s="165" t="s">
        <v>132</v>
      </c>
      <c r="E122" s="166" t="s">
        <v>539</v>
      </c>
      <c r="F122" s="167" t="s">
        <v>540</v>
      </c>
      <c r="G122" s="168" t="s">
        <v>135</v>
      </c>
      <c r="H122" s="169">
        <v>68</v>
      </c>
      <c r="I122" s="170"/>
      <c r="J122" s="171">
        <f>ROUND(I122*H122,2)</f>
        <v>0</v>
      </c>
      <c r="K122" s="167" t="s">
        <v>136</v>
      </c>
      <c r="L122" s="35"/>
      <c r="M122" s="172" t="s">
        <v>3</v>
      </c>
      <c r="N122" s="173" t="s">
        <v>45</v>
      </c>
      <c r="O122" s="36"/>
      <c r="P122" s="174">
        <f>O122*H122</f>
        <v>0</v>
      </c>
      <c r="Q122" s="174">
        <v>0.00026</v>
      </c>
      <c r="R122" s="174">
        <f>Q122*H122</f>
        <v>0.017679999999999998</v>
      </c>
      <c r="S122" s="174">
        <v>0</v>
      </c>
      <c r="T122" s="175">
        <f>S122*H122</f>
        <v>0</v>
      </c>
      <c r="AR122" s="18" t="s">
        <v>137</v>
      </c>
      <c r="AT122" s="18" t="s">
        <v>132</v>
      </c>
      <c r="AU122" s="18" t="s">
        <v>82</v>
      </c>
      <c r="AY122" s="18" t="s">
        <v>129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8" t="s">
        <v>22</v>
      </c>
      <c r="BK122" s="176">
        <f>ROUND(I122*H122,2)</f>
        <v>0</v>
      </c>
      <c r="BL122" s="18" t="s">
        <v>137</v>
      </c>
      <c r="BM122" s="18" t="s">
        <v>541</v>
      </c>
    </row>
    <row r="123" spans="2:47" s="1" customFormat="1" ht="30" customHeight="1">
      <c r="B123" s="35"/>
      <c r="D123" s="177" t="s">
        <v>139</v>
      </c>
      <c r="F123" s="178" t="s">
        <v>542</v>
      </c>
      <c r="I123" s="179"/>
      <c r="L123" s="35"/>
      <c r="M123" s="64"/>
      <c r="N123" s="36"/>
      <c r="O123" s="36"/>
      <c r="P123" s="36"/>
      <c r="Q123" s="36"/>
      <c r="R123" s="36"/>
      <c r="S123" s="36"/>
      <c r="T123" s="65"/>
      <c r="AT123" s="18" t="s">
        <v>139</v>
      </c>
      <c r="AU123" s="18" t="s">
        <v>82</v>
      </c>
    </row>
    <row r="124" spans="2:51" s="11" customFormat="1" ht="22.5" customHeight="1">
      <c r="B124" s="180"/>
      <c r="D124" s="177" t="s">
        <v>141</v>
      </c>
      <c r="E124" s="189" t="s">
        <v>3</v>
      </c>
      <c r="F124" s="198" t="s">
        <v>543</v>
      </c>
      <c r="H124" s="199">
        <v>8</v>
      </c>
      <c r="I124" s="185"/>
      <c r="L124" s="180"/>
      <c r="M124" s="186"/>
      <c r="N124" s="187"/>
      <c r="O124" s="187"/>
      <c r="P124" s="187"/>
      <c r="Q124" s="187"/>
      <c r="R124" s="187"/>
      <c r="S124" s="187"/>
      <c r="T124" s="188"/>
      <c r="AT124" s="189" t="s">
        <v>141</v>
      </c>
      <c r="AU124" s="189" t="s">
        <v>82</v>
      </c>
      <c r="AV124" s="11" t="s">
        <v>82</v>
      </c>
      <c r="AW124" s="11" t="s">
        <v>38</v>
      </c>
      <c r="AX124" s="11" t="s">
        <v>74</v>
      </c>
      <c r="AY124" s="189" t="s">
        <v>129</v>
      </c>
    </row>
    <row r="125" spans="2:51" s="11" customFormat="1" ht="22.5" customHeight="1">
      <c r="B125" s="180"/>
      <c r="D125" s="177" t="s">
        <v>141</v>
      </c>
      <c r="E125" s="189" t="s">
        <v>3</v>
      </c>
      <c r="F125" s="198" t="s">
        <v>544</v>
      </c>
      <c r="H125" s="199">
        <v>60</v>
      </c>
      <c r="I125" s="185"/>
      <c r="L125" s="180"/>
      <c r="M125" s="186"/>
      <c r="N125" s="187"/>
      <c r="O125" s="187"/>
      <c r="P125" s="187"/>
      <c r="Q125" s="187"/>
      <c r="R125" s="187"/>
      <c r="S125" s="187"/>
      <c r="T125" s="188"/>
      <c r="AT125" s="189" t="s">
        <v>141</v>
      </c>
      <c r="AU125" s="189" t="s">
        <v>82</v>
      </c>
      <c r="AV125" s="11" t="s">
        <v>82</v>
      </c>
      <c r="AW125" s="11" t="s">
        <v>38</v>
      </c>
      <c r="AX125" s="11" t="s">
        <v>74</v>
      </c>
      <c r="AY125" s="189" t="s">
        <v>129</v>
      </c>
    </row>
    <row r="126" spans="2:51" s="13" customFormat="1" ht="22.5" customHeight="1">
      <c r="B126" s="200"/>
      <c r="D126" s="181" t="s">
        <v>141</v>
      </c>
      <c r="E126" s="201" t="s">
        <v>500</v>
      </c>
      <c r="F126" s="202" t="s">
        <v>154</v>
      </c>
      <c r="H126" s="203">
        <v>68</v>
      </c>
      <c r="I126" s="204"/>
      <c r="L126" s="200"/>
      <c r="M126" s="205"/>
      <c r="N126" s="206"/>
      <c r="O126" s="206"/>
      <c r="P126" s="206"/>
      <c r="Q126" s="206"/>
      <c r="R126" s="206"/>
      <c r="S126" s="206"/>
      <c r="T126" s="207"/>
      <c r="AT126" s="208" t="s">
        <v>141</v>
      </c>
      <c r="AU126" s="208" t="s">
        <v>82</v>
      </c>
      <c r="AV126" s="13" t="s">
        <v>137</v>
      </c>
      <c r="AW126" s="13" t="s">
        <v>38</v>
      </c>
      <c r="AX126" s="13" t="s">
        <v>22</v>
      </c>
      <c r="AY126" s="208" t="s">
        <v>129</v>
      </c>
    </row>
    <row r="127" spans="2:65" s="1" customFormat="1" ht="31.5" customHeight="1">
      <c r="B127" s="164"/>
      <c r="C127" s="165" t="s">
        <v>179</v>
      </c>
      <c r="D127" s="165" t="s">
        <v>132</v>
      </c>
      <c r="E127" s="166" t="s">
        <v>545</v>
      </c>
      <c r="F127" s="167" t="s">
        <v>546</v>
      </c>
      <c r="G127" s="168" t="s">
        <v>135</v>
      </c>
      <c r="H127" s="169">
        <v>68</v>
      </c>
      <c r="I127" s="170"/>
      <c r="J127" s="171">
        <f>ROUND(I127*H127,2)</f>
        <v>0</v>
      </c>
      <c r="K127" s="167" t="s">
        <v>136</v>
      </c>
      <c r="L127" s="35"/>
      <c r="M127" s="172" t="s">
        <v>3</v>
      </c>
      <c r="N127" s="173" t="s">
        <v>45</v>
      </c>
      <c r="O127" s="36"/>
      <c r="P127" s="174">
        <f>O127*H127</f>
        <v>0</v>
      </c>
      <c r="Q127" s="174">
        <v>0.00418</v>
      </c>
      <c r="R127" s="174">
        <f>Q127*H127</f>
        <v>0.28424</v>
      </c>
      <c r="S127" s="174">
        <v>0</v>
      </c>
      <c r="T127" s="175">
        <f>S127*H127</f>
        <v>0</v>
      </c>
      <c r="AR127" s="18" t="s">
        <v>137</v>
      </c>
      <c r="AT127" s="18" t="s">
        <v>132</v>
      </c>
      <c r="AU127" s="18" t="s">
        <v>82</v>
      </c>
      <c r="AY127" s="18" t="s">
        <v>129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8" t="s">
        <v>22</v>
      </c>
      <c r="BK127" s="176">
        <f>ROUND(I127*H127,2)</f>
        <v>0</v>
      </c>
      <c r="BL127" s="18" t="s">
        <v>137</v>
      </c>
      <c r="BM127" s="18" t="s">
        <v>547</v>
      </c>
    </row>
    <row r="128" spans="2:47" s="1" customFormat="1" ht="30" customHeight="1">
      <c r="B128" s="35"/>
      <c r="D128" s="177" t="s">
        <v>139</v>
      </c>
      <c r="F128" s="178" t="s">
        <v>548</v>
      </c>
      <c r="I128" s="179"/>
      <c r="L128" s="35"/>
      <c r="M128" s="64"/>
      <c r="N128" s="36"/>
      <c r="O128" s="36"/>
      <c r="P128" s="36"/>
      <c r="Q128" s="36"/>
      <c r="R128" s="36"/>
      <c r="S128" s="36"/>
      <c r="T128" s="65"/>
      <c r="AT128" s="18" t="s">
        <v>139</v>
      </c>
      <c r="AU128" s="18" t="s">
        <v>82</v>
      </c>
    </row>
    <row r="129" spans="2:51" s="11" customFormat="1" ht="22.5" customHeight="1">
      <c r="B129" s="180"/>
      <c r="D129" s="181" t="s">
        <v>141</v>
      </c>
      <c r="E129" s="182" t="s">
        <v>3</v>
      </c>
      <c r="F129" s="183" t="s">
        <v>500</v>
      </c>
      <c r="H129" s="184">
        <v>68</v>
      </c>
      <c r="I129" s="185"/>
      <c r="L129" s="180"/>
      <c r="M129" s="186"/>
      <c r="N129" s="187"/>
      <c r="O129" s="187"/>
      <c r="P129" s="187"/>
      <c r="Q129" s="187"/>
      <c r="R129" s="187"/>
      <c r="S129" s="187"/>
      <c r="T129" s="188"/>
      <c r="AT129" s="189" t="s">
        <v>141</v>
      </c>
      <c r="AU129" s="189" t="s">
        <v>82</v>
      </c>
      <c r="AV129" s="11" t="s">
        <v>82</v>
      </c>
      <c r="AW129" s="11" t="s">
        <v>38</v>
      </c>
      <c r="AX129" s="11" t="s">
        <v>22</v>
      </c>
      <c r="AY129" s="189" t="s">
        <v>129</v>
      </c>
    </row>
    <row r="130" spans="2:65" s="1" customFormat="1" ht="22.5" customHeight="1">
      <c r="B130" s="164"/>
      <c r="C130" s="165" t="s">
        <v>130</v>
      </c>
      <c r="D130" s="165" t="s">
        <v>132</v>
      </c>
      <c r="E130" s="166" t="s">
        <v>156</v>
      </c>
      <c r="F130" s="167" t="s">
        <v>157</v>
      </c>
      <c r="G130" s="168" t="s">
        <v>135</v>
      </c>
      <c r="H130" s="169">
        <v>832.503</v>
      </c>
      <c r="I130" s="170"/>
      <c r="J130" s="171">
        <f>ROUND(I130*H130,2)</f>
        <v>0</v>
      </c>
      <c r="K130" s="167" t="s">
        <v>136</v>
      </c>
      <c r="L130" s="35"/>
      <c r="M130" s="172" t="s">
        <v>3</v>
      </c>
      <c r="N130" s="173" t="s">
        <v>45</v>
      </c>
      <c r="O130" s="36"/>
      <c r="P130" s="174">
        <f>O130*H130</f>
        <v>0</v>
      </c>
      <c r="Q130" s="174">
        <v>0.00026</v>
      </c>
      <c r="R130" s="174">
        <f>Q130*H130</f>
        <v>0.21645077999999998</v>
      </c>
      <c r="S130" s="174">
        <v>0</v>
      </c>
      <c r="T130" s="175">
        <f>S130*H130</f>
        <v>0</v>
      </c>
      <c r="AR130" s="18" t="s">
        <v>137</v>
      </c>
      <c r="AT130" s="18" t="s">
        <v>132</v>
      </c>
      <c r="AU130" s="18" t="s">
        <v>82</v>
      </c>
      <c r="AY130" s="18" t="s">
        <v>129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8" t="s">
        <v>22</v>
      </c>
      <c r="BK130" s="176">
        <f>ROUND(I130*H130,2)</f>
        <v>0</v>
      </c>
      <c r="BL130" s="18" t="s">
        <v>137</v>
      </c>
      <c r="BM130" s="18" t="s">
        <v>549</v>
      </c>
    </row>
    <row r="131" spans="2:47" s="1" customFormat="1" ht="30" customHeight="1">
      <c r="B131" s="35"/>
      <c r="D131" s="177" t="s">
        <v>139</v>
      </c>
      <c r="F131" s="178" t="s">
        <v>159</v>
      </c>
      <c r="I131" s="179"/>
      <c r="L131" s="35"/>
      <c r="M131" s="64"/>
      <c r="N131" s="36"/>
      <c r="O131" s="36"/>
      <c r="P131" s="36"/>
      <c r="Q131" s="36"/>
      <c r="R131" s="36"/>
      <c r="S131" s="36"/>
      <c r="T131" s="65"/>
      <c r="AT131" s="18" t="s">
        <v>139</v>
      </c>
      <c r="AU131" s="18" t="s">
        <v>82</v>
      </c>
    </row>
    <row r="132" spans="2:51" s="11" customFormat="1" ht="22.5" customHeight="1">
      <c r="B132" s="180"/>
      <c r="D132" s="177" t="s">
        <v>141</v>
      </c>
      <c r="E132" s="189" t="s">
        <v>3</v>
      </c>
      <c r="F132" s="198" t="s">
        <v>489</v>
      </c>
      <c r="H132" s="199">
        <v>67.488</v>
      </c>
      <c r="I132" s="185"/>
      <c r="L132" s="180"/>
      <c r="M132" s="186"/>
      <c r="N132" s="187"/>
      <c r="O132" s="187"/>
      <c r="P132" s="187"/>
      <c r="Q132" s="187"/>
      <c r="R132" s="187"/>
      <c r="S132" s="187"/>
      <c r="T132" s="188"/>
      <c r="AT132" s="189" t="s">
        <v>141</v>
      </c>
      <c r="AU132" s="189" t="s">
        <v>82</v>
      </c>
      <c r="AV132" s="11" t="s">
        <v>82</v>
      </c>
      <c r="AW132" s="11" t="s">
        <v>38</v>
      </c>
      <c r="AX132" s="11" t="s">
        <v>74</v>
      </c>
      <c r="AY132" s="189" t="s">
        <v>129</v>
      </c>
    </row>
    <row r="133" spans="2:51" s="11" customFormat="1" ht="31.5" customHeight="1">
      <c r="B133" s="180"/>
      <c r="D133" s="177" t="s">
        <v>141</v>
      </c>
      <c r="E133" s="189" t="s">
        <v>3</v>
      </c>
      <c r="F133" s="198" t="s">
        <v>550</v>
      </c>
      <c r="H133" s="199">
        <v>261.61</v>
      </c>
      <c r="I133" s="185"/>
      <c r="L133" s="180"/>
      <c r="M133" s="186"/>
      <c r="N133" s="187"/>
      <c r="O133" s="187"/>
      <c r="P133" s="187"/>
      <c r="Q133" s="187"/>
      <c r="R133" s="187"/>
      <c r="S133" s="187"/>
      <c r="T133" s="188"/>
      <c r="AT133" s="189" t="s">
        <v>141</v>
      </c>
      <c r="AU133" s="189" t="s">
        <v>82</v>
      </c>
      <c r="AV133" s="11" t="s">
        <v>82</v>
      </c>
      <c r="AW133" s="11" t="s">
        <v>38</v>
      </c>
      <c r="AX133" s="11" t="s">
        <v>74</v>
      </c>
      <c r="AY133" s="189" t="s">
        <v>129</v>
      </c>
    </row>
    <row r="134" spans="2:51" s="11" customFormat="1" ht="22.5" customHeight="1">
      <c r="B134" s="180"/>
      <c r="D134" s="177" t="s">
        <v>141</v>
      </c>
      <c r="E134" s="189" t="s">
        <v>3</v>
      </c>
      <c r="F134" s="198" t="s">
        <v>551</v>
      </c>
      <c r="H134" s="199">
        <v>209.779</v>
      </c>
      <c r="I134" s="185"/>
      <c r="L134" s="180"/>
      <c r="M134" s="186"/>
      <c r="N134" s="187"/>
      <c r="O134" s="187"/>
      <c r="P134" s="187"/>
      <c r="Q134" s="187"/>
      <c r="R134" s="187"/>
      <c r="S134" s="187"/>
      <c r="T134" s="188"/>
      <c r="AT134" s="189" t="s">
        <v>141</v>
      </c>
      <c r="AU134" s="189" t="s">
        <v>82</v>
      </c>
      <c r="AV134" s="11" t="s">
        <v>82</v>
      </c>
      <c r="AW134" s="11" t="s">
        <v>38</v>
      </c>
      <c r="AX134" s="11" t="s">
        <v>74</v>
      </c>
      <c r="AY134" s="189" t="s">
        <v>129</v>
      </c>
    </row>
    <row r="135" spans="2:51" s="11" customFormat="1" ht="22.5" customHeight="1">
      <c r="B135" s="180"/>
      <c r="D135" s="177" t="s">
        <v>141</v>
      </c>
      <c r="E135" s="189" t="s">
        <v>3</v>
      </c>
      <c r="F135" s="198" t="s">
        <v>552</v>
      </c>
      <c r="H135" s="199">
        <v>7.58</v>
      </c>
      <c r="I135" s="185"/>
      <c r="L135" s="180"/>
      <c r="M135" s="186"/>
      <c r="N135" s="187"/>
      <c r="O135" s="187"/>
      <c r="P135" s="187"/>
      <c r="Q135" s="187"/>
      <c r="R135" s="187"/>
      <c r="S135" s="187"/>
      <c r="T135" s="188"/>
      <c r="AT135" s="189" t="s">
        <v>141</v>
      </c>
      <c r="AU135" s="189" t="s">
        <v>82</v>
      </c>
      <c r="AV135" s="11" t="s">
        <v>82</v>
      </c>
      <c r="AW135" s="11" t="s">
        <v>38</v>
      </c>
      <c r="AX135" s="11" t="s">
        <v>74</v>
      </c>
      <c r="AY135" s="189" t="s">
        <v>129</v>
      </c>
    </row>
    <row r="136" spans="2:51" s="11" customFormat="1" ht="22.5" customHeight="1">
      <c r="B136" s="180"/>
      <c r="D136" s="177" t="s">
        <v>141</v>
      </c>
      <c r="E136" s="189" t="s">
        <v>3</v>
      </c>
      <c r="F136" s="198" t="s">
        <v>553</v>
      </c>
      <c r="H136" s="199">
        <v>20.02</v>
      </c>
      <c r="I136" s="185"/>
      <c r="L136" s="180"/>
      <c r="M136" s="186"/>
      <c r="N136" s="187"/>
      <c r="O136" s="187"/>
      <c r="P136" s="187"/>
      <c r="Q136" s="187"/>
      <c r="R136" s="187"/>
      <c r="S136" s="187"/>
      <c r="T136" s="188"/>
      <c r="AT136" s="189" t="s">
        <v>141</v>
      </c>
      <c r="AU136" s="189" t="s">
        <v>82</v>
      </c>
      <c r="AV136" s="11" t="s">
        <v>82</v>
      </c>
      <c r="AW136" s="11" t="s">
        <v>38</v>
      </c>
      <c r="AX136" s="11" t="s">
        <v>74</v>
      </c>
      <c r="AY136" s="189" t="s">
        <v>129</v>
      </c>
    </row>
    <row r="137" spans="2:51" s="11" customFormat="1" ht="22.5" customHeight="1">
      <c r="B137" s="180"/>
      <c r="D137" s="177" t="s">
        <v>141</v>
      </c>
      <c r="E137" s="189" t="s">
        <v>3</v>
      </c>
      <c r="F137" s="198" t="s">
        <v>554</v>
      </c>
      <c r="H137" s="199">
        <v>9.134</v>
      </c>
      <c r="I137" s="185"/>
      <c r="L137" s="180"/>
      <c r="M137" s="186"/>
      <c r="N137" s="187"/>
      <c r="O137" s="187"/>
      <c r="P137" s="187"/>
      <c r="Q137" s="187"/>
      <c r="R137" s="187"/>
      <c r="S137" s="187"/>
      <c r="T137" s="188"/>
      <c r="AT137" s="189" t="s">
        <v>141</v>
      </c>
      <c r="AU137" s="189" t="s">
        <v>82</v>
      </c>
      <c r="AV137" s="11" t="s">
        <v>82</v>
      </c>
      <c r="AW137" s="11" t="s">
        <v>38</v>
      </c>
      <c r="AX137" s="11" t="s">
        <v>74</v>
      </c>
      <c r="AY137" s="189" t="s">
        <v>129</v>
      </c>
    </row>
    <row r="138" spans="2:51" s="11" customFormat="1" ht="22.5" customHeight="1">
      <c r="B138" s="180"/>
      <c r="D138" s="177" t="s">
        <v>141</v>
      </c>
      <c r="E138" s="189" t="s">
        <v>3</v>
      </c>
      <c r="F138" s="198" t="s">
        <v>555</v>
      </c>
      <c r="H138" s="199">
        <v>66.35</v>
      </c>
      <c r="I138" s="185"/>
      <c r="L138" s="180"/>
      <c r="M138" s="186"/>
      <c r="N138" s="187"/>
      <c r="O138" s="187"/>
      <c r="P138" s="187"/>
      <c r="Q138" s="187"/>
      <c r="R138" s="187"/>
      <c r="S138" s="187"/>
      <c r="T138" s="188"/>
      <c r="AT138" s="189" t="s">
        <v>141</v>
      </c>
      <c r="AU138" s="189" t="s">
        <v>82</v>
      </c>
      <c r="AV138" s="11" t="s">
        <v>82</v>
      </c>
      <c r="AW138" s="11" t="s">
        <v>38</v>
      </c>
      <c r="AX138" s="11" t="s">
        <v>74</v>
      </c>
      <c r="AY138" s="189" t="s">
        <v>129</v>
      </c>
    </row>
    <row r="139" spans="2:51" s="11" customFormat="1" ht="22.5" customHeight="1">
      <c r="B139" s="180"/>
      <c r="D139" s="177" t="s">
        <v>141</v>
      </c>
      <c r="E139" s="189" t="s">
        <v>3</v>
      </c>
      <c r="F139" s="198" t="s">
        <v>556</v>
      </c>
      <c r="H139" s="199">
        <v>17.08</v>
      </c>
      <c r="I139" s="185"/>
      <c r="L139" s="180"/>
      <c r="M139" s="186"/>
      <c r="N139" s="187"/>
      <c r="O139" s="187"/>
      <c r="P139" s="187"/>
      <c r="Q139" s="187"/>
      <c r="R139" s="187"/>
      <c r="S139" s="187"/>
      <c r="T139" s="188"/>
      <c r="AT139" s="189" t="s">
        <v>141</v>
      </c>
      <c r="AU139" s="189" t="s">
        <v>82</v>
      </c>
      <c r="AV139" s="11" t="s">
        <v>82</v>
      </c>
      <c r="AW139" s="11" t="s">
        <v>38</v>
      </c>
      <c r="AX139" s="11" t="s">
        <v>74</v>
      </c>
      <c r="AY139" s="189" t="s">
        <v>129</v>
      </c>
    </row>
    <row r="140" spans="2:51" s="11" customFormat="1" ht="22.5" customHeight="1">
      <c r="B140" s="180"/>
      <c r="D140" s="177" t="s">
        <v>141</v>
      </c>
      <c r="E140" s="189" t="s">
        <v>3</v>
      </c>
      <c r="F140" s="198" t="s">
        <v>557</v>
      </c>
      <c r="H140" s="199">
        <v>99.265</v>
      </c>
      <c r="I140" s="185"/>
      <c r="L140" s="180"/>
      <c r="M140" s="186"/>
      <c r="N140" s="187"/>
      <c r="O140" s="187"/>
      <c r="P140" s="187"/>
      <c r="Q140" s="187"/>
      <c r="R140" s="187"/>
      <c r="S140" s="187"/>
      <c r="T140" s="188"/>
      <c r="AT140" s="189" t="s">
        <v>141</v>
      </c>
      <c r="AU140" s="189" t="s">
        <v>82</v>
      </c>
      <c r="AV140" s="11" t="s">
        <v>82</v>
      </c>
      <c r="AW140" s="11" t="s">
        <v>38</v>
      </c>
      <c r="AX140" s="11" t="s">
        <v>74</v>
      </c>
      <c r="AY140" s="189" t="s">
        <v>129</v>
      </c>
    </row>
    <row r="141" spans="2:51" s="11" customFormat="1" ht="22.5" customHeight="1">
      <c r="B141" s="180"/>
      <c r="D141" s="177" t="s">
        <v>141</v>
      </c>
      <c r="E141" s="189" t="s">
        <v>3</v>
      </c>
      <c r="F141" s="198" t="s">
        <v>558</v>
      </c>
      <c r="H141" s="199">
        <v>15.44</v>
      </c>
      <c r="I141" s="185"/>
      <c r="L141" s="180"/>
      <c r="M141" s="186"/>
      <c r="N141" s="187"/>
      <c r="O141" s="187"/>
      <c r="P141" s="187"/>
      <c r="Q141" s="187"/>
      <c r="R141" s="187"/>
      <c r="S141" s="187"/>
      <c r="T141" s="188"/>
      <c r="AT141" s="189" t="s">
        <v>141</v>
      </c>
      <c r="AU141" s="189" t="s">
        <v>82</v>
      </c>
      <c r="AV141" s="11" t="s">
        <v>82</v>
      </c>
      <c r="AW141" s="11" t="s">
        <v>38</v>
      </c>
      <c r="AX141" s="11" t="s">
        <v>74</v>
      </c>
      <c r="AY141" s="189" t="s">
        <v>129</v>
      </c>
    </row>
    <row r="142" spans="2:51" s="11" customFormat="1" ht="22.5" customHeight="1">
      <c r="B142" s="180"/>
      <c r="D142" s="177" t="s">
        <v>141</v>
      </c>
      <c r="E142" s="189" t="s">
        <v>3</v>
      </c>
      <c r="F142" s="198" t="s">
        <v>559</v>
      </c>
      <c r="H142" s="199">
        <v>50.607</v>
      </c>
      <c r="I142" s="185"/>
      <c r="L142" s="180"/>
      <c r="M142" s="186"/>
      <c r="N142" s="187"/>
      <c r="O142" s="187"/>
      <c r="P142" s="187"/>
      <c r="Q142" s="187"/>
      <c r="R142" s="187"/>
      <c r="S142" s="187"/>
      <c r="T142" s="188"/>
      <c r="AT142" s="189" t="s">
        <v>141</v>
      </c>
      <c r="AU142" s="189" t="s">
        <v>82</v>
      </c>
      <c r="AV142" s="11" t="s">
        <v>82</v>
      </c>
      <c r="AW142" s="11" t="s">
        <v>38</v>
      </c>
      <c r="AX142" s="11" t="s">
        <v>74</v>
      </c>
      <c r="AY142" s="189" t="s">
        <v>129</v>
      </c>
    </row>
    <row r="143" spans="2:51" s="11" customFormat="1" ht="22.5" customHeight="1">
      <c r="B143" s="180"/>
      <c r="D143" s="177" t="s">
        <v>141</v>
      </c>
      <c r="E143" s="189" t="s">
        <v>3</v>
      </c>
      <c r="F143" s="198" t="s">
        <v>560</v>
      </c>
      <c r="H143" s="199">
        <v>6.15</v>
      </c>
      <c r="I143" s="185"/>
      <c r="L143" s="180"/>
      <c r="M143" s="186"/>
      <c r="N143" s="187"/>
      <c r="O143" s="187"/>
      <c r="P143" s="187"/>
      <c r="Q143" s="187"/>
      <c r="R143" s="187"/>
      <c r="S143" s="187"/>
      <c r="T143" s="188"/>
      <c r="AT143" s="189" t="s">
        <v>141</v>
      </c>
      <c r="AU143" s="189" t="s">
        <v>82</v>
      </c>
      <c r="AV143" s="11" t="s">
        <v>82</v>
      </c>
      <c r="AW143" s="11" t="s">
        <v>38</v>
      </c>
      <c r="AX143" s="11" t="s">
        <v>74</v>
      </c>
      <c r="AY143" s="189" t="s">
        <v>129</v>
      </c>
    </row>
    <row r="144" spans="2:51" s="11" customFormat="1" ht="22.5" customHeight="1">
      <c r="B144" s="180"/>
      <c r="D144" s="177" t="s">
        <v>141</v>
      </c>
      <c r="E144" s="189" t="s">
        <v>3</v>
      </c>
      <c r="F144" s="198" t="s">
        <v>561</v>
      </c>
      <c r="H144" s="199">
        <v>2</v>
      </c>
      <c r="I144" s="185"/>
      <c r="L144" s="180"/>
      <c r="M144" s="186"/>
      <c r="N144" s="187"/>
      <c r="O144" s="187"/>
      <c r="P144" s="187"/>
      <c r="Q144" s="187"/>
      <c r="R144" s="187"/>
      <c r="S144" s="187"/>
      <c r="T144" s="188"/>
      <c r="AT144" s="189" t="s">
        <v>141</v>
      </c>
      <c r="AU144" s="189" t="s">
        <v>82</v>
      </c>
      <c r="AV144" s="11" t="s">
        <v>82</v>
      </c>
      <c r="AW144" s="11" t="s">
        <v>38</v>
      </c>
      <c r="AX144" s="11" t="s">
        <v>74</v>
      </c>
      <c r="AY144" s="189" t="s">
        <v>129</v>
      </c>
    </row>
    <row r="145" spans="2:51" s="13" customFormat="1" ht="22.5" customHeight="1">
      <c r="B145" s="200"/>
      <c r="D145" s="181" t="s">
        <v>141</v>
      </c>
      <c r="E145" s="201" t="s">
        <v>491</v>
      </c>
      <c r="F145" s="202" t="s">
        <v>154</v>
      </c>
      <c r="H145" s="203">
        <v>832.503</v>
      </c>
      <c r="I145" s="204"/>
      <c r="L145" s="200"/>
      <c r="M145" s="205"/>
      <c r="N145" s="206"/>
      <c r="O145" s="206"/>
      <c r="P145" s="206"/>
      <c r="Q145" s="206"/>
      <c r="R145" s="206"/>
      <c r="S145" s="206"/>
      <c r="T145" s="207"/>
      <c r="AT145" s="208" t="s">
        <v>141</v>
      </c>
      <c r="AU145" s="208" t="s">
        <v>82</v>
      </c>
      <c r="AV145" s="13" t="s">
        <v>137</v>
      </c>
      <c r="AW145" s="13" t="s">
        <v>38</v>
      </c>
      <c r="AX145" s="13" t="s">
        <v>22</v>
      </c>
      <c r="AY145" s="208" t="s">
        <v>129</v>
      </c>
    </row>
    <row r="146" spans="2:65" s="1" customFormat="1" ht="31.5" customHeight="1">
      <c r="B146" s="164"/>
      <c r="C146" s="165" t="s">
        <v>188</v>
      </c>
      <c r="D146" s="165" t="s">
        <v>132</v>
      </c>
      <c r="E146" s="166" t="s">
        <v>160</v>
      </c>
      <c r="F146" s="167" t="s">
        <v>161</v>
      </c>
      <c r="G146" s="168" t="s">
        <v>135</v>
      </c>
      <c r="H146" s="169">
        <v>832.503</v>
      </c>
      <c r="I146" s="170"/>
      <c r="J146" s="171">
        <f>ROUND(I146*H146,2)</f>
        <v>0</v>
      </c>
      <c r="K146" s="167" t="s">
        <v>136</v>
      </c>
      <c r="L146" s="35"/>
      <c r="M146" s="172" t="s">
        <v>3</v>
      </c>
      <c r="N146" s="173" t="s">
        <v>45</v>
      </c>
      <c r="O146" s="36"/>
      <c r="P146" s="174">
        <f>O146*H146</f>
        <v>0</v>
      </c>
      <c r="Q146" s="174">
        <v>0.00418</v>
      </c>
      <c r="R146" s="174">
        <f>Q146*H146</f>
        <v>3.47986254</v>
      </c>
      <c r="S146" s="174">
        <v>0</v>
      </c>
      <c r="T146" s="175">
        <f>S146*H146</f>
        <v>0</v>
      </c>
      <c r="AR146" s="18" t="s">
        <v>137</v>
      </c>
      <c r="AT146" s="18" t="s">
        <v>132</v>
      </c>
      <c r="AU146" s="18" t="s">
        <v>82</v>
      </c>
      <c r="AY146" s="18" t="s">
        <v>129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8" t="s">
        <v>22</v>
      </c>
      <c r="BK146" s="176">
        <f>ROUND(I146*H146,2)</f>
        <v>0</v>
      </c>
      <c r="BL146" s="18" t="s">
        <v>137</v>
      </c>
      <c r="BM146" s="18" t="s">
        <v>562</v>
      </c>
    </row>
    <row r="147" spans="2:47" s="1" customFormat="1" ht="30" customHeight="1">
      <c r="B147" s="35"/>
      <c r="D147" s="177" t="s">
        <v>139</v>
      </c>
      <c r="F147" s="178" t="s">
        <v>163</v>
      </c>
      <c r="I147" s="179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139</v>
      </c>
      <c r="AU147" s="18" t="s">
        <v>82</v>
      </c>
    </row>
    <row r="148" spans="2:51" s="11" customFormat="1" ht="22.5" customHeight="1">
      <c r="B148" s="180"/>
      <c r="D148" s="181" t="s">
        <v>141</v>
      </c>
      <c r="E148" s="182" t="s">
        <v>3</v>
      </c>
      <c r="F148" s="183" t="s">
        <v>491</v>
      </c>
      <c r="H148" s="184">
        <v>832.503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9" t="s">
        <v>141</v>
      </c>
      <c r="AU148" s="189" t="s">
        <v>82</v>
      </c>
      <c r="AV148" s="11" t="s">
        <v>82</v>
      </c>
      <c r="AW148" s="11" t="s">
        <v>38</v>
      </c>
      <c r="AX148" s="11" t="s">
        <v>22</v>
      </c>
      <c r="AY148" s="189" t="s">
        <v>129</v>
      </c>
    </row>
    <row r="149" spans="2:65" s="1" customFormat="1" ht="22.5" customHeight="1">
      <c r="B149" s="164"/>
      <c r="C149" s="165" t="s">
        <v>193</v>
      </c>
      <c r="D149" s="165" t="s">
        <v>132</v>
      </c>
      <c r="E149" s="166" t="s">
        <v>180</v>
      </c>
      <c r="F149" s="167" t="s">
        <v>181</v>
      </c>
      <c r="G149" s="168" t="s">
        <v>135</v>
      </c>
      <c r="H149" s="169">
        <v>55</v>
      </c>
      <c r="I149" s="170"/>
      <c r="J149" s="171">
        <f>ROUND(I149*H149,2)</f>
        <v>0</v>
      </c>
      <c r="K149" s="167" t="s">
        <v>136</v>
      </c>
      <c r="L149" s="35"/>
      <c r="M149" s="172" t="s">
        <v>3</v>
      </c>
      <c r="N149" s="173" t="s">
        <v>45</v>
      </c>
      <c r="O149" s="36"/>
      <c r="P149" s="174">
        <f>O149*H149</f>
        <v>0</v>
      </c>
      <c r="Q149" s="174">
        <v>0.0345</v>
      </c>
      <c r="R149" s="174">
        <f>Q149*H149</f>
        <v>1.8975000000000002</v>
      </c>
      <c r="S149" s="174">
        <v>0</v>
      </c>
      <c r="T149" s="175">
        <f>S149*H149</f>
        <v>0</v>
      </c>
      <c r="AR149" s="18" t="s">
        <v>137</v>
      </c>
      <c r="AT149" s="18" t="s">
        <v>132</v>
      </c>
      <c r="AU149" s="18" t="s">
        <v>82</v>
      </c>
      <c r="AY149" s="18" t="s">
        <v>129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8" t="s">
        <v>22</v>
      </c>
      <c r="BK149" s="176">
        <f>ROUND(I149*H149,2)</f>
        <v>0</v>
      </c>
      <c r="BL149" s="18" t="s">
        <v>137</v>
      </c>
      <c r="BM149" s="18" t="s">
        <v>563</v>
      </c>
    </row>
    <row r="150" spans="2:47" s="1" customFormat="1" ht="30" customHeight="1">
      <c r="B150" s="35"/>
      <c r="D150" s="177" t="s">
        <v>139</v>
      </c>
      <c r="F150" s="178" t="s">
        <v>183</v>
      </c>
      <c r="I150" s="179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139</v>
      </c>
      <c r="AU150" s="18" t="s">
        <v>82</v>
      </c>
    </row>
    <row r="151" spans="2:51" s="11" customFormat="1" ht="22.5" customHeight="1">
      <c r="B151" s="180"/>
      <c r="D151" s="181" t="s">
        <v>141</v>
      </c>
      <c r="E151" s="182" t="s">
        <v>494</v>
      </c>
      <c r="F151" s="183" t="s">
        <v>564</v>
      </c>
      <c r="H151" s="184">
        <v>55</v>
      </c>
      <c r="I151" s="185"/>
      <c r="L151" s="180"/>
      <c r="M151" s="186"/>
      <c r="N151" s="187"/>
      <c r="O151" s="187"/>
      <c r="P151" s="187"/>
      <c r="Q151" s="187"/>
      <c r="R151" s="187"/>
      <c r="S151" s="187"/>
      <c r="T151" s="188"/>
      <c r="AT151" s="189" t="s">
        <v>141</v>
      </c>
      <c r="AU151" s="189" t="s">
        <v>82</v>
      </c>
      <c r="AV151" s="11" t="s">
        <v>82</v>
      </c>
      <c r="AW151" s="11" t="s">
        <v>38</v>
      </c>
      <c r="AX151" s="11" t="s">
        <v>22</v>
      </c>
      <c r="AY151" s="189" t="s">
        <v>129</v>
      </c>
    </row>
    <row r="152" spans="2:65" s="1" customFormat="1" ht="22.5" customHeight="1">
      <c r="B152" s="164"/>
      <c r="C152" s="165" t="s">
        <v>201</v>
      </c>
      <c r="D152" s="165" t="s">
        <v>132</v>
      </c>
      <c r="E152" s="166" t="s">
        <v>184</v>
      </c>
      <c r="F152" s="167" t="s">
        <v>185</v>
      </c>
      <c r="G152" s="168" t="s">
        <v>135</v>
      </c>
      <c r="H152" s="169">
        <v>55</v>
      </c>
      <c r="I152" s="170"/>
      <c r="J152" s="171">
        <f>ROUND(I152*H152,2)</f>
        <v>0</v>
      </c>
      <c r="K152" s="167" t="s">
        <v>136</v>
      </c>
      <c r="L152" s="35"/>
      <c r="M152" s="172" t="s">
        <v>3</v>
      </c>
      <c r="N152" s="173" t="s">
        <v>45</v>
      </c>
      <c r="O152" s="36"/>
      <c r="P152" s="174">
        <f>O152*H152</f>
        <v>0</v>
      </c>
      <c r="Q152" s="174">
        <v>0.016</v>
      </c>
      <c r="R152" s="174">
        <f>Q152*H152</f>
        <v>0.88</v>
      </c>
      <c r="S152" s="174">
        <v>0</v>
      </c>
      <c r="T152" s="175">
        <f>S152*H152</f>
        <v>0</v>
      </c>
      <c r="AR152" s="18" t="s">
        <v>137</v>
      </c>
      <c r="AT152" s="18" t="s">
        <v>132</v>
      </c>
      <c r="AU152" s="18" t="s">
        <v>82</v>
      </c>
      <c r="AY152" s="18" t="s">
        <v>129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8" t="s">
        <v>22</v>
      </c>
      <c r="BK152" s="176">
        <f>ROUND(I152*H152,2)</f>
        <v>0</v>
      </c>
      <c r="BL152" s="18" t="s">
        <v>137</v>
      </c>
      <c r="BM152" s="18" t="s">
        <v>565</v>
      </c>
    </row>
    <row r="153" spans="2:47" s="1" customFormat="1" ht="22.5" customHeight="1">
      <c r="B153" s="35"/>
      <c r="D153" s="177" t="s">
        <v>139</v>
      </c>
      <c r="F153" s="178" t="s">
        <v>187</v>
      </c>
      <c r="I153" s="179"/>
      <c r="L153" s="35"/>
      <c r="M153" s="64"/>
      <c r="N153" s="36"/>
      <c r="O153" s="36"/>
      <c r="P153" s="36"/>
      <c r="Q153" s="36"/>
      <c r="R153" s="36"/>
      <c r="S153" s="36"/>
      <c r="T153" s="65"/>
      <c r="AT153" s="18" t="s">
        <v>139</v>
      </c>
      <c r="AU153" s="18" t="s">
        <v>82</v>
      </c>
    </row>
    <row r="154" spans="2:51" s="11" customFormat="1" ht="22.5" customHeight="1">
      <c r="B154" s="180"/>
      <c r="D154" s="181" t="s">
        <v>141</v>
      </c>
      <c r="E154" s="182" t="s">
        <v>3</v>
      </c>
      <c r="F154" s="183" t="s">
        <v>494</v>
      </c>
      <c r="H154" s="184">
        <v>55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9" t="s">
        <v>141</v>
      </c>
      <c r="AU154" s="189" t="s">
        <v>82</v>
      </c>
      <c r="AV154" s="11" t="s">
        <v>82</v>
      </c>
      <c r="AW154" s="11" t="s">
        <v>38</v>
      </c>
      <c r="AX154" s="11" t="s">
        <v>22</v>
      </c>
      <c r="AY154" s="189" t="s">
        <v>129</v>
      </c>
    </row>
    <row r="155" spans="2:65" s="1" customFormat="1" ht="31.5" customHeight="1">
      <c r="B155" s="164"/>
      <c r="C155" s="165" t="s">
        <v>27</v>
      </c>
      <c r="D155" s="165" t="s">
        <v>132</v>
      </c>
      <c r="E155" s="166" t="s">
        <v>189</v>
      </c>
      <c r="F155" s="167" t="s">
        <v>190</v>
      </c>
      <c r="G155" s="168" t="s">
        <v>135</v>
      </c>
      <c r="H155" s="169">
        <v>55</v>
      </c>
      <c r="I155" s="170"/>
      <c r="J155" s="171">
        <f>ROUND(I155*H155,2)</f>
        <v>0</v>
      </c>
      <c r="K155" s="167" t="s">
        <v>136</v>
      </c>
      <c r="L155" s="35"/>
      <c r="M155" s="172" t="s">
        <v>3</v>
      </c>
      <c r="N155" s="173" t="s">
        <v>45</v>
      </c>
      <c r="O155" s="36"/>
      <c r="P155" s="174">
        <f>O155*H155</f>
        <v>0</v>
      </c>
      <c r="Q155" s="174">
        <v>0.0155</v>
      </c>
      <c r="R155" s="174">
        <f>Q155*H155</f>
        <v>0.8525</v>
      </c>
      <c r="S155" s="174">
        <v>0</v>
      </c>
      <c r="T155" s="175">
        <f>S155*H155</f>
        <v>0</v>
      </c>
      <c r="AR155" s="18" t="s">
        <v>137</v>
      </c>
      <c r="AT155" s="18" t="s">
        <v>132</v>
      </c>
      <c r="AU155" s="18" t="s">
        <v>82</v>
      </c>
      <c r="AY155" s="18" t="s">
        <v>129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8" t="s">
        <v>22</v>
      </c>
      <c r="BK155" s="176">
        <f>ROUND(I155*H155,2)</f>
        <v>0</v>
      </c>
      <c r="BL155" s="18" t="s">
        <v>137</v>
      </c>
      <c r="BM155" s="18" t="s">
        <v>566</v>
      </c>
    </row>
    <row r="156" spans="2:47" s="1" customFormat="1" ht="30" customHeight="1">
      <c r="B156" s="35"/>
      <c r="D156" s="177" t="s">
        <v>139</v>
      </c>
      <c r="F156" s="178" t="s">
        <v>192</v>
      </c>
      <c r="I156" s="179"/>
      <c r="L156" s="35"/>
      <c r="M156" s="64"/>
      <c r="N156" s="36"/>
      <c r="O156" s="36"/>
      <c r="P156" s="36"/>
      <c r="Q156" s="36"/>
      <c r="R156" s="36"/>
      <c r="S156" s="36"/>
      <c r="T156" s="65"/>
      <c r="AT156" s="18" t="s">
        <v>139</v>
      </c>
      <c r="AU156" s="18" t="s">
        <v>82</v>
      </c>
    </row>
    <row r="157" spans="2:51" s="11" customFormat="1" ht="22.5" customHeight="1">
      <c r="B157" s="180"/>
      <c r="D157" s="181" t="s">
        <v>141</v>
      </c>
      <c r="E157" s="182" t="s">
        <v>3</v>
      </c>
      <c r="F157" s="183" t="s">
        <v>494</v>
      </c>
      <c r="H157" s="184">
        <v>55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9" t="s">
        <v>141</v>
      </c>
      <c r="AU157" s="189" t="s">
        <v>82</v>
      </c>
      <c r="AV157" s="11" t="s">
        <v>82</v>
      </c>
      <c r="AW157" s="11" t="s">
        <v>38</v>
      </c>
      <c r="AX157" s="11" t="s">
        <v>22</v>
      </c>
      <c r="AY157" s="189" t="s">
        <v>129</v>
      </c>
    </row>
    <row r="158" spans="2:65" s="1" customFormat="1" ht="22.5" customHeight="1">
      <c r="B158" s="164"/>
      <c r="C158" s="165" t="s">
        <v>223</v>
      </c>
      <c r="D158" s="165" t="s">
        <v>132</v>
      </c>
      <c r="E158" s="166" t="s">
        <v>194</v>
      </c>
      <c r="F158" s="167" t="s">
        <v>195</v>
      </c>
      <c r="G158" s="168" t="s">
        <v>135</v>
      </c>
      <c r="H158" s="169">
        <v>45</v>
      </c>
      <c r="I158" s="170"/>
      <c r="J158" s="171">
        <f>ROUND(I158*H158,2)</f>
        <v>0</v>
      </c>
      <c r="K158" s="167" t="s">
        <v>136</v>
      </c>
      <c r="L158" s="35"/>
      <c r="M158" s="172" t="s">
        <v>3</v>
      </c>
      <c r="N158" s="173" t="s">
        <v>45</v>
      </c>
      <c r="O158" s="36"/>
      <c r="P158" s="174">
        <f>O158*H158</f>
        <v>0</v>
      </c>
      <c r="Q158" s="174">
        <v>0.00012</v>
      </c>
      <c r="R158" s="174">
        <f>Q158*H158</f>
        <v>0.0054</v>
      </c>
      <c r="S158" s="174">
        <v>0</v>
      </c>
      <c r="T158" s="175">
        <f>S158*H158</f>
        <v>0</v>
      </c>
      <c r="AR158" s="18" t="s">
        <v>137</v>
      </c>
      <c r="AT158" s="18" t="s">
        <v>132</v>
      </c>
      <c r="AU158" s="18" t="s">
        <v>82</v>
      </c>
      <c r="AY158" s="18" t="s">
        <v>129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8" t="s">
        <v>22</v>
      </c>
      <c r="BK158" s="176">
        <f>ROUND(I158*H158,2)</f>
        <v>0</v>
      </c>
      <c r="BL158" s="18" t="s">
        <v>137</v>
      </c>
      <c r="BM158" s="18" t="s">
        <v>567</v>
      </c>
    </row>
    <row r="159" spans="2:47" s="1" customFormat="1" ht="30" customHeight="1">
      <c r="B159" s="35"/>
      <c r="D159" s="177" t="s">
        <v>139</v>
      </c>
      <c r="F159" s="178" t="s">
        <v>197</v>
      </c>
      <c r="I159" s="179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139</v>
      </c>
      <c r="AU159" s="18" t="s">
        <v>82</v>
      </c>
    </row>
    <row r="160" spans="2:51" s="11" customFormat="1" ht="22.5" customHeight="1">
      <c r="B160" s="180"/>
      <c r="D160" s="177" t="s">
        <v>141</v>
      </c>
      <c r="E160" s="189" t="s">
        <v>3</v>
      </c>
      <c r="F160" s="198" t="s">
        <v>568</v>
      </c>
      <c r="H160" s="199">
        <v>10</v>
      </c>
      <c r="I160" s="185"/>
      <c r="L160" s="180"/>
      <c r="M160" s="186"/>
      <c r="N160" s="187"/>
      <c r="O160" s="187"/>
      <c r="P160" s="187"/>
      <c r="Q160" s="187"/>
      <c r="R160" s="187"/>
      <c r="S160" s="187"/>
      <c r="T160" s="188"/>
      <c r="AT160" s="189" t="s">
        <v>141</v>
      </c>
      <c r="AU160" s="189" t="s">
        <v>82</v>
      </c>
      <c r="AV160" s="11" t="s">
        <v>82</v>
      </c>
      <c r="AW160" s="11" t="s">
        <v>38</v>
      </c>
      <c r="AX160" s="11" t="s">
        <v>74</v>
      </c>
      <c r="AY160" s="189" t="s">
        <v>129</v>
      </c>
    </row>
    <row r="161" spans="2:51" s="11" customFormat="1" ht="22.5" customHeight="1">
      <c r="B161" s="180"/>
      <c r="D161" s="177" t="s">
        <v>141</v>
      </c>
      <c r="E161" s="189" t="s">
        <v>3</v>
      </c>
      <c r="F161" s="198" t="s">
        <v>199</v>
      </c>
      <c r="H161" s="199">
        <v>15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9" t="s">
        <v>141</v>
      </c>
      <c r="AU161" s="189" t="s">
        <v>82</v>
      </c>
      <c r="AV161" s="11" t="s">
        <v>82</v>
      </c>
      <c r="AW161" s="11" t="s">
        <v>38</v>
      </c>
      <c r="AX161" s="11" t="s">
        <v>74</v>
      </c>
      <c r="AY161" s="189" t="s">
        <v>129</v>
      </c>
    </row>
    <row r="162" spans="2:51" s="11" customFormat="1" ht="22.5" customHeight="1">
      <c r="B162" s="180"/>
      <c r="D162" s="177" t="s">
        <v>141</v>
      </c>
      <c r="E162" s="189" t="s">
        <v>3</v>
      </c>
      <c r="F162" s="198" t="s">
        <v>569</v>
      </c>
      <c r="H162" s="199">
        <v>20</v>
      </c>
      <c r="I162" s="185"/>
      <c r="L162" s="180"/>
      <c r="M162" s="186"/>
      <c r="N162" s="187"/>
      <c r="O162" s="187"/>
      <c r="P162" s="187"/>
      <c r="Q162" s="187"/>
      <c r="R162" s="187"/>
      <c r="S162" s="187"/>
      <c r="T162" s="188"/>
      <c r="AT162" s="189" t="s">
        <v>141</v>
      </c>
      <c r="AU162" s="189" t="s">
        <v>82</v>
      </c>
      <c r="AV162" s="11" t="s">
        <v>82</v>
      </c>
      <c r="AW162" s="11" t="s">
        <v>38</v>
      </c>
      <c r="AX162" s="11" t="s">
        <v>74</v>
      </c>
      <c r="AY162" s="189" t="s">
        <v>129</v>
      </c>
    </row>
    <row r="163" spans="2:51" s="13" customFormat="1" ht="22.5" customHeight="1">
      <c r="B163" s="200"/>
      <c r="D163" s="181" t="s">
        <v>141</v>
      </c>
      <c r="E163" s="201" t="s">
        <v>3</v>
      </c>
      <c r="F163" s="202" t="s">
        <v>154</v>
      </c>
      <c r="H163" s="203">
        <v>45</v>
      </c>
      <c r="I163" s="204"/>
      <c r="L163" s="200"/>
      <c r="M163" s="205"/>
      <c r="N163" s="206"/>
      <c r="O163" s="206"/>
      <c r="P163" s="206"/>
      <c r="Q163" s="206"/>
      <c r="R163" s="206"/>
      <c r="S163" s="206"/>
      <c r="T163" s="207"/>
      <c r="AT163" s="208" t="s">
        <v>141</v>
      </c>
      <c r="AU163" s="208" t="s">
        <v>82</v>
      </c>
      <c r="AV163" s="13" t="s">
        <v>137</v>
      </c>
      <c r="AW163" s="13" t="s">
        <v>38</v>
      </c>
      <c r="AX163" s="13" t="s">
        <v>22</v>
      </c>
      <c r="AY163" s="208" t="s">
        <v>129</v>
      </c>
    </row>
    <row r="164" spans="2:65" s="1" customFormat="1" ht="22.5" customHeight="1">
      <c r="B164" s="164"/>
      <c r="C164" s="165" t="s">
        <v>229</v>
      </c>
      <c r="D164" s="165" t="s">
        <v>132</v>
      </c>
      <c r="E164" s="166" t="s">
        <v>202</v>
      </c>
      <c r="F164" s="167" t="s">
        <v>203</v>
      </c>
      <c r="G164" s="168" t="s">
        <v>135</v>
      </c>
      <c r="H164" s="169">
        <v>133.677</v>
      </c>
      <c r="I164" s="170"/>
      <c r="J164" s="171">
        <f>ROUND(I164*H164,2)</f>
        <v>0</v>
      </c>
      <c r="K164" s="167" t="s">
        <v>136</v>
      </c>
      <c r="L164" s="35"/>
      <c r="M164" s="172" t="s">
        <v>3</v>
      </c>
      <c r="N164" s="173" t="s">
        <v>45</v>
      </c>
      <c r="O164" s="36"/>
      <c r="P164" s="174">
        <f>O164*H164</f>
        <v>0</v>
      </c>
      <c r="Q164" s="174">
        <v>0.00012</v>
      </c>
      <c r="R164" s="174">
        <f>Q164*H164</f>
        <v>0.01604124</v>
      </c>
      <c r="S164" s="174">
        <v>0</v>
      </c>
      <c r="T164" s="175">
        <f>S164*H164</f>
        <v>0</v>
      </c>
      <c r="AR164" s="18" t="s">
        <v>137</v>
      </c>
      <c r="AT164" s="18" t="s">
        <v>132</v>
      </c>
      <c r="AU164" s="18" t="s">
        <v>82</v>
      </c>
      <c r="AY164" s="18" t="s">
        <v>129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8" t="s">
        <v>22</v>
      </c>
      <c r="BK164" s="176">
        <f>ROUND(I164*H164,2)</f>
        <v>0</v>
      </c>
      <c r="BL164" s="18" t="s">
        <v>137</v>
      </c>
      <c r="BM164" s="18" t="s">
        <v>570</v>
      </c>
    </row>
    <row r="165" spans="2:47" s="1" customFormat="1" ht="30" customHeight="1">
      <c r="B165" s="35"/>
      <c r="D165" s="177" t="s">
        <v>139</v>
      </c>
      <c r="F165" s="178" t="s">
        <v>205</v>
      </c>
      <c r="I165" s="179"/>
      <c r="L165" s="35"/>
      <c r="M165" s="64"/>
      <c r="N165" s="36"/>
      <c r="O165" s="36"/>
      <c r="P165" s="36"/>
      <c r="Q165" s="36"/>
      <c r="R165" s="36"/>
      <c r="S165" s="36"/>
      <c r="T165" s="65"/>
      <c r="AT165" s="18" t="s">
        <v>139</v>
      </c>
      <c r="AU165" s="18" t="s">
        <v>82</v>
      </c>
    </row>
    <row r="166" spans="2:51" s="11" customFormat="1" ht="22.5" customHeight="1">
      <c r="B166" s="180"/>
      <c r="D166" s="177" t="s">
        <v>141</v>
      </c>
      <c r="E166" s="189" t="s">
        <v>3</v>
      </c>
      <c r="F166" s="198" t="s">
        <v>571</v>
      </c>
      <c r="H166" s="199">
        <v>3.718</v>
      </c>
      <c r="I166" s="185"/>
      <c r="L166" s="180"/>
      <c r="M166" s="186"/>
      <c r="N166" s="187"/>
      <c r="O166" s="187"/>
      <c r="P166" s="187"/>
      <c r="Q166" s="187"/>
      <c r="R166" s="187"/>
      <c r="S166" s="187"/>
      <c r="T166" s="188"/>
      <c r="AT166" s="189" t="s">
        <v>141</v>
      </c>
      <c r="AU166" s="189" t="s">
        <v>82</v>
      </c>
      <c r="AV166" s="11" t="s">
        <v>82</v>
      </c>
      <c r="AW166" s="11" t="s">
        <v>38</v>
      </c>
      <c r="AX166" s="11" t="s">
        <v>74</v>
      </c>
      <c r="AY166" s="189" t="s">
        <v>129</v>
      </c>
    </row>
    <row r="167" spans="2:51" s="11" customFormat="1" ht="22.5" customHeight="1">
      <c r="B167" s="180"/>
      <c r="D167" s="177" t="s">
        <v>141</v>
      </c>
      <c r="E167" s="189" t="s">
        <v>3</v>
      </c>
      <c r="F167" s="198" t="s">
        <v>572</v>
      </c>
      <c r="H167" s="199">
        <v>10.386</v>
      </c>
      <c r="I167" s="185"/>
      <c r="L167" s="180"/>
      <c r="M167" s="186"/>
      <c r="N167" s="187"/>
      <c r="O167" s="187"/>
      <c r="P167" s="187"/>
      <c r="Q167" s="187"/>
      <c r="R167" s="187"/>
      <c r="S167" s="187"/>
      <c r="T167" s="188"/>
      <c r="AT167" s="189" t="s">
        <v>141</v>
      </c>
      <c r="AU167" s="189" t="s">
        <v>82</v>
      </c>
      <c r="AV167" s="11" t="s">
        <v>82</v>
      </c>
      <c r="AW167" s="11" t="s">
        <v>38</v>
      </c>
      <c r="AX167" s="11" t="s">
        <v>74</v>
      </c>
      <c r="AY167" s="189" t="s">
        <v>129</v>
      </c>
    </row>
    <row r="168" spans="2:51" s="11" customFormat="1" ht="22.5" customHeight="1">
      <c r="B168" s="180"/>
      <c r="D168" s="177" t="s">
        <v>141</v>
      </c>
      <c r="E168" s="189" t="s">
        <v>3</v>
      </c>
      <c r="F168" s="198" t="s">
        <v>573</v>
      </c>
      <c r="H168" s="199">
        <v>21.636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9" t="s">
        <v>141</v>
      </c>
      <c r="AU168" s="189" t="s">
        <v>82</v>
      </c>
      <c r="AV168" s="11" t="s">
        <v>82</v>
      </c>
      <c r="AW168" s="11" t="s">
        <v>38</v>
      </c>
      <c r="AX168" s="11" t="s">
        <v>74</v>
      </c>
      <c r="AY168" s="189" t="s">
        <v>129</v>
      </c>
    </row>
    <row r="169" spans="2:51" s="11" customFormat="1" ht="22.5" customHeight="1">
      <c r="B169" s="180"/>
      <c r="D169" s="177" t="s">
        <v>141</v>
      </c>
      <c r="E169" s="189" t="s">
        <v>3</v>
      </c>
      <c r="F169" s="198" t="s">
        <v>574</v>
      </c>
      <c r="H169" s="199">
        <v>35.712</v>
      </c>
      <c r="I169" s="185"/>
      <c r="L169" s="180"/>
      <c r="M169" s="186"/>
      <c r="N169" s="187"/>
      <c r="O169" s="187"/>
      <c r="P169" s="187"/>
      <c r="Q169" s="187"/>
      <c r="R169" s="187"/>
      <c r="S169" s="187"/>
      <c r="T169" s="188"/>
      <c r="AT169" s="189" t="s">
        <v>141</v>
      </c>
      <c r="AU169" s="189" t="s">
        <v>82</v>
      </c>
      <c r="AV169" s="11" t="s">
        <v>82</v>
      </c>
      <c r="AW169" s="11" t="s">
        <v>38</v>
      </c>
      <c r="AX169" s="11" t="s">
        <v>74</v>
      </c>
      <c r="AY169" s="189" t="s">
        <v>129</v>
      </c>
    </row>
    <row r="170" spans="2:51" s="11" customFormat="1" ht="22.5" customHeight="1">
      <c r="B170" s="180"/>
      <c r="D170" s="177" t="s">
        <v>141</v>
      </c>
      <c r="E170" s="189" t="s">
        <v>3</v>
      </c>
      <c r="F170" s="198" t="s">
        <v>575</v>
      </c>
      <c r="H170" s="199">
        <v>11.424</v>
      </c>
      <c r="I170" s="185"/>
      <c r="L170" s="180"/>
      <c r="M170" s="186"/>
      <c r="N170" s="187"/>
      <c r="O170" s="187"/>
      <c r="P170" s="187"/>
      <c r="Q170" s="187"/>
      <c r="R170" s="187"/>
      <c r="S170" s="187"/>
      <c r="T170" s="188"/>
      <c r="AT170" s="189" t="s">
        <v>141</v>
      </c>
      <c r="AU170" s="189" t="s">
        <v>82</v>
      </c>
      <c r="AV170" s="11" t="s">
        <v>82</v>
      </c>
      <c r="AW170" s="11" t="s">
        <v>38</v>
      </c>
      <c r="AX170" s="11" t="s">
        <v>74</v>
      </c>
      <c r="AY170" s="189" t="s">
        <v>129</v>
      </c>
    </row>
    <row r="171" spans="2:51" s="11" customFormat="1" ht="22.5" customHeight="1">
      <c r="B171" s="180"/>
      <c r="D171" s="177" t="s">
        <v>141</v>
      </c>
      <c r="E171" s="189" t="s">
        <v>3</v>
      </c>
      <c r="F171" s="198" t="s">
        <v>576</v>
      </c>
      <c r="H171" s="199">
        <v>25.272</v>
      </c>
      <c r="I171" s="185"/>
      <c r="L171" s="180"/>
      <c r="M171" s="186"/>
      <c r="N171" s="187"/>
      <c r="O171" s="187"/>
      <c r="P171" s="187"/>
      <c r="Q171" s="187"/>
      <c r="R171" s="187"/>
      <c r="S171" s="187"/>
      <c r="T171" s="188"/>
      <c r="AT171" s="189" t="s">
        <v>141</v>
      </c>
      <c r="AU171" s="189" t="s">
        <v>82</v>
      </c>
      <c r="AV171" s="11" t="s">
        <v>82</v>
      </c>
      <c r="AW171" s="11" t="s">
        <v>38</v>
      </c>
      <c r="AX171" s="11" t="s">
        <v>74</v>
      </c>
      <c r="AY171" s="189" t="s">
        <v>129</v>
      </c>
    </row>
    <row r="172" spans="2:51" s="11" customFormat="1" ht="22.5" customHeight="1">
      <c r="B172" s="180"/>
      <c r="D172" s="177" t="s">
        <v>141</v>
      </c>
      <c r="E172" s="189" t="s">
        <v>3</v>
      </c>
      <c r="F172" s="198" t="s">
        <v>577</v>
      </c>
      <c r="H172" s="199">
        <v>1.44</v>
      </c>
      <c r="I172" s="185"/>
      <c r="L172" s="180"/>
      <c r="M172" s="186"/>
      <c r="N172" s="187"/>
      <c r="O172" s="187"/>
      <c r="P172" s="187"/>
      <c r="Q172" s="187"/>
      <c r="R172" s="187"/>
      <c r="S172" s="187"/>
      <c r="T172" s="188"/>
      <c r="AT172" s="189" t="s">
        <v>141</v>
      </c>
      <c r="AU172" s="189" t="s">
        <v>82</v>
      </c>
      <c r="AV172" s="11" t="s">
        <v>82</v>
      </c>
      <c r="AW172" s="11" t="s">
        <v>38</v>
      </c>
      <c r="AX172" s="11" t="s">
        <v>74</v>
      </c>
      <c r="AY172" s="189" t="s">
        <v>129</v>
      </c>
    </row>
    <row r="173" spans="2:51" s="11" customFormat="1" ht="22.5" customHeight="1">
      <c r="B173" s="180"/>
      <c r="D173" s="177" t="s">
        <v>141</v>
      </c>
      <c r="E173" s="189" t="s">
        <v>3</v>
      </c>
      <c r="F173" s="198" t="s">
        <v>578</v>
      </c>
      <c r="H173" s="199">
        <v>1.2</v>
      </c>
      <c r="I173" s="185"/>
      <c r="L173" s="180"/>
      <c r="M173" s="186"/>
      <c r="N173" s="187"/>
      <c r="O173" s="187"/>
      <c r="P173" s="187"/>
      <c r="Q173" s="187"/>
      <c r="R173" s="187"/>
      <c r="S173" s="187"/>
      <c r="T173" s="188"/>
      <c r="AT173" s="189" t="s">
        <v>141</v>
      </c>
      <c r="AU173" s="189" t="s">
        <v>82</v>
      </c>
      <c r="AV173" s="11" t="s">
        <v>82</v>
      </c>
      <c r="AW173" s="11" t="s">
        <v>38</v>
      </c>
      <c r="AX173" s="11" t="s">
        <v>74</v>
      </c>
      <c r="AY173" s="189" t="s">
        <v>129</v>
      </c>
    </row>
    <row r="174" spans="2:51" s="11" customFormat="1" ht="22.5" customHeight="1">
      <c r="B174" s="180"/>
      <c r="D174" s="177" t="s">
        <v>141</v>
      </c>
      <c r="E174" s="189" t="s">
        <v>3</v>
      </c>
      <c r="F174" s="198" t="s">
        <v>579</v>
      </c>
      <c r="H174" s="199">
        <v>10.26</v>
      </c>
      <c r="I174" s="185"/>
      <c r="L174" s="180"/>
      <c r="M174" s="186"/>
      <c r="N174" s="187"/>
      <c r="O174" s="187"/>
      <c r="P174" s="187"/>
      <c r="Q174" s="187"/>
      <c r="R174" s="187"/>
      <c r="S174" s="187"/>
      <c r="T174" s="188"/>
      <c r="AT174" s="189" t="s">
        <v>141</v>
      </c>
      <c r="AU174" s="189" t="s">
        <v>82</v>
      </c>
      <c r="AV174" s="11" t="s">
        <v>82</v>
      </c>
      <c r="AW174" s="11" t="s">
        <v>38</v>
      </c>
      <c r="AX174" s="11" t="s">
        <v>74</v>
      </c>
      <c r="AY174" s="189" t="s">
        <v>129</v>
      </c>
    </row>
    <row r="175" spans="2:51" s="11" customFormat="1" ht="22.5" customHeight="1">
      <c r="B175" s="180"/>
      <c r="D175" s="177" t="s">
        <v>141</v>
      </c>
      <c r="E175" s="189" t="s">
        <v>3</v>
      </c>
      <c r="F175" s="198" t="s">
        <v>580</v>
      </c>
      <c r="H175" s="199">
        <v>2.264</v>
      </c>
      <c r="I175" s="185"/>
      <c r="L175" s="180"/>
      <c r="M175" s="186"/>
      <c r="N175" s="187"/>
      <c r="O175" s="187"/>
      <c r="P175" s="187"/>
      <c r="Q175" s="187"/>
      <c r="R175" s="187"/>
      <c r="S175" s="187"/>
      <c r="T175" s="188"/>
      <c r="AT175" s="189" t="s">
        <v>141</v>
      </c>
      <c r="AU175" s="189" t="s">
        <v>82</v>
      </c>
      <c r="AV175" s="11" t="s">
        <v>82</v>
      </c>
      <c r="AW175" s="11" t="s">
        <v>38</v>
      </c>
      <c r="AX175" s="11" t="s">
        <v>74</v>
      </c>
      <c r="AY175" s="189" t="s">
        <v>129</v>
      </c>
    </row>
    <row r="176" spans="2:51" s="11" customFormat="1" ht="22.5" customHeight="1">
      <c r="B176" s="180"/>
      <c r="D176" s="177" t="s">
        <v>141</v>
      </c>
      <c r="E176" s="189" t="s">
        <v>3</v>
      </c>
      <c r="F176" s="198" t="s">
        <v>581</v>
      </c>
      <c r="H176" s="199">
        <v>3.219</v>
      </c>
      <c r="I176" s="185"/>
      <c r="L176" s="180"/>
      <c r="M176" s="186"/>
      <c r="N176" s="187"/>
      <c r="O176" s="187"/>
      <c r="P176" s="187"/>
      <c r="Q176" s="187"/>
      <c r="R176" s="187"/>
      <c r="S176" s="187"/>
      <c r="T176" s="188"/>
      <c r="AT176" s="189" t="s">
        <v>141</v>
      </c>
      <c r="AU176" s="189" t="s">
        <v>82</v>
      </c>
      <c r="AV176" s="11" t="s">
        <v>82</v>
      </c>
      <c r="AW176" s="11" t="s">
        <v>38</v>
      </c>
      <c r="AX176" s="11" t="s">
        <v>74</v>
      </c>
      <c r="AY176" s="189" t="s">
        <v>129</v>
      </c>
    </row>
    <row r="177" spans="2:51" s="11" customFormat="1" ht="22.5" customHeight="1">
      <c r="B177" s="180"/>
      <c r="D177" s="177" t="s">
        <v>141</v>
      </c>
      <c r="E177" s="189" t="s">
        <v>3</v>
      </c>
      <c r="F177" s="198" t="s">
        <v>582</v>
      </c>
      <c r="H177" s="199">
        <v>7.146</v>
      </c>
      <c r="I177" s="185"/>
      <c r="L177" s="180"/>
      <c r="M177" s="186"/>
      <c r="N177" s="187"/>
      <c r="O177" s="187"/>
      <c r="P177" s="187"/>
      <c r="Q177" s="187"/>
      <c r="R177" s="187"/>
      <c r="S177" s="187"/>
      <c r="T177" s="188"/>
      <c r="AT177" s="189" t="s">
        <v>141</v>
      </c>
      <c r="AU177" s="189" t="s">
        <v>82</v>
      </c>
      <c r="AV177" s="11" t="s">
        <v>82</v>
      </c>
      <c r="AW177" s="11" t="s">
        <v>38</v>
      </c>
      <c r="AX177" s="11" t="s">
        <v>74</v>
      </c>
      <c r="AY177" s="189" t="s">
        <v>129</v>
      </c>
    </row>
    <row r="178" spans="2:51" s="13" customFormat="1" ht="22.5" customHeight="1">
      <c r="B178" s="200"/>
      <c r="D178" s="181" t="s">
        <v>141</v>
      </c>
      <c r="E178" s="201" t="s">
        <v>496</v>
      </c>
      <c r="F178" s="202" t="s">
        <v>154</v>
      </c>
      <c r="H178" s="203">
        <v>133.677</v>
      </c>
      <c r="I178" s="204"/>
      <c r="L178" s="200"/>
      <c r="M178" s="205"/>
      <c r="N178" s="206"/>
      <c r="O178" s="206"/>
      <c r="P178" s="206"/>
      <c r="Q178" s="206"/>
      <c r="R178" s="206"/>
      <c r="S178" s="206"/>
      <c r="T178" s="207"/>
      <c r="AT178" s="208" t="s">
        <v>141</v>
      </c>
      <c r="AU178" s="208" t="s">
        <v>82</v>
      </c>
      <c r="AV178" s="13" t="s">
        <v>137</v>
      </c>
      <c r="AW178" s="13" t="s">
        <v>38</v>
      </c>
      <c r="AX178" s="13" t="s">
        <v>22</v>
      </c>
      <c r="AY178" s="208" t="s">
        <v>129</v>
      </c>
    </row>
    <row r="179" spans="2:65" s="1" customFormat="1" ht="31.5" customHeight="1">
      <c r="B179" s="164"/>
      <c r="C179" s="165" t="s">
        <v>235</v>
      </c>
      <c r="D179" s="165" t="s">
        <v>132</v>
      </c>
      <c r="E179" s="166" t="s">
        <v>212</v>
      </c>
      <c r="F179" s="167" t="s">
        <v>213</v>
      </c>
      <c r="G179" s="168" t="s">
        <v>135</v>
      </c>
      <c r="H179" s="169">
        <v>4.036</v>
      </c>
      <c r="I179" s="170"/>
      <c r="J179" s="171">
        <f>ROUND(I179*H179,2)</f>
        <v>0</v>
      </c>
      <c r="K179" s="167" t="s">
        <v>136</v>
      </c>
      <c r="L179" s="35"/>
      <c r="M179" s="172" t="s">
        <v>3</v>
      </c>
      <c r="N179" s="173" t="s">
        <v>45</v>
      </c>
      <c r="O179" s="36"/>
      <c r="P179" s="174">
        <f>O179*H179</f>
        <v>0</v>
      </c>
      <c r="Q179" s="174">
        <v>0.00577</v>
      </c>
      <c r="R179" s="174">
        <f>Q179*H179</f>
        <v>0.023287719999999998</v>
      </c>
      <c r="S179" s="174">
        <v>0.006</v>
      </c>
      <c r="T179" s="175">
        <f>S179*H179</f>
        <v>0.024215999999999998</v>
      </c>
      <c r="AR179" s="18" t="s">
        <v>137</v>
      </c>
      <c r="AT179" s="18" t="s">
        <v>132</v>
      </c>
      <c r="AU179" s="18" t="s">
        <v>82</v>
      </c>
      <c r="AY179" s="18" t="s">
        <v>129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8" t="s">
        <v>22</v>
      </c>
      <c r="BK179" s="176">
        <f>ROUND(I179*H179,2)</f>
        <v>0</v>
      </c>
      <c r="BL179" s="18" t="s">
        <v>137</v>
      </c>
      <c r="BM179" s="18" t="s">
        <v>583</v>
      </c>
    </row>
    <row r="180" spans="2:47" s="1" customFormat="1" ht="30" customHeight="1">
      <c r="B180" s="35"/>
      <c r="D180" s="177" t="s">
        <v>139</v>
      </c>
      <c r="F180" s="178" t="s">
        <v>215</v>
      </c>
      <c r="I180" s="179"/>
      <c r="L180" s="35"/>
      <c r="M180" s="64"/>
      <c r="N180" s="36"/>
      <c r="O180" s="36"/>
      <c r="P180" s="36"/>
      <c r="Q180" s="36"/>
      <c r="R180" s="36"/>
      <c r="S180" s="36"/>
      <c r="T180" s="65"/>
      <c r="AT180" s="18" t="s">
        <v>139</v>
      </c>
      <c r="AU180" s="18" t="s">
        <v>82</v>
      </c>
    </row>
    <row r="181" spans="2:51" s="12" customFormat="1" ht="22.5" customHeight="1">
      <c r="B181" s="190"/>
      <c r="D181" s="177" t="s">
        <v>141</v>
      </c>
      <c r="E181" s="191" t="s">
        <v>3</v>
      </c>
      <c r="F181" s="192" t="s">
        <v>216</v>
      </c>
      <c r="H181" s="193" t="s">
        <v>3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3" t="s">
        <v>141</v>
      </c>
      <c r="AU181" s="193" t="s">
        <v>82</v>
      </c>
      <c r="AV181" s="12" t="s">
        <v>22</v>
      </c>
      <c r="AW181" s="12" t="s">
        <v>38</v>
      </c>
      <c r="AX181" s="12" t="s">
        <v>74</v>
      </c>
      <c r="AY181" s="193" t="s">
        <v>129</v>
      </c>
    </row>
    <row r="182" spans="2:51" s="11" customFormat="1" ht="22.5" customHeight="1">
      <c r="B182" s="180"/>
      <c r="D182" s="177" t="s">
        <v>141</v>
      </c>
      <c r="E182" s="189" t="s">
        <v>498</v>
      </c>
      <c r="F182" s="198" t="s">
        <v>584</v>
      </c>
      <c r="H182" s="199">
        <v>4.036</v>
      </c>
      <c r="I182" s="185"/>
      <c r="L182" s="180"/>
      <c r="M182" s="186"/>
      <c r="N182" s="187"/>
      <c r="O182" s="187"/>
      <c r="P182" s="187"/>
      <c r="Q182" s="187"/>
      <c r="R182" s="187"/>
      <c r="S182" s="187"/>
      <c r="T182" s="188"/>
      <c r="AT182" s="189" t="s">
        <v>141</v>
      </c>
      <c r="AU182" s="189" t="s">
        <v>82</v>
      </c>
      <c r="AV182" s="11" t="s">
        <v>82</v>
      </c>
      <c r="AW182" s="11" t="s">
        <v>38</v>
      </c>
      <c r="AX182" s="11" t="s">
        <v>22</v>
      </c>
      <c r="AY182" s="189" t="s">
        <v>129</v>
      </c>
    </row>
    <row r="183" spans="2:63" s="10" customFormat="1" ht="29.25" customHeight="1">
      <c r="B183" s="150"/>
      <c r="D183" s="161" t="s">
        <v>73</v>
      </c>
      <c r="E183" s="162" t="s">
        <v>201</v>
      </c>
      <c r="F183" s="162" t="s">
        <v>333</v>
      </c>
      <c r="I183" s="153"/>
      <c r="J183" s="163">
        <f>BK183</f>
        <v>0</v>
      </c>
      <c r="L183" s="150"/>
      <c r="M183" s="155"/>
      <c r="N183" s="156"/>
      <c r="O183" s="156"/>
      <c r="P183" s="157">
        <f>SUM(P184:P219)</f>
        <v>0</v>
      </c>
      <c r="Q183" s="156"/>
      <c r="R183" s="157">
        <f>SUM(R184:R219)</f>
        <v>0.00534708</v>
      </c>
      <c r="S183" s="156"/>
      <c r="T183" s="158">
        <f>SUM(T184:T219)</f>
        <v>11.729307</v>
      </c>
      <c r="AR183" s="151" t="s">
        <v>22</v>
      </c>
      <c r="AT183" s="159" t="s">
        <v>73</v>
      </c>
      <c r="AU183" s="159" t="s">
        <v>22</v>
      </c>
      <c r="AY183" s="151" t="s">
        <v>129</v>
      </c>
      <c r="BK183" s="160">
        <f>SUM(BK184:BK219)</f>
        <v>0</v>
      </c>
    </row>
    <row r="184" spans="2:65" s="1" customFormat="1" ht="22.5" customHeight="1">
      <c r="B184" s="164"/>
      <c r="C184" s="165" t="s">
        <v>242</v>
      </c>
      <c r="D184" s="165" t="s">
        <v>132</v>
      </c>
      <c r="E184" s="166" t="s">
        <v>335</v>
      </c>
      <c r="F184" s="167" t="s">
        <v>336</v>
      </c>
      <c r="G184" s="168" t="s">
        <v>337</v>
      </c>
      <c r="H184" s="169">
        <v>4.036</v>
      </c>
      <c r="I184" s="170"/>
      <c r="J184" s="171">
        <f>ROUND(I184*H184,2)</f>
        <v>0</v>
      </c>
      <c r="K184" s="167" t="s">
        <v>3</v>
      </c>
      <c r="L184" s="35"/>
      <c r="M184" s="172" t="s">
        <v>3</v>
      </c>
      <c r="N184" s="173" t="s">
        <v>45</v>
      </c>
      <c r="O184" s="36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AR184" s="18" t="s">
        <v>137</v>
      </c>
      <c r="AT184" s="18" t="s">
        <v>132</v>
      </c>
      <c r="AU184" s="18" t="s">
        <v>82</v>
      </c>
      <c r="AY184" s="18" t="s">
        <v>129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8" t="s">
        <v>22</v>
      </c>
      <c r="BK184" s="176">
        <f>ROUND(I184*H184,2)</f>
        <v>0</v>
      </c>
      <c r="BL184" s="18" t="s">
        <v>137</v>
      </c>
      <c r="BM184" s="18" t="s">
        <v>585</v>
      </c>
    </row>
    <row r="185" spans="2:47" s="1" customFormat="1" ht="22.5" customHeight="1">
      <c r="B185" s="35"/>
      <c r="D185" s="177" t="s">
        <v>139</v>
      </c>
      <c r="F185" s="178" t="s">
        <v>336</v>
      </c>
      <c r="I185" s="179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139</v>
      </c>
      <c r="AU185" s="18" t="s">
        <v>82</v>
      </c>
    </row>
    <row r="186" spans="2:51" s="11" customFormat="1" ht="22.5" customHeight="1">
      <c r="B186" s="180"/>
      <c r="D186" s="181" t="s">
        <v>141</v>
      </c>
      <c r="E186" s="182" t="s">
        <v>3</v>
      </c>
      <c r="F186" s="183" t="s">
        <v>498</v>
      </c>
      <c r="H186" s="184">
        <v>4.036</v>
      </c>
      <c r="I186" s="185"/>
      <c r="L186" s="180"/>
      <c r="M186" s="186"/>
      <c r="N186" s="187"/>
      <c r="O186" s="187"/>
      <c r="P186" s="187"/>
      <c r="Q186" s="187"/>
      <c r="R186" s="187"/>
      <c r="S186" s="187"/>
      <c r="T186" s="188"/>
      <c r="AT186" s="189" t="s">
        <v>141</v>
      </c>
      <c r="AU186" s="189" t="s">
        <v>82</v>
      </c>
      <c r="AV186" s="11" t="s">
        <v>82</v>
      </c>
      <c r="AW186" s="11" t="s">
        <v>38</v>
      </c>
      <c r="AX186" s="11" t="s">
        <v>22</v>
      </c>
      <c r="AY186" s="189" t="s">
        <v>129</v>
      </c>
    </row>
    <row r="187" spans="2:65" s="1" customFormat="1" ht="22.5" customHeight="1">
      <c r="B187" s="164"/>
      <c r="C187" s="165" t="s">
        <v>9</v>
      </c>
      <c r="D187" s="165" t="s">
        <v>132</v>
      </c>
      <c r="E187" s="166" t="s">
        <v>340</v>
      </c>
      <c r="F187" s="167" t="s">
        <v>341</v>
      </c>
      <c r="G187" s="168" t="s">
        <v>337</v>
      </c>
      <c r="H187" s="169">
        <v>4.036</v>
      </c>
      <c r="I187" s="170"/>
      <c r="J187" s="171">
        <f>ROUND(I187*H187,2)</f>
        <v>0</v>
      </c>
      <c r="K187" s="167" t="s">
        <v>3</v>
      </c>
      <c r="L187" s="35"/>
      <c r="M187" s="172" t="s">
        <v>3</v>
      </c>
      <c r="N187" s="173" t="s">
        <v>45</v>
      </c>
      <c r="O187" s="36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AR187" s="18" t="s">
        <v>137</v>
      </c>
      <c r="AT187" s="18" t="s">
        <v>132</v>
      </c>
      <c r="AU187" s="18" t="s">
        <v>82</v>
      </c>
      <c r="AY187" s="18" t="s">
        <v>129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8" t="s">
        <v>22</v>
      </c>
      <c r="BK187" s="176">
        <f>ROUND(I187*H187,2)</f>
        <v>0</v>
      </c>
      <c r="BL187" s="18" t="s">
        <v>137</v>
      </c>
      <c r="BM187" s="18" t="s">
        <v>586</v>
      </c>
    </row>
    <row r="188" spans="2:47" s="1" customFormat="1" ht="22.5" customHeight="1">
      <c r="B188" s="35"/>
      <c r="D188" s="177" t="s">
        <v>139</v>
      </c>
      <c r="F188" s="178" t="s">
        <v>341</v>
      </c>
      <c r="I188" s="179"/>
      <c r="L188" s="35"/>
      <c r="M188" s="64"/>
      <c r="N188" s="36"/>
      <c r="O188" s="36"/>
      <c r="P188" s="36"/>
      <c r="Q188" s="36"/>
      <c r="R188" s="36"/>
      <c r="S188" s="36"/>
      <c r="T188" s="65"/>
      <c r="AT188" s="18" t="s">
        <v>139</v>
      </c>
      <c r="AU188" s="18" t="s">
        <v>82</v>
      </c>
    </row>
    <row r="189" spans="2:51" s="11" customFormat="1" ht="22.5" customHeight="1">
      <c r="B189" s="180"/>
      <c r="D189" s="181" t="s">
        <v>141</v>
      </c>
      <c r="E189" s="182" t="s">
        <v>3</v>
      </c>
      <c r="F189" s="183" t="s">
        <v>498</v>
      </c>
      <c r="H189" s="184">
        <v>4.036</v>
      </c>
      <c r="I189" s="185"/>
      <c r="L189" s="180"/>
      <c r="M189" s="186"/>
      <c r="N189" s="187"/>
      <c r="O189" s="187"/>
      <c r="P189" s="187"/>
      <c r="Q189" s="187"/>
      <c r="R189" s="187"/>
      <c r="S189" s="187"/>
      <c r="T189" s="188"/>
      <c r="AT189" s="189" t="s">
        <v>141</v>
      </c>
      <c r="AU189" s="189" t="s">
        <v>82</v>
      </c>
      <c r="AV189" s="11" t="s">
        <v>82</v>
      </c>
      <c r="AW189" s="11" t="s">
        <v>38</v>
      </c>
      <c r="AX189" s="11" t="s">
        <v>22</v>
      </c>
      <c r="AY189" s="189" t="s">
        <v>129</v>
      </c>
    </row>
    <row r="190" spans="2:65" s="1" customFormat="1" ht="22.5" customHeight="1">
      <c r="B190" s="164"/>
      <c r="C190" s="165" t="s">
        <v>252</v>
      </c>
      <c r="D190" s="165" t="s">
        <v>132</v>
      </c>
      <c r="E190" s="166" t="s">
        <v>344</v>
      </c>
      <c r="F190" s="167" t="s">
        <v>345</v>
      </c>
      <c r="G190" s="168" t="s">
        <v>135</v>
      </c>
      <c r="H190" s="169">
        <v>1137.716</v>
      </c>
      <c r="I190" s="170"/>
      <c r="J190" s="171">
        <f>ROUND(I190*H190,2)</f>
        <v>0</v>
      </c>
      <c r="K190" s="167" t="s">
        <v>136</v>
      </c>
      <c r="L190" s="35"/>
      <c r="M190" s="172" t="s">
        <v>3</v>
      </c>
      <c r="N190" s="173" t="s">
        <v>45</v>
      </c>
      <c r="O190" s="36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8" t="s">
        <v>137</v>
      </c>
      <c r="AT190" s="18" t="s">
        <v>132</v>
      </c>
      <c r="AU190" s="18" t="s">
        <v>82</v>
      </c>
      <c r="AY190" s="18" t="s">
        <v>129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8" t="s">
        <v>22</v>
      </c>
      <c r="BK190" s="176">
        <f>ROUND(I190*H190,2)</f>
        <v>0</v>
      </c>
      <c r="BL190" s="18" t="s">
        <v>137</v>
      </c>
      <c r="BM190" s="18" t="s">
        <v>587</v>
      </c>
    </row>
    <row r="191" spans="2:47" s="1" customFormat="1" ht="30" customHeight="1">
      <c r="B191" s="35"/>
      <c r="D191" s="177" t="s">
        <v>139</v>
      </c>
      <c r="F191" s="178" t="s">
        <v>347</v>
      </c>
      <c r="I191" s="179"/>
      <c r="L191" s="35"/>
      <c r="M191" s="64"/>
      <c r="N191" s="36"/>
      <c r="O191" s="36"/>
      <c r="P191" s="36"/>
      <c r="Q191" s="36"/>
      <c r="R191" s="36"/>
      <c r="S191" s="36"/>
      <c r="T191" s="65"/>
      <c r="AT191" s="18" t="s">
        <v>139</v>
      </c>
      <c r="AU191" s="18" t="s">
        <v>82</v>
      </c>
    </row>
    <row r="192" spans="2:51" s="11" customFormat="1" ht="22.5" customHeight="1">
      <c r="B192" s="180"/>
      <c r="D192" s="177" t="s">
        <v>141</v>
      </c>
      <c r="E192" s="189" t="s">
        <v>3</v>
      </c>
      <c r="F192" s="198" t="s">
        <v>588</v>
      </c>
      <c r="H192" s="199">
        <v>397.078</v>
      </c>
      <c r="I192" s="185"/>
      <c r="L192" s="180"/>
      <c r="M192" s="186"/>
      <c r="N192" s="187"/>
      <c r="O192" s="187"/>
      <c r="P192" s="187"/>
      <c r="Q192" s="187"/>
      <c r="R192" s="187"/>
      <c r="S192" s="187"/>
      <c r="T192" s="188"/>
      <c r="AT192" s="189" t="s">
        <v>141</v>
      </c>
      <c r="AU192" s="189" t="s">
        <v>82</v>
      </c>
      <c r="AV192" s="11" t="s">
        <v>82</v>
      </c>
      <c r="AW192" s="11" t="s">
        <v>38</v>
      </c>
      <c r="AX192" s="11" t="s">
        <v>74</v>
      </c>
      <c r="AY192" s="189" t="s">
        <v>129</v>
      </c>
    </row>
    <row r="193" spans="2:51" s="11" customFormat="1" ht="22.5" customHeight="1">
      <c r="B193" s="180"/>
      <c r="D193" s="177" t="s">
        <v>141</v>
      </c>
      <c r="E193" s="189" t="s">
        <v>3</v>
      </c>
      <c r="F193" s="198" t="s">
        <v>589</v>
      </c>
      <c r="H193" s="199">
        <v>317.175</v>
      </c>
      <c r="I193" s="185"/>
      <c r="L193" s="180"/>
      <c r="M193" s="186"/>
      <c r="N193" s="187"/>
      <c r="O193" s="187"/>
      <c r="P193" s="187"/>
      <c r="Q193" s="187"/>
      <c r="R193" s="187"/>
      <c r="S193" s="187"/>
      <c r="T193" s="188"/>
      <c r="AT193" s="189" t="s">
        <v>141</v>
      </c>
      <c r="AU193" s="189" t="s">
        <v>82</v>
      </c>
      <c r="AV193" s="11" t="s">
        <v>82</v>
      </c>
      <c r="AW193" s="11" t="s">
        <v>38</v>
      </c>
      <c r="AX193" s="11" t="s">
        <v>74</v>
      </c>
      <c r="AY193" s="189" t="s">
        <v>129</v>
      </c>
    </row>
    <row r="194" spans="2:51" s="11" customFormat="1" ht="22.5" customHeight="1">
      <c r="B194" s="180"/>
      <c r="D194" s="177" t="s">
        <v>141</v>
      </c>
      <c r="E194" s="189" t="s">
        <v>3</v>
      </c>
      <c r="F194" s="198" t="s">
        <v>590</v>
      </c>
      <c r="H194" s="199">
        <v>10.698</v>
      </c>
      <c r="I194" s="185"/>
      <c r="L194" s="180"/>
      <c r="M194" s="186"/>
      <c r="N194" s="187"/>
      <c r="O194" s="187"/>
      <c r="P194" s="187"/>
      <c r="Q194" s="187"/>
      <c r="R194" s="187"/>
      <c r="S194" s="187"/>
      <c r="T194" s="188"/>
      <c r="AT194" s="189" t="s">
        <v>141</v>
      </c>
      <c r="AU194" s="189" t="s">
        <v>82</v>
      </c>
      <c r="AV194" s="11" t="s">
        <v>82</v>
      </c>
      <c r="AW194" s="11" t="s">
        <v>38</v>
      </c>
      <c r="AX194" s="11" t="s">
        <v>74</v>
      </c>
      <c r="AY194" s="189" t="s">
        <v>129</v>
      </c>
    </row>
    <row r="195" spans="2:51" s="11" customFormat="1" ht="22.5" customHeight="1">
      <c r="B195" s="180"/>
      <c r="D195" s="177" t="s">
        <v>141</v>
      </c>
      <c r="E195" s="189" t="s">
        <v>3</v>
      </c>
      <c r="F195" s="198" t="s">
        <v>591</v>
      </c>
      <c r="H195" s="199">
        <v>24.365</v>
      </c>
      <c r="I195" s="185"/>
      <c r="L195" s="180"/>
      <c r="M195" s="186"/>
      <c r="N195" s="187"/>
      <c r="O195" s="187"/>
      <c r="P195" s="187"/>
      <c r="Q195" s="187"/>
      <c r="R195" s="187"/>
      <c r="S195" s="187"/>
      <c r="T195" s="188"/>
      <c r="AT195" s="189" t="s">
        <v>141</v>
      </c>
      <c r="AU195" s="189" t="s">
        <v>82</v>
      </c>
      <c r="AV195" s="11" t="s">
        <v>82</v>
      </c>
      <c r="AW195" s="11" t="s">
        <v>38</v>
      </c>
      <c r="AX195" s="11" t="s">
        <v>74</v>
      </c>
      <c r="AY195" s="189" t="s">
        <v>129</v>
      </c>
    </row>
    <row r="196" spans="2:51" s="11" customFormat="1" ht="22.5" customHeight="1">
      <c r="B196" s="180"/>
      <c r="D196" s="177" t="s">
        <v>141</v>
      </c>
      <c r="E196" s="189" t="s">
        <v>3</v>
      </c>
      <c r="F196" s="198" t="s">
        <v>592</v>
      </c>
      <c r="H196" s="199">
        <v>10.056</v>
      </c>
      <c r="I196" s="185"/>
      <c r="L196" s="180"/>
      <c r="M196" s="186"/>
      <c r="N196" s="187"/>
      <c r="O196" s="187"/>
      <c r="P196" s="187"/>
      <c r="Q196" s="187"/>
      <c r="R196" s="187"/>
      <c r="S196" s="187"/>
      <c r="T196" s="188"/>
      <c r="AT196" s="189" t="s">
        <v>141</v>
      </c>
      <c r="AU196" s="189" t="s">
        <v>82</v>
      </c>
      <c r="AV196" s="11" t="s">
        <v>82</v>
      </c>
      <c r="AW196" s="11" t="s">
        <v>38</v>
      </c>
      <c r="AX196" s="11" t="s">
        <v>74</v>
      </c>
      <c r="AY196" s="189" t="s">
        <v>129</v>
      </c>
    </row>
    <row r="197" spans="2:51" s="11" customFormat="1" ht="22.5" customHeight="1">
      <c r="B197" s="180"/>
      <c r="D197" s="177" t="s">
        <v>141</v>
      </c>
      <c r="E197" s="189" t="s">
        <v>3</v>
      </c>
      <c r="F197" s="198" t="s">
        <v>593</v>
      </c>
      <c r="H197" s="199">
        <v>72.593</v>
      </c>
      <c r="I197" s="185"/>
      <c r="L197" s="180"/>
      <c r="M197" s="186"/>
      <c r="N197" s="187"/>
      <c r="O197" s="187"/>
      <c r="P197" s="187"/>
      <c r="Q197" s="187"/>
      <c r="R197" s="187"/>
      <c r="S197" s="187"/>
      <c r="T197" s="188"/>
      <c r="AT197" s="189" t="s">
        <v>141</v>
      </c>
      <c r="AU197" s="189" t="s">
        <v>82</v>
      </c>
      <c r="AV197" s="11" t="s">
        <v>82</v>
      </c>
      <c r="AW197" s="11" t="s">
        <v>38</v>
      </c>
      <c r="AX197" s="11" t="s">
        <v>74</v>
      </c>
      <c r="AY197" s="189" t="s">
        <v>129</v>
      </c>
    </row>
    <row r="198" spans="2:51" s="11" customFormat="1" ht="22.5" customHeight="1">
      <c r="B198" s="180"/>
      <c r="D198" s="177" t="s">
        <v>141</v>
      </c>
      <c r="E198" s="189" t="s">
        <v>3</v>
      </c>
      <c r="F198" s="198" t="s">
        <v>594</v>
      </c>
      <c r="H198" s="199">
        <v>17.14</v>
      </c>
      <c r="I198" s="185"/>
      <c r="L198" s="180"/>
      <c r="M198" s="186"/>
      <c r="N198" s="187"/>
      <c r="O198" s="187"/>
      <c r="P198" s="187"/>
      <c r="Q198" s="187"/>
      <c r="R198" s="187"/>
      <c r="S198" s="187"/>
      <c r="T198" s="188"/>
      <c r="AT198" s="189" t="s">
        <v>141</v>
      </c>
      <c r="AU198" s="189" t="s">
        <v>82</v>
      </c>
      <c r="AV198" s="11" t="s">
        <v>82</v>
      </c>
      <c r="AW198" s="11" t="s">
        <v>38</v>
      </c>
      <c r="AX198" s="11" t="s">
        <v>74</v>
      </c>
      <c r="AY198" s="189" t="s">
        <v>129</v>
      </c>
    </row>
    <row r="199" spans="2:51" s="11" customFormat="1" ht="22.5" customHeight="1">
      <c r="B199" s="180"/>
      <c r="D199" s="177" t="s">
        <v>141</v>
      </c>
      <c r="E199" s="189" t="s">
        <v>3</v>
      </c>
      <c r="F199" s="198" t="s">
        <v>595</v>
      </c>
      <c r="H199" s="199">
        <v>106.172</v>
      </c>
      <c r="I199" s="185"/>
      <c r="L199" s="180"/>
      <c r="M199" s="186"/>
      <c r="N199" s="187"/>
      <c r="O199" s="187"/>
      <c r="P199" s="187"/>
      <c r="Q199" s="187"/>
      <c r="R199" s="187"/>
      <c r="S199" s="187"/>
      <c r="T199" s="188"/>
      <c r="AT199" s="189" t="s">
        <v>141</v>
      </c>
      <c r="AU199" s="189" t="s">
        <v>82</v>
      </c>
      <c r="AV199" s="11" t="s">
        <v>82</v>
      </c>
      <c r="AW199" s="11" t="s">
        <v>38</v>
      </c>
      <c r="AX199" s="11" t="s">
        <v>74</v>
      </c>
      <c r="AY199" s="189" t="s">
        <v>129</v>
      </c>
    </row>
    <row r="200" spans="2:51" s="11" customFormat="1" ht="22.5" customHeight="1">
      <c r="B200" s="180"/>
      <c r="D200" s="177" t="s">
        <v>141</v>
      </c>
      <c r="E200" s="189" t="s">
        <v>3</v>
      </c>
      <c r="F200" s="198" t="s">
        <v>596</v>
      </c>
      <c r="H200" s="199">
        <v>17.871</v>
      </c>
      <c r="I200" s="185"/>
      <c r="L200" s="180"/>
      <c r="M200" s="186"/>
      <c r="N200" s="187"/>
      <c r="O200" s="187"/>
      <c r="P200" s="187"/>
      <c r="Q200" s="187"/>
      <c r="R200" s="187"/>
      <c r="S200" s="187"/>
      <c r="T200" s="188"/>
      <c r="AT200" s="189" t="s">
        <v>141</v>
      </c>
      <c r="AU200" s="189" t="s">
        <v>82</v>
      </c>
      <c r="AV200" s="11" t="s">
        <v>82</v>
      </c>
      <c r="AW200" s="11" t="s">
        <v>38</v>
      </c>
      <c r="AX200" s="11" t="s">
        <v>74</v>
      </c>
      <c r="AY200" s="189" t="s">
        <v>129</v>
      </c>
    </row>
    <row r="201" spans="2:51" s="11" customFormat="1" ht="22.5" customHeight="1">
      <c r="B201" s="180"/>
      <c r="D201" s="177" t="s">
        <v>141</v>
      </c>
      <c r="E201" s="189" t="s">
        <v>3</v>
      </c>
      <c r="F201" s="198" t="s">
        <v>597</v>
      </c>
      <c r="H201" s="199">
        <v>55.828</v>
      </c>
      <c r="I201" s="185"/>
      <c r="L201" s="180"/>
      <c r="M201" s="186"/>
      <c r="N201" s="187"/>
      <c r="O201" s="187"/>
      <c r="P201" s="187"/>
      <c r="Q201" s="187"/>
      <c r="R201" s="187"/>
      <c r="S201" s="187"/>
      <c r="T201" s="188"/>
      <c r="AT201" s="189" t="s">
        <v>141</v>
      </c>
      <c r="AU201" s="189" t="s">
        <v>82</v>
      </c>
      <c r="AV201" s="11" t="s">
        <v>82</v>
      </c>
      <c r="AW201" s="11" t="s">
        <v>38</v>
      </c>
      <c r="AX201" s="11" t="s">
        <v>74</v>
      </c>
      <c r="AY201" s="189" t="s">
        <v>129</v>
      </c>
    </row>
    <row r="202" spans="2:51" s="11" customFormat="1" ht="22.5" customHeight="1">
      <c r="B202" s="180"/>
      <c r="D202" s="177" t="s">
        <v>141</v>
      </c>
      <c r="E202" s="189" t="s">
        <v>3</v>
      </c>
      <c r="F202" s="198" t="s">
        <v>598</v>
      </c>
      <c r="H202" s="199">
        <v>8.74</v>
      </c>
      <c r="I202" s="185"/>
      <c r="L202" s="180"/>
      <c r="M202" s="186"/>
      <c r="N202" s="187"/>
      <c r="O202" s="187"/>
      <c r="P202" s="187"/>
      <c r="Q202" s="187"/>
      <c r="R202" s="187"/>
      <c r="S202" s="187"/>
      <c r="T202" s="188"/>
      <c r="AT202" s="189" t="s">
        <v>141</v>
      </c>
      <c r="AU202" s="189" t="s">
        <v>82</v>
      </c>
      <c r="AV202" s="11" t="s">
        <v>82</v>
      </c>
      <c r="AW202" s="11" t="s">
        <v>38</v>
      </c>
      <c r="AX202" s="11" t="s">
        <v>74</v>
      </c>
      <c r="AY202" s="189" t="s">
        <v>129</v>
      </c>
    </row>
    <row r="203" spans="2:51" s="11" customFormat="1" ht="22.5" customHeight="1">
      <c r="B203" s="180"/>
      <c r="D203" s="177" t="s">
        <v>141</v>
      </c>
      <c r="E203" s="189" t="s">
        <v>3</v>
      </c>
      <c r="F203" s="198" t="s">
        <v>599</v>
      </c>
      <c r="H203" s="199">
        <v>100</v>
      </c>
      <c r="I203" s="185"/>
      <c r="L203" s="180"/>
      <c r="M203" s="186"/>
      <c r="N203" s="187"/>
      <c r="O203" s="187"/>
      <c r="P203" s="187"/>
      <c r="Q203" s="187"/>
      <c r="R203" s="187"/>
      <c r="S203" s="187"/>
      <c r="T203" s="188"/>
      <c r="AT203" s="189" t="s">
        <v>141</v>
      </c>
      <c r="AU203" s="189" t="s">
        <v>82</v>
      </c>
      <c r="AV203" s="11" t="s">
        <v>82</v>
      </c>
      <c r="AW203" s="11" t="s">
        <v>38</v>
      </c>
      <c r="AX203" s="11" t="s">
        <v>74</v>
      </c>
      <c r="AY203" s="189" t="s">
        <v>129</v>
      </c>
    </row>
    <row r="204" spans="2:51" s="13" customFormat="1" ht="22.5" customHeight="1">
      <c r="B204" s="200"/>
      <c r="D204" s="181" t="s">
        <v>141</v>
      </c>
      <c r="E204" s="201" t="s">
        <v>502</v>
      </c>
      <c r="F204" s="202" t="s">
        <v>154</v>
      </c>
      <c r="H204" s="203">
        <v>1137.716</v>
      </c>
      <c r="I204" s="204"/>
      <c r="L204" s="200"/>
      <c r="M204" s="205"/>
      <c r="N204" s="206"/>
      <c r="O204" s="206"/>
      <c r="P204" s="206"/>
      <c r="Q204" s="206"/>
      <c r="R204" s="206"/>
      <c r="S204" s="206"/>
      <c r="T204" s="207"/>
      <c r="AT204" s="208" t="s">
        <v>141</v>
      </c>
      <c r="AU204" s="208" t="s">
        <v>82</v>
      </c>
      <c r="AV204" s="13" t="s">
        <v>137</v>
      </c>
      <c r="AW204" s="13" t="s">
        <v>38</v>
      </c>
      <c r="AX204" s="13" t="s">
        <v>22</v>
      </c>
      <c r="AY204" s="208" t="s">
        <v>129</v>
      </c>
    </row>
    <row r="205" spans="2:65" s="1" customFormat="1" ht="31.5" customHeight="1">
      <c r="B205" s="164"/>
      <c r="C205" s="165" t="s">
        <v>258</v>
      </c>
      <c r="D205" s="165" t="s">
        <v>132</v>
      </c>
      <c r="E205" s="166" t="s">
        <v>362</v>
      </c>
      <c r="F205" s="167" t="s">
        <v>363</v>
      </c>
      <c r="G205" s="168" t="s">
        <v>135</v>
      </c>
      <c r="H205" s="169">
        <v>34131.48</v>
      </c>
      <c r="I205" s="170"/>
      <c r="J205" s="171">
        <f>ROUND(I205*H205,2)</f>
        <v>0</v>
      </c>
      <c r="K205" s="167" t="s">
        <v>136</v>
      </c>
      <c r="L205" s="35"/>
      <c r="M205" s="172" t="s">
        <v>3</v>
      </c>
      <c r="N205" s="173" t="s">
        <v>45</v>
      </c>
      <c r="O205" s="36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AR205" s="18" t="s">
        <v>137</v>
      </c>
      <c r="AT205" s="18" t="s">
        <v>132</v>
      </c>
      <c r="AU205" s="18" t="s">
        <v>82</v>
      </c>
      <c r="AY205" s="18" t="s">
        <v>129</v>
      </c>
      <c r="BE205" s="176">
        <f>IF(N205="základní",J205,0)</f>
        <v>0</v>
      </c>
      <c r="BF205" s="176">
        <f>IF(N205="snížená",J205,0)</f>
        <v>0</v>
      </c>
      <c r="BG205" s="176">
        <f>IF(N205="zákl. přenesená",J205,0)</f>
        <v>0</v>
      </c>
      <c r="BH205" s="176">
        <f>IF(N205="sníž. přenesená",J205,0)</f>
        <v>0</v>
      </c>
      <c r="BI205" s="176">
        <f>IF(N205="nulová",J205,0)</f>
        <v>0</v>
      </c>
      <c r="BJ205" s="18" t="s">
        <v>22</v>
      </c>
      <c r="BK205" s="176">
        <f>ROUND(I205*H205,2)</f>
        <v>0</v>
      </c>
      <c r="BL205" s="18" t="s">
        <v>137</v>
      </c>
      <c r="BM205" s="18" t="s">
        <v>600</v>
      </c>
    </row>
    <row r="206" spans="2:47" s="1" customFormat="1" ht="30" customHeight="1">
      <c r="B206" s="35"/>
      <c r="D206" s="177" t="s">
        <v>139</v>
      </c>
      <c r="F206" s="178" t="s">
        <v>365</v>
      </c>
      <c r="I206" s="179"/>
      <c r="L206" s="35"/>
      <c r="M206" s="64"/>
      <c r="N206" s="36"/>
      <c r="O206" s="36"/>
      <c r="P206" s="36"/>
      <c r="Q206" s="36"/>
      <c r="R206" s="36"/>
      <c r="S206" s="36"/>
      <c r="T206" s="65"/>
      <c r="AT206" s="18" t="s">
        <v>139</v>
      </c>
      <c r="AU206" s="18" t="s">
        <v>82</v>
      </c>
    </row>
    <row r="207" spans="2:51" s="11" customFormat="1" ht="22.5" customHeight="1">
      <c r="B207" s="180"/>
      <c r="D207" s="181" t="s">
        <v>141</v>
      </c>
      <c r="E207" s="182" t="s">
        <v>3</v>
      </c>
      <c r="F207" s="183" t="s">
        <v>601</v>
      </c>
      <c r="H207" s="184">
        <v>34131.48</v>
      </c>
      <c r="I207" s="185"/>
      <c r="L207" s="180"/>
      <c r="M207" s="186"/>
      <c r="N207" s="187"/>
      <c r="O207" s="187"/>
      <c r="P207" s="187"/>
      <c r="Q207" s="187"/>
      <c r="R207" s="187"/>
      <c r="S207" s="187"/>
      <c r="T207" s="188"/>
      <c r="AT207" s="189" t="s">
        <v>141</v>
      </c>
      <c r="AU207" s="189" t="s">
        <v>82</v>
      </c>
      <c r="AV207" s="11" t="s">
        <v>82</v>
      </c>
      <c r="AW207" s="11" t="s">
        <v>38</v>
      </c>
      <c r="AX207" s="11" t="s">
        <v>22</v>
      </c>
      <c r="AY207" s="189" t="s">
        <v>129</v>
      </c>
    </row>
    <row r="208" spans="2:65" s="1" customFormat="1" ht="22.5" customHeight="1">
      <c r="B208" s="164"/>
      <c r="C208" s="165" t="s">
        <v>263</v>
      </c>
      <c r="D208" s="165" t="s">
        <v>132</v>
      </c>
      <c r="E208" s="166" t="s">
        <v>368</v>
      </c>
      <c r="F208" s="167" t="s">
        <v>369</v>
      </c>
      <c r="G208" s="168" t="s">
        <v>135</v>
      </c>
      <c r="H208" s="169">
        <v>1137.716</v>
      </c>
      <c r="I208" s="170"/>
      <c r="J208" s="171">
        <f>ROUND(I208*H208,2)</f>
        <v>0</v>
      </c>
      <c r="K208" s="167" t="s">
        <v>136</v>
      </c>
      <c r="L208" s="35"/>
      <c r="M208" s="172" t="s">
        <v>3</v>
      </c>
      <c r="N208" s="173" t="s">
        <v>45</v>
      </c>
      <c r="O208" s="36"/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AR208" s="18" t="s">
        <v>137</v>
      </c>
      <c r="AT208" s="18" t="s">
        <v>132</v>
      </c>
      <c r="AU208" s="18" t="s">
        <v>82</v>
      </c>
      <c r="AY208" s="18" t="s">
        <v>129</v>
      </c>
      <c r="BE208" s="176">
        <f>IF(N208="základní",J208,0)</f>
        <v>0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8" t="s">
        <v>22</v>
      </c>
      <c r="BK208" s="176">
        <f>ROUND(I208*H208,2)</f>
        <v>0</v>
      </c>
      <c r="BL208" s="18" t="s">
        <v>137</v>
      </c>
      <c r="BM208" s="18" t="s">
        <v>602</v>
      </c>
    </row>
    <row r="209" spans="2:47" s="1" customFormat="1" ht="30" customHeight="1">
      <c r="B209" s="35"/>
      <c r="D209" s="177" t="s">
        <v>139</v>
      </c>
      <c r="F209" s="178" t="s">
        <v>371</v>
      </c>
      <c r="I209" s="179"/>
      <c r="L209" s="35"/>
      <c r="M209" s="64"/>
      <c r="N209" s="36"/>
      <c r="O209" s="36"/>
      <c r="P209" s="36"/>
      <c r="Q209" s="36"/>
      <c r="R209" s="36"/>
      <c r="S209" s="36"/>
      <c r="T209" s="65"/>
      <c r="AT209" s="18" t="s">
        <v>139</v>
      </c>
      <c r="AU209" s="18" t="s">
        <v>82</v>
      </c>
    </row>
    <row r="210" spans="2:51" s="11" customFormat="1" ht="22.5" customHeight="1">
      <c r="B210" s="180"/>
      <c r="D210" s="181" t="s">
        <v>141</v>
      </c>
      <c r="E210" s="182" t="s">
        <v>3</v>
      </c>
      <c r="F210" s="183" t="s">
        <v>502</v>
      </c>
      <c r="H210" s="184">
        <v>1137.716</v>
      </c>
      <c r="I210" s="185"/>
      <c r="L210" s="180"/>
      <c r="M210" s="186"/>
      <c r="N210" s="187"/>
      <c r="O210" s="187"/>
      <c r="P210" s="187"/>
      <c r="Q210" s="187"/>
      <c r="R210" s="187"/>
      <c r="S210" s="187"/>
      <c r="T210" s="188"/>
      <c r="AT210" s="189" t="s">
        <v>141</v>
      </c>
      <c r="AU210" s="189" t="s">
        <v>82</v>
      </c>
      <c r="AV210" s="11" t="s">
        <v>82</v>
      </c>
      <c r="AW210" s="11" t="s">
        <v>38</v>
      </c>
      <c r="AX210" s="11" t="s">
        <v>22</v>
      </c>
      <c r="AY210" s="189" t="s">
        <v>129</v>
      </c>
    </row>
    <row r="211" spans="2:65" s="1" customFormat="1" ht="22.5" customHeight="1">
      <c r="B211" s="164"/>
      <c r="C211" s="165" t="s">
        <v>268</v>
      </c>
      <c r="D211" s="165" t="s">
        <v>132</v>
      </c>
      <c r="E211" s="166" t="s">
        <v>374</v>
      </c>
      <c r="F211" s="167" t="s">
        <v>375</v>
      </c>
      <c r="G211" s="168" t="s">
        <v>135</v>
      </c>
      <c r="H211" s="169">
        <v>133.677</v>
      </c>
      <c r="I211" s="170"/>
      <c r="J211" s="171">
        <f>ROUND(I211*H211,2)</f>
        <v>0</v>
      </c>
      <c r="K211" s="167" t="s">
        <v>136</v>
      </c>
      <c r="L211" s="35"/>
      <c r="M211" s="172" t="s">
        <v>3</v>
      </c>
      <c r="N211" s="173" t="s">
        <v>45</v>
      </c>
      <c r="O211" s="36"/>
      <c r="P211" s="174">
        <f>O211*H211</f>
        <v>0</v>
      </c>
      <c r="Q211" s="174">
        <v>4E-05</v>
      </c>
      <c r="R211" s="174">
        <f>Q211*H211</f>
        <v>0.00534708</v>
      </c>
      <c r="S211" s="174">
        <v>0</v>
      </c>
      <c r="T211" s="175">
        <f>S211*H211</f>
        <v>0</v>
      </c>
      <c r="AR211" s="18" t="s">
        <v>137</v>
      </c>
      <c r="AT211" s="18" t="s">
        <v>132</v>
      </c>
      <c r="AU211" s="18" t="s">
        <v>82</v>
      </c>
      <c r="AY211" s="18" t="s">
        <v>129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8" t="s">
        <v>22</v>
      </c>
      <c r="BK211" s="176">
        <f>ROUND(I211*H211,2)</f>
        <v>0</v>
      </c>
      <c r="BL211" s="18" t="s">
        <v>137</v>
      </c>
      <c r="BM211" s="18" t="s">
        <v>603</v>
      </c>
    </row>
    <row r="212" spans="2:47" s="1" customFormat="1" ht="54" customHeight="1">
      <c r="B212" s="35"/>
      <c r="D212" s="177" t="s">
        <v>139</v>
      </c>
      <c r="F212" s="178" t="s">
        <v>377</v>
      </c>
      <c r="I212" s="179"/>
      <c r="L212" s="35"/>
      <c r="M212" s="64"/>
      <c r="N212" s="36"/>
      <c r="O212" s="36"/>
      <c r="P212" s="36"/>
      <c r="Q212" s="36"/>
      <c r="R212" s="36"/>
      <c r="S212" s="36"/>
      <c r="T212" s="65"/>
      <c r="AT212" s="18" t="s">
        <v>139</v>
      </c>
      <c r="AU212" s="18" t="s">
        <v>82</v>
      </c>
    </row>
    <row r="213" spans="2:51" s="11" customFormat="1" ht="22.5" customHeight="1">
      <c r="B213" s="180"/>
      <c r="D213" s="181" t="s">
        <v>141</v>
      </c>
      <c r="E213" s="182" t="s">
        <v>3</v>
      </c>
      <c r="F213" s="183" t="s">
        <v>604</v>
      </c>
      <c r="H213" s="184">
        <v>133.677</v>
      </c>
      <c r="I213" s="185"/>
      <c r="L213" s="180"/>
      <c r="M213" s="186"/>
      <c r="N213" s="187"/>
      <c r="O213" s="187"/>
      <c r="P213" s="187"/>
      <c r="Q213" s="187"/>
      <c r="R213" s="187"/>
      <c r="S213" s="187"/>
      <c r="T213" s="188"/>
      <c r="AT213" s="189" t="s">
        <v>141</v>
      </c>
      <c r="AU213" s="189" t="s">
        <v>82</v>
      </c>
      <c r="AV213" s="11" t="s">
        <v>82</v>
      </c>
      <c r="AW213" s="11" t="s">
        <v>38</v>
      </c>
      <c r="AX213" s="11" t="s">
        <v>22</v>
      </c>
      <c r="AY213" s="189" t="s">
        <v>129</v>
      </c>
    </row>
    <row r="214" spans="2:65" s="1" customFormat="1" ht="31.5" customHeight="1">
      <c r="B214" s="164"/>
      <c r="C214" s="165" t="s">
        <v>275</v>
      </c>
      <c r="D214" s="165" t="s">
        <v>132</v>
      </c>
      <c r="E214" s="166" t="s">
        <v>380</v>
      </c>
      <c r="F214" s="167" t="s">
        <v>381</v>
      </c>
      <c r="G214" s="168" t="s">
        <v>135</v>
      </c>
      <c r="H214" s="169">
        <v>900.503</v>
      </c>
      <c r="I214" s="170"/>
      <c r="J214" s="171">
        <f>ROUND(I214*H214,2)</f>
        <v>0</v>
      </c>
      <c r="K214" s="167" t="s">
        <v>136</v>
      </c>
      <c r="L214" s="35"/>
      <c r="M214" s="172" t="s">
        <v>3</v>
      </c>
      <c r="N214" s="173" t="s">
        <v>45</v>
      </c>
      <c r="O214" s="36"/>
      <c r="P214" s="174">
        <f>O214*H214</f>
        <v>0</v>
      </c>
      <c r="Q214" s="174">
        <v>0</v>
      </c>
      <c r="R214" s="174">
        <f>Q214*H214</f>
        <v>0</v>
      </c>
      <c r="S214" s="174">
        <v>0.005</v>
      </c>
      <c r="T214" s="175">
        <f>S214*H214</f>
        <v>4.502515000000001</v>
      </c>
      <c r="AR214" s="18" t="s">
        <v>137</v>
      </c>
      <c r="AT214" s="18" t="s">
        <v>132</v>
      </c>
      <c r="AU214" s="18" t="s">
        <v>82</v>
      </c>
      <c r="AY214" s="18" t="s">
        <v>129</v>
      </c>
      <c r="BE214" s="176">
        <f>IF(N214="základní",J214,0)</f>
        <v>0</v>
      </c>
      <c r="BF214" s="176">
        <f>IF(N214="snížená",J214,0)</f>
        <v>0</v>
      </c>
      <c r="BG214" s="176">
        <f>IF(N214="zákl. přenesená",J214,0)</f>
        <v>0</v>
      </c>
      <c r="BH214" s="176">
        <f>IF(N214="sníž. přenesená",J214,0)</f>
        <v>0</v>
      </c>
      <c r="BI214" s="176">
        <f>IF(N214="nulová",J214,0)</f>
        <v>0</v>
      </c>
      <c r="BJ214" s="18" t="s">
        <v>22</v>
      </c>
      <c r="BK214" s="176">
        <f>ROUND(I214*H214,2)</f>
        <v>0</v>
      </c>
      <c r="BL214" s="18" t="s">
        <v>137</v>
      </c>
      <c r="BM214" s="18" t="s">
        <v>605</v>
      </c>
    </row>
    <row r="215" spans="2:47" s="1" customFormat="1" ht="30" customHeight="1">
      <c r="B215" s="35"/>
      <c r="D215" s="177" t="s">
        <v>139</v>
      </c>
      <c r="F215" s="178" t="s">
        <v>383</v>
      </c>
      <c r="I215" s="179"/>
      <c r="L215" s="35"/>
      <c r="M215" s="64"/>
      <c r="N215" s="36"/>
      <c r="O215" s="36"/>
      <c r="P215" s="36"/>
      <c r="Q215" s="36"/>
      <c r="R215" s="36"/>
      <c r="S215" s="36"/>
      <c r="T215" s="65"/>
      <c r="AT215" s="18" t="s">
        <v>139</v>
      </c>
      <c r="AU215" s="18" t="s">
        <v>82</v>
      </c>
    </row>
    <row r="216" spans="2:51" s="11" customFormat="1" ht="22.5" customHeight="1">
      <c r="B216" s="180"/>
      <c r="D216" s="181" t="s">
        <v>141</v>
      </c>
      <c r="E216" s="182" t="s">
        <v>3</v>
      </c>
      <c r="F216" s="183" t="s">
        <v>606</v>
      </c>
      <c r="H216" s="184">
        <v>900.503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9" t="s">
        <v>141</v>
      </c>
      <c r="AU216" s="189" t="s">
        <v>82</v>
      </c>
      <c r="AV216" s="11" t="s">
        <v>82</v>
      </c>
      <c r="AW216" s="11" t="s">
        <v>38</v>
      </c>
      <c r="AX216" s="11" t="s">
        <v>22</v>
      </c>
      <c r="AY216" s="189" t="s">
        <v>129</v>
      </c>
    </row>
    <row r="217" spans="2:65" s="1" customFormat="1" ht="31.5" customHeight="1">
      <c r="B217" s="164"/>
      <c r="C217" s="165" t="s">
        <v>8</v>
      </c>
      <c r="D217" s="165" t="s">
        <v>132</v>
      </c>
      <c r="E217" s="166" t="s">
        <v>385</v>
      </c>
      <c r="F217" s="167" t="s">
        <v>386</v>
      </c>
      <c r="G217" s="168" t="s">
        <v>135</v>
      </c>
      <c r="H217" s="169">
        <v>122.488</v>
      </c>
      <c r="I217" s="170"/>
      <c r="J217" s="171">
        <f>ROUND(I217*H217,2)</f>
        <v>0</v>
      </c>
      <c r="K217" s="167" t="s">
        <v>136</v>
      </c>
      <c r="L217" s="35"/>
      <c r="M217" s="172" t="s">
        <v>3</v>
      </c>
      <c r="N217" s="173" t="s">
        <v>45</v>
      </c>
      <c r="O217" s="36"/>
      <c r="P217" s="174">
        <f>O217*H217</f>
        <v>0</v>
      </c>
      <c r="Q217" s="174">
        <v>0</v>
      </c>
      <c r="R217" s="174">
        <f>Q217*H217</f>
        <v>0</v>
      </c>
      <c r="S217" s="174">
        <v>0.059</v>
      </c>
      <c r="T217" s="175">
        <f>S217*H217</f>
        <v>7.226792</v>
      </c>
      <c r="AR217" s="18" t="s">
        <v>137</v>
      </c>
      <c r="AT217" s="18" t="s">
        <v>132</v>
      </c>
      <c r="AU217" s="18" t="s">
        <v>82</v>
      </c>
      <c r="AY217" s="18" t="s">
        <v>129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18" t="s">
        <v>22</v>
      </c>
      <c r="BK217" s="176">
        <f>ROUND(I217*H217,2)</f>
        <v>0</v>
      </c>
      <c r="BL217" s="18" t="s">
        <v>137</v>
      </c>
      <c r="BM217" s="18" t="s">
        <v>607</v>
      </c>
    </row>
    <row r="218" spans="2:47" s="1" customFormat="1" ht="30" customHeight="1">
      <c r="B218" s="35"/>
      <c r="D218" s="177" t="s">
        <v>139</v>
      </c>
      <c r="F218" s="178" t="s">
        <v>388</v>
      </c>
      <c r="I218" s="179"/>
      <c r="L218" s="35"/>
      <c r="M218" s="64"/>
      <c r="N218" s="36"/>
      <c r="O218" s="36"/>
      <c r="P218" s="36"/>
      <c r="Q218" s="36"/>
      <c r="R218" s="36"/>
      <c r="S218" s="36"/>
      <c r="T218" s="65"/>
      <c r="AT218" s="18" t="s">
        <v>139</v>
      </c>
      <c r="AU218" s="18" t="s">
        <v>82</v>
      </c>
    </row>
    <row r="219" spans="2:51" s="11" customFormat="1" ht="22.5" customHeight="1">
      <c r="B219" s="180"/>
      <c r="D219" s="177" t="s">
        <v>141</v>
      </c>
      <c r="E219" s="189" t="s">
        <v>3</v>
      </c>
      <c r="F219" s="198" t="s">
        <v>608</v>
      </c>
      <c r="H219" s="199">
        <v>122.488</v>
      </c>
      <c r="I219" s="185"/>
      <c r="L219" s="180"/>
      <c r="M219" s="186"/>
      <c r="N219" s="187"/>
      <c r="O219" s="187"/>
      <c r="P219" s="187"/>
      <c r="Q219" s="187"/>
      <c r="R219" s="187"/>
      <c r="S219" s="187"/>
      <c r="T219" s="188"/>
      <c r="AT219" s="189" t="s">
        <v>141</v>
      </c>
      <c r="AU219" s="189" t="s">
        <v>82</v>
      </c>
      <c r="AV219" s="11" t="s">
        <v>82</v>
      </c>
      <c r="AW219" s="11" t="s">
        <v>38</v>
      </c>
      <c r="AX219" s="11" t="s">
        <v>22</v>
      </c>
      <c r="AY219" s="189" t="s">
        <v>129</v>
      </c>
    </row>
    <row r="220" spans="2:63" s="10" customFormat="1" ht="29.25" customHeight="1">
      <c r="B220" s="150"/>
      <c r="D220" s="161" t="s">
        <v>73</v>
      </c>
      <c r="E220" s="162" t="s">
        <v>401</v>
      </c>
      <c r="F220" s="162" t="s">
        <v>402</v>
      </c>
      <c r="I220" s="153"/>
      <c r="J220" s="163">
        <f>BK220</f>
        <v>0</v>
      </c>
      <c r="L220" s="150"/>
      <c r="M220" s="155"/>
      <c r="N220" s="156"/>
      <c r="O220" s="156"/>
      <c r="P220" s="157">
        <f>SUM(P221:P229)</f>
        <v>0</v>
      </c>
      <c r="Q220" s="156"/>
      <c r="R220" s="157">
        <f>SUM(R221:R229)</f>
        <v>0</v>
      </c>
      <c r="S220" s="156"/>
      <c r="T220" s="158">
        <f>SUM(T221:T229)</f>
        <v>0</v>
      </c>
      <c r="AR220" s="151" t="s">
        <v>22</v>
      </c>
      <c r="AT220" s="159" t="s">
        <v>73</v>
      </c>
      <c r="AU220" s="159" t="s">
        <v>22</v>
      </c>
      <c r="AY220" s="151" t="s">
        <v>129</v>
      </c>
      <c r="BK220" s="160">
        <f>SUM(BK221:BK229)</f>
        <v>0</v>
      </c>
    </row>
    <row r="221" spans="2:65" s="1" customFormat="1" ht="31.5" customHeight="1">
      <c r="B221" s="164"/>
      <c r="C221" s="165" t="s">
        <v>285</v>
      </c>
      <c r="D221" s="165" t="s">
        <v>132</v>
      </c>
      <c r="E221" s="166" t="s">
        <v>404</v>
      </c>
      <c r="F221" s="167" t="s">
        <v>405</v>
      </c>
      <c r="G221" s="168" t="s">
        <v>406</v>
      </c>
      <c r="H221" s="169">
        <v>12.018</v>
      </c>
      <c r="I221" s="170"/>
      <c r="J221" s="171">
        <f>ROUND(I221*H221,2)</f>
        <v>0</v>
      </c>
      <c r="K221" s="167" t="s">
        <v>136</v>
      </c>
      <c r="L221" s="35"/>
      <c r="M221" s="172" t="s">
        <v>3</v>
      </c>
      <c r="N221" s="173" t="s">
        <v>45</v>
      </c>
      <c r="O221" s="36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AR221" s="18" t="s">
        <v>137</v>
      </c>
      <c r="AT221" s="18" t="s">
        <v>132</v>
      </c>
      <c r="AU221" s="18" t="s">
        <v>82</v>
      </c>
      <c r="AY221" s="18" t="s">
        <v>129</v>
      </c>
      <c r="BE221" s="176">
        <f>IF(N221="základní",J221,0)</f>
        <v>0</v>
      </c>
      <c r="BF221" s="176">
        <f>IF(N221="snížená",J221,0)</f>
        <v>0</v>
      </c>
      <c r="BG221" s="176">
        <f>IF(N221="zákl. přenesená",J221,0)</f>
        <v>0</v>
      </c>
      <c r="BH221" s="176">
        <f>IF(N221="sníž. přenesená",J221,0)</f>
        <v>0</v>
      </c>
      <c r="BI221" s="176">
        <f>IF(N221="nulová",J221,0)</f>
        <v>0</v>
      </c>
      <c r="BJ221" s="18" t="s">
        <v>22</v>
      </c>
      <c r="BK221" s="176">
        <f>ROUND(I221*H221,2)</f>
        <v>0</v>
      </c>
      <c r="BL221" s="18" t="s">
        <v>137</v>
      </c>
      <c r="BM221" s="18" t="s">
        <v>609</v>
      </c>
    </row>
    <row r="222" spans="2:47" s="1" customFormat="1" ht="30" customHeight="1">
      <c r="B222" s="35"/>
      <c r="D222" s="181" t="s">
        <v>139</v>
      </c>
      <c r="F222" s="230" t="s">
        <v>408</v>
      </c>
      <c r="I222" s="179"/>
      <c r="L222" s="35"/>
      <c r="M222" s="64"/>
      <c r="N222" s="36"/>
      <c r="O222" s="36"/>
      <c r="P222" s="36"/>
      <c r="Q222" s="36"/>
      <c r="R222" s="36"/>
      <c r="S222" s="36"/>
      <c r="T222" s="65"/>
      <c r="AT222" s="18" t="s">
        <v>139</v>
      </c>
      <c r="AU222" s="18" t="s">
        <v>82</v>
      </c>
    </row>
    <row r="223" spans="2:65" s="1" customFormat="1" ht="22.5" customHeight="1">
      <c r="B223" s="164"/>
      <c r="C223" s="165" t="s">
        <v>291</v>
      </c>
      <c r="D223" s="165" t="s">
        <v>132</v>
      </c>
      <c r="E223" s="166" t="s">
        <v>410</v>
      </c>
      <c r="F223" s="167" t="s">
        <v>411</v>
      </c>
      <c r="G223" s="168" t="s">
        <v>406</v>
      </c>
      <c r="H223" s="169">
        <v>12.018</v>
      </c>
      <c r="I223" s="170"/>
      <c r="J223" s="171">
        <f>ROUND(I223*H223,2)</f>
        <v>0</v>
      </c>
      <c r="K223" s="167" t="s">
        <v>136</v>
      </c>
      <c r="L223" s="35"/>
      <c r="M223" s="172" t="s">
        <v>3</v>
      </c>
      <c r="N223" s="173" t="s">
        <v>45</v>
      </c>
      <c r="O223" s="36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8" t="s">
        <v>137</v>
      </c>
      <c r="AT223" s="18" t="s">
        <v>132</v>
      </c>
      <c r="AU223" s="18" t="s">
        <v>82</v>
      </c>
      <c r="AY223" s="18" t="s">
        <v>129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8" t="s">
        <v>22</v>
      </c>
      <c r="BK223" s="176">
        <f>ROUND(I223*H223,2)</f>
        <v>0</v>
      </c>
      <c r="BL223" s="18" t="s">
        <v>137</v>
      </c>
      <c r="BM223" s="18" t="s">
        <v>610</v>
      </c>
    </row>
    <row r="224" spans="2:47" s="1" customFormat="1" ht="22.5" customHeight="1">
      <c r="B224" s="35"/>
      <c r="D224" s="181" t="s">
        <v>139</v>
      </c>
      <c r="F224" s="230" t="s">
        <v>413</v>
      </c>
      <c r="I224" s="179"/>
      <c r="L224" s="35"/>
      <c r="M224" s="64"/>
      <c r="N224" s="36"/>
      <c r="O224" s="36"/>
      <c r="P224" s="36"/>
      <c r="Q224" s="36"/>
      <c r="R224" s="36"/>
      <c r="S224" s="36"/>
      <c r="T224" s="65"/>
      <c r="AT224" s="18" t="s">
        <v>139</v>
      </c>
      <c r="AU224" s="18" t="s">
        <v>82</v>
      </c>
    </row>
    <row r="225" spans="2:65" s="1" customFormat="1" ht="22.5" customHeight="1">
      <c r="B225" s="164"/>
      <c r="C225" s="165" t="s">
        <v>297</v>
      </c>
      <c r="D225" s="165" t="s">
        <v>132</v>
      </c>
      <c r="E225" s="166" t="s">
        <v>415</v>
      </c>
      <c r="F225" s="167" t="s">
        <v>416</v>
      </c>
      <c r="G225" s="168" t="s">
        <v>406</v>
      </c>
      <c r="H225" s="169">
        <v>48.072</v>
      </c>
      <c r="I225" s="170"/>
      <c r="J225" s="171">
        <f>ROUND(I225*H225,2)</f>
        <v>0</v>
      </c>
      <c r="K225" s="167" t="s">
        <v>136</v>
      </c>
      <c r="L225" s="35"/>
      <c r="M225" s="172" t="s">
        <v>3</v>
      </c>
      <c r="N225" s="173" t="s">
        <v>45</v>
      </c>
      <c r="O225" s="36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AR225" s="18" t="s">
        <v>137</v>
      </c>
      <c r="AT225" s="18" t="s">
        <v>132</v>
      </c>
      <c r="AU225" s="18" t="s">
        <v>82</v>
      </c>
      <c r="AY225" s="18" t="s">
        <v>129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8" t="s">
        <v>22</v>
      </c>
      <c r="BK225" s="176">
        <f>ROUND(I225*H225,2)</f>
        <v>0</v>
      </c>
      <c r="BL225" s="18" t="s">
        <v>137</v>
      </c>
      <c r="BM225" s="18" t="s">
        <v>611</v>
      </c>
    </row>
    <row r="226" spans="2:47" s="1" customFormat="1" ht="30" customHeight="1">
      <c r="B226" s="35"/>
      <c r="D226" s="177" t="s">
        <v>139</v>
      </c>
      <c r="F226" s="178" t="s">
        <v>418</v>
      </c>
      <c r="I226" s="179"/>
      <c r="L226" s="35"/>
      <c r="M226" s="64"/>
      <c r="N226" s="36"/>
      <c r="O226" s="36"/>
      <c r="P226" s="36"/>
      <c r="Q226" s="36"/>
      <c r="R226" s="36"/>
      <c r="S226" s="36"/>
      <c r="T226" s="65"/>
      <c r="AT226" s="18" t="s">
        <v>139</v>
      </c>
      <c r="AU226" s="18" t="s">
        <v>82</v>
      </c>
    </row>
    <row r="227" spans="2:51" s="11" customFormat="1" ht="22.5" customHeight="1">
      <c r="B227" s="180"/>
      <c r="D227" s="181" t="s">
        <v>141</v>
      </c>
      <c r="F227" s="183" t="s">
        <v>612</v>
      </c>
      <c r="H227" s="184">
        <v>48.072</v>
      </c>
      <c r="I227" s="185"/>
      <c r="L227" s="180"/>
      <c r="M227" s="186"/>
      <c r="N227" s="187"/>
      <c r="O227" s="187"/>
      <c r="P227" s="187"/>
      <c r="Q227" s="187"/>
      <c r="R227" s="187"/>
      <c r="S227" s="187"/>
      <c r="T227" s="188"/>
      <c r="AT227" s="189" t="s">
        <v>141</v>
      </c>
      <c r="AU227" s="189" t="s">
        <v>82</v>
      </c>
      <c r="AV227" s="11" t="s">
        <v>82</v>
      </c>
      <c r="AW227" s="11" t="s">
        <v>4</v>
      </c>
      <c r="AX227" s="11" t="s">
        <v>22</v>
      </c>
      <c r="AY227" s="189" t="s">
        <v>129</v>
      </c>
    </row>
    <row r="228" spans="2:65" s="1" customFormat="1" ht="22.5" customHeight="1">
      <c r="B228" s="164"/>
      <c r="C228" s="165" t="s">
        <v>305</v>
      </c>
      <c r="D228" s="165" t="s">
        <v>132</v>
      </c>
      <c r="E228" s="166" t="s">
        <v>421</v>
      </c>
      <c r="F228" s="167" t="s">
        <v>422</v>
      </c>
      <c r="G228" s="168" t="s">
        <v>406</v>
      </c>
      <c r="H228" s="169">
        <v>12.018</v>
      </c>
      <c r="I228" s="170"/>
      <c r="J228" s="171">
        <f>ROUND(I228*H228,2)</f>
        <v>0</v>
      </c>
      <c r="K228" s="167" t="s">
        <v>136</v>
      </c>
      <c r="L228" s="35"/>
      <c r="M228" s="172" t="s">
        <v>3</v>
      </c>
      <c r="N228" s="173" t="s">
        <v>45</v>
      </c>
      <c r="O228" s="36"/>
      <c r="P228" s="174">
        <f>O228*H228</f>
        <v>0</v>
      </c>
      <c r="Q228" s="174">
        <v>0</v>
      </c>
      <c r="R228" s="174">
        <f>Q228*H228</f>
        <v>0</v>
      </c>
      <c r="S228" s="174">
        <v>0</v>
      </c>
      <c r="T228" s="175">
        <f>S228*H228</f>
        <v>0</v>
      </c>
      <c r="AR228" s="18" t="s">
        <v>137</v>
      </c>
      <c r="AT228" s="18" t="s">
        <v>132</v>
      </c>
      <c r="AU228" s="18" t="s">
        <v>82</v>
      </c>
      <c r="AY228" s="18" t="s">
        <v>129</v>
      </c>
      <c r="BE228" s="176">
        <f>IF(N228="základní",J228,0)</f>
        <v>0</v>
      </c>
      <c r="BF228" s="176">
        <f>IF(N228="snížená",J228,0)</f>
        <v>0</v>
      </c>
      <c r="BG228" s="176">
        <f>IF(N228="zákl. přenesená",J228,0)</f>
        <v>0</v>
      </c>
      <c r="BH228" s="176">
        <f>IF(N228="sníž. přenesená",J228,0)</f>
        <v>0</v>
      </c>
      <c r="BI228" s="176">
        <f>IF(N228="nulová",J228,0)</f>
        <v>0</v>
      </c>
      <c r="BJ228" s="18" t="s">
        <v>22</v>
      </c>
      <c r="BK228" s="176">
        <f>ROUND(I228*H228,2)</f>
        <v>0</v>
      </c>
      <c r="BL228" s="18" t="s">
        <v>137</v>
      </c>
      <c r="BM228" s="18" t="s">
        <v>613</v>
      </c>
    </row>
    <row r="229" spans="2:47" s="1" customFormat="1" ht="22.5" customHeight="1">
      <c r="B229" s="35"/>
      <c r="D229" s="177" t="s">
        <v>139</v>
      </c>
      <c r="F229" s="178" t="s">
        <v>424</v>
      </c>
      <c r="I229" s="179"/>
      <c r="L229" s="35"/>
      <c r="M229" s="64"/>
      <c r="N229" s="36"/>
      <c r="O229" s="36"/>
      <c r="P229" s="36"/>
      <c r="Q229" s="36"/>
      <c r="R229" s="36"/>
      <c r="S229" s="36"/>
      <c r="T229" s="65"/>
      <c r="AT229" s="18" t="s">
        <v>139</v>
      </c>
      <c r="AU229" s="18" t="s">
        <v>82</v>
      </c>
    </row>
    <row r="230" spans="2:63" s="10" customFormat="1" ht="29.25" customHeight="1">
      <c r="B230" s="150"/>
      <c r="D230" s="161" t="s">
        <v>73</v>
      </c>
      <c r="E230" s="162" t="s">
        <v>425</v>
      </c>
      <c r="F230" s="162" t="s">
        <v>426</v>
      </c>
      <c r="I230" s="153"/>
      <c r="J230" s="163">
        <f>BK230</f>
        <v>0</v>
      </c>
      <c r="L230" s="150"/>
      <c r="M230" s="155"/>
      <c r="N230" s="156"/>
      <c r="O230" s="156"/>
      <c r="P230" s="157">
        <f>SUM(P231:P232)</f>
        <v>0</v>
      </c>
      <c r="Q230" s="156"/>
      <c r="R230" s="157">
        <f>SUM(R231:R232)</f>
        <v>0</v>
      </c>
      <c r="S230" s="156"/>
      <c r="T230" s="158">
        <f>SUM(T231:T232)</f>
        <v>0</v>
      </c>
      <c r="AR230" s="151" t="s">
        <v>22</v>
      </c>
      <c r="AT230" s="159" t="s">
        <v>73</v>
      </c>
      <c r="AU230" s="159" t="s">
        <v>22</v>
      </c>
      <c r="AY230" s="151" t="s">
        <v>129</v>
      </c>
      <c r="BK230" s="160">
        <f>SUM(BK231:BK232)</f>
        <v>0</v>
      </c>
    </row>
    <row r="231" spans="2:65" s="1" customFormat="1" ht="22.5" customHeight="1">
      <c r="B231" s="164"/>
      <c r="C231" s="165" t="s">
        <v>311</v>
      </c>
      <c r="D231" s="165" t="s">
        <v>132</v>
      </c>
      <c r="E231" s="166" t="s">
        <v>428</v>
      </c>
      <c r="F231" s="167" t="s">
        <v>429</v>
      </c>
      <c r="G231" s="168" t="s">
        <v>406</v>
      </c>
      <c r="H231" s="169">
        <v>10.451</v>
      </c>
      <c r="I231" s="170"/>
      <c r="J231" s="171">
        <f>ROUND(I231*H231,2)</f>
        <v>0</v>
      </c>
      <c r="K231" s="167" t="s">
        <v>136</v>
      </c>
      <c r="L231" s="35"/>
      <c r="M231" s="172" t="s">
        <v>3</v>
      </c>
      <c r="N231" s="173" t="s">
        <v>45</v>
      </c>
      <c r="O231" s="36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AR231" s="18" t="s">
        <v>137</v>
      </c>
      <c r="AT231" s="18" t="s">
        <v>132</v>
      </c>
      <c r="AU231" s="18" t="s">
        <v>82</v>
      </c>
      <c r="AY231" s="18" t="s">
        <v>129</v>
      </c>
      <c r="BE231" s="176">
        <f>IF(N231="základní",J231,0)</f>
        <v>0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8" t="s">
        <v>22</v>
      </c>
      <c r="BK231" s="176">
        <f>ROUND(I231*H231,2)</f>
        <v>0</v>
      </c>
      <c r="BL231" s="18" t="s">
        <v>137</v>
      </c>
      <c r="BM231" s="18" t="s">
        <v>614</v>
      </c>
    </row>
    <row r="232" spans="2:47" s="1" customFormat="1" ht="42" customHeight="1">
      <c r="B232" s="35"/>
      <c r="D232" s="177" t="s">
        <v>139</v>
      </c>
      <c r="F232" s="178" t="s">
        <v>431</v>
      </c>
      <c r="I232" s="179"/>
      <c r="L232" s="35"/>
      <c r="M232" s="64"/>
      <c r="N232" s="36"/>
      <c r="O232" s="36"/>
      <c r="P232" s="36"/>
      <c r="Q232" s="36"/>
      <c r="R232" s="36"/>
      <c r="S232" s="36"/>
      <c r="T232" s="65"/>
      <c r="AT232" s="18" t="s">
        <v>139</v>
      </c>
      <c r="AU232" s="18" t="s">
        <v>82</v>
      </c>
    </row>
    <row r="233" spans="2:63" s="10" customFormat="1" ht="36.75" customHeight="1">
      <c r="B233" s="150"/>
      <c r="D233" s="151" t="s">
        <v>73</v>
      </c>
      <c r="E233" s="152" t="s">
        <v>432</v>
      </c>
      <c r="F233" s="152" t="s">
        <v>433</v>
      </c>
      <c r="I233" s="153"/>
      <c r="J233" s="154">
        <f>BK233</f>
        <v>0</v>
      </c>
      <c r="L233" s="150"/>
      <c r="M233" s="155"/>
      <c r="N233" s="156"/>
      <c r="O233" s="156"/>
      <c r="P233" s="157">
        <f>P234+P244</f>
        <v>0</v>
      </c>
      <c r="Q233" s="156"/>
      <c r="R233" s="157">
        <f>R234+R244</f>
        <v>1.0009558099999998</v>
      </c>
      <c r="S233" s="156"/>
      <c r="T233" s="158">
        <f>T234+T244</f>
        <v>0.26398</v>
      </c>
      <c r="AR233" s="151" t="s">
        <v>82</v>
      </c>
      <c r="AT233" s="159" t="s">
        <v>73</v>
      </c>
      <c r="AU233" s="159" t="s">
        <v>74</v>
      </c>
      <c r="AY233" s="151" t="s">
        <v>129</v>
      </c>
      <c r="BK233" s="160">
        <f>BK234+BK244</f>
        <v>0</v>
      </c>
    </row>
    <row r="234" spans="2:63" s="10" customFormat="1" ht="19.5" customHeight="1">
      <c r="B234" s="150"/>
      <c r="D234" s="161" t="s">
        <v>73</v>
      </c>
      <c r="E234" s="162" t="s">
        <v>434</v>
      </c>
      <c r="F234" s="162" t="s">
        <v>435</v>
      </c>
      <c r="I234" s="153"/>
      <c r="J234" s="163">
        <f>BK234</f>
        <v>0</v>
      </c>
      <c r="L234" s="150"/>
      <c r="M234" s="155"/>
      <c r="N234" s="156"/>
      <c r="O234" s="156"/>
      <c r="P234" s="157">
        <f>SUM(P235:P243)</f>
        <v>0</v>
      </c>
      <c r="Q234" s="156"/>
      <c r="R234" s="157">
        <f>SUM(R235:R243)</f>
        <v>0</v>
      </c>
      <c r="S234" s="156"/>
      <c r="T234" s="158">
        <f>SUM(T235:T243)</f>
        <v>0.26398</v>
      </c>
      <c r="AR234" s="151" t="s">
        <v>82</v>
      </c>
      <c r="AT234" s="159" t="s">
        <v>73</v>
      </c>
      <c r="AU234" s="159" t="s">
        <v>22</v>
      </c>
      <c r="AY234" s="151" t="s">
        <v>129</v>
      </c>
      <c r="BK234" s="160">
        <f>SUM(BK235:BK243)</f>
        <v>0</v>
      </c>
    </row>
    <row r="235" spans="2:65" s="1" customFormat="1" ht="22.5" customHeight="1">
      <c r="B235" s="164"/>
      <c r="C235" s="165" t="s">
        <v>316</v>
      </c>
      <c r="D235" s="165" t="s">
        <v>132</v>
      </c>
      <c r="E235" s="166" t="s">
        <v>437</v>
      </c>
      <c r="F235" s="167" t="s">
        <v>438</v>
      </c>
      <c r="G235" s="168" t="s">
        <v>144</v>
      </c>
      <c r="H235" s="169">
        <v>67</v>
      </c>
      <c r="I235" s="170"/>
      <c r="J235" s="171">
        <f>ROUND(I235*H235,2)</f>
        <v>0</v>
      </c>
      <c r="K235" s="167" t="s">
        <v>136</v>
      </c>
      <c r="L235" s="35"/>
      <c r="M235" s="172" t="s">
        <v>3</v>
      </c>
      <c r="N235" s="173" t="s">
        <v>45</v>
      </c>
      <c r="O235" s="36"/>
      <c r="P235" s="174">
        <f>O235*H235</f>
        <v>0</v>
      </c>
      <c r="Q235" s="174">
        <v>0</v>
      </c>
      <c r="R235" s="174">
        <f>Q235*H235</f>
        <v>0</v>
      </c>
      <c r="S235" s="174">
        <v>0.00394</v>
      </c>
      <c r="T235" s="175">
        <f>S235*H235</f>
        <v>0.26398</v>
      </c>
      <c r="AR235" s="18" t="s">
        <v>252</v>
      </c>
      <c r="AT235" s="18" t="s">
        <v>132</v>
      </c>
      <c r="AU235" s="18" t="s">
        <v>82</v>
      </c>
      <c r="AY235" s="18" t="s">
        <v>129</v>
      </c>
      <c r="BE235" s="176">
        <f>IF(N235="základní",J235,0)</f>
        <v>0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8" t="s">
        <v>22</v>
      </c>
      <c r="BK235" s="176">
        <f>ROUND(I235*H235,2)</f>
        <v>0</v>
      </c>
      <c r="BL235" s="18" t="s">
        <v>252</v>
      </c>
      <c r="BM235" s="18" t="s">
        <v>615</v>
      </c>
    </row>
    <row r="236" spans="2:47" s="1" customFormat="1" ht="22.5" customHeight="1">
      <c r="B236" s="35"/>
      <c r="D236" s="177" t="s">
        <v>139</v>
      </c>
      <c r="F236" s="178" t="s">
        <v>440</v>
      </c>
      <c r="I236" s="179"/>
      <c r="L236" s="35"/>
      <c r="M236" s="64"/>
      <c r="N236" s="36"/>
      <c r="O236" s="36"/>
      <c r="P236" s="36"/>
      <c r="Q236" s="36"/>
      <c r="R236" s="36"/>
      <c r="S236" s="36"/>
      <c r="T236" s="65"/>
      <c r="AT236" s="18" t="s">
        <v>139</v>
      </c>
      <c r="AU236" s="18" t="s">
        <v>82</v>
      </c>
    </row>
    <row r="237" spans="2:51" s="11" customFormat="1" ht="22.5" customHeight="1">
      <c r="B237" s="180"/>
      <c r="D237" s="177" t="s">
        <v>141</v>
      </c>
      <c r="E237" s="189" t="s">
        <v>3</v>
      </c>
      <c r="F237" s="198" t="s">
        <v>616</v>
      </c>
      <c r="H237" s="199">
        <v>52</v>
      </c>
      <c r="I237" s="185"/>
      <c r="L237" s="180"/>
      <c r="M237" s="186"/>
      <c r="N237" s="187"/>
      <c r="O237" s="187"/>
      <c r="P237" s="187"/>
      <c r="Q237" s="187"/>
      <c r="R237" s="187"/>
      <c r="S237" s="187"/>
      <c r="T237" s="188"/>
      <c r="AT237" s="189" t="s">
        <v>141</v>
      </c>
      <c r="AU237" s="189" t="s">
        <v>82</v>
      </c>
      <c r="AV237" s="11" t="s">
        <v>82</v>
      </c>
      <c r="AW237" s="11" t="s">
        <v>38</v>
      </c>
      <c r="AX237" s="11" t="s">
        <v>74</v>
      </c>
      <c r="AY237" s="189" t="s">
        <v>129</v>
      </c>
    </row>
    <row r="238" spans="2:51" s="11" customFormat="1" ht="22.5" customHeight="1">
      <c r="B238" s="180"/>
      <c r="D238" s="177" t="s">
        <v>141</v>
      </c>
      <c r="E238" s="189" t="s">
        <v>3</v>
      </c>
      <c r="F238" s="198" t="s">
        <v>617</v>
      </c>
      <c r="H238" s="199">
        <v>15</v>
      </c>
      <c r="I238" s="185"/>
      <c r="L238" s="180"/>
      <c r="M238" s="186"/>
      <c r="N238" s="187"/>
      <c r="O238" s="187"/>
      <c r="P238" s="187"/>
      <c r="Q238" s="187"/>
      <c r="R238" s="187"/>
      <c r="S238" s="187"/>
      <c r="T238" s="188"/>
      <c r="AT238" s="189" t="s">
        <v>141</v>
      </c>
      <c r="AU238" s="189" t="s">
        <v>82</v>
      </c>
      <c r="AV238" s="11" t="s">
        <v>82</v>
      </c>
      <c r="AW238" s="11" t="s">
        <v>38</v>
      </c>
      <c r="AX238" s="11" t="s">
        <v>74</v>
      </c>
      <c r="AY238" s="189" t="s">
        <v>129</v>
      </c>
    </row>
    <row r="239" spans="2:51" s="13" customFormat="1" ht="22.5" customHeight="1">
      <c r="B239" s="200"/>
      <c r="D239" s="181" t="s">
        <v>141</v>
      </c>
      <c r="E239" s="201" t="s">
        <v>3</v>
      </c>
      <c r="F239" s="202" t="s">
        <v>154</v>
      </c>
      <c r="H239" s="203">
        <v>67</v>
      </c>
      <c r="I239" s="204"/>
      <c r="L239" s="200"/>
      <c r="M239" s="205"/>
      <c r="N239" s="206"/>
      <c r="O239" s="206"/>
      <c r="P239" s="206"/>
      <c r="Q239" s="206"/>
      <c r="R239" s="206"/>
      <c r="S239" s="206"/>
      <c r="T239" s="207"/>
      <c r="AT239" s="208" t="s">
        <v>141</v>
      </c>
      <c r="AU239" s="208" t="s">
        <v>82</v>
      </c>
      <c r="AV239" s="13" t="s">
        <v>137</v>
      </c>
      <c r="AW239" s="13" t="s">
        <v>38</v>
      </c>
      <c r="AX239" s="13" t="s">
        <v>22</v>
      </c>
      <c r="AY239" s="208" t="s">
        <v>129</v>
      </c>
    </row>
    <row r="240" spans="2:65" s="1" customFormat="1" ht="22.5" customHeight="1">
      <c r="B240" s="164"/>
      <c r="C240" s="165" t="s">
        <v>321</v>
      </c>
      <c r="D240" s="165" t="s">
        <v>132</v>
      </c>
      <c r="E240" s="166" t="s">
        <v>449</v>
      </c>
      <c r="F240" s="167" t="s">
        <v>450</v>
      </c>
      <c r="G240" s="168" t="s">
        <v>144</v>
      </c>
      <c r="H240" s="169">
        <v>67</v>
      </c>
      <c r="I240" s="170"/>
      <c r="J240" s="171">
        <f>ROUND(I240*H240,2)</f>
        <v>0</v>
      </c>
      <c r="K240" s="167" t="s">
        <v>136</v>
      </c>
      <c r="L240" s="35"/>
      <c r="M240" s="172" t="s">
        <v>3</v>
      </c>
      <c r="N240" s="173" t="s">
        <v>45</v>
      </c>
      <c r="O240" s="36"/>
      <c r="P240" s="174">
        <f>O240*H240</f>
        <v>0</v>
      </c>
      <c r="Q240" s="174">
        <v>0</v>
      </c>
      <c r="R240" s="174">
        <f>Q240*H240</f>
        <v>0</v>
      </c>
      <c r="S240" s="174">
        <v>0</v>
      </c>
      <c r="T240" s="175">
        <f>S240*H240</f>
        <v>0</v>
      </c>
      <c r="AR240" s="18" t="s">
        <v>252</v>
      </c>
      <c r="AT240" s="18" t="s">
        <v>132</v>
      </c>
      <c r="AU240" s="18" t="s">
        <v>82</v>
      </c>
      <c r="AY240" s="18" t="s">
        <v>129</v>
      </c>
      <c r="BE240" s="176">
        <f>IF(N240="základní",J240,0)</f>
        <v>0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8" t="s">
        <v>22</v>
      </c>
      <c r="BK240" s="176">
        <f>ROUND(I240*H240,2)</f>
        <v>0</v>
      </c>
      <c r="BL240" s="18" t="s">
        <v>252</v>
      </c>
      <c r="BM240" s="18" t="s">
        <v>618</v>
      </c>
    </row>
    <row r="241" spans="2:47" s="1" customFormat="1" ht="22.5" customHeight="1">
      <c r="B241" s="35"/>
      <c r="D241" s="181" t="s">
        <v>139</v>
      </c>
      <c r="F241" s="230" t="s">
        <v>452</v>
      </c>
      <c r="I241" s="179"/>
      <c r="L241" s="35"/>
      <c r="M241" s="64"/>
      <c r="N241" s="36"/>
      <c r="O241" s="36"/>
      <c r="P241" s="36"/>
      <c r="Q241" s="36"/>
      <c r="R241" s="36"/>
      <c r="S241" s="36"/>
      <c r="T241" s="65"/>
      <c r="AT241" s="18" t="s">
        <v>139</v>
      </c>
      <c r="AU241" s="18" t="s">
        <v>82</v>
      </c>
    </row>
    <row r="242" spans="2:65" s="1" customFormat="1" ht="22.5" customHeight="1">
      <c r="B242" s="164"/>
      <c r="C242" s="165" t="s">
        <v>325</v>
      </c>
      <c r="D242" s="165" t="s">
        <v>132</v>
      </c>
      <c r="E242" s="166" t="s">
        <v>454</v>
      </c>
      <c r="F242" s="167" t="s">
        <v>455</v>
      </c>
      <c r="G242" s="168" t="s">
        <v>456</v>
      </c>
      <c r="H242" s="231"/>
      <c r="I242" s="170"/>
      <c r="J242" s="171">
        <f>ROUND(I242*H242,2)</f>
        <v>0</v>
      </c>
      <c r="K242" s="167" t="s">
        <v>136</v>
      </c>
      <c r="L242" s="35"/>
      <c r="M242" s="172" t="s">
        <v>3</v>
      </c>
      <c r="N242" s="173" t="s">
        <v>45</v>
      </c>
      <c r="O242" s="36"/>
      <c r="P242" s="174">
        <f>O242*H242</f>
        <v>0</v>
      </c>
      <c r="Q242" s="174">
        <v>0</v>
      </c>
      <c r="R242" s="174">
        <f>Q242*H242</f>
        <v>0</v>
      </c>
      <c r="S242" s="174">
        <v>0</v>
      </c>
      <c r="T242" s="175">
        <f>S242*H242</f>
        <v>0</v>
      </c>
      <c r="AR242" s="18" t="s">
        <v>252</v>
      </c>
      <c r="AT242" s="18" t="s">
        <v>132</v>
      </c>
      <c r="AU242" s="18" t="s">
        <v>82</v>
      </c>
      <c r="AY242" s="18" t="s">
        <v>129</v>
      </c>
      <c r="BE242" s="176">
        <f>IF(N242="základní",J242,0)</f>
        <v>0</v>
      </c>
      <c r="BF242" s="176">
        <f>IF(N242="snížená",J242,0)</f>
        <v>0</v>
      </c>
      <c r="BG242" s="176">
        <f>IF(N242="zákl. přenesená",J242,0)</f>
        <v>0</v>
      </c>
      <c r="BH242" s="176">
        <f>IF(N242="sníž. přenesená",J242,0)</f>
        <v>0</v>
      </c>
      <c r="BI242" s="176">
        <f>IF(N242="nulová",J242,0)</f>
        <v>0</v>
      </c>
      <c r="BJ242" s="18" t="s">
        <v>22</v>
      </c>
      <c r="BK242" s="176">
        <f>ROUND(I242*H242,2)</f>
        <v>0</v>
      </c>
      <c r="BL242" s="18" t="s">
        <v>252</v>
      </c>
      <c r="BM242" s="18" t="s">
        <v>619</v>
      </c>
    </row>
    <row r="243" spans="2:47" s="1" customFormat="1" ht="30" customHeight="1">
      <c r="B243" s="35"/>
      <c r="D243" s="177" t="s">
        <v>139</v>
      </c>
      <c r="F243" s="178" t="s">
        <v>458</v>
      </c>
      <c r="I243" s="179"/>
      <c r="L243" s="35"/>
      <c r="M243" s="64"/>
      <c r="N243" s="36"/>
      <c r="O243" s="36"/>
      <c r="P243" s="36"/>
      <c r="Q243" s="36"/>
      <c r="R243" s="36"/>
      <c r="S243" s="36"/>
      <c r="T243" s="65"/>
      <c r="AT243" s="18" t="s">
        <v>139</v>
      </c>
      <c r="AU243" s="18" t="s">
        <v>82</v>
      </c>
    </row>
    <row r="244" spans="2:63" s="10" customFormat="1" ht="29.25" customHeight="1">
      <c r="B244" s="150"/>
      <c r="D244" s="161" t="s">
        <v>73</v>
      </c>
      <c r="E244" s="162" t="s">
        <v>459</v>
      </c>
      <c r="F244" s="162" t="s">
        <v>460</v>
      </c>
      <c r="I244" s="153"/>
      <c r="J244" s="163">
        <f>BK244</f>
        <v>0</v>
      </c>
      <c r="L244" s="150"/>
      <c r="M244" s="155"/>
      <c r="N244" s="156"/>
      <c r="O244" s="156"/>
      <c r="P244" s="157">
        <f>SUM(P245:P276)</f>
        <v>0</v>
      </c>
      <c r="Q244" s="156"/>
      <c r="R244" s="157">
        <f>SUM(R245:R276)</f>
        <v>1.0009558099999998</v>
      </c>
      <c r="S244" s="156"/>
      <c r="T244" s="158">
        <f>SUM(T245:T276)</f>
        <v>0</v>
      </c>
      <c r="AR244" s="151" t="s">
        <v>82</v>
      </c>
      <c r="AT244" s="159" t="s">
        <v>73</v>
      </c>
      <c r="AU244" s="159" t="s">
        <v>22</v>
      </c>
      <c r="AY244" s="151" t="s">
        <v>129</v>
      </c>
      <c r="BK244" s="160">
        <f>SUM(BK245:BK276)</f>
        <v>0</v>
      </c>
    </row>
    <row r="245" spans="2:65" s="1" customFormat="1" ht="22.5" customHeight="1">
      <c r="B245" s="164"/>
      <c r="C245" s="165" t="s">
        <v>329</v>
      </c>
      <c r="D245" s="165" t="s">
        <v>132</v>
      </c>
      <c r="E245" s="166" t="s">
        <v>620</v>
      </c>
      <c r="F245" s="167" t="s">
        <v>621</v>
      </c>
      <c r="G245" s="168" t="s">
        <v>135</v>
      </c>
      <c r="H245" s="169">
        <v>90</v>
      </c>
      <c r="I245" s="170"/>
      <c r="J245" s="171">
        <f>ROUND(I245*H245,2)</f>
        <v>0</v>
      </c>
      <c r="K245" s="167" t="s">
        <v>136</v>
      </c>
      <c r="L245" s="35"/>
      <c r="M245" s="172" t="s">
        <v>3</v>
      </c>
      <c r="N245" s="173" t="s">
        <v>45</v>
      </c>
      <c r="O245" s="36"/>
      <c r="P245" s="174">
        <f>O245*H245</f>
        <v>0</v>
      </c>
      <c r="Q245" s="174">
        <v>0.00017</v>
      </c>
      <c r="R245" s="174">
        <f>Q245*H245</f>
        <v>0.015300000000000001</v>
      </c>
      <c r="S245" s="174">
        <v>0</v>
      </c>
      <c r="T245" s="175">
        <f>S245*H245</f>
        <v>0</v>
      </c>
      <c r="AR245" s="18" t="s">
        <v>252</v>
      </c>
      <c r="AT245" s="18" t="s">
        <v>132</v>
      </c>
      <c r="AU245" s="18" t="s">
        <v>82</v>
      </c>
      <c r="AY245" s="18" t="s">
        <v>129</v>
      </c>
      <c r="BE245" s="176">
        <f>IF(N245="základní",J245,0)</f>
        <v>0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8" t="s">
        <v>22</v>
      </c>
      <c r="BK245" s="176">
        <f>ROUND(I245*H245,2)</f>
        <v>0</v>
      </c>
      <c r="BL245" s="18" t="s">
        <v>252</v>
      </c>
      <c r="BM245" s="18" t="s">
        <v>622</v>
      </c>
    </row>
    <row r="246" spans="2:47" s="1" customFormat="1" ht="22.5" customHeight="1">
      <c r="B246" s="35"/>
      <c r="D246" s="177" t="s">
        <v>139</v>
      </c>
      <c r="F246" s="178" t="s">
        <v>623</v>
      </c>
      <c r="I246" s="179"/>
      <c r="L246" s="35"/>
      <c r="M246" s="64"/>
      <c r="N246" s="36"/>
      <c r="O246" s="36"/>
      <c r="P246" s="36"/>
      <c r="Q246" s="36"/>
      <c r="R246" s="36"/>
      <c r="S246" s="36"/>
      <c r="T246" s="65"/>
      <c r="AT246" s="18" t="s">
        <v>139</v>
      </c>
      <c r="AU246" s="18" t="s">
        <v>82</v>
      </c>
    </row>
    <row r="247" spans="2:51" s="11" customFormat="1" ht="22.5" customHeight="1">
      <c r="B247" s="180"/>
      <c r="D247" s="181" t="s">
        <v>141</v>
      </c>
      <c r="E247" s="182" t="s">
        <v>3</v>
      </c>
      <c r="F247" s="183" t="s">
        <v>624</v>
      </c>
      <c r="H247" s="184">
        <v>90</v>
      </c>
      <c r="I247" s="185"/>
      <c r="L247" s="180"/>
      <c r="M247" s="186"/>
      <c r="N247" s="187"/>
      <c r="O247" s="187"/>
      <c r="P247" s="187"/>
      <c r="Q247" s="187"/>
      <c r="R247" s="187"/>
      <c r="S247" s="187"/>
      <c r="T247" s="188"/>
      <c r="AT247" s="189" t="s">
        <v>141</v>
      </c>
      <c r="AU247" s="189" t="s">
        <v>82</v>
      </c>
      <c r="AV247" s="11" t="s">
        <v>82</v>
      </c>
      <c r="AW247" s="11" t="s">
        <v>38</v>
      </c>
      <c r="AX247" s="11" t="s">
        <v>22</v>
      </c>
      <c r="AY247" s="189" t="s">
        <v>129</v>
      </c>
    </row>
    <row r="248" spans="2:65" s="1" customFormat="1" ht="22.5" customHeight="1">
      <c r="B248" s="164"/>
      <c r="C248" s="165" t="s">
        <v>334</v>
      </c>
      <c r="D248" s="165" t="s">
        <v>132</v>
      </c>
      <c r="E248" s="166" t="s">
        <v>462</v>
      </c>
      <c r="F248" s="167" t="s">
        <v>463</v>
      </c>
      <c r="G248" s="168" t="s">
        <v>135</v>
      </c>
      <c r="H248" s="169">
        <v>105.172</v>
      </c>
      <c r="I248" s="170"/>
      <c r="J248" s="171">
        <f>ROUND(I248*H248,2)</f>
        <v>0</v>
      </c>
      <c r="K248" s="167" t="s">
        <v>136</v>
      </c>
      <c r="L248" s="35"/>
      <c r="M248" s="172" t="s">
        <v>3</v>
      </c>
      <c r="N248" s="173" t="s">
        <v>45</v>
      </c>
      <c r="O248" s="36"/>
      <c r="P248" s="174">
        <f>O248*H248</f>
        <v>0</v>
      </c>
      <c r="Q248" s="174">
        <v>0.00013</v>
      </c>
      <c r="R248" s="174">
        <f>Q248*H248</f>
        <v>0.013672359999999998</v>
      </c>
      <c r="S248" s="174">
        <v>0</v>
      </c>
      <c r="T248" s="175">
        <f>S248*H248</f>
        <v>0</v>
      </c>
      <c r="AR248" s="18" t="s">
        <v>252</v>
      </c>
      <c r="AT248" s="18" t="s">
        <v>132</v>
      </c>
      <c r="AU248" s="18" t="s">
        <v>82</v>
      </c>
      <c r="AY248" s="18" t="s">
        <v>129</v>
      </c>
      <c r="BE248" s="176">
        <f>IF(N248="základní",J248,0)</f>
        <v>0</v>
      </c>
      <c r="BF248" s="176">
        <f>IF(N248="snížená",J248,0)</f>
        <v>0</v>
      </c>
      <c r="BG248" s="176">
        <f>IF(N248="zákl. přenesená",J248,0)</f>
        <v>0</v>
      </c>
      <c r="BH248" s="176">
        <f>IF(N248="sníž. přenesená",J248,0)</f>
        <v>0</v>
      </c>
      <c r="BI248" s="176">
        <f>IF(N248="nulová",J248,0)</f>
        <v>0</v>
      </c>
      <c r="BJ248" s="18" t="s">
        <v>22</v>
      </c>
      <c r="BK248" s="176">
        <f>ROUND(I248*H248,2)</f>
        <v>0</v>
      </c>
      <c r="BL248" s="18" t="s">
        <v>252</v>
      </c>
      <c r="BM248" s="18" t="s">
        <v>625</v>
      </c>
    </row>
    <row r="249" spans="2:47" s="1" customFormat="1" ht="22.5" customHeight="1">
      <c r="B249" s="35"/>
      <c r="D249" s="177" t="s">
        <v>139</v>
      </c>
      <c r="F249" s="178" t="s">
        <v>465</v>
      </c>
      <c r="I249" s="179"/>
      <c r="L249" s="35"/>
      <c r="M249" s="64"/>
      <c r="N249" s="36"/>
      <c r="O249" s="36"/>
      <c r="P249" s="36"/>
      <c r="Q249" s="36"/>
      <c r="R249" s="36"/>
      <c r="S249" s="36"/>
      <c r="T249" s="65"/>
      <c r="AT249" s="18" t="s">
        <v>139</v>
      </c>
      <c r="AU249" s="18" t="s">
        <v>82</v>
      </c>
    </row>
    <row r="250" spans="2:51" s="12" customFormat="1" ht="22.5" customHeight="1">
      <c r="B250" s="190"/>
      <c r="D250" s="177" t="s">
        <v>141</v>
      </c>
      <c r="E250" s="191" t="s">
        <v>3</v>
      </c>
      <c r="F250" s="192" t="s">
        <v>466</v>
      </c>
      <c r="H250" s="193" t="s">
        <v>3</v>
      </c>
      <c r="I250" s="194"/>
      <c r="L250" s="190"/>
      <c r="M250" s="195"/>
      <c r="N250" s="196"/>
      <c r="O250" s="196"/>
      <c r="P250" s="196"/>
      <c r="Q250" s="196"/>
      <c r="R250" s="196"/>
      <c r="S250" s="196"/>
      <c r="T250" s="197"/>
      <c r="AT250" s="193" t="s">
        <v>141</v>
      </c>
      <c r="AU250" s="193" t="s">
        <v>82</v>
      </c>
      <c r="AV250" s="12" t="s">
        <v>22</v>
      </c>
      <c r="AW250" s="12" t="s">
        <v>38</v>
      </c>
      <c r="AX250" s="12" t="s">
        <v>74</v>
      </c>
      <c r="AY250" s="193" t="s">
        <v>129</v>
      </c>
    </row>
    <row r="251" spans="2:51" s="11" customFormat="1" ht="22.5" customHeight="1">
      <c r="B251" s="180"/>
      <c r="D251" s="177" t="s">
        <v>141</v>
      </c>
      <c r="E251" s="189" t="s">
        <v>3</v>
      </c>
      <c r="F251" s="198" t="s">
        <v>626</v>
      </c>
      <c r="H251" s="199">
        <v>0.609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9" t="s">
        <v>141</v>
      </c>
      <c r="AU251" s="189" t="s">
        <v>82</v>
      </c>
      <c r="AV251" s="11" t="s">
        <v>82</v>
      </c>
      <c r="AW251" s="11" t="s">
        <v>38</v>
      </c>
      <c r="AX251" s="11" t="s">
        <v>74</v>
      </c>
      <c r="AY251" s="189" t="s">
        <v>129</v>
      </c>
    </row>
    <row r="252" spans="2:51" s="11" customFormat="1" ht="22.5" customHeight="1">
      <c r="B252" s="180"/>
      <c r="D252" s="177" t="s">
        <v>141</v>
      </c>
      <c r="E252" s="189" t="s">
        <v>3</v>
      </c>
      <c r="F252" s="198" t="s">
        <v>627</v>
      </c>
      <c r="H252" s="199">
        <v>1.53</v>
      </c>
      <c r="I252" s="185"/>
      <c r="L252" s="180"/>
      <c r="M252" s="186"/>
      <c r="N252" s="187"/>
      <c r="O252" s="187"/>
      <c r="P252" s="187"/>
      <c r="Q252" s="187"/>
      <c r="R252" s="187"/>
      <c r="S252" s="187"/>
      <c r="T252" s="188"/>
      <c r="AT252" s="189" t="s">
        <v>141</v>
      </c>
      <c r="AU252" s="189" t="s">
        <v>82</v>
      </c>
      <c r="AV252" s="11" t="s">
        <v>82</v>
      </c>
      <c r="AW252" s="11" t="s">
        <v>38</v>
      </c>
      <c r="AX252" s="11" t="s">
        <v>74</v>
      </c>
      <c r="AY252" s="189" t="s">
        <v>129</v>
      </c>
    </row>
    <row r="253" spans="2:51" s="11" customFormat="1" ht="22.5" customHeight="1">
      <c r="B253" s="180"/>
      <c r="D253" s="177" t="s">
        <v>141</v>
      </c>
      <c r="E253" s="189" t="s">
        <v>3</v>
      </c>
      <c r="F253" s="198" t="s">
        <v>628</v>
      </c>
      <c r="H253" s="199">
        <v>3.546</v>
      </c>
      <c r="I253" s="185"/>
      <c r="L253" s="180"/>
      <c r="M253" s="186"/>
      <c r="N253" s="187"/>
      <c r="O253" s="187"/>
      <c r="P253" s="187"/>
      <c r="Q253" s="187"/>
      <c r="R253" s="187"/>
      <c r="S253" s="187"/>
      <c r="T253" s="188"/>
      <c r="AT253" s="189" t="s">
        <v>141</v>
      </c>
      <c r="AU253" s="189" t="s">
        <v>82</v>
      </c>
      <c r="AV253" s="11" t="s">
        <v>82</v>
      </c>
      <c r="AW253" s="11" t="s">
        <v>38</v>
      </c>
      <c r="AX253" s="11" t="s">
        <v>74</v>
      </c>
      <c r="AY253" s="189" t="s">
        <v>129</v>
      </c>
    </row>
    <row r="254" spans="2:51" s="11" customFormat="1" ht="22.5" customHeight="1">
      <c r="B254" s="180"/>
      <c r="D254" s="177" t="s">
        <v>141</v>
      </c>
      <c r="E254" s="189" t="s">
        <v>3</v>
      </c>
      <c r="F254" s="198" t="s">
        <v>629</v>
      </c>
      <c r="H254" s="199">
        <v>4.899</v>
      </c>
      <c r="I254" s="185"/>
      <c r="L254" s="180"/>
      <c r="M254" s="186"/>
      <c r="N254" s="187"/>
      <c r="O254" s="187"/>
      <c r="P254" s="187"/>
      <c r="Q254" s="187"/>
      <c r="R254" s="187"/>
      <c r="S254" s="187"/>
      <c r="T254" s="188"/>
      <c r="AT254" s="189" t="s">
        <v>141</v>
      </c>
      <c r="AU254" s="189" t="s">
        <v>82</v>
      </c>
      <c r="AV254" s="11" t="s">
        <v>82</v>
      </c>
      <c r="AW254" s="11" t="s">
        <v>38</v>
      </c>
      <c r="AX254" s="11" t="s">
        <v>74</v>
      </c>
      <c r="AY254" s="189" t="s">
        <v>129</v>
      </c>
    </row>
    <row r="255" spans="2:51" s="11" customFormat="1" ht="22.5" customHeight="1">
      <c r="B255" s="180"/>
      <c r="D255" s="177" t="s">
        <v>141</v>
      </c>
      <c r="E255" s="189" t="s">
        <v>3</v>
      </c>
      <c r="F255" s="198" t="s">
        <v>630</v>
      </c>
      <c r="H255" s="199">
        <v>1.953</v>
      </c>
      <c r="I255" s="185"/>
      <c r="L255" s="180"/>
      <c r="M255" s="186"/>
      <c r="N255" s="187"/>
      <c r="O255" s="187"/>
      <c r="P255" s="187"/>
      <c r="Q255" s="187"/>
      <c r="R255" s="187"/>
      <c r="S255" s="187"/>
      <c r="T255" s="188"/>
      <c r="AT255" s="189" t="s">
        <v>141</v>
      </c>
      <c r="AU255" s="189" t="s">
        <v>82</v>
      </c>
      <c r="AV255" s="11" t="s">
        <v>82</v>
      </c>
      <c r="AW255" s="11" t="s">
        <v>38</v>
      </c>
      <c r="AX255" s="11" t="s">
        <v>74</v>
      </c>
      <c r="AY255" s="189" t="s">
        <v>129</v>
      </c>
    </row>
    <row r="256" spans="2:51" s="11" customFormat="1" ht="22.5" customHeight="1">
      <c r="B256" s="180"/>
      <c r="D256" s="177" t="s">
        <v>141</v>
      </c>
      <c r="E256" s="189" t="s">
        <v>3</v>
      </c>
      <c r="F256" s="198" t="s">
        <v>631</v>
      </c>
      <c r="H256" s="199">
        <v>3.159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9" t="s">
        <v>141</v>
      </c>
      <c r="AU256" s="189" t="s">
        <v>82</v>
      </c>
      <c r="AV256" s="11" t="s">
        <v>82</v>
      </c>
      <c r="AW256" s="11" t="s">
        <v>38</v>
      </c>
      <c r="AX256" s="11" t="s">
        <v>74</v>
      </c>
      <c r="AY256" s="189" t="s">
        <v>129</v>
      </c>
    </row>
    <row r="257" spans="2:51" s="11" customFormat="1" ht="22.5" customHeight="1">
      <c r="B257" s="180"/>
      <c r="D257" s="177" t="s">
        <v>141</v>
      </c>
      <c r="E257" s="189" t="s">
        <v>3</v>
      </c>
      <c r="F257" s="198" t="s">
        <v>632</v>
      </c>
      <c r="H257" s="199">
        <v>0.24</v>
      </c>
      <c r="I257" s="185"/>
      <c r="L257" s="180"/>
      <c r="M257" s="186"/>
      <c r="N257" s="187"/>
      <c r="O257" s="187"/>
      <c r="P257" s="187"/>
      <c r="Q257" s="187"/>
      <c r="R257" s="187"/>
      <c r="S257" s="187"/>
      <c r="T257" s="188"/>
      <c r="AT257" s="189" t="s">
        <v>141</v>
      </c>
      <c r="AU257" s="189" t="s">
        <v>82</v>
      </c>
      <c r="AV257" s="11" t="s">
        <v>82</v>
      </c>
      <c r="AW257" s="11" t="s">
        <v>38</v>
      </c>
      <c r="AX257" s="11" t="s">
        <v>74</v>
      </c>
      <c r="AY257" s="189" t="s">
        <v>129</v>
      </c>
    </row>
    <row r="258" spans="2:51" s="11" customFormat="1" ht="22.5" customHeight="1">
      <c r="B258" s="180"/>
      <c r="D258" s="177" t="s">
        <v>141</v>
      </c>
      <c r="E258" s="189" t="s">
        <v>3</v>
      </c>
      <c r="F258" s="198" t="s">
        <v>633</v>
      </c>
      <c r="H258" s="199">
        <v>0.24</v>
      </c>
      <c r="I258" s="185"/>
      <c r="L258" s="180"/>
      <c r="M258" s="186"/>
      <c r="N258" s="187"/>
      <c r="O258" s="187"/>
      <c r="P258" s="187"/>
      <c r="Q258" s="187"/>
      <c r="R258" s="187"/>
      <c r="S258" s="187"/>
      <c r="T258" s="188"/>
      <c r="AT258" s="189" t="s">
        <v>141</v>
      </c>
      <c r="AU258" s="189" t="s">
        <v>82</v>
      </c>
      <c r="AV258" s="11" t="s">
        <v>82</v>
      </c>
      <c r="AW258" s="11" t="s">
        <v>38</v>
      </c>
      <c r="AX258" s="11" t="s">
        <v>74</v>
      </c>
      <c r="AY258" s="189" t="s">
        <v>129</v>
      </c>
    </row>
    <row r="259" spans="2:51" s="11" customFormat="1" ht="22.5" customHeight="1">
      <c r="B259" s="180"/>
      <c r="D259" s="177" t="s">
        <v>141</v>
      </c>
      <c r="E259" s="189" t="s">
        <v>3</v>
      </c>
      <c r="F259" s="198" t="s">
        <v>634</v>
      </c>
      <c r="H259" s="199">
        <v>1.71</v>
      </c>
      <c r="I259" s="185"/>
      <c r="L259" s="180"/>
      <c r="M259" s="186"/>
      <c r="N259" s="187"/>
      <c r="O259" s="187"/>
      <c r="P259" s="187"/>
      <c r="Q259" s="187"/>
      <c r="R259" s="187"/>
      <c r="S259" s="187"/>
      <c r="T259" s="188"/>
      <c r="AT259" s="189" t="s">
        <v>141</v>
      </c>
      <c r="AU259" s="189" t="s">
        <v>82</v>
      </c>
      <c r="AV259" s="11" t="s">
        <v>82</v>
      </c>
      <c r="AW259" s="11" t="s">
        <v>38</v>
      </c>
      <c r="AX259" s="11" t="s">
        <v>74</v>
      </c>
      <c r="AY259" s="189" t="s">
        <v>129</v>
      </c>
    </row>
    <row r="260" spans="2:51" s="11" customFormat="1" ht="22.5" customHeight="1">
      <c r="B260" s="180"/>
      <c r="D260" s="177" t="s">
        <v>141</v>
      </c>
      <c r="E260" s="189" t="s">
        <v>3</v>
      </c>
      <c r="F260" s="198" t="s">
        <v>635</v>
      </c>
      <c r="H260" s="199">
        <v>0.54</v>
      </c>
      <c r="I260" s="185"/>
      <c r="L260" s="180"/>
      <c r="M260" s="186"/>
      <c r="N260" s="187"/>
      <c r="O260" s="187"/>
      <c r="P260" s="187"/>
      <c r="Q260" s="187"/>
      <c r="R260" s="187"/>
      <c r="S260" s="187"/>
      <c r="T260" s="188"/>
      <c r="AT260" s="189" t="s">
        <v>141</v>
      </c>
      <c r="AU260" s="189" t="s">
        <v>82</v>
      </c>
      <c r="AV260" s="11" t="s">
        <v>82</v>
      </c>
      <c r="AW260" s="11" t="s">
        <v>38</v>
      </c>
      <c r="AX260" s="11" t="s">
        <v>74</v>
      </c>
      <c r="AY260" s="189" t="s">
        <v>129</v>
      </c>
    </row>
    <row r="261" spans="2:51" s="11" customFormat="1" ht="22.5" customHeight="1">
      <c r="B261" s="180"/>
      <c r="D261" s="177" t="s">
        <v>141</v>
      </c>
      <c r="E261" s="189" t="s">
        <v>3</v>
      </c>
      <c r="F261" s="198" t="s">
        <v>636</v>
      </c>
      <c r="H261" s="199">
        <v>0.555</v>
      </c>
      <c r="I261" s="185"/>
      <c r="L261" s="180"/>
      <c r="M261" s="186"/>
      <c r="N261" s="187"/>
      <c r="O261" s="187"/>
      <c r="P261" s="187"/>
      <c r="Q261" s="187"/>
      <c r="R261" s="187"/>
      <c r="S261" s="187"/>
      <c r="T261" s="188"/>
      <c r="AT261" s="189" t="s">
        <v>141</v>
      </c>
      <c r="AU261" s="189" t="s">
        <v>82</v>
      </c>
      <c r="AV261" s="11" t="s">
        <v>82</v>
      </c>
      <c r="AW261" s="11" t="s">
        <v>38</v>
      </c>
      <c r="AX261" s="11" t="s">
        <v>74</v>
      </c>
      <c r="AY261" s="189" t="s">
        <v>129</v>
      </c>
    </row>
    <row r="262" spans="2:51" s="11" customFormat="1" ht="22.5" customHeight="1">
      <c r="B262" s="180"/>
      <c r="D262" s="177" t="s">
        <v>141</v>
      </c>
      <c r="E262" s="189" t="s">
        <v>3</v>
      </c>
      <c r="F262" s="198" t="s">
        <v>637</v>
      </c>
      <c r="H262" s="199">
        <v>1.191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9" t="s">
        <v>141</v>
      </c>
      <c r="AU262" s="189" t="s">
        <v>82</v>
      </c>
      <c r="AV262" s="11" t="s">
        <v>82</v>
      </c>
      <c r="AW262" s="11" t="s">
        <v>38</v>
      </c>
      <c r="AX262" s="11" t="s">
        <v>74</v>
      </c>
      <c r="AY262" s="189" t="s">
        <v>129</v>
      </c>
    </row>
    <row r="263" spans="2:51" s="11" customFormat="1" ht="22.5" customHeight="1">
      <c r="B263" s="180"/>
      <c r="D263" s="177" t="s">
        <v>141</v>
      </c>
      <c r="E263" s="189" t="s">
        <v>3</v>
      </c>
      <c r="F263" s="198" t="s">
        <v>638</v>
      </c>
      <c r="H263" s="199">
        <v>15</v>
      </c>
      <c r="I263" s="185"/>
      <c r="L263" s="180"/>
      <c r="M263" s="186"/>
      <c r="N263" s="187"/>
      <c r="O263" s="187"/>
      <c r="P263" s="187"/>
      <c r="Q263" s="187"/>
      <c r="R263" s="187"/>
      <c r="S263" s="187"/>
      <c r="T263" s="188"/>
      <c r="AT263" s="189" t="s">
        <v>141</v>
      </c>
      <c r="AU263" s="189" t="s">
        <v>82</v>
      </c>
      <c r="AV263" s="11" t="s">
        <v>82</v>
      </c>
      <c r="AW263" s="11" t="s">
        <v>38</v>
      </c>
      <c r="AX263" s="11" t="s">
        <v>74</v>
      </c>
      <c r="AY263" s="189" t="s">
        <v>129</v>
      </c>
    </row>
    <row r="264" spans="2:51" s="11" customFormat="1" ht="22.5" customHeight="1">
      <c r="B264" s="180"/>
      <c r="D264" s="177" t="s">
        <v>141</v>
      </c>
      <c r="E264" s="189" t="s">
        <v>3</v>
      </c>
      <c r="F264" s="198" t="s">
        <v>639</v>
      </c>
      <c r="H264" s="199">
        <v>70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9" t="s">
        <v>141</v>
      </c>
      <c r="AU264" s="189" t="s">
        <v>82</v>
      </c>
      <c r="AV264" s="11" t="s">
        <v>82</v>
      </c>
      <c r="AW264" s="11" t="s">
        <v>38</v>
      </c>
      <c r="AX264" s="11" t="s">
        <v>74</v>
      </c>
      <c r="AY264" s="189" t="s">
        <v>129</v>
      </c>
    </row>
    <row r="265" spans="2:51" s="13" customFormat="1" ht="22.5" customHeight="1">
      <c r="B265" s="200"/>
      <c r="D265" s="181" t="s">
        <v>141</v>
      </c>
      <c r="E265" s="201" t="s">
        <v>3</v>
      </c>
      <c r="F265" s="202" t="s">
        <v>154</v>
      </c>
      <c r="H265" s="203">
        <v>105.172</v>
      </c>
      <c r="I265" s="204"/>
      <c r="L265" s="200"/>
      <c r="M265" s="205"/>
      <c r="N265" s="206"/>
      <c r="O265" s="206"/>
      <c r="P265" s="206"/>
      <c r="Q265" s="206"/>
      <c r="R265" s="206"/>
      <c r="S265" s="206"/>
      <c r="T265" s="207"/>
      <c r="AT265" s="208" t="s">
        <v>141</v>
      </c>
      <c r="AU265" s="208" t="s">
        <v>82</v>
      </c>
      <c r="AV265" s="13" t="s">
        <v>137</v>
      </c>
      <c r="AW265" s="13" t="s">
        <v>38</v>
      </c>
      <c r="AX265" s="13" t="s">
        <v>22</v>
      </c>
      <c r="AY265" s="208" t="s">
        <v>129</v>
      </c>
    </row>
    <row r="266" spans="2:65" s="1" customFormat="1" ht="22.5" customHeight="1">
      <c r="B266" s="164"/>
      <c r="C266" s="165" t="s">
        <v>339</v>
      </c>
      <c r="D266" s="165" t="s">
        <v>132</v>
      </c>
      <c r="E266" s="166" t="s">
        <v>640</v>
      </c>
      <c r="F266" s="167" t="s">
        <v>641</v>
      </c>
      <c r="G266" s="168" t="s">
        <v>135</v>
      </c>
      <c r="H266" s="169">
        <v>105.172</v>
      </c>
      <c r="I266" s="170"/>
      <c r="J266" s="171">
        <f>ROUND(I266*H266,2)</f>
        <v>0</v>
      </c>
      <c r="K266" s="167" t="s">
        <v>136</v>
      </c>
      <c r="L266" s="35"/>
      <c r="M266" s="172" t="s">
        <v>3</v>
      </c>
      <c r="N266" s="173" t="s">
        <v>45</v>
      </c>
      <c r="O266" s="36"/>
      <c r="P266" s="174">
        <f>O266*H266</f>
        <v>0</v>
      </c>
      <c r="Q266" s="174">
        <v>0.00013</v>
      </c>
      <c r="R266" s="174">
        <f>Q266*H266</f>
        <v>0.013672359999999998</v>
      </c>
      <c r="S266" s="174">
        <v>0</v>
      </c>
      <c r="T266" s="175">
        <f>S266*H266</f>
        <v>0</v>
      </c>
      <c r="AR266" s="18" t="s">
        <v>252</v>
      </c>
      <c r="AT266" s="18" t="s">
        <v>132</v>
      </c>
      <c r="AU266" s="18" t="s">
        <v>82</v>
      </c>
      <c r="AY266" s="18" t="s">
        <v>129</v>
      </c>
      <c r="BE266" s="176">
        <f>IF(N266="základní",J266,0)</f>
        <v>0</v>
      </c>
      <c r="BF266" s="176">
        <f>IF(N266="snížená",J266,0)</f>
        <v>0</v>
      </c>
      <c r="BG266" s="176">
        <f>IF(N266="zákl. přenesená",J266,0)</f>
        <v>0</v>
      </c>
      <c r="BH266" s="176">
        <f>IF(N266="sníž. přenesená",J266,0)</f>
        <v>0</v>
      </c>
      <c r="BI266" s="176">
        <f>IF(N266="nulová",J266,0)</f>
        <v>0</v>
      </c>
      <c r="BJ266" s="18" t="s">
        <v>22</v>
      </c>
      <c r="BK266" s="176">
        <f>ROUND(I266*H266,2)</f>
        <v>0</v>
      </c>
      <c r="BL266" s="18" t="s">
        <v>252</v>
      </c>
      <c r="BM266" s="18" t="s">
        <v>642</v>
      </c>
    </row>
    <row r="267" spans="2:47" s="1" customFormat="1" ht="22.5" customHeight="1">
      <c r="B267" s="35"/>
      <c r="D267" s="181" t="s">
        <v>139</v>
      </c>
      <c r="F267" s="230" t="s">
        <v>643</v>
      </c>
      <c r="I267" s="179"/>
      <c r="L267" s="35"/>
      <c r="M267" s="64"/>
      <c r="N267" s="36"/>
      <c r="O267" s="36"/>
      <c r="P267" s="36"/>
      <c r="Q267" s="36"/>
      <c r="R267" s="36"/>
      <c r="S267" s="36"/>
      <c r="T267" s="65"/>
      <c r="AT267" s="18" t="s">
        <v>139</v>
      </c>
      <c r="AU267" s="18" t="s">
        <v>82</v>
      </c>
    </row>
    <row r="268" spans="2:65" s="1" customFormat="1" ht="22.5" customHeight="1">
      <c r="B268" s="164"/>
      <c r="C268" s="165" t="s">
        <v>343</v>
      </c>
      <c r="D268" s="165" t="s">
        <v>132</v>
      </c>
      <c r="E268" s="166" t="s">
        <v>474</v>
      </c>
      <c r="F268" s="167" t="s">
        <v>475</v>
      </c>
      <c r="G268" s="168" t="s">
        <v>135</v>
      </c>
      <c r="H268" s="169">
        <v>967.991</v>
      </c>
      <c r="I268" s="170"/>
      <c r="J268" s="171">
        <f>ROUND(I268*H268,2)</f>
        <v>0</v>
      </c>
      <c r="K268" s="167" t="s">
        <v>136</v>
      </c>
      <c r="L268" s="35"/>
      <c r="M268" s="172" t="s">
        <v>3</v>
      </c>
      <c r="N268" s="173" t="s">
        <v>45</v>
      </c>
      <c r="O268" s="36"/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AR268" s="18" t="s">
        <v>252</v>
      </c>
      <c r="AT268" s="18" t="s">
        <v>132</v>
      </c>
      <c r="AU268" s="18" t="s">
        <v>82</v>
      </c>
      <c r="AY268" s="18" t="s">
        <v>129</v>
      </c>
      <c r="BE268" s="176">
        <f>IF(N268="základní",J268,0)</f>
        <v>0</v>
      </c>
      <c r="BF268" s="176">
        <f>IF(N268="snížená",J268,0)</f>
        <v>0</v>
      </c>
      <c r="BG268" s="176">
        <f>IF(N268="zákl. přenesená",J268,0)</f>
        <v>0</v>
      </c>
      <c r="BH268" s="176">
        <f>IF(N268="sníž. přenesená",J268,0)</f>
        <v>0</v>
      </c>
      <c r="BI268" s="176">
        <f>IF(N268="nulová",J268,0)</f>
        <v>0</v>
      </c>
      <c r="BJ268" s="18" t="s">
        <v>22</v>
      </c>
      <c r="BK268" s="176">
        <f>ROUND(I268*H268,2)</f>
        <v>0</v>
      </c>
      <c r="BL268" s="18" t="s">
        <v>252</v>
      </c>
      <c r="BM268" s="18" t="s">
        <v>644</v>
      </c>
    </row>
    <row r="269" spans="2:47" s="1" customFormat="1" ht="22.5" customHeight="1">
      <c r="B269" s="35"/>
      <c r="D269" s="177" t="s">
        <v>139</v>
      </c>
      <c r="F269" s="178" t="s">
        <v>477</v>
      </c>
      <c r="I269" s="179"/>
      <c r="L269" s="35"/>
      <c r="M269" s="64"/>
      <c r="N269" s="36"/>
      <c r="O269" s="36"/>
      <c r="P269" s="36"/>
      <c r="Q269" s="36"/>
      <c r="R269" s="36"/>
      <c r="S269" s="36"/>
      <c r="T269" s="65"/>
      <c r="AT269" s="18" t="s">
        <v>139</v>
      </c>
      <c r="AU269" s="18" t="s">
        <v>82</v>
      </c>
    </row>
    <row r="270" spans="2:51" s="11" customFormat="1" ht="22.5" customHeight="1">
      <c r="B270" s="180"/>
      <c r="D270" s="181" t="s">
        <v>141</v>
      </c>
      <c r="E270" s="182" t="s">
        <v>3</v>
      </c>
      <c r="F270" s="183" t="s">
        <v>645</v>
      </c>
      <c r="H270" s="184">
        <v>967.991</v>
      </c>
      <c r="I270" s="185"/>
      <c r="L270" s="180"/>
      <c r="M270" s="186"/>
      <c r="N270" s="187"/>
      <c r="O270" s="187"/>
      <c r="P270" s="187"/>
      <c r="Q270" s="187"/>
      <c r="R270" s="187"/>
      <c r="S270" s="187"/>
      <c r="T270" s="188"/>
      <c r="AT270" s="189" t="s">
        <v>141</v>
      </c>
      <c r="AU270" s="189" t="s">
        <v>82</v>
      </c>
      <c r="AV270" s="11" t="s">
        <v>82</v>
      </c>
      <c r="AW270" s="11" t="s">
        <v>38</v>
      </c>
      <c r="AX270" s="11" t="s">
        <v>22</v>
      </c>
      <c r="AY270" s="189" t="s">
        <v>129</v>
      </c>
    </row>
    <row r="271" spans="2:65" s="1" customFormat="1" ht="22.5" customHeight="1">
      <c r="B271" s="164"/>
      <c r="C271" s="165" t="s">
        <v>361</v>
      </c>
      <c r="D271" s="165" t="s">
        <v>132</v>
      </c>
      <c r="E271" s="166" t="s">
        <v>479</v>
      </c>
      <c r="F271" s="167" t="s">
        <v>480</v>
      </c>
      <c r="G271" s="168" t="s">
        <v>135</v>
      </c>
      <c r="H271" s="169">
        <v>967.991</v>
      </c>
      <c r="I271" s="170"/>
      <c r="J271" s="171">
        <f>ROUND(I271*H271,2)</f>
        <v>0</v>
      </c>
      <c r="K271" s="167" t="s">
        <v>136</v>
      </c>
      <c r="L271" s="35"/>
      <c r="M271" s="172" t="s">
        <v>3</v>
      </c>
      <c r="N271" s="173" t="s">
        <v>45</v>
      </c>
      <c r="O271" s="36"/>
      <c r="P271" s="174">
        <f>O271*H271</f>
        <v>0</v>
      </c>
      <c r="Q271" s="174">
        <v>0.00098</v>
      </c>
      <c r="R271" s="174">
        <f>Q271*H271</f>
        <v>0.9486311799999999</v>
      </c>
      <c r="S271" s="174">
        <v>0</v>
      </c>
      <c r="T271" s="175">
        <f>S271*H271</f>
        <v>0</v>
      </c>
      <c r="AR271" s="18" t="s">
        <v>252</v>
      </c>
      <c r="AT271" s="18" t="s">
        <v>132</v>
      </c>
      <c r="AU271" s="18" t="s">
        <v>82</v>
      </c>
      <c r="AY271" s="18" t="s">
        <v>129</v>
      </c>
      <c r="BE271" s="176">
        <f>IF(N271="základní",J271,0)</f>
        <v>0</v>
      </c>
      <c r="BF271" s="176">
        <f>IF(N271="snížená",J271,0)</f>
        <v>0</v>
      </c>
      <c r="BG271" s="176">
        <f>IF(N271="zákl. přenesená",J271,0)</f>
        <v>0</v>
      </c>
      <c r="BH271" s="176">
        <f>IF(N271="sníž. přenesená",J271,0)</f>
        <v>0</v>
      </c>
      <c r="BI271" s="176">
        <f>IF(N271="nulová",J271,0)</f>
        <v>0</v>
      </c>
      <c r="BJ271" s="18" t="s">
        <v>22</v>
      </c>
      <c r="BK271" s="176">
        <f>ROUND(I271*H271,2)</f>
        <v>0</v>
      </c>
      <c r="BL271" s="18" t="s">
        <v>252</v>
      </c>
      <c r="BM271" s="18" t="s">
        <v>646</v>
      </c>
    </row>
    <row r="272" spans="2:47" s="1" customFormat="1" ht="22.5" customHeight="1">
      <c r="B272" s="35"/>
      <c r="D272" s="177" t="s">
        <v>139</v>
      </c>
      <c r="F272" s="178" t="s">
        <v>482</v>
      </c>
      <c r="I272" s="179"/>
      <c r="L272" s="35"/>
      <c r="M272" s="64"/>
      <c r="N272" s="36"/>
      <c r="O272" s="36"/>
      <c r="P272" s="36"/>
      <c r="Q272" s="36"/>
      <c r="R272" s="36"/>
      <c r="S272" s="36"/>
      <c r="T272" s="65"/>
      <c r="AT272" s="18" t="s">
        <v>139</v>
      </c>
      <c r="AU272" s="18" t="s">
        <v>82</v>
      </c>
    </row>
    <row r="273" spans="2:51" s="11" customFormat="1" ht="22.5" customHeight="1">
      <c r="B273" s="180"/>
      <c r="D273" s="181" t="s">
        <v>141</v>
      </c>
      <c r="E273" s="182" t="s">
        <v>3</v>
      </c>
      <c r="F273" s="183" t="s">
        <v>645</v>
      </c>
      <c r="H273" s="184">
        <v>967.991</v>
      </c>
      <c r="I273" s="185"/>
      <c r="L273" s="180"/>
      <c r="M273" s="186"/>
      <c r="N273" s="187"/>
      <c r="O273" s="187"/>
      <c r="P273" s="187"/>
      <c r="Q273" s="187"/>
      <c r="R273" s="187"/>
      <c r="S273" s="187"/>
      <c r="T273" s="188"/>
      <c r="AT273" s="189" t="s">
        <v>141</v>
      </c>
      <c r="AU273" s="189" t="s">
        <v>82</v>
      </c>
      <c r="AV273" s="11" t="s">
        <v>82</v>
      </c>
      <c r="AW273" s="11" t="s">
        <v>38</v>
      </c>
      <c r="AX273" s="11" t="s">
        <v>22</v>
      </c>
      <c r="AY273" s="189" t="s">
        <v>129</v>
      </c>
    </row>
    <row r="274" spans="2:65" s="1" customFormat="1" ht="31.5" customHeight="1">
      <c r="B274" s="164"/>
      <c r="C274" s="165" t="s">
        <v>367</v>
      </c>
      <c r="D274" s="165" t="s">
        <v>132</v>
      </c>
      <c r="E274" s="166" t="s">
        <v>485</v>
      </c>
      <c r="F274" s="167" t="s">
        <v>486</v>
      </c>
      <c r="G274" s="168" t="s">
        <v>135</v>
      </c>
      <c r="H274" s="169">
        <v>967.991</v>
      </c>
      <c r="I274" s="170"/>
      <c r="J274" s="171">
        <f>ROUND(I274*H274,2)</f>
        <v>0</v>
      </c>
      <c r="K274" s="167" t="s">
        <v>136</v>
      </c>
      <c r="L274" s="35"/>
      <c r="M274" s="172" t="s">
        <v>3</v>
      </c>
      <c r="N274" s="173" t="s">
        <v>45</v>
      </c>
      <c r="O274" s="36"/>
      <c r="P274" s="174">
        <f>O274*H274</f>
        <v>0</v>
      </c>
      <c r="Q274" s="174">
        <v>1E-05</v>
      </c>
      <c r="R274" s="174">
        <f>Q274*H274</f>
        <v>0.00967991</v>
      </c>
      <c r="S274" s="174">
        <v>0</v>
      </c>
      <c r="T274" s="175">
        <f>S274*H274</f>
        <v>0</v>
      </c>
      <c r="AR274" s="18" t="s">
        <v>252</v>
      </c>
      <c r="AT274" s="18" t="s">
        <v>132</v>
      </c>
      <c r="AU274" s="18" t="s">
        <v>82</v>
      </c>
      <c r="AY274" s="18" t="s">
        <v>129</v>
      </c>
      <c r="BE274" s="176">
        <f>IF(N274="základní",J274,0)</f>
        <v>0</v>
      </c>
      <c r="BF274" s="176">
        <f>IF(N274="snížená",J274,0)</f>
        <v>0</v>
      </c>
      <c r="BG274" s="176">
        <f>IF(N274="zákl. přenesená",J274,0)</f>
        <v>0</v>
      </c>
      <c r="BH274" s="176">
        <f>IF(N274="sníž. přenesená",J274,0)</f>
        <v>0</v>
      </c>
      <c r="BI274" s="176">
        <f>IF(N274="nulová",J274,0)</f>
        <v>0</v>
      </c>
      <c r="BJ274" s="18" t="s">
        <v>22</v>
      </c>
      <c r="BK274" s="176">
        <f>ROUND(I274*H274,2)</f>
        <v>0</v>
      </c>
      <c r="BL274" s="18" t="s">
        <v>252</v>
      </c>
      <c r="BM274" s="18" t="s">
        <v>647</v>
      </c>
    </row>
    <row r="275" spans="2:47" s="1" customFormat="1" ht="30" customHeight="1">
      <c r="B275" s="35"/>
      <c r="D275" s="177" t="s">
        <v>139</v>
      </c>
      <c r="F275" s="178" t="s">
        <v>488</v>
      </c>
      <c r="I275" s="179"/>
      <c r="L275" s="35"/>
      <c r="M275" s="64"/>
      <c r="N275" s="36"/>
      <c r="O275" s="36"/>
      <c r="P275" s="36"/>
      <c r="Q275" s="36"/>
      <c r="R275" s="36"/>
      <c r="S275" s="36"/>
      <c r="T275" s="65"/>
      <c r="AT275" s="18" t="s">
        <v>139</v>
      </c>
      <c r="AU275" s="18" t="s">
        <v>82</v>
      </c>
    </row>
    <row r="276" spans="2:51" s="11" customFormat="1" ht="22.5" customHeight="1">
      <c r="B276" s="180"/>
      <c r="D276" s="177" t="s">
        <v>141</v>
      </c>
      <c r="E276" s="189" t="s">
        <v>3</v>
      </c>
      <c r="F276" s="198" t="s">
        <v>645</v>
      </c>
      <c r="H276" s="199">
        <v>967.991</v>
      </c>
      <c r="I276" s="185"/>
      <c r="L276" s="180"/>
      <c r="M276" s="186"/>
      <c r="N276" s="187"/>
      <c r="O276" s="187"/>
      <c r="P276" s="187"/>
      <c r="Q276" s="187"/>
      <c r="R276" s="187"/>
      <c r="S276" s="187"/>
      <c r="T276" s="188"/>
      <c r="AT276" s="189" t="s">
        <v>141</v>
      </c>
      <c r="AU276" s="189" t="s">
        <v>82</v>
      </c>
      <c r="AV276" s="11" t="s">
        <v>82</v>
      </c>
      <c r="AW276" s="11" t="s">
        <v>38</v>
      </c>
      <c r="AX276" s="11" t="s">
        <v>22</v>
      </c>
      <c r="AY276" s="189" t="s">
        <v>129</v>
      </c>
    </row>
    <row r="277" spans="2:63" s="10" customFormat="1" ht="36.75" customHeight="1">
      <c r="B277" s="150"/>
      <c r="D277" s="151" t="s">
        <v>73</v>
      </c>
      <c r="E277" s="152" t="s">
        <v>648</v>
      </c>
      <c r="F277" s="152" t="s">
        <v>649</v>
      </c>
      <c r="I277" s="153"/>
      <c r="J277" s="154">
        <f>BK277</f>
        <v>0</v>
      </c>
      <c r="L277" s="150"/>
      <c r="M277" s="155"/>
      <c r="N277" s="156"/>
      <c r="O277" s="156"/>
      <c r="P277" s="157">
        <f>P278</f>
        <v>0</v>
      </c>
      <c r="Q277" s="156"/>
      <c r="R277" s="157">
        <f>R278</f>
        <v>0</v>
      </c>
      <c r="S277" s="156"/>
      <c r="T277" s="158">
        <f>T278</f>
        <v>0</v>
      </c>
      <c r="AR277" s="151" t="s">
        <v>179</v>
      </c>
      <c r="AT277" s="159" t="s">
        <v>73</v>
      </c>
      <c r="AU277" s="159" t="s">
        <v>74</v>
      </c>
      <c r="AY277" s="151" t="s">
        <v>129</v>
      </c>
      <c r="BK277" s="160">
        <f>BK278</f>
        <v>0</v>
      </c>
    </row>
    <row r="278" spans="2:63" s="10" customFormat="1" ht="19.5" customHeight="1">
      <c r="B278" s="150"/>
      <c r="D278" s="161" t="s">
        <v>73</v>
      </c>
      <c r="E278" s="162" t="s">
        <v>650</v>
      </c>
      <c r="F278" s="162" t="s">
        <v>651</v>
      </c>
      <c r="I278" s="153"/>
      <c r="J278" s="163">
        <f>BK278</f>
        <v>0</v>
      </c>
      <c r="L278" s="150"/>
      <c r="M278" s="155"/>
      <c r="N278" s="156"/>
      <c r="O278" s="156"/>
      <c r="P278" s="157">
        <f>SUM(P279:P280)</f>
        <v>0</v>
      </c>
      <c r="Q278" s="156"/>
      <c r="R278" s="157">
        <f>SUM(R279:R280)</f>
        <v>0</v>
      </c>
      <c r="S278" s="156"/>
      <c r="T278" s="158">
        <f>SUM(T279:T280)</f>
        <v>0</v>
      </c>
      <c r="AR278" s="151" t="s">
        <v>179</v>
      </c>
      <c r="AT278" s="159" t="s">
        <v>73</v>
      </c>
      <c r="AU278" s="159" t="s">
        <v>22</v>
      </c>
      <c r="AY278" s="151" t="s">
        <v>129</v>
      </c>
      <c r="BK278" s="160">
        <f>SUM(BK279:BK280)</f>
        <v>0</v>
      </c>
    </row>
    <row r="279" spans="2:65" s="1" customFormat="1" ht="22.5" customHeight="1">
      <c r="B279" s="164"/>
      <c r="C279" s="165" t="s">
        <v>373</v>
      </c>
      <c r="D279" s="165" t="s">
        <v>132</v>
      </c>
      <c r="E279" s="166" t="s">
        <v>652</v>
      </c>
      <c r="F279" s="167" t="s">
        <v>651</v>
      </c>
      <c r="G279" s="168" t="s">
        <v>653</v>
      </c>
      <c r="H279" s="169">
        <v>1</v>
      </c>
      <c r="I279" s="170"/>
      <c r="J279" s="171">
        <f>ROUND(I279*H279,2)</f>
        <v>0</v>
      </c>
      <c r="K279" s="167" t="s">
        <v>136</v>
      </c>
      <c r="L279" s="35"/>
      <c r="M279" s="172" t="s">
        <v>3</v>
      </c>
      <c r="N279" s="173" t="s">
        <v>45</v>
      </c>
      <c r="O279" s="36"/>
      <c r="P279" s="174">
        <f>O279*H279</f>
        <v>0</v>
      </c>
      <c r="Q279" s="174">
        <v>0</v>
      </c>
      <c r="R279" s="174">
        <f>Q279*H279</f>
        <v>0</v>
      </c>
      <c r="S279" s="174">
        <v>0</v>
      </c>
      <c r="T279" s="175">
        <f>S279*H279</f>
        <v>0</v>
      </c>
      <c r="AR279" s="18" t="s">
        <v>654</v>
      </c>
      <c r="AT279" s="18" t="s">
        <v>132</v>
      </c>
      <c r="AU279" s="18" t="s">
        <v>82</v>
      </c>
      <c r="AY279" s="18" t="s">
        <v>129</v>
      </c>
      <c r="BE279" s="176">
        <f>IF(N279="základní",J279,0)</f>
        <v>0</v>
      </c>
      <c r="BF279" s="176">
        <f>IF(N279="snížená",J279,0)</f>
        <v>0</v>
      </c>
      <c r="BG279" s="176">
        <f>IF(N279="zákl. přenesená",J279,0)</f>
        <v>0</v>
      </c>
      <c r="BH279" s="176">
        <f>IF(N279="sníž. přenesená",J279,0)</f>
        <v>0</v>
      </c>
      <c r="BI279" s="176">
        <f>IF(N279="nulová",J279,0)</f>
        <v>0</v>
      </c>
      <c r="BJ279" s="18" t="s">
        <v>22</v>
      </c>
      <c r="BK279" s="176">
        <f>ROUND(I279*H279,2)</f>
        <v>0</v>
      </c>
      <c r="BL279" s="18" t="s">
        <v>654</v>
      </c>
      <c r="BM279" s="18" t="s">
        <v>655</v>
      </c>
    </row>
    <row r="280" spans="2:47" s="1" customFormat="1" ht="22.5" customHeight="1">
      <c r="B280" s="35"/>
      <c r="D280" s="177" t="s">
        <v>139</v>
      </c>
      <c r="F280" s="178" t="s">
        <v>656</v>
      </c>
      <c r="I280" s="179"/>
      <c r="L280" s="35"/>
      <c r="M280" s="232"/>
      <c r="N280" s="233"/>
      <c r="O280" s="233"/>
      <c r="P280" s="233"/>
      <c r="Q280" s="233"/>
      <c r="R280" s="233"/>
      <c r="S280" s="233"/>
      <c r="T280" s="234"/>
      <c r="AT280" s="18" t="s">
        <v>139</v>
      </c>
      <c r="AU280" s="18" t="s">
        <v>82</v>
      </c>
    </row>
    <row r="281" spans="2:12" s="1" customFormat="1" ht="6.75" customHeight="1">
      <c r="B281" s="50"/>
      <c r="C281" s="51"/>
      <c r="D281" s="51"/>
      <c r="E281" s="51"/>
      <c r="F281" s="51"/>
      <c r="G281" s="51"/>
      <c r="H281" s="51"/>
      <c r="I281" s="117"/>
      <c r="J281" s="51"/>
      <c r="K281" s="51"/>
      <c r="L281" s="35"/>
    </row>
    <row r="314" ht="13.5">
      <c r="AT314" s="235"/>
    </row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tabSelected="1" workbookViewId="0" topLeftCell="A49">
      <selection activeCell="A1" sqref="A1"/>
    </sheetView>
  </sheetViews>
  <sheetFormatPr defaultColWidth="9.140625" defaultRowHeight="13.5"/>
  <cols>
    <col min="1" max="1" width="7.140625" style="246" customWidth="1"/>
    <col min="2" max="2" width="1.421875" style="246" customWidth="1"/>
    <col min="3" max="4" width="4.28125" style="246" customWidth="1"/>
    <col min="5" max="5" width="10.00390625" style="246" customWidth="1"/>
    <col min="6" max="6" width="7.8515625" style="246" customWidth="1"/>
    <col min="7" max="7" width="4.28125" style="246" customWidth="1"/>
    <col min="8" max="8" width="66.7109375" style="246" customWidth="1"/>
    <col min="9" max="10" width="17.140625" style="246" customWidth="1"/>
    <col min="11" max="11" width="1.421875" style="246" customWidth="1"/>
    <col min="12" max="16384" width="9.14062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252" customFormat="1" ht="45" customHeight="1">
      <c r="B3" s="250"/>
      <c r="C3" s="372" t="s">
        <v>664</v>
      </c>
      <c r="D3" s="372"/>
      <c r="E3" s="372"/>
      <c r="F3" s="372"/>
      <c r="G3" s="372"/>
      <c r="H3" s="372"/>
      <c r="I3" s="372"/>
      <c r="J3" s="372"/>
      <c r="K3" s="251"/>
    </row>
    <row r="4" spans="2:11" ht="25.5" customHeight="1">
      <c r="B4" s="253"/>
      <c r="C4" s="377" t="s">
        <v>665</v>
      </c>
      <c r="D4" s="377"/>
      <c r="E4" s="377"/>
      <c r="F4" s="377"/>
      <c r="G4" s="377"/>
      <c r="H4" s="377"/>
      <c r="I4" s="377"/>
      <c r="J4" s="377"/>
      <c r="K4" s="254"/>
    </row>
    <row r="5" spans="2:1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3"/>
      <c r="C6" s="374" t="s">
        <v>666</v>
      </c>
      <c r="D6" s="374"/>
      <c r="E6" s="374"/>
      <c r="F6" s="374"/>
      <c r="G6" s="374"/>
      <c r="H6" s="374"/>
      <c r="I6" s="374"/>
      <c r="J6" s="374"/>
      <c r="K6" s="254"/>
    </row>
    <row r="7" spans="2:11" ht="15" customHeight="1">
      <c r="B7" s="257"/>
      <c r="C7" s="374" t="s">
        <v>667</v>
      </c>
      <c r="D7" s="374"/>
      <c r="E7" s="374"/>
      <c r="F7" s="374"/>
      <c r="G7" s="374"/>
      <c r="H7" s="374"/>
      <c r="I7" s="374"/>
      <c r="J7" s="374"/>
      <c r="K7" s="254"/>
    </row>
    <row r="8" spans="2:1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ht="15" customHeight="1">
      <c r="B9" s="257"/>
      <c r="C9" s="374" t="s">
        <v>668</v>
      </c>
      <c r="D9" s="374"/>
      <c r="E9" s="374"/>
      <c r="F9" s="374"/>
      <c r="G9" s="374"/>
      <c r="H9" s="374"/>
      <c r="I9" s="374"/>
      <c r="J9" s="374"/>
      <c r="K9" s="254"/>
    </row>
    <row r="10" spans="2:11" ht="15" customHeight="1">
      <c r="B10" s="257"/>
      <c r="C10" s="256"/>
      <c r="D10" s="374" t="s">
        <v>669</v>
      </c>
      <c r="E10" s="374"/>
      <c r="F10" s="374"/>
      <c r="G10" s="374"/>
      <c r="H10" s="374"/>
      <c r="I10" s="374"/>
      <c r="J10" s="374"/>
      <c r="K10" s="254"/>
    </row>
    <row r="11" spans="2:11" ht="15" customHeight="1">
      <c r="B11" s="257"/>
      <c r="C11" s="258"/>
      <c r="D11" s="374" t="s">
        <v>670</v>
      </c>
      <c r="E11" s="374"/>
      <c r="F11" s="374"/>
      <c r="G11" s="374"/>
      <c r="H11" s="374"/>
      <c r="I11" s="374"/>
      <c r="J11" s="374"/>
      <c r="K11" s="254"/>
    </row>
    <row r="12" spans="2:11" ht="12.75" customHeight="1">
      <c r="B12" s="257"/>
      <c r="C12" s="258"/>
      <c r="D12" s="258"/>
      <c r="E12" s="258"/>
      <c r="F12" s="258"/>
      <c r="G12" s="258"/>
      <c r="H12" s="258"/>
      <c r="I12" s="258"/>
      <c r="J12" s="258"/>
      <c r="K12" s="254"/>
    </row>
    <row r="13" spans="2:11" ht="15" customHeight="1">
      <c r="B13" s="257"/>
      <c r="C13" s="258"/>
      <c r="D13" s="374" t="s">
        <v>671</v>
      </c>
      <c r="E13" s="374"/>
      <c r="F13" s="374"/>
      <c r="G13" s="374"/>
      <c r="H13" s="374"/>
      <c r="I13" s="374"/>
      <c r="J13" s="374"/>
      <c r="K13" s="254"/>
    </row>
    <row r="14" spans="2:11" ht="15" customHeight="1">
      <c r="B14" s="257"/>
      <c r="C14" s="258"/>
      <c r="D14" s="374" t="s">
        <v>672</v>
      </c>
      <c r="E14" s="374"/>
      <c r="F14" s="374"/>
      <c r="G14" s="374"/>
      <c r="H14" s="374"/>
      <c r="I14" s="374"/>
      <c r="J14" s="374"/>
      <c r="K14" s="254"/>
    </row>
    <row r="15" spans="2:11" ht="15" customHeight="1">
      <c r="B15" s="257"/>
      <c r="C15" s="258"/>
      <c r="D15" s="374" t="s">
        <v>673</v>
      </c>
      <c r="E15" s="374"/>
      <c r="F15" s="374"/>
      <c r="G15" s="374"/>
      <c r="H15" s="374"/>
      <c r="I15" s="374"/>
      <c r="J15" s="374"/>
      <c r="K15" s="254"/>
    </row>
    <row r="16" spans="2:11" ht="15" customHeight="1">
      <c r="B16" s="257"/>
      <c r="C16" s="258"/>
      <c r="D16" s="258"/>
      <c r="E16" s="259" t="s">
        <v>80</v>
      </c>
      <c r="F16" s="374" t="s">
        <v>674</v>
      </c>
      <c r="G16" s="374"/>
      <c r="H16" s="374"/>
      <c r="I16" s="374"/>
      <c r="J16" s="374"/>
      <c r="K16" s="254"/>
    </row>
    <row r="17" spans="2:11" ht="15" customHeight="1">
      <c r="B17" s="257"/>
      <c r="C17" s="258"/>
      <c r="D17" s="258"/>
      <c r="E17" s="259" t="s">
        <v>675</v>
      </c>
      <c r="F17" s="374" t="s">
        <v>676</v>
      </c>
      <c r="G17" s="374"/>
      <c r="H17" s="374"/>
      <c r="I17" s="374"/>
      <c r="J17" s="374"/>
      <c r="K17" s="254"/>
    </row>
    <row r="18" spans="2:11" ht="15" customHeight="1">
      <c r="B18" s="257"/>
      <c r="C18" s="258"/>
      <c r="D18" s="258"/>
      <c r="E18" s="259" t="s">
        <v>677</v>
      </c>
      <c r="F18" s="374" t="s">
        <v>678</v>
      </c>
      <c r="G18" s="374"/>
      <c r="H18" s="374"/>
      <c r="I18" s="374"/>
      <c r="J18" s="374"/>
      <c r="K18" s="254"/>
    </row>
    <row r="19" spans="2:11" ht="15" customHeight="1">
      <c r="B19" s="257"/>
      <c r="C19" s="258"/>
      <c r="D19" s="258"/>
      <c r="E19" s="259" t="s">
        <v>679</v>
      </c>
      <c r="F19" s="374" t="s">
        <v>680</v>
      </c>
      <c r="G19" s="374"/>
      <c r="H19" s="374"/>
      <c r="I19" s="374"/>
      <c r="J19" s="374"/>
      <c r="K19" s="254"/>
    </row>
    <row r="20" spans="2:11" ht="15" customHeight="1">
      <c r="B20" s="257"/>
      <c r="C20" s="258"/>
      <c r="D20" s="258"/>
      <c r="E20" s="259" t="s">
        <v>681</v>
      </c>
      <c r="F20" s="374" t="s">
        <v>682</v>
      </c>
      <c r="G20" s="374"/>
      <c r="H20" s="374"/>
      <c r="I20" s="374"/>
      <c r="J20" s="374"/>
      <c r="K20" s="254"/>
    </row>
    <row r="21" spans="2:11" ht="15" customHeight="1">
      <c r="B21" s="257"/>
      <c r="C21" s="258"/>
      <c r="D21" s="258"/>
      <c r="E21" s="259" t="s">
        <v>683</v>
      </c>
      <c r="F21" s="374" t="s">
        <v>684</v>
      </c>
      <c r="G21" s="374"/>
      <c r="H21" s="374"/>
      <c r="I21" s="374"/>
      <c r="J21" s="374"/>
      <c r="K21" s="254"/>
    </row>
    <row r="22" spans="2:11" ht="12.75" customHeight="1">
      <c r="B22" s="257"/>
      <c r="C22" s="258"/>
      <c r="D22" s="258"/>
      <c r="E22" s="258"/>
      <c r="F22" s="258"/>
      <c r="G22" s="258"/>
      <c r="H22" s="258"/>
      <c r="I22" s="258"/>
      <c r="J22" s="258"/>
      <c r="K22" s="254"/>
    </row>
    <row r="23" spans="2:11" ht="15" customHeight="1">
      <c r="B23" s="257"/>
      <c r="C23" s="374" t="s">
        <v>685</v>
      </c>
      <c r="D23" s="374"/>
      <c r="E23" s="374"/>
      <c r="F23" s="374"/>
      <c r="G23" s="374"/>
      <c r="H23" s="374"/>
      <c r="I23" s="374"/>
      <c r="J23" s="374"/>
      <c r="K23" s="254"/>
    </row>
    <row r="24" spans="2:11" ht="15" customHeight="1">
      <c r="B24" s="257"/>
      <c r="C24" s="374" t="s">
        <v>686</v>
      </c>
      <c r="D24" s="374"/>
      <c r="E24" s="374"/>
      <c r="F24" s="374"/>
      <c r="G24" s="374"/>
      <c r="H24" s="374"/>
      <c r="I24" s="374"/>
      <c r="J24" s="374"/>
      <c r="K24" s="254"/>
    </row>
    <row r="25" spans="2:11" ht="15" customHeight="1">
      <c r="B25" s="257"/>
      <c r="C25" s="256"/>
      <c r="D25" s="374" t="s">
        <v>687</v>
      </c>
      <c r="E25" s="374"/>
      <c r="F25" s="374"/>
      <c r="G25" s="374"/>
      <c r="H25" s="374"/>
      <c r="I25" s="374"/>
      <c r="J25" s="374"/>
      <c r="K25" s="254"/>
    </row>
    <row r="26" spans="2:11" ht="15" customHeight="1">
      <c r="B26" s="257"/>
      <c r="C26" s="258"/>
      <c r="D26" s="374" t="s">
        <v>688</v>
      </c>
      <c r="E26" s="374"/>
      <c r="F26" s="374"/>
      <c r="G26" s="374"/>
      <c r="H26" s="374"/>
      <c r="I26" s="374"/>
      <c r="J26" s="374"/>
      <c r="K26" s="254"/>
    </row>
    <row r="27" spans="2:11" ht="12.75" customHeight="1">
      <c r="B27" s="257"/>
      <c r="C27" s="258"/>
      <c r="D27" s="258"/>
      <c r="E27" s="258"/>
      <c r="F27" s="258"/>
      <c r="G27" s="258"/>
      <c r="H27" s="258"/>
      <c r="I27" s="258"/>
      <c r="J27" s="258"/>
      <c r="K27" s="254"/>
    </row>
    <row r="28" spans="2:11" ht="15" customHeight="1">
      <c r="B28" s="257"/>
      <c r="C28" s="258"/>
      <c r="D28" s="374" t="s">
        <v>689</v>
      </c>
      <c r="E28" s="374"/>
      <c r="F28" s="374"/>
      <c r="G28" s="374"/>
      <c r="H28" s="374"/>
      <c r="I28" s="374"/>
      <c r="J28" s="374"/>
      <c r="K28" s="254"/>
    </row>
    <row r="29" spans="2:11" ht="15" customHeight="1">
      <c r="B29" s="257"/>
      <c r="C29" s="258"/>
      <c r="D29" s="374" t="s">
        <v>690</v>
      </c>
      <c r="E29" s="374"/>
      <c r="F29" s="374"/>
      <c r="G29" s="374"/>
      <c r="H29" s="374"/>
      <c r="I29" s="374"/>
      <c r="J29" s="374"/>
      <c r="K29" s="254"/>
    </row>
    <row r="30" spans="2:11" ht="12.75" customHeight="1">
      <c r="B30" s="257"/>
      <c r="C30" s="258"/>
      <c r="D30" s="258"/>
      <c r="E30" s="258"/>
      <c r="F30" s="258"/>
      <c r="G30" s="258"/>
      <c r="H30" s="258"/>
      <c r="I30" s="258"/>
      <c r="J30" s="258"/>
      <c r="K30" s="254"/>
    </row>
    <row r="31" spans="2:11" ht="15" customHeight="1">
      <c r="B31" s="257"/>
      <c r="C31" s="258"/>
      <c r="D31" s="374" t="s">
        <v>691</v>
      </c>
      <c r="E31" s="374"/>
      <c r="F31" s="374"/>
      <c r="G31" s="374"/>
      <c r="H31" s="374"/>
      <c r="I31" s="374"/>
      <c r="J31" s="374"/>
      <c r="K31" s="254"/>
    </row>
    <row r="32" spans="2:11" ht="15" customHeight="1">
      <c r="B32" s="257"/>
      <c r="C32" s="258"/>
      <c r="D32" s="374" t="s">
        <v>692</v>
      </c>
      <c r="E32" s="374"/>
      <c r="F32" s="374"/>
      <c r="G32" s="374"/>
      <c r="H32" s="374"/>
      <c r="I32" s="374"/>
      <c r="J32" s="374"/>
      <c r="K32" s="254"/>
    </row>
    <row r="33" spans="2:11" ht="15" customHeight="1">
      <c r="B33" s="257"/>
      <c r="C33" s="258"/>
      <c r="D33" s="374" t="s">
        <v>693</v>
      </c>
      <c r="E33" s="374"/>
      <c r="F33" s="374"/>
      <c r="G33" s="374"/>
      <c r="H33" s="374"/>
      <c r="I33" s="374"/>
      <c r="J33" s="374"/>
      <c r="K33" s="254"/>
    </row>
    <row r="34" spans="2:11" ht="15" customHeight="1">
      <c r="B34" s="257"/>
      <c r="C34" s="258"/>
      <c r="D34" s="256"/>
      <c r="E34" s="260" t="s">
        <v>115</v>
      </c>
      <c r="F34" s="256"/>
      <c r="G34" s="374" t="s">
        <v>694</v>
      </c>
      <c r="H34" s="374"/>
      <c r="I34" s="374"/>
      <c r="J34" s="374"/>
      <c r="K34" s="254"/>
    </row>
    <row r="35" spans="2:11" ht="30.75" customHeight="1">
      <c r="B35" s="257"/>
      <c r="C35" s="258"/>
      <c r="D35" s="256"/>
      <c r="E35" s="260" t="s">
        <v>695</v>
      </c>
      <c r="F35" s="256"/>
      <c r="G35" s="374" t="s">
        <v>696</v>
      </c>
      <c r="H35" s="374"/>
      <c r="I35" s="374"/>
      <c r="J35" s="374"/>
      <c r="K35" s="254"/>
    </row>
    <row r="36" spans="2:11" ht="15" customHeight="1">
      <c r="B36" s="257"/>
      <c r="C36" s="258"/>
      <c r="D36" s="256"/>
      <c r="E36" s="260" t="s">
        <v>55</v>
      </c>
      <c r="F36" s="256"/>
      <c r="G36" s="374" t="s">
        <v>697</v>
      </c>
      <c r="H36" s="374"/>
      <c r="I36" s="374"/>
      <c r="J36" s="374"/>
      <c r="K36" s="254"/>
    </row>
    <row r="37" spans="2:11" ht="15" customHeight="1">
      <c r="B37" s="257"/>
      <c r="C37" s="258"/>
      <c r="D37" s="256"/>
      <c r="E37" s="260" t="s">
        <v>116</v>
      </c>
      <c r="F37" s="256"/>
      <c r="G37" s="374" t="s">
        <v>698</v>
      </c>
      <c r="H37" s="374"/>
      <c r="I37" s="374"/>
      <c r="J37" s="374"/>
      <c r="K37" s="254"/>
    </row>
    <row r="38" spans="2:11" ht="15" customHeight="1">
      <c r="B38" s="257"/>
      <c r="C38" s="258"/>
      <c r="D38" s="256"/>
      <c r="E38" s="260" t="s">
        <v>117</v>
      </c>
      <c r="F38" s="256"/>
      <c r="G38" s="374" t="s">
        <v>699</v>
      </c>
      <c r="H38" s="374"/>
      <c r="I38" s="374"/>
      <c r="J38" s="374"/>
      <c r="K38" s="254"/>
    </row>
    <row r="39" spans="2:11" ht="15" customHeight="1">
      <c r="B39" s="257"/>
      <c r="C39" s="258"/>
      <c r="D39" s="256"/>
      <c r="E39" s="260" t="s">
        <v>118</v>
      </c>
      <c r="F39" s="256"/>
      <c r="G39" s="374" t="s">
        <v>700</v>
      </c>
      <c r="H39" s="374"/>
      <c r="I39" s="374"/>
      <c r="J39" s="374"/>
      <c r="K39" s="254"/>
    </row>
    <row r="40" spans="2:11" ht="15" customHeight="1">
      <c r="B40" s="257"/>
      <c r="C40" s="258"/>
      <c r="D40" s="256"/>
      <c r="E40" s="260" t="s">
        <v>701</v>
      </c>
      <c r="F40" s="256"/>
      <c r="G40" s="374" t="s">
        <v>702</v>
      </c>
      <c r="H40" s="374"/>
      <c r="I40" s="374"/>
      <c r="J40" s="374"/>
      <c r="K40" s="254"/>
    </row>
    <row r="41" spans="2:11" ht="15" customHeight="1">
      <c r="B41" s="257"/>
      <c r="C41" s="258"/>
      <c r="D41" s="256"/>
      <c r="E41" s="260"/>
      <c r="F41" s="256"/>
      <c r="G41" s="374" t="s">
        <v>703</v>
      </c>
      <c r="H41" s="374"/>
      <c r="I41" s="374"/>
      <c r="J41" s="374"/>
      <c r="K41" s="254"/>
    </row>
    <row r="42" spans="2:11" ht="15" customHeight="1">
      <c r="B42" s="257"/>
      <c r="C42" s="258"/>
      <c r="D42" s="256"/>
      <c r="E42" s="260" t="s">
        <v>704</v>
      </c>
      <c r="F42" s="256"/>
      <c r="G42" s="374" t="s">
        <v>705</v>
      </c>
      <c r="H42" s="374"/>
      <c r="I42" s="374"/>
      <c r="J42" s="374"/>
      <c r="K42" s="254"/>
    </row>
    <row r="43" spans="2:11" ht="15" customHeight="1">
      <c r="B43" s="257"/>
      <c r="C43" s="258"/>
      <c r="D43" s="256"/>
      <c r="E43" s="260" t="s">
        <v>120</v>
      </c>
      <c r="F43" s="256"/>
      <c r="G43" s="374" t="s">
        <v>706</v>
      </c>
      <c r="H43" s="374"/>
      <c r="I43" s="374"/>
      <c r="J43" s="374"/>
      <c r="K43" s="254"/>
    </row>
    <row r="44" spans="2:11" ht="12.75" customHeight="1">
      <c r="B44" s="257"/>
      <c r="C44" s="258"/>
      <c r="D44" s="256"/>
      <c r="E44" s="256"/>
      <c r="F44" s="256"/>
      <c r="G44" s="256"/>
      <c r="H44" s="256"/>
      <c r="I44" s="256"/>
      <c r="J44" s="256"/>
      <c r="K44" s="254"/>
    </row>
    <row r="45" spans="2:11" ht="15" customHeight="1">
      <c r="B45" s="257"/>
      <c r="C45" s="258"/>
      <c r="D45" s="374" t="s">
        <v>707</v>
      </c>
      <c r="E45" s="374"/>
      <c r="F45" s="374"/>
      <c r="G45" s="374"/>
      <c r="H45" s="374"/>
      <c r="I45" s="374"/>
      <c r="J45" s="374"/>
      <c r="K45" s="254"/>
    </row>
    <row r="46" spans="2:11" ht="15" customHeight="1">
      <c r="B46" s="257"/>
      <c r="C46" s="258"/>
      <c r="D46" s="258"/>
      <c r="E46" s="374" t="s">
        <v>708</v>
      </c>
      <c r="F46" s="374"/>
      <c r="G46" s="374"/>
      <c r="H46" s="374"/>
      <c r="I46" s="374"/>
      <c r="J46" s="374"/>
      <c r="K46" s="254"/>
    </row>
    <row r="47" spans="2:11" ht="15" customHeight="1">
      <c r="B47" s="257"/>
      <c r="C47" s="258"/>
      <c r="D47" s="258"/>
      <c r="E47" s="374" t="s">
        <v>709</v>
      </c>
      <c r="F47" s="374"/>
      <c r="G47" s="374"/>
      <c r="H47" s="374"/>
      <c r="I47" s="374"/>
      <c r="J47" s="374"/>
      <c r="K47" s="254"/>
    </row>
    <row r="48" spans="2:11" ht="15" customHeight="1">
      <c r="B48" s="257"/>
      <c r="C48" s="258"/>
      <c r="D48" s="258"/>
      <c r="E48" s="374" t="s">
        <v>710</v>
      </c>
      <c r="F48" s="374"/>
      <c r="G48" s="374"/>
      <c r="H48" s="374"/>
      <c r="I48" s="374"/>
      <c r="J48" s="374"/>
      <c r="K48" s="254"/>
    </row>
    <row r="49" spans="2:11" ht="15" customHeight="1">
      <c r="B49" s="257"/>
      <c r="C49" s="258"/>
      <c r="D49" s="374" t="s">
        <v>711</v>
      </c>
      <c r="E49" s="374"/>
      <c r="F49" s="374"/>
      <c r="G49" s="374"/>
      <c r="H49" s="374"/>
      <c r="I49" s="374"/>
      <c r="J49" s="374"/>
      <c r="K49" s="254"/>
    </row>
    <row r="50" spans="2:11" ht="25.5" customHeight="1">
      <c r="B50" s="253"/>
      <c r="C50" s="377" t="s">
        <v>712</v>
      </c>
      <c r="D50" s="377"/>
      <c r="E50" s="377"/>
      <c r="F50" s="377"/>
      <c r="G50" s="377"/>
      <c r="H50" s="377"/>
      <c r="I50" s="377"/>
      <c r="J50" s="377"/>
      <c r="K50" s="254"/>
    </row>
    <row r="51" spans="2:11" ht="5.25" customHeight="1">
      <c r="B51" s="253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3"/>
      <c r="C52" s="374" t="s">
        <v>713</v>
      </c>
      <c r="D52" s="374"/>
      <c r="E52" s="374"/>
      <c r="F52" s="374"/>
      <c r="G52" s="374"/>
      <c r="H52" s="374"/>
      <c r="I52" s="374"/>
      <c r="J52" s="374"/>
      <c r="K52" s="254"/>
    </row>
    <row r="53" spans="2:11" ht="15" customHeight="1">
      <c r="B53" s="253"/>
      <c r="C53" s="374" t="s">
        <v>714</v>
      </c>
      <c r="D53" s="374"/>
      <c r="E53" s="374"/>
      <c r="F53" s="374"/>
      <c r="G53" s="374"/>
      <c r="H53" s="374"/>
      <c r="I53" s="374"/>
      <c r="J53" s="374"/>
      <c r="K53" s="254"/>
    </row>
    <row r="54" spans="2:11" ht="12.75" customHeight="1">
      <c r="B54" s="253"/>
      <c r="C54" s="256"/>
      <c r="D54" s="256"/>
      <c r="E54" s="256"/>
      <c r="F54" s="256"/>
      <c r="G54" s="256"/>
      <c r="H54" s="256"/>
      <c r="I54" s="256"/>
      <c r="J54" s="256"/>
      <c r="K54" s="254"/>
    </row>
    <row r="55" spans="2:11" ht="15" customHeight="1">
      <c r="B55" s="253"/>
      <c r="C55" s="374" t="s">
        <v>715</v>
      </c>
      <c r="D55" s="374"/>
      <c r="E55" s="374"/>
      <c r="F55" s="374"/>
      <c r="G55" s="374"/>
      <c r="H55" s="374"/>
      <c r="I55" s="374"/>
      <c r="J55" s="374"/>
      <c r="K55" s="254"/>
    </row>
    <row r="56" spans="2:11" ht="15" customHeight="1">
      <c r="B56" s="253"/>
      <c r="C56" s="258"/>
      <c r="D56" s="374" t="s">
        <v>716</v>
      </c>
      <c r="E56" s="374"/>
      <c r="F56" s="374"/>
      <c r="G56" s="374"/>
      <c r="H56" s="374"/>
      <c r="I56" s="374"/>
      <c r="J56" s="374"/>
      <c r="K56" s="254"/>
    </row>
    <row r="57" spans="2:11" ht="15" customHeight="1">
      <c r="B57" s="253"/>
      <c r="C57" s="258"/>
      <c r="D57" s="374" t="s">
        <v>717</v>
      </c>
      <c r="E57" s="374"/>
      <c r="F57" s="374"/>
      <c r="G57" s="374"/>
      <c r="H57" s="374"/>
      <c r="I57" s="374"/>
      <c r="J57" s="374"/>
      <c r="K57" s="254"/>
    </row>
    <row r="58" spans="2:11" ht="15" customHeight="1">
      <c r="B58" s="253"/>
      <c r="C58" s="258"/>
      <c r="D58" s="374" t="s">
        <v>718</v>
      </c>
      <c r="E58" s="374"/>
      <c r="F58" s="374"/>
      <c r="G58" s="374"/>
      <c r="H58" s="374"/>
      <c r="I58" s="374"/>
      <c r="J58" s="374"/>
      <c r="K58" s="254"/>
    </row>
    <row r="59" spans="2:11" ht="15" customHeight="1">
      <c r="B59" s="253"/>
      <c r="C59" s="258"/>
      <c r="D59" s="374" t="s">
        <v>719</v>
      </c>
      <c r="E59" s="374"/>
      <c r="F59" s="374"/>
      <c r="G59" s="374"/>
      <c r="H59" s="374"/>
      <c r="I59" s="374"/>
      <c r="J59" s="374"/>
      <c r="K59" s="254"/>
    </row>
    <row r="60" spans="2:11" ht="15" customHeight="1">
      <c r="B60" s="253"/>
      <c r="C60" s="258"/>
      <c r="D60" s="376" t="s">
        <v>720</v>
      </c>
      <c r="E60" s="376"/>
      <c r="F60" s="376"/>
      <c r="G60" s="376"/>
      <c r="H60" s="376"/>
      <c r="I60" s="376"/>
      <c r="J60" s="376"/>
      <c r="K60" s="254"/>
    </row>
    <row r="61" spans="2:11" ht="15" customHeight="1">
      <c r="B61" s="253"/>
      <c r="C61" s="258"/>
      <c r="D61" s="374" t="s">
        <v>721</v>
      </c>
      <c r="E61" s="374"/>
      <c r="F61" s="374"/>
      <c r="G61" s="374"/>
      <c r="H61" s="374"/>
      <c r="I61" s="374"/>
      <c r="J61" s="374"/>
      <c r="K61" s="254"/>
    </row>
    <row r="62" spans="2:11" ht="12.75" customHeight="1">
      <c r="B62" s="253"/>
      <c r="C62" s="258"/>
      <c r="D62" s="258"/>
      <c r="E62" s="261"/>
      <c r="F62" s="258"/>
      <c r="G62" s="258"/>
      <c r="H62" s="258"/>
      <c r="I62" s="258"/>
      <c r="J62" s="258"/>
      <c r="K62" s="254"/>
    </row>
    <row r="63" spans="2:11" ht="15" customHeight="1">
      <c r="B63" s="253"/>
      <c r="C63" s="258"/>
      <c r="D63" s="374" t="s">
        <v>722</v>
      </c>
      <c r="E63" s="374"/>
      <c r="F63" s="374"/>
      <c r="G63" s="374"/>
      <c r="H63" s="374"/>
      <c r="I63" s="374"/>
      <c r="J63" s="374"/>
      <c r="K63" s="254"/>
    </row>
    <row r="64" spans="2:11" ht="15" customHeight="1">
      <c r="B64" s="253"/>
      <c r="C64" s="258"/>
      <c r="D64" s="376" t="s">
        <v>723</v>
      </c>
      <c r="E64" s="376"/>
      <c r="F64" s="376"/>
      <c r="G64" s="376"/>
      <c r="H64" s="376"/>
      <c r="I64" s="376"/>
      <c r="J64" s="376"/>
      <c r="K64" s="254"/>
    </row>
    <row r="65" spans="2:11" ht="15" customHeight="1">
      <c r="B65" s="253"/>
      <c r="C65" s="258"/>
      <c r="D65" s="374" t="s">
        <v>724</v>
      </c>
      <c r="E65" s="374"/>
      <c r="F65" s="374"/>
      <c r="G65" s="374"/>
      <c r="H65" s="374"/>
      <c r="I65" s="374"/>
      <c r="J65" s="374"/>
      <c r="K65" s="254"/>
    </row>
    <row r="66" spans="2:11" ht="15" customHeight="1">
      <c r="B66" s="253"/>
      <c r="C66" s="258"/>
      <c r="D66" s="374" t="s">
        <v>725</v>
      </c>
      <c r="E66" s="374"/>
      <c r="F66" s="374"/>
      <c r="G66" s="374"/>
      <c r="H66" s="374"/>
      <c r="I66" s="374"/>
      <c r="J66" s="374"/>
      <c r="K66" s="254"/>
    </row>
    <row r="67" spans="2:11" ht="15" customHeight="1">
      <c r="B67" s="253"/>
      <c r="C67" s="258"/>
      <c r="D67" s="374" t="s">
        <v>726</v>
      </c>
      <c r="E67" s="374"/>
      <c r="F67" s="374"/>
      <c r="G67" s="374"/>
      <c r="H67" s="374"/>
      <c r="I67" s="374"/>
      <c r="J67" s="374"/>
      <c r="K67" s="254"/>
    </row>
    <row r="68" spans="2:11" ht="15" customHeight="1">
      <c r="B68" s="253"/>
      <c r="C68" s="258"/>
      <c r="D68" s="374" t="s">
        <v>727</v>
      </c>
      <c r="E68" s="374"/>
      <c r="F68" s="374"/>
      <c r="G68" s="374"/>
      <c r="H68" s="374"/>
      <c r="I68" s="374"/>
      <c r="J68" s="374"/>
      <c r="K68" s="254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375" t="s">
        <v>663</v>
      </c>
      <c r="D73" s="375"/>
      <c r="E73" s="375"/>
      <c r="F73" s="375"/>
      <c r="G73" s="375"/>
      <c r="H73" s="375"/>
      <c r="I73" s="375"/>
      <c r="J73" s="375"/>
      <c r="K73" s="271"/>
    </row>
    <row r="74" spans="2:11" ht="17.25" customHeight="1">
      <c r="B74" s="270"/>
      <c r="C74" s="272" t="s">
        <v>728</v>
      </c>
      <c r="D74" s="272"/>
      <c r="E74" s="272"/>
      <c r="F74" s="272" t="s">
        <v>729</v>
      </c>
      <c r="G74" s="273"/>
      <c r="H74" s="272" t="s">
        <v>116</v>
      </c>
      <c r="I74" s="272" t="s">
        <v>59</v>
      </c>
      <c r="J74" s="272" t="s">
        <v>730</v>
      </c>
      <c r="K74" s="271"/>
    </row>
    <row r="75" spans="2:11" ht="17.25" customHeight="1">
      <c r="B75" s="270"/>
      <c r="C75" s="274" t="s">
        <v>731</v>
      </c>
      <c r="D75" s="274"/>
      <c r="E75" s="274"/>
      <c r="F75" s="275" t="s">
        <v>732</v>
      </c>
      <c r="G75" s="276"/>
      <c r="H75" s="274"/>
      <c r="I75" s="274"/>
      <c r="J75" s="274" t="s">
        <v>733</v>
      </c>
      <c r="K75" s="271"/>
    </row>
    <row r="76" spans="2:11" ht="5.25" customHeight="1">
      <c r="B76" s="270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70"/>
      <c r="C77" s="260" t="s">
        <v>55</v>
      </c>
      <c r="D77" s="277"/>
      <c r="E77" s="277"/>
      <c r="F77" s="279" t="s">
        <v>734</v>
      </c>
      <c r="G77" s="278"/>
      <c r="H77" s="260" t="s">
        <v>735</v>
      </c>
      <c r="I77" s="260" t="s">
        <v>736</v>
      </c>
      <c r="J77" s="260">
        <v>20</v>
      </c>
      <c r="K77" s="271"/>
    </row>
    <row r="78" spans="2:11" ht="15" customHeight="1">
      <c r="B78" s="270"/>
      <c r="C78" s="260" t="s">
        <v>737</v>
      </c>
      <c r="D78" s="260"/>
      <c r="E78" s="260"/>
      <c r="F78" s="279" t="s">
        <v>734</v>
      </c>
      <c r="G78" s="278"/>
      <c r="H78" s="260" t="s">
        <v>738</v>
      </c>
      <c r="I78" s="260" t="s">
        <v>736</v>
      </c>
      <c r="J78" s="260">
        <v>120</v>
      </c>
      <c r="K78" s="271"/>
    </row>
    <row r="79" spans="2:11" ht="15" customHeight="1">
      <c r="B79" s="280"/>
      <c r="C79" s="260" t="s">
        <v>739</v>
      </c>
      <c r="D79" s="260"/>
      <c r="E79" s="260"/>
      <c r="F79" s="279" t="s">
        <v>740</v>
      </c>
      <c r="G79" s="278"/>
      <c r="H79" s="260" t="s">
        <v>741</v>
      </c>
      <c r="I79" s="260" t="s">
        <v>736</v>
      </c>
      <c r="J79" s="260">
        <v>50</v>
      </c>
      <c r="K79" s="271"/>
    </row>
    <row r="80" spans="2:11" ht="15" customHeight="1">
      <c r="B80" s="280"/>
      <c r="C80" s="260" t="s">
        <v>742</v>
      </c>
      <c r="D80" s="260"/>
      <c r="E80" s="260"/>
      <c r="F80" s="279" t="s">
        <v>734</v>
      </c>
      <c r="G80" s="278"/>
      <c r="H80" s="260" t="s">
        <v>743</v>
      </c>
      <c r="I80" s="260" t="s">
        <v>744</v>
      </c>
      <c r="J80" s="260"/>
      <c r="K80" s="271"/>
    </row>
    <row r="81" spans="2:11" ht="15" customHeight="1">
      <c r="B81" s="280"/>
      <c r="C81" s="281" t="s">
        <v>745</v>
      </c>
      <c r="D81" s="281"/>
      <c r="E81" s="281"/>
      <c r="F81" s="282" t="s">
        <v>740</v>
      </c>
      <c r="G81" s="281"/>
      <c r="H81" s="281" t="s">
        <v>746</v>
      </c>
      <c r="I81" s="281" t="s">
        <v>736</v>
      </c>
      <c r="J81" s="281">
        <v>15</v>
      </c>
      <c r="K81" s="271"/>
    </row>
    <row r="82" spans="2:11" ht="15" customHeight="1">
      <c r="B82" s="280"/>
      <c r="C82" s="281" t="s">
        <v>747</v>
      </c>
      <c r="D82" s="281"/>
      <c r="E82" s="281"/>
      <c r="F82" s="282" t="s">
        <v>740</v>
      </c>
      <c r="G82" s="281"/>
      <c r="H82" s="281" t="s">
        <v>748</v>
      </c>
      <c r="I82" s="281" t="s">
        <v>736</v>
      </c>
      <c r="J82" s="281">
        <v>15</v>
      </c>
      <c r="K82" s="271"/>
    </row>
    <row r="83" spans="2:11" ht="15" customHeight="1">
      <c r="B83" s="280"/>
      <c r="C83" s="281" t="s">
        <v>749</v>
      </c>
      <c r="D83" s="281"/>
      <c r="E83" s="281"/>
      <c r="F83" s="282" t="s">
        <v>740</v>
      </c>
      <c r="G83" s="281"/>
      <c r="H83" s="281" t="s">
        <v>750</v>
      </c>
      <c r="I83" s="281" t="s">
        <v>736</v>
      </c>
      <c r="J83" s="281">
        <v>20</v>
      </c>
      <c r="K83" s="271"/>
    </row>
    <row r="84" spans="2:11" ht="15" customHeight="1">
      <c r="B84" s="280"/>
      <c r="C84" s="281" t="s">
        <v>751</v>
      </c>
      <c r="D84" s="281"/>
      <c r="E84" s="281"/>
      <c r="F84" s="282" t="s">
        <v>740</v>
      </c>
      <c r="G84" s="281"/>
      <c r="H84" s="281" t="s">
        <v>752</v>
      </c>
      <c r="I84" s="281" t="s">
        <v>736</v>
      </c>
      <c r="J84" s="281">
        <v>20</v>
      </c>
      <c r="K84" s="271"/>
    </row>
    <row r="85" spans="2:11" ht="15" customHeight="1">
      <c r="B85" s="280"/>
      <c r="C85" s="260" t="s">
        <v>753</v>
      </c>
      <c r="D85" s="260"/>
      <c r="E85" s="260"/>
      <c r="F85" s="279" t="s">
        <v>740</v>
      </c>
      <c r="G85" s="278"/>
      <c r="H85" s="260" t="s">
        <v>754</v>
      </c>
      <c r="I85" s="260" t="s">
        <v>736</v>
      </c>
      <c r="J85" s="260">
        <v>50</v>
      </c>
      <c r="K85" s="271"/>
    </row>
    <row r="86" spans="2:11" ht="15" customHeight="1">
      <c r="B86" s="280"/>
      <c r="C86" s="260" t="s">
        <v>755</v>
      </c>
      <c r="D86" s="260"/>
      <c r="E86" s="260"/>
      <c r="F86" s="279" t="s">
        <v>740</v>
      </c>
      <c r="G86" s="278"/>
      <c r="H86" s="260" t="s">
        <v>756</v>
      </c>
      <c r="I86" s="260" t="s">
        <v>736</v>
      </c>
      <c r="J86" s="260">
        <v>20</v>
      </c>
      <c r="K86" s="271"/>
    </row>
    <row r="87" spans="2:11" ht="15" customHeight="1">
      <c r="B87" s="280"/>
      <c r="C87" s="260" t="s">
        <v>757</v>
      </c>
      <c r="D87" s="260"/>
      <c r="E87" s="260"/>
      <c r="F87" s="279" t="s">
        <v>740</v>
      </c>
      <c r="G87" s="278"/>
      <c r="H87" s="260" t="s">
        <v>758</v>
      </c>
      <c r="I87" s="260" t="s">
        <v>736</v>
      </c>
      <c r="J87" s="260">
        <v>20</v>
      </c>
      <c r="K87" s="271"/>
    </row>
    <row r="88" spans="2:11" ht="15" customHeight="1">
      <c r="B88" s="280"/>
      <c r="C88" s="260" t="s">
        <v>759</v>
      </c>
      <c r="D88" s="260"/>
      <c r="E88" s="260"/>
      <c r="F88" s="279" t="s">
        <v>740</v>
      </c>
      <c r="G88" s="278"/>
      <c r="H88" s="260" t="s">
        <v>760</v>
      </c>
      <c r="I88" s="260" t="s">
        <v>736</v>
      </c>
      <c r="J88" s="260">
        <v>50</v>
      </c>
      <c r="K88" s="271"/>
    </row>
    <row r="89" spans="2:11" ht="15" customHeight="1">
      <c r="B89" s="280"/>
      <c r="C89" s="260" t="s">
        <v>761</v>
      </c>
      <c r="D89" s="260"/>
      <c r="E89" s="260"/>
      <c r="F89" s="279" t="s">
        <v>740</v>
      </c>
      <c r="G89" s="278"/>
      <c r="H89" s="260" t="s">
        <v>761</v>
      </c>
      <c r="I89" s="260" t="s">
        <v>736</v>
      </c>
      <c r="J89" s="260">
        <v>50</v>
      </c>
      <c r="K89" s="271"/>
    </row>
    <row r="90" spans="2:11" ht="15" customHeight="1">
      <c r="B90" s="280"/>
      <c r="C90" s="260" t="s">
        <v>121</v>
      </c>
      <c r="D90" s="260"/>
      <c r="E90" s="260"/>
      <c r="F90" s="279" t="s">
        <v>740</v>
      </c>
      <c r="G90" s="278"/>
      <c r="H90" s="260" t="s">
        <v>762</v>
      </c>
      <c r="I90" s="260" t="s">
        <v>736</v>
      </c>
      <c r="J90" s="260">
        <v>255</v>
      </c>
      <c r="K90" s="271"/>
    </row>
    <row r="91" spans="2:11" ht="15" customHeight="1">
      <c r="B91" s="280"/>
      <c r="C91" s="260" t="s">
        <v>763</v>
      </c>
      <c r="D91" s="260"/>
      <c r="E91" s="260"/>
      <c r="F91" s="279" t="s">
        <v>734</v>
      </c>
      <c r="G91" s="278"/>
      <c r="H91" s="260" t="s">
        <v>764</v>
      </c>
      <c r="I91" s="260" t="s">
        <v>765</v>
      </c>
      <c r="J91" s="260"/>
      <c r="K91" s="271"/>
    </row>
    <row r="92" spans="2:11" ht="15" customHeight="1">
      <c r="B92" s="280"/>
      <c r="C92" s="260" t="s">
        <v>766</v>
      </c>
      <c r="D92" s="260"/>
      <c r="E92" s="260"/>
      <c r="F92" s="279" t="s">
        <v>734</v>
      </c>
      <c r="G92" s="278"/>
      <c r="H92" s="260" t="s">
        <v>767</v>
      </c>
      <c r="I92" s="260" t="s">
        <v>768</v>
      </c>
      <c r="J92" s="260"/>
      <c r="K92" s="271"/>
    </row>
    <row r="93" spans="2:11" ht="15" customHeight="1">
      <c r="B93" s="280"/>
      <c r="C93" s="260" t="s">
        <v>769</v>
      </c>
      <c r="D93" s="260"/>
      <c r="E93" s="260"/>
      <c r="F93" s="279" t="s">
        <v>734</v>
      </c>
      <c r="G93" s="278"/>
      <c r="H93" s="260" t="s">
        <v>769</v>
      </c>
      <c r="I93" s="260" t="s">
        <v>768</v>
      </c>
      <c r="J93" s="260"/>
      <c r="K93" s="271"/>
    </row>
    <row r="94" spans="2:11" ht="15" customHeight="1">
      <c r="B94" s="280"/>
      <c r="C94" s="260" t="s">
        <v>40</v>
      </c>
      <c r="D94" s="260"/>
      <c r="E94" s="260"/>
      <c r="F94" s="279" t="s">
        <v>734</v>
      </c>
      <c r="G94" s="278"/>
      <c r="H94" s="260" t="s">
        <v>770</v>
      </c>
      <c r="I94" s="260" t="s">
        <v>768</v>
      </c>
      <c r="J94" s="260"/>
      <c r="K94" s="271"/>
    </row>
    <row r="95" spans="2:11" ht="15" customHeight="1">
      <c r="B95" s="280"/>
      <c r="C95" s="260" t="s">
        <v>50</v>
      </c>
      <c r="D95" s="260"/>
      <c r="E95" s="260"/>
      <c r="F95" s="279" t="s">
        <v>734</v>
      </c>
      <c r="G95" s="278"/>
      <c r="H95" s="260" t="s">
        <v>771</v>
      </c>
      <c r="I95" s="260" t="s">
        <v>768</v>
      </c>
      <c r="J95" s="260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375" t="s">
        <v>772</v>
      </c>
      <c r="D100" s="375"/>
      <c r="E100" s="375"/>
      <c r="F100" s="375"/>
      <c r="G100" s="375"/>
      <c r="H100" s="375"/>
      <c r="I100" s="375"/>
      <c r="J100" s="375"/>
      <c r="K100" s="271"/>
    </row>
    <row r="101" spans="2:11" ht="17.25" customHeight="1">
      <c r="B101" s="270"/>
      <c r="C101" s="272" t="s">
        <v>728</v>
      </c>
      <c r="D101" s="272"/>
      <c r="E101" s="272"/>
      <c r="F101" s="272" t="s">
        <v>729</v>
      </c>
      <c r="G101" s="273"/>
      <c r="H101" s="272" t="s">
        <v>116</v>
      </c>
      <c r="I101" s="272" t="s">
        <v>59</v>
      </c>
      <c r="J101" s="272" t="s">
        <v>730</v>
      </c>
      <c r="K101" s="271"/>
    </row>
    <row r="102" spans="2:11" ht="17.25" customHeight="1">
      <c r="B102" s="270"/>
      <c r="C102" s="274" t="s">
        <v>731</v>
      </c>
      <c r="D102" s="274"/>
      <c r="E102" s="274"/>
      <c r="F102" s="275" t="s">
        <v>732</v>
      </c>
      <c r="G102" s="276"/>
      <c r="H102" s="274"/>
      <c r="I102" s="274"/>
      <c r="J102" s="274" t="s">
        <v>733</v>
      </c>
      <c r="K102" s="271"/>
    </row>
    <row r="103" spans="2:11" ht="5.25" customHeight="1">
      <c r="B103" s="270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70"/>
      <c r="C104" s="260" t="s">
        <v>55</v>
      </c>
      <c r="D104" s="277"/>
      <c r="E104" s="277"/>
      <c r="F104" s="279" t="s">
        <v>734</v>
      </c>
      <c r="G104" s="288"/>
      <c r="H104" s="260" t="s">
        <v>773</v>
      </c>
      <c r="I104" s="260" t="s">
        <v>736</v>
      </c>
      <c r="J104" s="260">
        <v>20</v>
      </c>
      <c r="K104" s="271"/>
    </row>
    <row r="105" spans="2:11" ht="15" customHeight="1">
      <c r="B105" s="270"/>
      <c r="C105" s="260" t="s">
        <v>737</v>
      </c>
      <c r="D105" s="260"/>
      <c r="E105" s="260"/>
      <c r="F105" s="279" t="s">
        <v>734</v>
      </c>
      <c r="G105" s="260"/>
      <c r="H105" s="260" t="s">
        <v>773</v>
      </c>
      <c r="I105" s="260" t="s">
        <v>736</v>
      </c>
      <c r="J105" s="260">
        <v>120</v>
      </c>
      <c r="K105" s="271"/>
    </row>
    <row r="106" spans="2:11" ht="15" customHeight="1">
      <c r="B106" s="280"/>
      <c r="C106" s="260" t="s">
        <v>739</v>
      </c>
      <c r="D106" s="260"/>
      <c r="E106" s="260"/>
      <c r="F106" s="279" t="s">
        <v>740</v>
      </c>
      <c r="G106" s="260"/>
      <c r="H106" s="260" t="s">
        <v>773</v>
      </c>
      <c r="I106" s="260" t="s">
        <v>736</v>
      </c>
      <c r="J106" s="260">
        <v>50</v>
      </c>
      <c r="K106" s="271"/>
    </row>
    <row r="107" spans="2:11" ht="15" customHeight="1">
      <c r="B107" s="280"/>
      <c r="C107" s="260" t="s">
        <v>742</v>
      </c>
      <c r="D107" s="260"/>
      <c r="E107" s="260"/>
      <c r="F107" s="279" t="s">
        <v>734</v>
      </c>
      <c r="G107" s="260"/>
      <c r="H107" s="260" t="s">
        <v>773</v>
      </c>
      <c r="I107" s="260" t="s">
        <v>744</v>
      </c>
      <c r="J107" s="260"/>
      <c r="K107" s="271"/>
    </row>
    <row r="108" spans="2:11" ht="15" customHeight="1">
      <c r="B108" s="280"/>
      <c r="C108" s="260" t="s">
        <v>753</v>
      </c>
      <c r="D108" s="260"/>
      <c r="E108" s="260"/>
      <c r="F108" s="279" t="s">
        <v>740</v>
      </c>
      <c r="G108" s="260"/>
      <c r="H108" s="260" t="s">
        <v>773</v>
      </c>
      <c r="I108" s="260" t="s">
        <v>736</v>
      </c>
      <c r="J108" s="260">
        <v>50</v>
      </c>
      <c r="K108" s="271"/>
    </row>
    <row r="109" spans="2:11" ht="15" customHeight="1">
      <c r="B109" s="280"/>
      <c r="C109" s="260" t="s">
        <v>761</v>
      </c>
      <c r="D109" s="260"/>
      <c r="E109" s="260"/>
      <c r="F109" s="279" t="s">
        <v>740</v>
      </c>
      <c r="G109" s="260"/>
      <c r="H109" s="260" t="s">
        <v>773</v>
      </c>
      <c r="I109" s="260" t="s">
        <v>736</v>
      </c>
      <c r="J109" s="260">
        <v>50</v>
      </c>
      <c r="K109" s="271"/>
    </row>
    <row r="110" spans="2:11" ht="15" customHeight="1">
      <c r="B110" s="280"/>
      <c r="C110" s="260" t="s">
        <v>759</v>
      </c>
      <c r="D110" s="260"/>
      <c r="E110" s="260"/>
      <c r="F110" s="279" t="s">
        <v>740</v>
      </c>
      <c r="G110" s="260"/>
      <c r="H110" s="260" t="s">
        <v>773</v>
      </c>
      <c r="I110" s="260" t="s">
        <v>736</v>
      </c>
      <c r="J110" s="260">
        <v>50</v>
      </c>
      <c r="K110" s="271"/>
    </row>
    <row r="111" spans="2:11" ht="15" customHeight="1">
      <c r="B111" s="280"/>
      <c r="C111" s="260" t="s">
        <v>55</v>
      </c>
      <c r="D111" s="260"/>
      <c r="E111" s="260"/>
      <c r="F111" s="279" t="s">
        <v>734</v>
      </c>
      <c r="G111" s="260"/>
      <c r="H111" s="260" t="s">
        <v>774</v>
      </c>
      <c r="I111" s="260" t="s">
        <v>736</v>
      </c>
      <c r="J111" s="260">
        <v>20</v>
      </c>
      <c r="K111" s="271"/>
    </row>
    <row r="112" spans="2:11" ht="15" customHeight="1">
      <c r="B112" s="280"/>
      <c r="C112" s="260" t="s">
        <v>775</v>
      </c>
      <c r="D112" s="260"/>
      <c r="E112" s="260"/>
      <c r="F112" s="279" t="s">
        <v>734</v>
      </c>
      <c r="G112" s="260"/>
      <c r="H112" s="260" t="s">
        <v>776</v>
      </c>
      <c r="I112" s="260" t="s">
        <v>736</v>
      </c>
      <c r="J112" s="260">
        <v>120</v>
      </c>
      <c r="K112" s="271"/>
    </row>
    <row r="113" spans="2:11" ht="15" customHeight="1">
      <c r="B113" s="280"/>
      <c r="C113" s="260" t="s">
        <v>40</v>
      </c>
      <c r="D113" s="260"/>
      <c r="E113" s="260"/>
      <c r="F113" s="279" t="s">
        <v>734</v>
      </c>
      <c r="G113" s="260"/>
      <c r="H113" s="260" t="s">
        <v>777</v>
      </c>
      <c r="I113" s="260" t="s">
        <v>768</v>
      </c>
      <c r="J113" s="260"/>
      <c r="K113" s="271"/>
    </row>
    <row r="114" spans="2:11" ht="15" customHeight="1">
      <c r="B114" s="280"/>
      <c r="C114" s="260" t="s">
        <v>50</v>
      </c>
      <c r="D114" s="260"/>
      <c r="E114" s="260"/>
      <c r="F114" s="279" t="s">
        <v>734</v>
      </c>
      <c r="G114" s="260"/>
      <c r="H114" s="260" t="s">
        <v>778</v>
      </c>
      <c r="I114" s="260" t="s">
        <v>768</v>
      </c>
      <c r="J114" s="260"/>
      <c r="K114" s="271"/>
    </row>
    <row r="115" spans="2:11" ht="15" customHeight="1">
      <c r="B115" s="280"/>
      <c r="C115" s="260" t="s">
        <v>59</v>
      </c>
      <c r="D115" s="260"/>
      <c r="E115" s="260"/>
      <c r="F115" s="279" t="s">
        <v>734</v>
      </c>
      <c r="G115" s="260"/>
      <c r="H115" s="260" t="s">
        <v>779</v>
      </c>
      <c r="I115" s="260" t="s">
        <v>780</v>
      </c>
      <c r="J115" s="260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6"/>
      <c r="D117" s="256"/>
      <c r="E117" s="256"/>
      <c r="F117" s="291"/>
      <c r="G117" s="256"/>
      <c r="H117" s="256"/>
      <c r="I117" s="256"/>
      <c r="J117" s="256"/>
      <c r="K117" s="290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372" t="s">
        <v>781</v>
      </c>
      <c r="D120" s="372"/>
      <c r="E120" s="372"/>
      <c r="F120" s="372"/>
      <c r="G120" s="372"/>
      <c r="H120" s="372"/>
      <c r="I120" s="372"/>
      <c r="J120" s="372"/>
      <c r="K120" s="296"/>
    </row>
    <row r="121" spans="2:11" ht="17.25" customHeight="1">
      <c r="B121" s="297"/>
      <c r="C121" s="272" t="s">
        <v>728</v>
      </c>
      <c r="D121" s="272"/>
      <c r="E121" s="272"/>
      <c r="F121" s="272" t="s">
        <v>729</v>
      </c>
      <c r="G121" s="273"/>
      <c r="H121" s="272" t="s">
        <v>116</v>
      </c>
      <c r="I121" s="272" t="s">
        <v>59</v>
      </c>
      <c r="J121" s="272" t="s">
        <v>730</v>
      </c>
      <c r="K121" s="298"/>
    </row>
    <row r="122" spans="2:11" ht="17.25" customHeight="1">
      <c r="B122" s="297"/>
      <c r="C122" s="274" t="s">
        <v>731</v>
      </c>
      <c r="D122" s="274"/>
      <c r="E122" s="274"/>
      <c r="F122" s="275" t="s">
        <v>732</v>
      </c>
      <c r="G122" s="276"/>
      <c r="H122" s="274"/>
      <c r="I122" s="274"/>
      <c r="J122" s="274" t="s">
        <v>733</v>
      </c>
      <c r="K122" s="298"/>
    </row>
    <row r="123" spans="2:11" ht="5.25" customHeight="1">
      <c r="B123" s="299"/>
      <c r="C123" s="277"/>
      <c r="D123" s="277"/>
      <c r="E123" s="277"/>
      <c r="F123" s="277"/>
      <c r="G123" s="260"/>
      <c r="H123" s="277"/>
      <c r="I123" s="277"/>
      <c r="J123" s="277"/>
      <c r="K123" s="300"/>
    </row>
    <row r="124" spans="2:11" ht="15" customHeight="1">
      <c r="B124" s="299"/>
      <c r="C124" s="260" t="s">
        <v>737</v>
      </c>
      <c r="D124" s="277"/>
      <c r="E124" s="277"/>
      <c r="F124" s="279" t="s">
        <v>734</v>
      </c>
      <c r="G124" s="260"/>
      <c r="H124" s="260" t="s">
        <v>773</v>
      </c>
      <c r="I124" s="260" t="s">
        <v>736</v>
      </c>
      <c r="J124" s="260">
        <v>120</v>
      </c>
      <c r="K124" s="301"/>
    </row>
    <row r="125" spans="2:11" ht="15" customHeight="1">
      <c r="B125" s="299"/>
      <c r="C125" s="260" t="s">
        <v>782</v>
      </c>
      <c r="D125" s="260"/>
      <c r="E125" s="260"/>
      <c r="F125" s="279" t="s">
        <v>734</v>
      </c>
      <c r="G125" s="260"/>
      <c r="H125" s="260" t="s">
        <v>783</v>
      </c>
      <c r="I125" s="260" t="s">
        <v>736</v>
      </c>
      <c r="J125" s="260" t="s">
        <v>784</v>
      </c>
      <c r="K125" s="301"/>
    </row>
    <row r="126" spans="2:11" ht="15" customHeight="1">
      <c r="B126" s="299"/>
      <c r="C126" s="260" t="s">
        <v>683</v>
      </c>
      <c r="D126" s="260"/>
      <c r="E126" s="260"/>
      <c r="F126" s="279" t="s">
        <v>734</v>
      </c>
      <c r="G126" s="260"/>
      <c r="H126" s="260" t="s">
        <v>785</v>
      </c>
      <c r="I126" s="260" t="s">
        <v>736</v>
      </c>
      <c r="J126" s="260" t="s">
        <v>784</v>
      </c>
      <c r="K126" s="301"/>
    </row>
    <row r="127" spans="2:11" ht="15" customHeight="1">
      <c r="B127" s="299"/>
      <c r="C127" s="260" t="s">
        <v>745</v>
      </c>
      <c r="D127" s="260"/>
      <c r="E127" s="260"/>
      <c r="F127" s="279" t="s">
        <v>740</v>
      </c>
      <c r="G127" s="260"/>
      <c r="H127" s="260" t="s">
        <v>746</v>
      </c>
      <c r="I127" s="260" t="s">
        <v>736</v>
      </c>
      <c r="J127" s="260">
        <v>15</v>
      </c>
      <c r="K127" s="301"/>
    </row>
    <row r="128" spans="2:11" ht="15" customHeight="1">
      <c r="B128" s="299"/>
      <c r="C128" s="281" t="s">
        <v>747</v>
      </c>
      <c r="D128" s="281"/>
      <c r="E128" s="281"/>
      <c r="F128" s="282" t="s">
        <v>740</v>
      </c>
      <c r="G128" s="281"/>
      <c r="H128" s="281" t="s">
        <v>748</v>
      </c>
      <c r="I128" s="281" t="s">
        <v>736</v>
      </c>
      <c r="J128" s="281">
        <v>15</v>
      </c>
      <c r="K128" s="301"/>
    </row>
    <row r="129" spans="2:11" ht="15" customHeight="1">
      <c r="B129" s="299"/>
      <c r="C129" s="281" t="s">
        <v>749</v>
      </c>
      <c r="D129" s="281"/>
      <c r="E129" s="281"/>
      <c r="F129" s="282" t="s">
        <v>740</v>
      </c>
      <c r="G129" s="281"/>
      <c r="H129" s="281" t="s">
        <v>750</v>
      </c>
      <c r="I129" s="281" t="s">
        <v>736</v>
      </c>
      <c r="J129" s="281">
        <v>20</v>
      </c>
      <c r="K129" s="301"/>
    </row>
    <row r="130" spans="2:11" ht="15" customHeight="1">
      <c r="B130" s="299"/>
      <c r="C130" s="281" t="s">
        <v>751</v>
      </c>
      <c r="D130" s="281"/>
      <c r="E130" s="281"/>
      <c r="F130" s="282" t="s">
        <v>740</v>
      </c>
      <c r="G130" s="281"/>
      <c r="H130" s="281" t="s">
        <v>752</v>
      </c>
      <c r="I130" s="281" t="s">
        <v>736</v>
      </c>
      <c r="J130" s="281">
        <v>20</v>
      </c>
      <c r="K130" s="301"/>
    </row>
    <row r="131" spans="2:11" ht="15" customHeight="1">
      <c r="B131" s="299"/>
      <c r="C131" s="260" t="s">
        <v>739</v>
      </c>
      <c r="D131" s="260"/>
      <c r="E131" s="260"/>
      <c r="F131" s="279" t="s">
        <v>740</v>
      </c>
      <c r="G131" s="260"/>
      <c r="H131" s="260" t="s">
        <v>773</v>
      </c>
      <c r="I131" s="260" t="s">
        <v>736</v>
      </c>
      <c r="J131" s="260">
        <v>50</v>
      </c>
      <c r="K131" s="301"/>
    </row>
    <row r="132" spans="2:11" ht="15" customHeight="1">
      <c r="B132" s="299"/>
      <c r="C132" s="260" t="s">
        <v>753</v>
      </c>
      <c r="D132" s="260"/>
      <c r="E132" s="260"/>
      <c r="F132" s="279" t="s">
        <v>740</v>
      </c>
      <c r="G132" s="260"/>
      <c r="H132" s="260" t="s">
        <v>773</v>
      </c>
      <c r="I132" s="260" t="s">
        <v>736</v>
      </c>
      <c r="J132" s="260">
        <v>50</v>
      </c>
      <c r="K132" s="301"/>
    </row>
    <row r="133" spans="2:11" ht="15" customHeight="1">
      <c r="B133" s="299"/>
      <c r="C133" s="260" t="s">
        <v>759</v>
      </c>
      <c r="D133" s="260"/>
      <c r="E133" s="260"/>
      <c r="F133" s="279" t="s">
        <v>740</v>
      </c>
      <c r="G133" s="260"/>
      <c r="H133" s="260" t="s">
        <v>773</v>
      </c>
      <c r="I133" s="260" t="s">
        <v>736</v>
      </c>
      <c r="J133" s="260">
        <v>50</v>
      </c>
      <c r="K133" s="301"/>
    </row>
    <row r="134" spans="2:11" ht="15" customHeight="1">
      <c r="B134" s="299"/>
      <c r="C134" s="260" t="s">
        <v>761</v>
      </c>
      <c r="D134" s="260"/>
      <c r="E134" s="260"/>
      <c r="F134" s="279" t="s">
        <v>740</v>
      </c>
      <c r="G134" s="260"/>
      <c r="H134" s="260" t="s">
        <v>773</v>
      </c>
      <c r="I134" s="260" t="s">
        <v>736</v>
      </c>
      <c r="J134" s="260">
        <v>50</v>
      </c>
      <c r="K134" s="301"/>
    </row>
    <row r="135" spans="2:11" ht="15" customHeight="1">
      <c r="B135" s="299"/>
      <c r="C135" s="260" t="s">
        <v>121</v>
      </c>
      <c r="D135" s="260"/>
      <c r="E135" s="260"/>
      <c r="F135" s="279" t="s">
        <v>740</v>
      </c>
      <c r="G135" s="260"/>
      <c r="H135" s="260" t="s">
        <v>786</v>
      </c>
      <c r="I135" s="260" t="s">
        <v>736</v>
      </c>
      <c r="J135" s="260">
        <v>255</v>
      </c>
      <c r="K135" s="301"/>
    </row>
    <row r="136" spans="2:11" ht="15" customHeight="1">
      <c r="B136" s="299"/>
      <c r="C136" s="260" t="s">
        <v>763</v>
      </c>
      <c r="D136" s="260"/>
      <c r="E136" s="260"/>
      <c r="F136" s="279" t="s">
        <v>734</v>
      </c>
      <c r="G136" s="260"/>
      <c r="H136" s="260" t="s">
        <v>787</v>
      </c>
      <c r="I136" s="260" t="s">
        <v>765</v>
      </c>
      <c r="J136" s="260"/>
      <c r="K136" s="301"/>
    </row>
    <row r="137" spans="2:11" ht="15" customHeight="1">
      <c r="B137" s="299"/>
      <c r="C137" s="260" t="s">
        <v>766</v>
      </c>
      <c r="D137" s="260"/>
      <c r="E137" s="260"/>
      <c r="F137" s="279" t="s">
        <v>734</v>
      </c>
      <c r="G137" s="260"/>
      <c r="H137" s="260" t="s">
        <v>788</v>
      </c>
      <c r="I137" s="260" t="s">
        <v>768</v>
      </c>
      <c r="J137" s="260"/>
      <c r="K137" s="301"/>
    </row>
    <row r="138" spans="2:11" ht="15" customHeight="1">
      <c r="B138" s="299"/>
      <c r="C138" s="260" t="s">
        <v>769</v>
      </c>
      <c r="D138" s="260"/>
      <c r="E138" s="260"/>
      <c r="F138" s="279" t="s">
        <v>734</v>
      </c>
      <c r="G138" s="260"/>
      <c r="H138" s="260" t="s">
        <v>769</v>
      </c>
      <c r="I138" s="260" t="s">
        <v>768</v>
      </c>
      <c r="J138" s="260"/>
      <c r="K138" s="301"/>
    </row>
    <row r="139" spans="2:11" ht="15" customHeight="1">
      <c r="B139" s="299"/>
      <c r="C139" s="260" t="s">
        <v>40</v>
      </c>
      <c r="D139" s="260"/>
      <c r="E139" s="260"/>
      <c r="F139" s="279" t="s">
        <v>734</v>
      </c>
      <c r="G139" s="260"/>
      <c r="H139" s="260" t="s">
        <v>789</v>
      </c>
      <c r="I139" s="260" t="s">
        <v>768</v>
      </c>
      <c r="J139" s="260"/>
      <c r="K139" s="301"/>
    </row>
    <row r="140" spans="2:11" ht="15" customHeight="1">
      <c r="B140" s="299"/>
      <c r="C140" s="260" t="s">
        <v>790</v>
      </c>
      <c r="D140" s="260"/>
      <c r="E140" s="260"/>
      <c r="F140" s="279" t="s">
        <v>734</v>
      </c>
      <c r="G140" s="260"/>
      <c r="H140" s="260" t="s">
        <v>791</v>
      </c>
      <c r="I140" s="260" t="s">
        <v>768</v>
      </c>
      <c r="J140" s="260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6"/>
      <c r="C142" s="256"/>
      <c r="D142" s="256"/>
      <c r="E142" s="256"/>
      <c r="F142" s="291"/>
      <c r="G142" s="256"/>
      <c r="H142" s="256"/>
      <c r="I142" s="256"/>
      <c r="J142" s="256"/>
      <c r="K142" s="256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375" t="s">
        <v>792</v>
      </c>
      <c r="D145" s="375"/>
      <c r="E145" s="375"/>
      <c r="F145" s="375"/>
      <c r="G145" s="375"/>
      <c r="H145" s="375"/>
      <c r="I145" s="375"/>
      <c r="J145" s="375"/>
      <c r="K145" s="271"/>
    </row>
    <row r="146" spans="2:11" ht="17.25" customHeight="1">
      <c r="B146" s="270"/>
      <c r="C146" s="272" t="s">
        <v>728</v>
      </c>
      <c r="D146" s="272"/>
      <c r="E146" s="272"/>
      <c r="F146" s="272" t="s">
        <v>729</v>
      </c>
      <c r="G146" s="273"/>
      <c r="H146" s="272" t="s">
        <v>116</v>
      </c>
      <c r="I146" s="272" t="s">
        <v>59</v>
      </c>
      <c r="J146" s="272" t="s">
        <v>730</v>
      </c>
      <c r="K146" s="271"/>
    </row>
    <row r="147" spans="2:11" ht="17.25" customHeight="1">
      <c r="B147" s="270"/>
      <c r="C147" s="274" t="s">
        <v>731</v>
      </c>
      <c r="D147" s="274"/>
      <c r="E147" s="274"/>
      <c r="F147" s="275" t="s">
        <v>732</v>
      </c>
      <c r="G147" s="276"/>
      <c r="H147" s="274"/>
      <c r="I147" s="274"/>
      <c r="J147" s="274" t="s">
        <v>733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737</v>
      </c>
      <c r="D149" s="260"/>
      <c r="E149" s="260"/>
      <c r="F149" s="306" t="s">
        <v>734</v>
      </c>
      <c r="G149" s="260"/>
      <c r="H149" s="305" t="s">
        <v>773</v>
      </c>
      <c r="I149" s="305" t="s">
        <v>736</v>
      </c>
      <c r="J149" s="305">
        <v>120</v>
      </c>
      <c r="K149" s="301"/>
    </row>
    <row r="150" spans="2:11" ht="15" customHeight="1">
      <c r="B150" s="280"/>
      <c r="C150" s="305" t="s">
        <v>782</v>
      </c>
      <c r="D150" s="260"/>
      <c r="E150" s="260"/>
      <c r="F150" s="306" t="s">
        <v>734</v>
      </c>
      <c r="G150" s="260"/>
      <c r="H150" s="305" t="s">
        <v>793</v>
      </c>
      <c r="I150" s="305" t="s">
        <v>736</v>
      </c>
      <c r="J150" s="305" t="s">
        <v>784</v>
      </c>
      <c r="K150" s="301"/>
    </row>
    <row r="151" spans="2:11" ht="15" customHeight="1">
      <c r="B151" s="280"/>
      <c r="C151" s="305" t="s">
        <v>683</v>
      </c>
      <c r="D151" s="260"/>
      <c r="E151" s="260"/>
      <c r="F151" s="306" t="s">
        <v>734</v>
      </c>
      <c r="G151" s="260"/>
      <c r="H151" s="305" t="s">
        <v>794</v>
      </c>
      <c r="I151" s="305" t="s">
        <v>736</v>
      </c>
      <c r="J151" s="305" t="s">
        <v>784</v>
      </c>
      <c r="K151" s="301"/>
    </row>
    <row r="152" spans="2:11" ht="15" customHeight="1">
      <c r="B152" s="280"/>
      <c r="C152" s="305" t="s">
        <v>739</v>
      </c>
      <c r="D152" s="260"/>
      <c r="E152" s="260"/>
      <c r="F152" s="306" t="s">
        <v>740</v>
      </c>
      <c r="G152" s="260"/>
      <c r="H152" s="305" t="s">
        <v>773</v>
      </c>
      <c r="I152" s="305" t="s">
        <v>736</v>
      </c>
      <c r="J152" s="305">
        <v>50</v>
      </c>
      <c r="K152" s="301"/>
    </row>
    <row r="153" spans="2:11" ht="15" customHeight="1">
      <c r="B153" s="280"/>
      <c r="C153" s="305" t="s">
        <v>742</v>
      </c>
      <c r="D153" s="260"/>
      <c r="E153" s="260"/>
      <c r="F153" s="306" t="s">
        <v>734</v>
      </c>
      <c r="G153" s="260"/>
      <c r="H153" s="305" t="s">
        <v>773</v>
      </c>
      <c r="I153" s="305" t="s">
        <v>744</v>
      </c>
      <c r="J153" s="305"/>
      <c r="K153" s="301"/>
    </row>
    <row r="154" spans="2:11" ht="15" customHeight="1">
      <c r="B154" s="280"/>
      <c r="C154" s="305" t="s">
        <v>753</v>
      </c>
      <c r="D154" s="260"/>
      <c r="E154" s="260"/>
      <c r="F154" s="306" t="s">
        <v>740</v>
      </c>
      <c r="G154" s="260"/>
      <c r="H154" s="305" t="s">
        <v>773</v>
      </c>
      <c r="I154" s="305" t="s">
        <v>736</v>
      </c>
      <c r="J154" s="305">
        <v>50</v>
      </c>
      <c r="K154" s="301"/>
    </row>
    <row r="155" spans="2:11" ht="15" customHeight="1">
      <c r="B155" s="280"/>
      <c r="C155" s="305" t="s">
        <v>761</v>
      </c>
      <c r="D155" s="260"/>
      <c r="E155" s="260"/>
      <c r="F155" s="306" t="s">
        <v>740</v>
      </c>
      <c r="G155" s="260"/>
      <c r="H155" s="305" t="s">
        <v>773</v>
      </c>
      <c r="I155" s="305" t="s">
        <v>736</v>
      </c>
      <c r="J155" s="305">
        <v>50</v>
      </c>
      <c r="K155" s="301"/>
    </row>
    <row r="156" spans="2:11" ht="15" customHeight="1">
      <c r="B156" s="280"/>
      <c r="C156" s="305" t="s">
        <v>759</v>
      </c>
      <c r="D156" s="260"/>
      <c r="E156" s="260"/>
      <c r="F156" s="306" t="s">
        <v>740</v>
      </c>
      <c r="G156" s="260"/>
      <c r="H156" s="305" t="s">
        <v>773</v>
      </c>
      <c r="I156" s="305" t="s">
        <v>736</v>
      </c>
      <c r="J156" s="305">
        <v>50</v>
      </c>
      <c r="K156" s="301"/>
    </row>
    <row r="157" spans="2:11" ht="15" customHeight="1">
      <c r="B157" s="280"/>
      <c r="C157" s="305" t="s">
        <v>101</v>
      </c>
      <c r="D157" s="260"/>
      <c r="E157" s="260"/>
      <c r="F157" s="306" t="s">
        <v>734</v>
      </c>
      <c r="G157" s="260"/>
      <c r="H157" s="305" t="s">
        <v>795</v>
      </c>
      <c r="I157" s="305" t="s">
        <v>736</v>
      </c>
      <c r="J157" s="305" t="s">
        <v>796</v>
      </c>
      <c r="K157" s="301"/>
    </row>
    <row r="158" spans="2:11" ht="15" customHeight="1">
      <c r="B158" s="280"/>
      <c r="C158" s="305" t="s">
        <v>797</v>
      </c>
      <c r="D158" s="260"/>
      <c r="E158" s="260"/>
      <c r="F158" s="306" t="s">
        <v>734</v>
      </c>
      <c r="G158" s="260"/>
      <c r="H158" s="305" t="s">
        <v>798</v>
      </c>
      <c r="I158" s="305" t="s">
        <v>768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6"/>
      <c r="C160" s="260"/>
      <c r="D160" s="260"/>
      <c r="E160" s="260"/>
      <c r="F160" s="279"/>
      <c r="G160" s="260"/>
      <c r="H160" s="260"/>
      <c r="I160" s="260"/>
      <c r="J160" s="260"/>
      <c r="K160" s="256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2" t="s">
        <v>799</v>
      </c>
      <c r="D163" s="372"/>
      <c r="E163" s="372"/>
      <c r="F163" s="372"/>
      <c r="G163" s="372"/>
      <c r="H163" s="372"/>
      <c r="I163" s="372"/>
      <c r="J163" s="372"/>
      <c r="K163" s="251"/>
    </row>
    <row r="164" spans="2:11" ht="17.25" customHeight="1">
      <c r="B164" s="250"/>
      <c r="C164" s="272" t="s">
        <v>728</v>
      </c>
      <c r="D164" s="272"/>
      <c r="E164" s="272"/>
      <c r="F164" s="272" t="s">
        <v>729</v>
      </c>
      <c r="G164" s="309"/>
      <c r="H164" s="310" t="s">
        <v>116</v>
      </c>
      <c r="I164" s="310" t="s">
        <v>59</v>
      </c>
      <c r="J164" s="272" t="s">
        <v>730</v>
      </c>
      <c r="K164" s="251"/>
    </row>
    <row r="165" spans="2:11" ht="17.25" customHeight="1">
      <c r="B165" s="253"/>
      <c r="C165" s="274" t="s">
        <v>731</v>
      </c>
      <c r="D165" s="274"/>
      <c r="E165" s="274"/>
      <c r="F165" s="275" t="s">
        <v>732</v>
      </c>
      <c r="G165" s="311"/>
      <c r="H165" s="312"/>
      <c r="I165" s="312"/>
      <c r="J165" s="274" t="s">
        <v>733</v>
      </c>
      <c r="K165" s="254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60" t="s">
        <v>737</v>
      </c>
      <c r="D167" s="260"/>
      <c r="E167" s="260"/>
      <c r="F167" s="279" t="s">
        <v>734</v>
      </c>
      <c r="G167" s="260"/>
      <c r="H167" s="260" t="s">
        <v>773</v>
      </c>
      <c r="I167" s="260" t="s">
        <v>736</v>
      </c>
      <c r="J167" s="260">
        <v>120</v>
      </c>
      <c r="K167" s="301"/>
    </row>
    <row r="168" spans="2:11" ht="15" customHeight="1">
      <c r="B168" s="280"/>
      <c r="C168" s="260" t="s">
        <v>782</v>
      </c>
      <c r="D168" s="260"/>
      <c r="E168" s="260"/>
      <c r="F168" s="279" t="s">
        <v>734</v>
      </c>
      <c r="G168" s="260"/>
      <c r="H168" s="260" t="s">
        <v>783</v>
      </c>
      <c r="I168" s="260" t="s">
        <v>736</v>
      </c>
      <c r="J168" s="260" t="s">
        <v>784</v>
      </c>
      <c r="K168" s="301"/>
    </row>
    <row r="169" spans="2:11" ht="15" customHeight="1">
      <c r="B169" s="280"/>
      <c r="C169" s="260" t="s">
        <v>683</v>
      </c>
      <c r="D169" s="260"/>
      <c r="E169" s="260"/>
      <c r="F169" s="279" t="s">
        <v>734</v>
      </c>
      <c r="G169" s="260"/>
      <c r="H169" s="260" t="s">
        <v>800</v>
      </c>
      <c r="I169" s="260" t="s">
        <v>736</v>
      </c>
      <c r="J169" s="260" t="s">
        <v>784</v>
      </c>
      <c r="K169" s="301"/>
    </row>
    <row r="170" spans="2:11" ht="15" customHeight="1">
      <c r="B170" s="280"/>
      <c r="C170" s="260" t="s">
        <v>739</v>
      </c>
      <c r="D170" s="260"/>
      <c r="E170" s="260"/>
      <c r="F170" s="279" t="s">
        <v>740</v>
      </c>
      <c r="G170" s="260"/>
      <c r="H170" s="260" t="s">
        <v>800</v>
      </c>
      <c r="I170" s="260" t="s">
        <v>736</v>
      </c>
      <c r="J170" s="260">
        <v>50</v>
      </c>
      <c r="K170" s="301"/>
    </row>
    <row r="171" spans="2:11" ht="15" customHeight="1">
      <c r="B171" s="280"/>
      <c r="C171" s="260" t="s">
        <v>742</v>
      </c>
      <c r="D171" s="260"/>
      <c r="E171" s="260"/>
      <c r="F171" s="279" t="s">
        <v>734</v>
      </c>
      <c r="G171" s="260"/>
      <c r="H171" s="260" t="s">
        <v>800</v>
      </c>
      <c r="I171" s="260" t="s">
        <v>744</v>
      </c>
      <c r="J171" s="260"/>
      <c r="K171" s="301"/>
    </row>
    <row r="172" spans="2:11" ht="15" customHeight="1">
      <c r="B172" s="280"/>
      <c r="C172" s="260" t="s">
        <v>753</v>
      </c>
      <c r="D172" s="260"/>
      <c r="E172" s="260"/>
      <c r="F172" s="279" t="s">
        <v>740</v>
      </c>
      <c r="G172" s="260"/>
      <c r="H172" s="260" t="s">
        <v>800</v>
      </c>
      <c r="I172" s="260" t="s">
        <v>736</v>
      </c>
      <c r="J172" s="260">
        <v>50</v>
      </c>
      <c r="K172" s="301"/>
    </row>
    <row r="173" spans="2:11" ht="15" customHeight="1">
      <c r="B173" s="280"/>
      <c r="C173" s="260" t="s">
        <v>761</v>
      </c>
      <c r="D173" s="260"/>
      <c r="E173" s="260"/>
      <c r="F173" s="279" t="s">
        <v>740</v>
      </c>
      <c r="G173" s="260"/>
      <c r="H173" s="260" t="s">
        <v>800</v>
      </c>
      <c r="I173" s="260" t="s">
        <v>736</v>
      </c>
      <c r="J173" s="260">
        <v>50</v>
      </c>
      <c r="K173" s="301"/>
    </row>
    <row r="174" spans="2:11" ht="15" customHeight="1">
      <c r="B174" s="280"/>
      <c r="C174" s="260" t="s">
        <v>759</v>
      </c>
      <c r="D174" s="260"/>
      <c r="E174" s="260"/>
      <c r="F174" s="279" t="s">
        <v>740</v>
      </c>
      <c r="G174" s="260"/>
      <c r="H174" s="260" t="s">
        <v>800</v>
      </c>
      <c r="I174" s="260" t="s">
        <v>736</v>
      </c>
      <c r="J174" s="260">
        <v>50</v>
      </c>
      <c r="K174" s="301"/>
    </row>
    <row r="175" spans="2:11" ht="15" customHeight="1">
      <c r="B175" s="280"/>
      <c r="C175" s="260" t="s">
        <v>115</v>
      </c>
      <c r="D175" s="260"/>
      <c r="E175" s="260"/>
      <c r="F175" s="279" t="s">
        <v>734</v>
      </c>
      <c r="G175" s="260"/>
      <c r="H175" s="260" t="s">
        <v>801</v>
      </c>
      <c r="I175" s="260" t="s">
        <v>802</v>
      </c>
      <c r="J175" s="260"/>
      <c r="K175" s="301"/>
    </row>
    <row r="176" spans="2:11" ht="15" customHeight="1">
      <c r="B176" s="280"/>
      <c r="C176" s="260" t="s">
        <v>59</v>
      </c>
      <c r="D176" s="260"/>
      <c r="E176" s="260"/>
      <c r="F176" s="279" t="s">
        <v>734</v>
      </c>
      <c r="G176" s="260"/>
      <c r="H176" s="260" t="s">
        <v>803</v>
      </c>
      <c r="I176" s="260" t="s">
        <v>804</v>
      </c>
      <c r="J176" s="260">
        <v>1</v>
      </c>
      <c r="K176" s="301"/>
    </row>
    <row r="177" spans="2:11" ht="15" customHeight="1">
      <c r="B177" s="280"/>
      <c r="C177" s="260" t="s">
        <v>55</v>
      </c>
      <c r="D177" s="260"/>
      <c r="E177" s="260"/>
      <c r="F177" s="279" t="s">
        <v>734</v>
      </c>
      <c r="G177" s="260"/>
      <c r="H177" s="260" t="s">
        <v>805</v>
      </c>
      <c r="I177" s="260" t="s">
        <v>736</v>
      </c>
      <c r="J177" s="260">
        <v>20</v>
      </c>
      <c r="K177" s="301"/>
    </row>
    <row r="178" spans="2:11" ht="15" customHeight="1">
      <c r="B178" s="280"/>
      <c r="C178" s="260" t="s">
        <v>116</v>
      </c>
      <c r="D178" s="260"/>
      <c r="E178" s="260"/>
      <c r="F178" s="279" t="s">
        <v>734</v>
      </c>
      <c r="G178" s="260"/>
      <c r="H178" s="260" t="s">
        <v>806</v>
      </c>
      <c r="I178" s="260" t="s">
        <v>736</v>
      </c>
      <c r="J178" s="260">
        <v>255</v>
      </c>
      <c r="K178" s="301"/>
    </row>
    <row r="179" spans="2:11" ht="15" customHeight="1">
      <c r="B179" s="280"/>
      <c r="C179" s="260" t="s">
        <v>117</v>
      </c>
      <c r="D179" s="260"/>
      <c r="E179" s="260"/>
      <c r="F179" s="279" t="s">
        <v>734</v>
      </c>
      <c r="G179" s="260"/>
      <c r="H179" s="260" t="s">
        <v>699</v>
      </c>
      <c r="I179" s="260" t="s">
        <v>736</v>
      </c>
      <c r="J179" s="260">
        <v>10</v>
      </c>
      <c r="K179" s="301"/>
    </row>
    <row r="180" spans="2:11" ht="15" customHeight="1">
      <c r="B180" s="280"/>
      <c r="C180" s="260" t="s">
        <v>118</v>
      </c>
      <c r="D180" s="260"/>
      <c r="E180" s="260"/>
      <c r="F180" s="279" t="s">
        <v>734</v>
      </c>
      <c r="G180" s="260"/>
      <c r="H180" s="260" t="s">
        <v>807</v>
      </c>
      <c r="I180" s="260" t="s">
        <v>768</v>
      </c>
      <c r="J180" s="260"/>
      <c r="K180" s="301"/>
    </row>
    <row r="181" spans="2:11" ht="15" customHeight="1">
      <c r="B181" s="280"/>
      <c r="C181" s="260" t="s">
        <v>808</v>
      </c>
      <c r="D181" s="260"/>
      <c r="E181" s="260"/>
      <c r="F181" s="279" t="s">
        <v>734</v>
      </c>
      <c r="G181" s="260"/>
      <c r="H181" s="260" t="s">
        <v>809</v>
      </c>
      <c r="I181" s="260" t="s">
        <v>768</v>
      </c>
      <c r="J181" s="260"/>
      <c r="K181" s="301"/>
    </row>
    <row r="182" spans="2:11" ht="15" customHeight="1">
      <c r="B182" s="280"/>
      <c r="C182" s="260" t="s">
        <v>797</v>
      </c>
      <c r="D182" s="260"/>
      <c r="E182" s="260"/>
      <c r="F182" s="279" t="s">
        <v>734</v>
      </c>
      <c r="G182" s="260"/>
      <c r="H182" s="260" t="s">
        <v>810</v>
      </c>
      <c r="I182" s="260" t="s">
        <v>768</v>
      </c>
      <c r="J182" s="260"/>
      <c r="K182" s="301"/>
    </row>
    <row r="183" spans="2:11" ht="15" customHeight="1">
      <c r="B183" s="280"/>
      <c r="C183" s="260" t="s">
        <v>120</v>
      </c>
      <c r="D183" s="260"/>
      <c r="E183" s="260"/>
      <c r="F183" s="279" t="s">
        <v>740</v>
      </c>
      <c r="G183" s="260"/>
      <c r="H183" s="260" t="s">
        <v>811</v>
      </c>
      <c r="I183" s="260" t="s">
        <v>736</v>
      </c>
      <c r="J183" s="260">
        <v>50</v>
      </c>
      <c r="K183" s="301"/>
    </row>
    <row r="184" spans="2:11" ht="15" customHeight="1">
      <c r="B184" s="280"/>
      <c r="C184" s="260" t="s">
        <v>812</v>
      </c>
      <c r="D184" s="260"/>
      <c r="E184" s="260"/>
      <c r="F184" s="279" t="s">
        <v>740</v>
      </c>
      <c r="G184" s="260"/>
      <c r="H184" s="260" t="s">
        <v>813</v>
      </c>
      <c r="I184" s="260" t="s">
        <v>814</v>
      </c>
      <c r="J184" s="260"/>
      <c r="K184" s="301"/>
    </row>
    <row r="185" spans="2:11" ht="15" customHeight="1">
      <c r="B185" s="280"/>
      <c r="C185" s="260" t="s">
        <v>815</v>
      </c>
      <c r="D185" s="260"/>
      <c r="E185" s="260"/>
      <c r="F185" s="279" t="s">
        <v>740</v>
      </c>
      <c r="G185" s="260"/>
      <c r="H185" s="260" t="s">
        <v>816</v>
      </c>
      <c r="I185" s="260" t="s">
        <v>814</v>
      </c>
      <c r="J185" s="260"/>
      <c r="K185" s="301"/>
    </row>
    <row r="186" spans="2:11" ht="15" customHeight="1">
      <c r="B186" s="280"/>
      <c r="C186" s="260" t="s">
        <v>817</v>
      </c>
      <c r="D186" s="260"/>
      <c r="E186" s="260"/>
      <c r="F186" s="279" t="s">
        <v>740</v>
      </c>
      <c r="G186" s="260"/>
      <c r="H186" s="260" t="s">
        <v>818</v>
      </c>
      <c r="I186" s="260" t="s">
        <v>814</v>
      </c>
      <c r="J186" s="260"/>
      <c r="K186" s="301"/>
    </row>
    <row r="187" spans="2:11" ht="15" customHeight="1">
      <c r="B187" s="280"/>
      <c r="C187" s="313" t="s">
        <v>819</v>
      </c>
      <c r="D187" s="260"/>
      <c r="E187" s="260"/>
      <c r="F187" s="279" t="s">
        <v>740</v>
      </c>
      <c r="G187" s="260"/>
      <c r="H187" s="260" t="s">
        <v>820</v>
      </c>
      <c r="I187" s="260" t="s">
        <v>821</v>
      </c>
      <c r="J187" s="314" t="s">
        <v>822</v>
      </c>
      <c r="K187" s="301"/>
    </row>
    <row r="188" spans="2:11" ht="15" customHeight="1">
      <c r="B188" s="307"/>
      <c r="C188" s="315"/>
      <c r="D188" s="289"/>
      <c r="E188" s="289"/>
      <c r="F188" s="289"/>
      <c r="G188" s="289"/>
      <c r="H188" s="289"/>
      <c r="I188" s="289"/>
      <c r="J188" s="289"/>
      <c r="K188" s="308"/>
    </row>
    <row r="189" spans="2:11" ht="18.75" customHeight="1">
      <c r="B189" s="316"/>
      <c r="C189" s="317"/>
      <c r="D189" s="317"/>
      <c r="E189" s="317"/>
      <c r="F189" s="318"/>
      <c r="G189" s="260"/>
      <c r="H189" s="260"/>
      <c r="I189" s="260"/>
      <c r="J189" s="260"/>
      <c r="K189" s="256"/>
    </row>
    <row r="190" spans="2:11" ht="18.75" customHeight="1">
      <c r="B190" s="256"/>
      <c r="C190" s="260"/>
      <c r="D190" s="260"/>
      <c r="E190" s="260"/>
      <c r="F190" s="279"/>
      <c r="G190" s="260"/>
      <c r="H190" s="260"/>
      <c r="I190" s="260"/>
      <c r="J190" s="260"/>
      <c r="K190" s="256"/>
    </row>
    <row r="191" spans="2:11" ht="18.75" customHeight="1">
      <c r="B191" s="266"/>
      <c r="C191" s="266"/>
      <c r="D191" s="266"/>
      <c r="E191" s="266"/>
      <c r="F191" s="266"/>
      <c r="G191" s="266"/>
      <c r="H191" s="266"/>
      <c r="I191" s="266"/>
      <c r="J191" s="266"/>
      <c r="K191" s="266"/>
    </row>
    <row r="192" spans="2:11" ht="13.5">
      <c r="B192" s="247"/>
      <c r="C192" s="248"/>
      <c r="D192" s="248"/>
      <c r="E192" s="248"/>
      <c r="F192" s="248"/>
      <c r="G192" s="248"/>
      <c r="H192" s="248"/>
      <c r="I192" s="248"/>
      <c r="J192" s="248"/>
      <c r="K192" s="249"/>
    </row>
    <row r="193" spans="2:11" ht="21">
      <c r="B193" s="250"/>
      <c r="C193" s="372" t="s">
        <v>823</v>
      </c>
      <c r="D193" s="372"/>
      <c r="E193" s="372"/>
      <c r="F193" s="372"/>
      <c r="G193" s="372"/>
      <c r="H193" s="372"/>
      <c r="I193" s="372"/>
      <c r="J193" s="372"/>
      <c r="K193" s="251"/>
    </row>
    <row r="194" spans="2:11" ht="25.5" customHeight="1">
      <c r="B194" s="250"/>
      <c r="C194" s="319" t="s">
        <v>824</v>
      </c>
      <c r="D194" s="319"/>
      <c r="E194" s="319"/>
      <c r="F194" s="319" t="s">
        <v>825</v>
      </c>
      <c r="G194" s="320"/>
      <c r="H194" s="373" t="s">
        <v>826</v>
      </c>
      <c r="I194" s="373"/>
      <c r="J194" s="373"/>
      <c r="K194" s="251"/>
    </row>
    <row r="195" spans="2:11" ht="5.25" customHeight="1">
      <c r="B195" s="280"/>
      <c r="C195" s="277"/>
      <c r="D195" s="277"/>
      <c r="E195" s="277"/>
      <c r="F195" s="277"/>
      <c r="G195" s="260"/>
      <c r="H195" s="277"/>
      <c r="I195" s="277"/>
      <c r="J195" s="277"/>
      <c r="K195" s="301"/>
    </row>
    <row r="196" spans="2:11" ht="15" customHeight="1">
      <c r="B196" s="280"/>
      <c r="C196" s="260" t="s">
        <v>827</v>
      </c>
      <c r="D196" s="260"/>
      <c r="E196" s="260"/>
      <c r="F196" s="279" t="s">
        <v>45</v>
      </c>
      <c r="G196" s="260"/>
      <c r="H196" s="371" t="s">
        <v>828</v>
      </c>
      <c r="I196" s="371"/>
      <c r="J196" s="371"/>
      <c r="K196" s="301"/>
    </row>
    <row r="197" spans="2:11" ht="15" customHeight="1">
      <c r="B197" s="280"/>
      <c r="C197" s="286"/>
      <c r="D197" s="260"/>
      <c r="E197" s="260"/>
      <c r="F197" s="279" t="s">
        <v>46</v>
      </c>
      <c r="G197" s="260"/>
      <c r="H197" s="371" t="s">
        <v>829</v>
      </c>
      <c r="I197" s="371"/>
      <c r="J197" s="371"/>
      <c r="K197" s="301"/>
    </row>
    <row r="198" spans="2:11" ht="15" customHeight="1">
      <c r="B198" s="280"/>
      <c r="C198" s="286"/>
      <c r="D198" s="260"/>
      <c r="E198" s="260"/>
      <c r="F198" s="279" t="s">
        <v>49</v>
      </c>
      <c r="G198" s="260"/>
      <c r="H198" s="371" t="s">
        <v>830</v>
      </c>
      <c r="I198" s="371"/>
      <c r="J198" s="371"/>
      <c r="K198" s="301"/>
    </row>
    <row r="199" spans="2:11" ht="15" customHeight="1">
      <c r="B199" s="280"/>
      <c r="C199" s="260"/>
      <c r="D199" s="260"/>
      <c r="E199" s="260"/>
      <c r="F199" s="279" t="s">
        <v>47</v>
      </c>
      <c r="G199" s="260"/>
      <c r="H199" s="371" t="s">
        <v>831</v>
      </c>
      <c r="I199" s="371"/>
      <c r="J199" s="371"/>
      <c r="K199" s="301"/>
    </row>
    <row r="200" spans="2:11" ht="15" customHeight="1">
      <c r="B200" s="280"/>
      <c r="C200" s="260"/>
      <c r="D200" s="260"/>
      <c r="E200" s="260"/>
      <c r="F200" s="279" t="s">
        <v>48</v>
      </c>
      <c r="G200" s="260"/>
      <c r="H200" s="371" t="s">
        <v>832</v>
      </c>
      <c r="I200" s="371"/>
      <c r="J200" s="371"/>
      <c r="K200" s="301"/>
    </row>
    <row r="201" spans="2:11" ht="15" customHeight="1">
      <c r="B201" s="280"/>
      <c r="C201" s="260"/>
      <c r="D201" s="260"/>
      <c r="E201" s="260"/>
      <c r="F201" s="279"/>
      <c r="G201" s="260"/>
      <c r="H201" s="260"/>
      <c r="I201" s="260"/>
      <c r="J201" s="260"/>
      <c r="K201" s="301"/>
    </row>
    <row r="202" spans="2:11" ht="15" customHeight="1">
      <c r="B202" s="280"/>
      <c r="C202" s="260" t="s">
        <v>780</v>
      </c>
      <c r="D202" s="260"/>
      <c r="E202" s="260"/>
      <c r="F202" s="279" t="s">
        <v>80</v>
      </c>
      <c r="G202" s="260"/>
      <c r="H202" s="371" t="s">
        <v>833</v>
      </c>
      <c r="I202" s="371"/>
      <c r="J202" s="371"/>
      <c r="K202" s="301"/>
    </row>
    <row r="203" spans="2:11" ht="15" customHeight="1">
      <c r="B203" s="280"/>
      <c r="C203" s="286"/>
      <c r="D203" s="260"/>
      <c r="E203" s="260"/>
      <c r="F203" s="279" t="s">
        <v>677</v>
      </c>
      <c r="G203" s="260"/>
      <c r="H203" s="371" t="s">
        <v>678</v>
      </c>
      <c r="I203" s="371"/>
      <c r="J203" s="371"/>
      <c r="K203" s="301"/>
    </row>
    <row r="204" spans="2:11" ht="15" customHeight="1">
      <c r="B204" s="280"/>
      <c r="C204" s="260"/>
      <c r="D204" s="260"/>
      <c r="E204" s="260"/>
      <c r="F204" s="279" t="s">
        <v>675</v>
      </c>
      <c r="G204" s="260"/>
      <c r="H204" s="371" t="s">
        <v>834</v>
      </c>
      <c r="I204" s="371"/>
      <c r="J204" s="371"/>
      <c r="K204" s="301"/>
    </row>
    <row r="205" spans="2:11" ht="15" customHeight="1">
      <c r="B205" s="321"/>
      <c r="C205" s="286"/>
      <c r="D205" s="286"/>
      <c r="E205" s="286"/>
      <c r="F205" s="279" t="s">
        <v>679</v>
      </c>
      <c r="G205" s="265"/>
      <c r="H205" s="370" t="s">
        <v>680</v>
      </c>
      <c r="I205" s="370"/>
      <c r="J205" s="370"/>
      <c r="K205" s="322"/>
    </row>
    <row r="206" spans="2:11" ht="15" customHeight="1">
      <c r="B206" s="321"/>
      <c r="C206" s="286"/>
      <c r="D206" s="286"/>
      <c r="E206" s="286"/>
      <c r="F206" s="279" t="s">
        <v>681</v>
      </c>
      <c r="G206" s="265"/>
      <c r="H206" s="370" t="s">
        <v>835</v>
      </c>
      <c r="I206" s="370"/>
      <c r="J206" s="370"/>
      <c r="K206" s="322"/>
    </row>
    <row r="207" spans="2:11" ht="15" customHeight="1">
      <c r="B207" s="321"/>
      <c r="C207" s="286"/>
      <c r="D207" s="286"/>
      <c r="E207" s="286"/>
      <c r="F207" s="323"/>
      <c r="G207" s="265"/>
      <c r="H207" s="324"/>
      <c r="I207" s="324"/>
      <c r="J207" s="324"/>
      <c r="K207" s="322"/>
    </row>
    <row r="208" spans="2:11" ht="15" customHeight="1">
      <c r="B208" s="321"/>
      <c r="C208" s="260" t="s">
        <v>804</v>
      </c>
      <c r="D208" s="286"/>
      <c r="E208" s="286"/>
      <c r="F208" s="279">
        <v>1</v>
      </c>
      <c r="G208" s="265"/>
      <c r="H208" s="370" t="s">
        <v>836</v>
      </c>
      <c r="I208" s="370"/>
      <c r="J208" s="370"/>
      <c r="K208" s="322"/>
    </row>
    <row r="209" spans="2:11" ht="15" customHeight="1">
      <c r="B209" s="321"/>
      <c r="C209" s="286"/>
      <c r="D209" s="286"/>
      <c r="E209" s="286"/>
      <c r="F209" s="279">
        <v>2</v>
      </c>
      <c r="G209" s="265"/>
      <c r="H209" s="370" t="s">
        <v>837</v>
      </c>
      <c r="I209" s="370"/>
      <c r="J209" s="370"/>
      <c r="K209" s="322"/>
    </row>
    <row r="210" spans="2:11" ht="15" customHeight="1">
      <c r="B210" s="321"/>
      <c r="C210" s="286"/>
      <c r="D210" s="286"/>
      <c r="E210" s="286"/>
      <c r="F210" s="279">
        <v>3</v>
      </c>
      <c r="G210" s="265"/>
      <c r="H210" s="370" t="s">
        <v>838</v>
      </c>
      <c r="I210" s="370"/>
      <c r="J210" s="370"/>
      <c r="K210" s="322"/>
    </row>
    <row r="211" spans="2:11" ht="15" customHeight="1">
      <c r="B211" s="321"/>
      <c r="C211" s="286"/>
      <c r="D211" s="286"/>
      <c r="E211" s="286"/>
      <c r="F211" s="279">
        <v>4</v>
      </c>
      <c r="G211" s="265"/>
      <c r="H211" s="370" t="s">
        <v>839</v>
      </c>
      <c r="I211" s="370"/>
      <c r="J211" s="370"/>
      <c r="K211" s="322"/>
    </row>
    <row r="212" spans="2:11" ht="12.75" customHeight="1">
      <c r="B212" s="325"/>
      <c r="C212" s="326"/>
      <c r="D212" s="326"/>
      <c r="E212" s="326"/>
      <c r="F212" s="326"/>
      <c r="G212" s="326"/>
      <c r="H212" s="326"/>
      <c r="I212" s="326"/>
      <c r="J212" s="326"/>
      <c r="K212" s="32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kaperW81\Kasper</dc:creator>
  <cp:keywords/>
  <dc:description/>
  <cp:lastModifiedBy>Prazakova</cp:lastModifiedBy>
  <dcterms:created xsi:type="dcterms:W3CDTF">2016-06-09T02:54:17Z</dcterms:created>
  <dcterms:modified xsi:type="dcterms:W3CDTF">2016-06-09T11:57:28Z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