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85" windowWidth="28380" windowHeight="1297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Položky!$1:$1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Položky!$A$1:$K$59</definedName>
    <definedName name="_xlnm.Print_Area" localSheetId="1">Rekapitulace!$A$1:$I$20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Položky!$G$1</definedName>
    <definedName name="SloupecCisloPol">Položky!$B$1</definedName>
    <definedName name="SloupecCH">Položky!$I$1</definedName>
    <definedName name="SloupecJC">Položky!$F$1</definedName>
    <definedName name="SloupecJH">Položky!$H$1</definedName>
    <definedName name="SloupecMJ">Položky!$D$1</definedName>
    <definedName name="SloupecMnozstvi">Položky!$E$1</definedName>
    <definedName name="SloupecNazPol">Položky!$C$1</definedName>
    <definedName name="SloupecPC">Položky!$A$1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Rekapitulace!$E$19</definedName>
    <definedName name="VRNnazev">Rekapitulace!$A$19</definedName>
    <definedName name="VRNproc">Rekapitulace!$F$19</definedName>
    <definedName name="VRNzakl">Rekapitulace!$G$19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G58" i="3"/>
  <c r="BG59" s="1"/>
  <c r="I13" i="2" s="1"/>
  <c r="BF58" i="3"/>
  <c r="BF59" s="1"/>
  <c r="H13" i="2" s="1"/>
  <c r="BE58" i="3"/>
  <c r="BD58"/>
  <c r="BD59" s="1"/>
  <c r="F13" i="2" s="1"/>
  <c r="K58" i="3"/>
  <c r="K59" s="1"/>
  <c r="I58"/>
  <c r="G58"/>
  <c r="BC58" s="1"/>
  <c r="BC59" s="1"/>
  <c r="E13" i="2" s="1"/>
  <c r="B13"/>
  <c r="A13"/>
  <c r="BE59" i="3"/>
  <c r="G13" i="2" s="1"/>
  <c r="I59" i="3"/>
  <c r="C59"/>
  <c r="BG55"/>
  <c r="BF55"/>
  <c r="BE55"/>
  <c r="BD55"/>
  <c r="K55"/>
  <c r="I55"/>
  <c r="G55"/>
  <c r="BC55" s="1"/>
  <c r="BG53"/>
  <c r="BF53"/>
  <c r="BE53"/>
  <c r="BE56" s="1"/>
  <c r="G12" i="2" s="1"/>
  <c r="BD53" i="3"/>
  <c r="K53"/>
  <c r="I53"/>
  <c r="G53"/>
  <c r="BC53" s="1"/>
  <c r="BG52"/>
  <c r="BF52"/>
  <c r="BF56" s="1"/>
  <c r="H12" i="2" s="1"/>
  <c r="BE52" i="3"/>
  <c r="BD52"/>
  <c r="BD56" s="1"/>
  <c r="F12" i="2" s="1"/>
  <c r="K52" i="3"/>
  <c r="I52"/>
  <c r="G52"/>
  <c r="BC52" s="1"/>
  <c r="B12" i="2"/>
  <c r="A12"/>
  <c r="BG56" i="3"/>
  <c r="I12" i="2" s="1"/>
  <c r="I56" i="3"/>
  <c r="C56"/>
  <c r="BG49"/>
  <c r="BG50" s="1"/>
  <c r="I11" i="2" s="1"/>
  <c r="BF49" i="3"/>
  <c r="BF50" s="1"/>
  <c r="H11" i="2" s="1"/>
  <c r="BE49" i="3"/>
  <c r="BD49"/>
  <c r="BD50" s="1"/>
  <c r="F11" i="2" s="1"/>
  <c r="K49" i="3"/>
  <c r="K50" s="1"/>
  <c r="I49"/>
  <c r="G49"/>
  <c r="BC49" s="1"/>
  <c r="BC50" s="1"/>
  <c r="E11" i="2" s="1"/>
  <c r="B11"/>
  <c r="A11"/>
  <c r="BE50" i="3"/>
  <c r="G11" i="2" s="1"/>
  <c r="I50" i="3"/>
  <c r="C50"/>
  <c r="BG46"/>
  <c r="BF46"/>
  <c r="BE46"/>
  <c r="BD46"/>
  <c r="K46"/>
  <c r="I46"/>
  <c r="G46"/>
  <c r="BC46" s="1"/>
  <c r="BG45"/>
  <c r="BF45"/>
  <c r="BE45"/>
  <c r="BD45"/>
  <c r="K45"/>
  <c r="I45"/>
  <c r="G45"/>
  <c r="BC45" s="1"/>
  <c r="BG44"/>
  <c r="BF44"/>
  <c r="BE44"/>
  <c r="BD44"/>
  <c r="K44"/>
  <c r="I44"/>
  <c r="G44"/>
  <c r="BC44" s="1"/>
  <c r="BG42"/>
  <c r="BF42"/>
  <c r="BE42"/>
  <c r="BD42"/>
  <c r="K42"/>
  <c r="I42"/>
  <c r="G42"/>
  <c r="BC42" s="1"/>
  <c r="BG41"/>
  <c r="BF41"/>
  <c r="BE41"/>
  <c r="BD41"/>
  <c r="K41"/>
  <c r="I41"/>
  <c r="I47" s="1"/>
  <c r="G41"/>
  <c r="BC41" s="1"/>
  <c r="BG38"/>
  <c r="BG47" s="1"/>
  <c r="I10" i="2" s="1"/>
  <c r="BF38" i="3"/>
  <c r="BE38"/>
  <c r="BD38"/>
  <c r="K38"/>
  <c r="K47" s="1"/>
  <c r="I38"/>
  <c r="G38"/>
  <c r="BC38" s="1"/>
  <c r="BC47" s="1"/>
  <c r="E10" i="2" s="1"/>
  <c r="B10"/>
  <c r="A10"/>
  <c r="BE47" i="3"/>
  <c r="G10" i="2" s="1"/>
  <c r="C47" i="3"/>
  <c r="BG34"/>
  <c r="BF34"/>
  <c r="BF36" s="1"/>
  <c r="H9" i="2" s="1"/>
  <c r="BE34" i="3"/>
  <c r="BD34"/>
  <c r="BD36" s="1"/>
  <c r="F9" i="2" s="1"/>
  <c r="K34" i="3"/>
  <c r="K36" s="1"/>
  <c r="I34"/>
  <c r="G34"/>
  <c r="BC34" s="1"/>
  <c r="BC36" s="1"/>
  <c r="E9" i="2" s="1"/>
  <c r="B9"/>
  <c r="A9"/>
  <c r="BG36" i="3"/>
  <c r="I9" i="2" s="1"/>
  <c r="BE36" i="3"/>
  <c r="G9" i="2" s="1"/>
  <c r="I36" i="3"/>
  <c r="C36"/>
  <c r="BG30"/>
  <c r="BF30"/>
  <c r="BE30"/>
  <c r="BE32" s="1"/>
  <c r="G8" i="2" s="1"/>
  <c r="BD30" i="3"/>
  <c r="K30"/>
  <c r="I30"/>
  <c r="G30"/>
  <c r="BC30" s="1"/>
  <c r="BG28"/>
  <c r="BF28"/>
  <c r="BF32" s="1"/>
  <c r="H8" i="2" s="1"/>
  <c r="BE28" i="3"/>
  <c r="BD28"/>
  <c r="BD32" s="1"/>
  <c r="F8" i="2" s="1"/>
  <c r="K28" i="3"/>
  <c r="I28"/>
  <c r="G28"/>
  <c r="BC28" s="1"/>
  <c r="B8" i="2"/>
  <c r="A8"/>
  <c r="BG32" i="3"/>
  <c r="I8" i="2" s="1"/>
  <c r="I32" i="3"/>
  <c r="C32"/>
  <c r="BG25"/>
  <c r="BF25"/>
  <c r="BE25"/>
  <c r="BD25"/>
  <c r="K25"/>
  <c r="I25"/>
  <c r="G25"/>
  <c r="BC25" s="1"/>
  <c r="BG24"/>
  <c r="BF24"/>
  <c r="BE24"/>
  <c r="BD24"/>
  <c r="K24"/>
  <c r="I24"/>
  <c r="G24"/>
  <c r="BC24" s="1"/>
  <c r="BG23"/>
  <c r="BF23"/>
  <c r="BE23"/>
  <c r="BD23"/>
  <c r="K23"/>
  <c r="I23"/>
  <c r="G23"/>
  <c r="BC23" s="1"/>
  <c r="BG21"/>
  <c r="BF21"/>
  <c r="BE21"/>
  <c r="BD21"/>
  <c r="K21"/>
  <c r="I21"/>
  <c r="G21"/>
  <c r="BC21" s="1"/>
  <c r="BG19"/>
  <c r="BF19"/>
  <c r="BE19"/>
  <c r="BD19"/>
  <c r="K19"/>
  <c r="I19"/>
  <c r="G19"/>
  <c r="BC19" s="1"/>
  <c r="BG17"/>
  <c r="BF17"/>
  <c r="BE17"/>
  <c r="BD17"/>
  <c r="K17"/>
  <c r="I17"/>
  <c r="G17"/>
  <c r="BC17" s="1"/>
  <c r="BG15"/>
  <c r="BF15"/>
  <c r="BE15"/>
  <c r="BD15"/>
  <c r="K15"/>
  <c r="I15"/>
  <c r="G15"/>
  <c r="BC15" s="1"/>
  <c r="BG13"/>
  <c r="BF13"/>
  <c r="BE13"/>
  <c r="BD13"/>
  <c r="K13"/>
  <c r="I13"/>
  <c r="G13"/>
  <c r="BC13" s="1"/>
  <c r="BG12"/>
  <c r="BF12"/>
  <c r="BE12"/>
  <c r="BD12"/>
  <c r="K12"/>
  <c r="I12"/>
  <c r="G12"/>
  <c r="BC12" s="1"/>
  <c r="BG10"/>
  <c r="BF10"/>
  <c r="BE10"/>
  <c r="BD10"/>
  <c r="K10"/>
  <c r="I10"/>
  <c r="G10"/>
  <c r="BC10" s="1"/>
  <c r="BG8"/>
  <c r="BF8"/>
  <c r="BE8"/>
  <c r="BD8"/>
  <c r="K8"/>
  <c r="I8"/>
  <c r="G8"/>
  <c r="BC8" s="1"/>
  <c r="BG5"/>
  <c r="BF5"/>
  <c r="BE5"/>
  <c r="BD5"/>
  <c r="K5"/>
  <c r="I5"/>
  <c r="I26" s="1"/>
  <c r="G5"/>
  <c r="BC5" s="1"/>
  <c r="BG3"/>
  <c r="BG26" s="1"/>
  <c r="I7" i="2" s="1"/>
  <c r="BF3" i="3"/>
  <c r="BE3"/>
  <c r="BD3"/>
  <c r="K3"/>
  <c r="K26" s="1"/>
  <c r="I3"/>
  <c r="G3"/>
  <c r="BC3" s="1"/>
  <c r="BC26" s="1"/>
  <c r="E7" i="2" s="1"/>
  <c r="B7"/>
  <c r="A7"/>
  <c r="BE26" i="3"/>
  <c r="G7" i="2" s="1"/>
  <c r="C26" i="3"/>
  <c r="H20" i="2"/>
  <c r="G19"/>
  <c r="I19" s="1"/>
  <c r="C2"/>
  <c r="C1"/>
  <c r="F33" i="1"/>
  <c r="F31"/>
  <c r="F34" s="1"/>
  <c r="G22"/>
  <c r="G21" s="1"/>
  <c r="G8"/>
  <c r="G14" i="2" l="1"/>
  <c r="C14" i="1" s="1"/>
  <c r="BD26" i="3"/>
  <c r="F7" i="2" s="1"/>
  <c r="BF26" i="3"/>
  <c r="H7" i="2" s="1"/>
  <c r="H14" s="1"/>
  <c r="C15" i="1" s="1"/>
  <c r="K32" i="3"/>
  <c r="BD47"/>
  <c r="F10" i="2" s="1"/>
  <c r="BF47" i="3"/>
  <c r="H10" i="2" s="1"/>
  <c r="K56" i="3"/>
  <c r="I14" i="2"/>
  <c r="C20" i="1" s="1"/>
  <c r="F14" i="2"/>
  <c r="C17" i="1" s="1"/>
  <c r="BC32" i="3"/>
  <c r="E8" i="2" s="1"/>
  <c r="BC56" i="3"/>
  <c r="E12" i="2" s="1"/>
  <c r="G26" i="3"/>
  <c r="G32"/>
  <c r="G36"/>
  <c r="G47"/>
  <c r="G50"/>
  <c r="G56"/>
  <c r="G59"/>
  <c r="E14" i="2" l="1"/>
  <c r="C16" i="1" s="1"/>
  <c r="C18" s="1"/>
  <c r="C21" s="1"/>
  <c r="C22" s="1"/>
</calcChain>
</file>

<file path=xl/sharedStrings.xml><?xml version="1.0" encoding="utf-8"?>
<sst xmlns="http://schemas.openxmlformats.org/spreadsheetml/2006/main" count="220" uniqueCount="164">
  <si>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</si>
  <si>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</si>
  <si>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</si>
  <si>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</si>
  <si>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</si>
  <si>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</si>
  <si>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</si>
  <si>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</si>
  <si>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</si>
  <si>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</si>
  <si>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</si>
  <si>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</si>
  <si>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</si>
  <si>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</si>
  <si>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</si>
  <si>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</si>
  <si>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</si>
  <si>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</si>
  <si>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</si>
  <si>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</si>
  <si>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</si>
  <si>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</si>
  <si>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</si>
  <si>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</si>
  <si>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</si>
  <si>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</si>
  <si>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</si>
  <si>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</si>
  <si>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</si>
  <si>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</si>
  <si>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</si>
  <si>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</si>
  <si>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</si>
  <si>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</si>
  <si>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</si>
  <si>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</si>
  <si>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</si>
  <si>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</si>
  <si>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</si>
  <si>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</si>
  <si>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</si>
  <si>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</si>
  <si>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</si>
  <si>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</si>
  <si>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</si>
  <si>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</si>
  <si>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</si>
  <si>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</si>
  <si>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</si>
  <si>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</si>
  <si>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</si>
  <si>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</si>
  <si>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</si>
  <si>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</si>
  <si>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</si>
  <si>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</si>
  <si>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</si>
  <si>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</si>
  <si>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</si>
  <si>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</si>
  <si>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</si>
  <si>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</si>
  <si>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</si>
  <si>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</si>
  <si>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</si>
  <si>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</si>
  <si>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</si>
  <si>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</si>
  <si>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</si>
  <si>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1</t>
  </si>
  <si>
    <t>Zemní práce</t>
  </si>
  <si>
    <t>ks</t>
  </si>
  <si>
    <t>Celkem za</t>
  </si>
  <si>
    <t>Trutnov Voletiny - chodník u sil. I/16</t>
  </si>
  <si>
    <t>SO 301 Dešťová kanalizace</t>
  </si>
  <si>
    <t>113 10-7142.R00</t>
  </si>
  <si>
    <t>Odstranění podkladu pl.do 200 m2, živice tl. 10 cm</t>
  </si>
  <si>
    <t>m2</t>
  </si>
  <si>
    <t>24*1,0</t>
  </si>
  <si>
    <t>131 20-1201.R00</t>
  </si>
  <si>
    <t>Hloubení zapažených jam v hor.3 do 100 m3</t>
  </si>
  <si>
    <t>m3</t>
  </si>
  <si>
    <t>šachty: 9*2*2*2</t>
  </si>
  <si>
    <t>jámy protlaku: 2,5*2*(1,8+1,9)</t>
  </si>
  <si>
    <t>132 20-1212.R00</t>
  </si>
  <si>
    <t>Hloubení rýh š.do 200 cm hor.3 do 1000m3,STROJNĚ</t>
  </si>
  <si>
    <t>233*1,7*1,0+45*1,5*1,0</t>
  </si>
  <si>
    <t>151 10-1101.R00</t>
  </si>
  <si>
    <t>Pažení a rozepření stěn rýh - příložné - hl. do 2m</t>
  </si>
  <si>
    <t>2*225*1,8+2*46*1,6</t>
  </si>
  <si>
    <t>151 10-1111.R00</t>
  </si>
  <si>
    <t>Odstranění pažení stěn rýh - příložné - hl. do 2 m</t>
  </si>
  <si>
    <t>161 10-1101.R00</t>
  </si>
  <si>
    <t>Svislé přemístění výkopku z hor.1-4 do 2,5 m</t>
  </si>
  <si>
    <t>233*1,7*0,5+90,5</t>
  </si>
  <si>
    <t>162 60-1102.R00</t>
  </si>
  <si>
    <t>Vodorovné přemístění výkopku z hor.1-4 do 5000 m</t>
  </si>
  <si>
    <t>90,5+463,6</t>
  </si>
  <si>
    <t>162 70-1105.R00</t>
  </si>
  <si>
    <t>Vodorovné přemístění výkopku z hor.1-4 do 10000 m</t>
  </si>
  <si>
    <t>vhodná zemina na zásypy: 500,1</t>
  </si>
  <si>
    <t>174 10-1101.R00</t>
  </si>
  <si>
    <t>Zásyp jam, rýh, šachet se zhutněním</t>
  </si>
  <si>
    <t>463,6-270*0,5*0,4+90,5</t>
  </si>
  <si>
    <t>175 10-1101.RT2</t>
  </si>
  <si>
    <t>Obsyp potrubí bez prohození sypaniny s dodáním štěrkopísku frakce 0 - 22 mm</t>
  </si>
  <si>
    <t>246*0,12</t>
  </si>
  <si>
    <t>199 00-0002.R00</t>
  </si>
  <si>
    <t>Poplatek za skládku horniny 1- 4</t>
  </si>
  <si>
    <t>H01-002</t>
  </si>
  <si>
    <t>Zemina vhodná do násypů a zásypů</t>
  </si>
  <si>
    <t>X01-001</t>
  </si>
  <si>
    <t>Protlak ocel. chráničky DN300 vč. trouby</t>
  </si>
  <si>
    <t>m</t>
  </si>
  <si>
    <t>4</t>
  </si>
  <si>
    <t>Vodorovné konstrukce</t>
  </si>
  <si>
    <t>451 57-2111.R00</t>
  </si>
  <si>
    <t>Lože pod potrubí z kameniva těženého 0 - 4 mm</t>
  </si>
  <si>
    <t>246*0,09</t>
  </si>
  <si>
    <t>452 31-2141.R00</t>
  </si>
  <si>
    <t>Sedlové lože pod potrubí z betonu C 16/20</t>
  </si>
  <si>
    <t>(24+1)*0,09</t>
  </si>
  <si>
    <t>5</t>
  </si>
  <si>
    <t>Komunikace</t>
  </si>
  <si>
    <t>566 90-4111.R00</t>
  </si>
  <si>
    <t>Vyspravení podkladu po překopech kam.obal.asfaltem</t>
  </si>
  <si>
    <t>t</t>
  </si>
  <si>
    <t>24*1,0*0,1*2,2</t>
  </si>
  <si>
    <t>8</t>
  </si>
  <si>
    <t>Trubní vedení</t>
  </si>
  <si>
    <t>899 62-3151.R00</t>
  </si>
  <si>
    <t>Obetonování potrubí nebo zdiva stok betonem C16/20</t>
  </si>
  <si>
    <t>ve vozovce: 24*0,12</t>
  </si>
  <si>
    <t>výústní objekt: 1*0,3</t>
  </si>
  <si>
    <t>899 30-4111.R00</t>
  </si>
  <si>
    <t>Osazení poklopu s rámem železobetonového</t>
  </si>
  <si>
    <t>kus</t>
  </si>
  <si>
    <t>871 35-3121.RT2</t>
  </si>
  <si>
    <t>Montáž trub z plastu, gumový kroužek, DN 200 včetně dodávky trub PVC hrdlových 200x4,9x5000</t>
  </si>
  <si>
    <t>233+55</t>
  </si>
  <si>
    <t>877 35-3121.RT8</t>
  </si>
  <si>
    <t>Montáž tvarovek odboč. plast. gum. kroužek DN 200 včetně dodávky odbočky PVC 200/160 mm</t>
  </si>
  <si>
    <t>894 41-1111.RT2</t>
  </si>
  <si>
    <t>Zřízení šachet z dílců, dno B 30, potrubí DN 200 včetně dílců TBS-Q 100/50 PS a TBR-Q 100-63/58 KPS</t>
  </si>
  <si>
    <t>H08-012</t>
  </si>
  <si>
    <t>ŽB poklop D400</t>
  </si>
  <si>
    <t>91</t>
  </si>
  <si>
    <t>Doplňující práce na komunikaci</t>
  </si>
  <si>
    <t>919 73-5112.R00</t>
  </si>
  <si>
    <t>Řezání stávajícího živičného krytu tl. 5 - 10 cm</t>
  </si>
  <si>
    <t>97</t>
  </si>
  <si>
    <t>Prorážení otvorů</t>
  </si>
  <si>
    <t>979 08-2213.R00</t>
  </si>
  <si>
    <t>Vodorovná doprava suti po suchu do 1 km</t>
  </si>
  <si>
    <t>979 08-2219.R00</t>
  </si>
  <si>
    <t>Příplatek za dopravu suti po suchu za další 1 km</t>
  </si>
  <si>
    <t>4,344*4</t>
  </si>
  <si>
    <t>X09-001</t>
  </si>
  <si>
    <t>Poplatek za skládku - suť</t>
  </si>
  <si>
    <t>99</t>
  </si>
  <si>
    <t>Staveništní přesun hmot</t>
  </si>
  <si>
    <t>998 27-6101.R00</t>
  </si>
  <si>
    <t>Přesun hmot, trubní vedení plastová, otevř. výkop</t>
  </si>
  <si>
    <t>Město Trutnov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</si>
</sst>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#,##0.00\ &quot;Kč&quot;"/>
    <numFmt numFmtId="166" formatCode="0.0"/>
    <numFmt numFmtId="167" formatCode="#,##0.00000"/>
  </numFmts>
  <fonts count="19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8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3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4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5" fillId="0" borderId="8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5" fillId="0" borderId="53" xfId="1" applyNumberFormat="1" applyFont="1" applyFill="1" applyBorder="1" applyAlignment="1">
      <alignment horizontal="right" wrapText="1"/>
    </xf>
    <xf numFmtId="0" fontId="15" fillId="0" borderId="53" xfId="1" applyFont="1" applyFill="1" applyBorder="1" applyAlignment="1">
      <alignment horizontal="left" wrapText="1"/>
    </xf>
    <xf numFmtId="0" fontId="15" fillId="0" borderId="53" xfId="0" applyFont="1" applyFill="1" applyBorder="1" applyAlignment="1">
      <alignment horizontal="right"/>
    </xf>
    <xf numFmtId="0" fontId="9" fillId="0" borderId="53" xfId="1" applyFill="1" applyBorder="1"/>
    <xf numFmtId="0" fontId="16" fillId="0" borderId="0" xfId="1" applyFont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7" fillId="0" borderId="0" xfId="1" applyFont="1" applyAlignment="1"/>
    <xf numFmtId="0" fontId="9" fillId="0" borderId="0" xfId="1" applyAlignment="1">
      <alignment horizontal="right"/>
    </xf>
    <xf numFmtId="0" fontId="18" fillId="0" borderId="0" xfId="1" applyFont="1" applyBorder="1"/>
    <xf numFmtId="3" fontId="18" fillId="0" borderId="0" xfId="1" applyNumberFormat="1" applyFont="1" applyBorder="1" applyAlignment="1">
      <alignment horizontal="right"/>
    </xf>
    <xf numFmtId="4" fontId="18" fillId="0" borderId="0" xfId="1" applyNumberFormat="1" applyFont="1" applyBorder="1"/>
    <xf numFmtId="0" fontId="17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9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28515625" customWidth="1"/>
    <col min="6" max="6" width="19.7109375" customWidth="1"/>
    <col min="7" max="7" width="14.140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5" customHeight="1">
      <c r="A4" s="8"/>
      <c r="B4" s="9"/>
      <c r="C4" s="10" t="s">
        <v>74</v>
      </c>
      <c r="D4" s="11"/>
      <c r="E4" s="11"/>
      <c r="F4" s="12"/>
      <c r="G4" s="13"/>
    </row>
    <row r="5" spans="1:57" ht="12.95" customHeight="1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5" customHeight="1">
      <c r="A6" s="8"/>
      <c r="B6" s="9"/>
      <c r="C6" s="10" t="s">
        <v>73</v>
      </c>
      <c r="D6" s="11"/>
      <c r="E6" s="11"/>
      <c r="F6" s="19"/>
      <c r="G6" s="13"/>
    </row>
    <row r="7" spans="1:57">
      <c r="A7" s="14" t="s">
        <v>8</v>
      </c>
      <c r="B7" s="16"/>
      <c r="C7" s="20"/>
      <c r="D7" s="21"/>
      <c r="E7" s="22" t="s">
        <v>9</v>
      </c>
      <c r="F7" s="23"/>
      <c r="G7" s="24">
        <v>0</v>
      </c>
      <c r="H7" s="25"/>
      <c r="I7" s="25"/>
    </row>
    <row r="8" spans="1:57">
      <c r="A8" s="14" t="s">
        <v>10</v>
      </c>
      <c r="B8" s="16"/>
      <c r="C8" s="20" t="s">
        <v>163</v>
      </c>
      <c r="D8" s="21"/>
      <c r="E8" s="17" t="s">
        <v>11</v>
      </c>
      <c r="F8" s="16"/>
      <c r="G8" s="26">
        <f>IF(PocetMJ=0,,ROUND((F30+F32)/PocetMJ,1))</f>
        <v>0</v>
      </c>
    </row>
    <row r="9" spans="1:57">
      <c r="A9" s="27" t="s">
        <v>12</v>
      </c>
      <c r="B9" s="28"/>
      <c r="C9" s="28"/>
      <c r="D9" s="28"/>
      <c r="E9" s="29" t="s">
        <v>13</v>
      </c>
      <c r="F9" s="28"/>
      <c r="G9" s="30"/>
    </row>
    <row r="10" spans="1:57">
      <c r="A10" s="31" t="s">
        <v>14</v>
      </c>
      <c r="B10" s="32"/>
      <c r="C10" s="32"/>
      <c r="D10" s="32"/>
      <c r="E10" s="12" t="s">
        <v>15</v>
      </c>
      <c r="F10" s="32"/>
      <c r="G10" s="13"/>
      <c r="BA10" s="33"/>
      <c r="BB10" s="33"/>
      <c r="BC10" s="33"/>
      <c r="BD10" s="33"/>
      <c r="BE10" s="33"/>
    </row>
    <row r="11" spans="1:57">
      <c r="A11" s="31"/>
      <c r="B11" s="32"/>
      <c r="C11" s="32"/>
      <c r="D11" s="32"/>
      <c r="E11" s="34"/>
      <c r="F11" s="35"/>
      <c r="G11" s="36"/>
    </row>
    <row r="12" spans="1:57" ht="28.5" customHeight="1" thickBot="1">
      <c r="A12" s="37" t="s">
        <v>16</v>
      </c>
      <c r="B12" s="38"/>
      <c r="C12" s="38"/>
      <c r="D12" s="38"/>
      <c r="E12" s="39"/>
      <c r="F12" s="39"/>
      <c r="G12" s="40"/>
    </row>
    <row r="13" spans="1:57" ht="17.25" customHeight="1" thickBot="1">
      <c r="A13" s="41" t="s">
        <v>17</v>
      </c>
      <c r="B13" s="42"/>
      <c r="C13" s="43"/>
      <c r="D13" s="44" t="s">
        <v>18</v>
      </c>
      <c r="E13" s="45"/>
      <c r="F13" s="45"/>
      <c r="G13" s="43"/>
    </row>
    <row r="14" spans="1:57" ht="15.95" customHeight="1">
      <c r="A14" s="46"/>
      <c r="B14" s="47" t="s">
        <v>19</v>
      </c>
      <c r="C14" s="48">
        <f>Dodavka</f>
        <v>0</v>
      </c>
      <c r="D14" s="49"/>
      <c r="E14" s="50"/>
      <c r="F14" s="51"/>
      <c r="G14" s="48"/>
    </row>
    <row r="15" spans="1:57" ht="15.95" customHeight="1">
      <c r="A15" s="46" t="s">
        <v>20</v>
      </c>
      <c r="B15" s="47" t="s">
        <v>21</v>
      </c>
      <c r="C15" s="48">
        <f>Mont</f>
        <v>0</v>
      </c>
      <c r="D15" s="27"/>
      <c r="E15" s="52"/>
      <c r="F15" s="53"/>
      <c r="G15" s="48"/>
    </row>
    <row r="16" spans="1:57" ht="15.95" customHeight="1">
      <c r="A16" s="46" t="s">
        <v>22</v>
      </c>
      <c r="B16" s="47" t="s">
        <v>23</v>
      </c>
      <c r="C16" s="48">
        <f>HSV</f>
        <v>0</v>
      </c>
      <c r="D16" s="27"/>
      <c r="E16" s="52"/>
      <c r="F16" s="53"/>
      <c r="G16" s="48"/>
    </row>
    <row r="17" spans="1:7" ht="15.95" customHeight="1">
      <c r="A17" s="54" t="s">
        <v>24</v>
      </c>
      <c r="B17" s="47" t="s">
        <v>25</v>
      </c>
      <c r="C17" s="48">
        <f>PSV</f>
        <v>0</v>
      </c>
      <c r="D17" s="27"/>
      <c r="E17" s="52"/>
      <c r="F17" s="53"/>
      <c r="G17" s="48"/>
    </row>
    <row r="18" spans="1:7" ht="15.95" customHeight="1">
      <c r="A18" s="55" t="s">
        <v>26</v>
      </c>
      <c r="B18" s="47"/>
      <c r="C18" s="48">
        <f>SUM(C14:C17)</f>
        <v>0</v>
      </c>
      <c r="D18" s="56"/>
      <c r="E18" s="52"/>
      <c r="F18" s="53"/>
      <c r="G18" s="48"/>
    </row>
    <row r="19" spans="1:7" ht="15.95" customHeight="1">
      <c r="A19" s="55"/>
      <c r="B19" s="47"/>
      <c r="C19" s="48"/>
      <c r="D19" s="27"/>
      <c r="E19" s="52"/>
      <c r="F19" s="53"/>
      <c r="G19" s="48"/>
    </row>
    <row r="20" spans="1:7" ht="15.95" customHeight="1">
      <c r="A20" s="55" t="s">
        <v>27</v>
      </c>
      <c r="B20" s="47"/>
      <c r="C20" s="48">
        <f>HZS</f>
        <v>0</v>
      </c>
      <c r="D20" s="27"/>
      <c r="E20" s="52"/>
      <c r="F20" s="53"/>
      <c r="G20" s="48"/>
    </row>
    <row r="21" spans="1:7" ht="15.95" customHeight="1">
      <c r="A21" s="31" t="s">
        <v>28</v>
      </c>
      <c r="B21" s="32"/>
      <c r="C21" s="48">
        <f>C18+C20</f>
        <v>0</v>
      </c>
      <c r="D21" s="27" t="s">
        <v>29</v>
      </c>
      <c r="E21" s="52"/>
      <c r="F21" s="53"/>
      <c r="G21" s="48">
        <f>G22-SUM(G14:G20)</f>
        <v>0</v>
      </c>
    </row>
    <row r="22" spans="1:7" ht="15.95" customHeight="1" thickBot="1">
      <c r="A22" s="27" t="s">
        <v>30</v>
      </c>
      <c r="B22" s="28"/>
      <c r="C22" s="57">
        <f>C21+G22</f>
        <v>0</v>
      </c>
      <c r="D22" s="58" t="s">
        <v>31</v>
      </c>
      <c r="E22" s="59"/>
      <c r="F22" s="60"/>
      <c r="G22" s="48">
        <f>VRN</f>
        <v>0</v>
      </c>
    </row>
    <row r="23" spans="1:7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>
      <c r="A25" s="31" t="s">
        <v>36</v>
      </c>
      <c r="B25" s="61"/>
      <c r="C25" s="12" t="s">
        <v>36</v>
      </c>
      <c r="D25" s="32"/>
      <c r="E25" s="12" t="s">
        <v>36</v>
      </c>
      <c r="F25" s="32"/>
      <c r="G25" s="13"/>
    </row>
    <row r="26" spans="1:7">
      <c r="A26" s="31"/>
      <c r="B26" s="62"/>
      <c r="C26" s="12" t="s">
        <v>37</v>
      </c>
      <c r="D26" s="32"/>
      <c r="E26" s="12" t="s">
        <v>38</v>
      </c>
      <c r="F26" s="32"/>
      <c r="G26" s="13"/>
    </row>
    <row r="27" spans="1:7">
      <c r="A27" s="31"/>
      <c r="B27" s="32"/>
      <c r="C27" s="12"/>
      <c r="D27" s="32"/>
      <c r="E27" s="12"/>
      <c r="F27" s="32"/>
      <c r="G27" s="13"/>
    </row>
    <row r="28" spans="1:7" ht="97.5" customHeight="1">
      <c r="A28" s="31"/>
      <c r="B28" s="32"/>
      <c r="C28" s="12"/>
      <c r="D28" s="32"/>
      <c r="E28" s="12"/>
      <c r="F28" s="32"/>
      <c r="G28" s="13"/>
    </row>
    <row r="29" spans="1:7">
      <c r="A29" s="14" t="s">
        <v>39</v>
      </c>
      <c r="B29" s="16"/>
      <c r="C29" s="63">
        <v>0</v>
      </c>
      <c r="D29" s="16" t="s">
        <v>40</v>
      </c>
      <c r="E29" s="17"/>
      <c r="F29" s="64">
        <v>0</v>
      </c>
      <c r="G29" s="18"/>
    </row>
    <row r="30" spans="1:7">
      <c r="A30" s="14" t="s">
        <v>39</v>
      </c>
      <c r="B30" s="16"/>
      <c r="C30" s="63">
        <v>15</v>
      </c>
      <c r="D30" s="16" t="s">
        <v>40</v>
      </c>
      <c r="E30" s="17"/>
      <c r="F30" s="64">
        <v>0</v>
      </c>
      <c r="G30" s="18"/>
    </row>
    <row r="31" spans="1:7">
      <c r="A31" s="14" t="s">
        <v>41</v>
      </c>
      <c r="B31" s="16"/>
      <c r="C31" s="63">
        <v>15</v>
      </c>
      <c r="D31" s="16" t="s">
        <v>40</v>
      </c>
      <c r="E31" s="17"/>
      <c r="F31" s="65">
        <f>ROUND(PRODUCT(F30,C31/100),0)</f>
        <v>0</v>
      </c>
      <c r="G31" s="30"/>
    </row>
    <row r="32" spans="1:7">
      <c r="A32" s="14" t="s">
        <v>39</v>
      </c>
      <c r="B32" s="16"/>
      <c r="C32" s="63">
        <v>21</v>
      </c>
      <c r="D32" s="16" t="s">
        <v>40</v>
      </c>
      <c r="E32" s="17"/>
      <c r="F32" s="64">
        <v>0</v>
      </c>
      <c r="G32" s="18"/>
    </row>
    <row r="33" spans="1:8">
      <c r="A33" s="14" t="s">
        <v>41</v>
      </c>
      <c r="B33" s="16"/>
      <c r="C33" s="63">
        <v>21</v>
      </c>
      <c r="D33" s="16" t="s">
        <v>40</v>
      </c>
      <c r="E33" s="17"/>
      <c r="F33" s="65">
        <f>ROUND(PRODUCT(F32,C33/100),0)</f>
        <v>0</v>
      </c>
      <c r="G33" s="30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1"/>
  <sheetViews>
    <sheetView workbookViewId="0">
      <selection activeCell="A19" sqref="A19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76" t="s">
        <v>5</v>
      </c>
      <c r="B1" s="77"/>
      <c r="C1" s="78" t="str">
        <f>CONCATENATE(cislostavby," ",nazevstavby)</f>
        <v xml:space="preserve"> Trutnov Voletiny - chodník u sil. I/16</v>
      </c>
      <c r="D1" s="79"/>
      <c r="E1" s="80"/>
      <c r="F1" s="79"/>
      <c r="G1" s="81"/>
      <c r="H1" s="82"/>
      <c r="I1" s="83"/>
    </row>
    <row r="2" spans="1:57" ht="13.5" thickBot="1">
      <c r="A2" s="84" t="s">
        <v>1</v>
      </c>
      <c r="B2" s="85"/>
      <c r="C2" s="86" t="str">
        <f>CONCATENATE(cisloobjektu," ",nazevobjektu)</f>
        <v xml:space="preserve"> SO 301 Dešťová kanalizace</v>
      </c>
      <c r="D2" s="87"/>
      <c r="E2" s="88"/>
      <c r="F2" s="87"/>
      <c r="G2" s="89"/>
      <c r="H2" s="89"/>
      <c r="I2" s="90"/>
    </row>
    <row r="3" spans="1:57" ht="13.5" thickTop="1"/>
    <row r="4" spans="1:57" ht="19.5" customHeight="1">
      <c r="A4" s="91" t="s">
        <v>44</v>
      </c>
      <c r="B4" s="1"/>
      <c r="C4" s="1"/>
      <c r="D4" s="1"/>
      <c r="E4" s="1"/>
      <c r="F4" s="1"/>
      <c r="G4" s="1"/>
      <c r="H4" s="1"/>
      <c r="I4" s="1"/>
    </row>
    <row r="5" spans="1:57" ht="13.5" thickBot="1"/>
    <row r="6" spans="1:57" s="32" customFormat="1" ht="13.5" thickBot="1">
      <c r="A6" s="92"/>
      <c r="B6" s="93" t="s">
        <v>45</v>
      </c>
      <c r="C6" s="93"/>
      <c r="D6" s="94"/>
      <c r="E6" s="95" t="s">
        <v>46</v>
      </c>
      <c r="F6" s="96" t="s">
        <v>47</v>
      </c>
      <c r="G6" s="96" t="s">
        <v>48</v>
      </c>
      <c r="H6" s="96" t="s">
        <v>49</v>
      </c>
      <c r="I6" s="97" t="s">
        <v>27</v>
      </c>
    </row>
    <row r="7" spans="1:57" s="32" customFormat="1">
      <c r="A7" s="183" t="str">
        <f>Položky!B2</f>
        <v>1</v>
      </c>
      <c r="B7" s="98" t="str">
        <f>Položky!C2</f>
        <v>Zemní práce</v>
      </c>
      <c r="C7" s="99"/>
      <c r="D7" s="100"/>
      <c r="E7" s="184">
        <f>Položky!BC26</f>
        <v>0</v>
      </c>
      <c r="F7" s="185">
        <f>Položky!BD26</f>
        <v>0</v>
      </c>
      <c r="G7" s="185">
        <f>Položky!BE26</f>
        <v>0</v>
      </c>
      <c r="H7" s="185">
        <f>Položky!BF26</f>
        <v>0</v>
      </c>
      <c r="I7" s="186">
        <f>Položky!BG26</f>
        <v>0</v>
      </c>
    </row>
    <row r="8" spans="1:57" s="32" customFormat="1">
      <c r="A8" s="183" t="str">
        <f>Položky!B27</f>
        <v>4</v>
      </c>
      <c r="B8" s="98" t="str">
        <f>Položky!C27</f>
        <v>Vodorovné konstrukce</v>
      </c>
      <c r="C8" s="99"/>
      <c r="D8" s="100"/>
      <c r="E8" s="184">
        <f>Položky!BC32</f>
        <v>0</v>
      </c>
      <c r="F8" s="185">
        <f>Položky!BD32</f>
        <v>0</v>
      </c>
      <c r="G8" s="185">
        <f>Položky!BE32</f>
        <v>0</v>
      </c>
      <c r="H8" s="185">
        <f>Položky!BF32</f>
        <v>0</v>
      </c>
      <c r="I8" s="186">
        <f>Položky!BG32</f>
        <v>0</v>
      </c>
    </row>
    <row r="9" spans="1:57" s="32" customFormat="1">
      <c r="A9" s="183" t="str">
        <f>Položky!B33</f>
        <v>5</v>
      </c>
      <c r="B9" s="98" t="str">
        <f>Položky!C33</f>
        <v>Komunikace</v>
      </c>
      <c r="C9" s="99"/>
      <c r="D9" s="100"/>
      <c r="E9" s="184">
        <f>Položky!BC36</f>
        <v>0</v>
      </c>
      <c r="F9" s="185">
        <f>Položky!BD36</f>
        <v>0</v>
      </c>
      <c r="G9" s="185">
        <f>Položky!BE36</f>
        <v>0</v>
      </c>
      <c r="H9" s="185">
        <f>Položky!BF36</f>
        <v>0</v>
      </c>
      <c r="I9" s="186">
        <f>Položky!BG36</f>
        <v>0</v>
      </c>
    </row>
    <row r="10" spans="1:57" s="32" customFormat="1">
      <c r="A10" s="183" t="str">
        <f>Položky!B37</f>
        <v>8</v>
      </c>
      <c r="B10" s="98" t="str">
        <f>Položky!C37</f>
        <v>Trubní vedení</v>
      </c>
      <c r="C10" s="99"/>
      <c r="D10" s="100"/>
      <c r="E10" s="184">
        <f>Položky!BC47</f>
        <v>0</v>
      </c>
      <c r="F10" s="185">
        <f>Položky!BD47</f>
        <v>0</v>
      </c>
      <c r="G10" s="185">
        <f>Položky!BE47</f>
        <v>0</v>
      </c>
      <c r="H10" s="185">
        <f>Položky!BF47</f>
        <v>0</v>
      </c>
      <c r="I10" s="186">
        <f>Položky!BG47</f>
        <v>0</v>
      </c>
    </row>
    <row r="11" spans="1:57" s="32" customFormat="1">
      <c r="A11" s="183" t="str">
        <f>Položky!B48</f>
        <v>91</v>
      </c>
      <c r="B11" s="98" t="str">
        <f>Položky!C48</f>
        <v>Doplňující práce na komunikaci</v>
      </c>
      <c r="C11" s="99"/>
      <c r="D11" s="100"/>
      <c r="E11" s="184">
        <f>Položky!BC50</f>
        <v>0</v>
      </c>
      <c r="F11" s="185">
        <f>Položky!BD50</f>
        <v>0</v>
      </c>
      <c r="G11" s="185">
        <f>Položky!BE50</f>
        <v>0</v>
      </c>
      <c r="H11" s="185">
        <f>Položky!BF50</f>
        <v>0</v>
      </c>
      <c r="I11" s="186">
        <f>Položky!BG50</f>
        <v>0</v>
      </c>
    </row>
    <row r="12" spans="1:57" s="32" customFormat="1">
      <c r="A12" s="183" t="str">
        <f>Položky!B51</f>
        <v>97</v>
      </c>
      <c r="B12" s="98" t="str">
        <f>Položky!C51</f>
        <v>Prorážení otvorů</v>
      </c>
      <c r="C12" s="99"/>
      <c r="D12" s="100"/>
      <c r="E12" s="184">
        <f>Položky!BC56</f>
        <v>0</v>
      </c>
      <c r="F12" s="185">
        <f>Položky!BD56</f>
        <v>0</v>
      </c>
      <c r="G12" s="185">
        <f>Položky!BE56</f>
        <v>0</v>
      </c>
      <c r="H12" s="185">
        <f>Položky!BF56</f>
        <v>0</v>
      </c>
      <c r="I12" s="186">
        <f>Položky!BG56</f>
        <v>0</v>
      </c>
    </row>
    <row r="13" spans="1:57" s="32" customFormat="1" ht="13.5" thickBot="1">
      <c r="A13" s="183" t="str">
        <f>Položky!B57</f>
        <v>99</v>
      </c>
      <c r="B13" s="98" t="str">
        <f>Položky!C57</f>
        <v>Staveništní přesun hmot</v>
      </c>
      <c r="C13" s="99"/>
      <c r="D13" s="100"/>
      <c r="E13" s="184">
        <f>Položky!BC59</f>
        <v>0</v>
      </c>
      <c r="F13" s="185">
        <f>Položky!BD59</f>
        <v>0</v>
      </c>
      <c r="G13" s="185">
        <f>Položky!BE59</f>
        <v>0</v>
      </c>
      <c r="H13" s="185">
        <f>Položky!BF59</f>
        <v>0</v>
      </c>
      <c r="I13" s="186">
        <f>Položky!BG59</f>
        <v>0</v>
      </c>
    </row>
    <row r="14" spans="1:57" s="106" customFormat="1" ht="13.5" thickBot="1">
      <c r="A14" s="101"/>
      <c r="B14" s="93" t="s">
        <v>50</v>
      </c>
      <c r="C14" s="93"/>
      <c r="D14" s="102"/>
      <c r="E14" s="103">
        <f>SUM(E7:E13)</f>
        <v>0</v>
      </c>
      <c r="F14" s="104">
        <f>SUM(F7:F13)</f>
        <v>0</v>
      </c>
      <c r="G14" s="104">
        <f>SUM(G7:G13)</f>
        <v>0</v>
      </c>
      <c r="H14" s="104">
        <f>SUM(H7:H13)</f>
        <v>0</v>
      </c>
      <c r="I14" s="105">
        <f>SUM(I7:I13)</f>
        <v>0</v>
      </c>
    </row>
    <row r="15" spans="1:57">
      <c r="A15" s="99"/>
      <c r="B15" s="99"/>
      <c r="C15" s="99"/>
      <c r="D15" s="99"/>
      <c r="E15" s="99"/>
      <c r="F15" s="99"/>
      <c r="G15" s="99"/>
      <c r="H15" s="99"/>
      <c r="I15" s="99"/>
    </row>
    <row r="16" spans="1:57" ht="19.5" customHeight="1">
      <c r="A16" s="107" t="s">
        <v>51</v>
      </c>
      <c r="B16" s="107"/>
      <c r="C16" s="107"/>
      <c r="D16" s="107"/>
      <c r="E16" s="107"/>
      <c r="F16" s="107"/>
      <c r="G16" s="108"/>
      <c r="H16" s="107"/>
      <c r="I16" s="107"/>
      <c r="BA16" s="33"/>
      <c r="BB16" s="33"/>
      <c r="BC16" s="33"/>
      <c r="BD16" s="33"/>
      <c r="BE16" s="33"/>
    </row>
    <row r="17" spans="1:53" ht="13.5" thickBot="1">
      <c r="A17" s="109"/>
      <c r="B17" s="109"/>
      <c r="C17" s="109"/>
      <c r="D17" s="109"/>
      <c r="E17" s="109"/>
      <c r="F17" s="109"/>
      <c r="G17" s="109"/>
      <c r="H17" s="109"/>
      <c r="I17" s="109"/>
    </row>
    <row r="18" spans="1:53">
      <c r="A18" s="110" t="s">
        <v>52</v>
      </c>
      <c r="B18" s="111"/>
      <c r="C18" s="111"/>
      <c r="D18" s="112"/>
      <c r="E18" s="113" t="s">
        <v>53</v>
      </c>
      <c r="F18" s="114" t="s">
        <v>54</v>
      </c>
      <c r="G18" s="115" t="s">
        <v>55</v>
      </c>
      <c r="H18" s="116"/>
      <c r="I18" s="117" t="s">
        <v>53</v>
      </c>
    </row>
    <row r="19" spans="1:53">
      <c r="A19" s="118"/>
      <c r="B19" s="119"/>
      <c r="C19" s="119"/>
      <c r="D19" s="120"/>
      <c r="E19" s="121"/>
      <c r="F19" s="122"/>
      <c r="G19" s="123">
        <f>CHOOSE(BA19+1,HSV+PSV,HSV+PSV+Mont,HSV+PSV+Dodavka+Mont,HSV,PSV,Mont,Dodavka,Mont+Dodavka,0)</f>
        <v>0</v>
      </c>
      <c r="H19" s="124"/>
      <c r="I19" s="125">
        <f>E19+F19*G19/100</f>
        <v>0</v>
      </c>
      <c r="BA19">
        <v>8</v>
      </c>
    </row>
    <row r="20" spans="1:53" ht="13.5" thickBot="1">
      <c r="A20" s="126"/>
      <c r="B20" s="127" t="s">
        <v>56</v>
      </c>
      <c r="C20" s="128"/>
      <c r="D20" s="129"/>
      <c r="E20" s="130"/>
      <c r="F20" s="131"/>
      <c r="G20" s="131"/>
      <c r="H20" s="132">
        <f>SUM(H19:H19)</f>
        <v>0</v>
      </c>
      <c r="I20" s="133"/>
    </row>
    <row r="22" spans="1:53">
      <c r="B22" s="106"/>
      <c r="F22" s="134"/>
      <c r="G22" s="135"/>
      <c r="H22" s="135"/>
      <c r="I22" s="136"/>
    </row>
    <row r="23" spans="1:53">
      <c r="F23" s="134"/>
      <c r="G23" s="135"/>
      <c r="H23" s="135"/>
      <c r="I23" s="136"/>
    </row>
    <row r="24" spans="1:53">
      <c r="F24" s="134"/>
      <c r="G24" s="135"/>
      <c r="H24" s="135"/>
      <c r="I24" s="136"/>
    </row>
    <row r="25" spans="1:53">
      <c r="F25" s="134"/>
      <c r="G25" s="135"/>
      <c r="H25" s="135"/>
      <c r="I25" s="136"/>
    </row>
    <row r="26" spans="1:53">
      <c r="F26" s="134"/>
      <c r="G26" s="135"/>
      <c r="H26" s="135"/>
      <c r="I26" s="136"/>
    </row>
    <row r="27" spans="1:53">
      <c r="F27" s="134"/>
      <c r="G27" s="135"/>
      <c r="H27" s="135"/>
      <c r="I27" s="136"/>
    </row>
    <row r="28" spans="1:53">
      <c r="F28" s="134"/>
      <c r="G28" s="135"/>
      <c r="H28" s="135"/>
      <c r="I28" s="136"/>
    </row>
    <row r="29" spans="1:53">
      <c r="F29" s="134"/>
      <c r="G29" s="135"/>
      <c r="H29" s="135"/>
      <c r="I29" s="136"/>
    </row>
    <row r="30" spans="1:53">
      <c r="F30" s="134"/>
      <c r="G30" s="135"/>
      <c r="H30" s="135"/>
      <c r="I30" s="136"/>
    </row>
    <row r="31" spans="1:53">
      <c r="F31" s="134"/>
      <c r="G31" s="135"/>
      <c r="H31" s="135"/>
      <c r="I31" s="136"/>
    </row>
    <row r="32" spans="1:53">
      <c r="F32" s="134"/>
      <c r="G32" s="135"/>
      <c r="H32" s="135"/>
      <c r="I32" s="136"/>
    </row>
    <row r="33" spans="6:9">
      <c r="F33" s="134"/>
      <c r="G33" s="135"/>
      <c r="H33" s="135"/>
      <c r="I33" s="136"/>
    </row>
    <row r="34" spans="6:9">
      <c r="F34" s="134"/>
      <c r="G34" s="135"/>
      <c r="H34" s="135"/>
      <c r="I34" s="136"/>
    </row>
    <row r="35" spans="6:9">
      <c r="F35" s="134"/>
      <c r="G35" s="135"/>
      <c r="H35" s="135"/>
      <c r="I35" s="136"/>
    </row>
    <row r="36" spans="6:9">
      <c r="F36" s="134"/>
      <c r="G36" s="135"/>
      <c r="H36" s="135"/>
      <c r="I36" s="136"/>
    </row>
    <row r="37" spans="6:9">
      <c r="F37" s="134"/>
      <c r="G37" s="135"/>
      <c r="H37" s="135"/>
      <c r="I37" s="136"/>
    </row>
    <row r="38" spans="6:9">
      <c r="F38" s="134"/>
      <c r="G38" s="135"/>
      <c r="H38" s="135"/>
      <c r="I38" s="136"/>
    </row>
    <row r="39" spans="6:9">
      <c r="F39" s="134"/>
      <c r="G39" s="135"/>
      <c r="H39" s="135"/>
      <c r="I39" s="136"/>
    </row>
    <row r="40" spans="6:9">
      <c r="F40" s="134"/>
      <c r="G40" s="135"/>
      <c r="H40" s="135"/>
      <c r="I40" s="136"/>
    </row>
    <row r="41" spans="6:9">
      <c r="F41" s="134"/>
      <c r="G41" s="135"/>
      <c r="H41" s="135"/>
      <c r="I41" s="136"/>
    </row>
    <row r="42" spans="6:9">
      <c r="F42" s="134"/>
      <c r="G42" s="135"/>
      <c r="H42" s="135"/>
      <c r="I42" s="136"/>
    </row>
    <row r="43" spans="6:9">
      <c r="F43" s="134"/>
      <c r="G43" s="135"/>
      <c r="H43" s="135"/>
      <c r="I43" s="136"/>
    </row>
    <row r="44" spans="6:9">
      <c r="F44" s="134"/>
      <c r="G44" s="135"/>
      <c r="H44" s="135"/>
      <c r="I44" s="136"/>
    </row>
    <row r="45" spans="6:9">
      <c r="F45" s="134"/>
      <c r="G45" s="135"/>
      <c r="H45" s="135"/>
      <c r="I45" s="136"/>
    </row>
    <row r="46" spans="6:9">
      <c r="F46" s="134"/>
      <c r="G46" s="135"/>
      <c r="H46" s="135"/>
      <c r="I46" s="136"/>
    </row>
    <row r="47" spans="6:9">
      <c r="F47" s="134"/>
      <c r="G47" s="135"/>
      <c r="H47" s="135"/>
      <c r="I47" s="136"/>
    </row>
    <row r="48" spans="6:9">
      <c r="F48" s="134"/>
      <c r="G48" s="135"/>
      <c r="H48" s="135"/>
      <c r="I48" s="136"/>
    </row>
    <row r="49" spans="6:9">
      <c r="F49" s="134"/>
      <c r="G49" s="135"/>
      <c r="H49" s="135"/>
      <c r="I49" s="136"/>
    </row>
    <row r="50" spans="6:9">
      <c r="F50" s="134"/>
      <c r="G50" s="135"/>
      <c r="H50" s="135"/>
      <c r="I50" s="136"/>
    </row>
    <row r="51" spans="6:9">
      <c r="F51" s="134"/>
      <c r="G51" s="135"/>
      <c r="H51" s="135"/>
      <c r="I51" s="136"/>
    </row>
    <row r="52" spans="6:9">
      <c r="F52" s="134"/>
      <c r="G52" s="135"/>
      <c r="H52" s="135"/>
      <c r="I52" s="136"/>
    </row>
    <row r="53" spans="6:9">
      <c r="F53" s="134"/>
      <c r="G53" s="135"/>
      <c r="H53" s="135"/>
      <c r="I53" s="136"/>
    </row>
    <row r="54" spans="6:9">
      <c r="F54" s="134"/>
      <c r="G54" s="135"/>
      <c r="H54" s="135"/>
      <c r="I54" s="136"/>
    </row>
    <row r="55" spans="6:9">
      <c r="F55" s="134"/>
      <c r="G55" s="135"/>
      <c r="H55" s="135"/>
      <c r="I55" s="136"/>
    </row>
    <row r="56" spans="6:9">
      <c r="F56" s="134"/>
      <c r="G56" s="135"/>
      <c r="H56" s="135"/>
      <c r="I56" s="136"/>
    </row>
    <row r="57" spans="6:9">
      <c r="F57" s="134"/>
      <c r="G57" s="135"/>
      <c r="H57" s="135"/>
      <c r="I57" s="136"/>
    </row>
    <row r="58" spans="6:9">
      <c r="F58" s="134"/>
      <c r="G58" s="135"/>
      <c r="H58" s="135"/>
      <c r="I58" s="136"/>
    </row>
    <row r="59" spans="6:9">
      <c r="F59" s="134"/>
      <c r="G59" s="135"/>
      <c r="H59" s="135"/>
      <c r="I59" s="136"/>
    </row>
    <row r="60" spans="6:9">
      <c r="F60" s="134"/>
      <c r="G60" s="135"/>
      <c r="H60" s="135"/>
      <c r="I60" s="136"/>
    </row>
    <row r="61" spans="6:9">
      <c r="F61" s="134"/>
      <c r="G61" s="135"/>
      <c r="H61" s="135"/>
      <c r="I61" s="136"/>
    </row>
    <row r="62" spans="6:9">
      <c r="F62" s="134"/>
      <c r="G62" s="135"/>
      <c r="H62" s="135"/>
      <c r="I62" s="136"/>
    </row>
    <row r="63" spans="6:9">
      <c r="F63" s="134"/>
      <c r="G63" s="135"/>
      <c r="H63" s="135"/>
      <c r="I63" s="136"/>
    </row>
    <row r="64" spans="6:9">
      <c r="F64" s="134"/>
      <c r="G64" s="135"/>
      <c r="H64" s="135"/>
      <c r="I64" s="136"/>
    </row>
    <row r="65" spans="6:9">
      <c r="F65" s="134"/>
      <c r="G65" s="135"/>
      <c r="H65" s="135"/>
      <c r="I65" s="136"/>
    </row>
    <row r="66" spans="6:9">
      <c r="F66" s="134"/>
      <c r="G66" s="135"/>
      <c r="H66" s="135"/>
      <c r="I66" s="136"/>
    </row>
    <row r="67" spans="6:9">
      <c r="F67" s="134"/>
      <c r="G67" s="135"/>
      <c r="H67" s="135"/>
      <c r="I67" s="136"/>
    </row>
    <row r="68" spans="6:9">
      <c r="F68" s="134"/>
      <c r="G68" s="135"/>
      <c r="H68" s="135"/>
      <c r="I68" s="136"/>
    </row>
    <row r="69" spans="6:9">
      <c r="F69" s="134"/>
      <c r="G69" s="135"/>
      <c r="H69" s="135"/>
      <c r="I69" s="136"/>
    </row>
    <row r="70" spans="6:9">
      <c r="F70" s="134"/>
      <c r="G70" s="135"/>
      <c r="H70" s="135"/>
      <c r="I70" s="136"/>
    </row>
    <row r="71" spans="6:9">
      <c r="F71" s="134"/>
      <c r="G71" s="135"/>
      <c r="H71" s="135"/>
      <c r="I71" s="136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BG126"/>
  <sheetViews>
    <sheetView showGridLines="0" showZeros="0" tabSelected="1" topLeftCell="A10" zoomScale="80" zoomScaleNormal="100" workbookViewId="0">
      <selection sqref="A1:IV5"/>
    </sheetView>
  </sheetViews>
  <sheetFormatPr defaultRowHeight="12.75"/>
  <cols>
    <col min="1" max="1" width="4.42578125" style="137" customWidth="1"/>
    <col min="2" max="2" width="14.140625" style="137" customWidth="1"/>
    <col min="3" max="3" width="47.5703125" style="137" customWidth="1"/>
    <col min="4" max="4" width="5.5703125" style="137" customWidth="1"/>
    <col min="5" max="5" width="10" style="177" customWidth="1"/>
    <col min="6" max="6" width="11.28515625" style="137" customWidth="1"/>
    <col min="7" max="7" width="16.140625" style="137" customWidth="1"/>
    <col min="8" max="8" width="13.140625" style="137" customWidth="1"/>
    <col min="9" max="9" width="14.5703125" style="137" customWidth="1"/>
    <col min="10" max="10" width="13.140625" style="137" customWidth="1"/>
    <col min="11" max="11" width="13.5703125" style="137" customWidth="1"/>
    <col min="12" max="16384" width="9.140625" style="137"/>
  </cols>
  <sheetData>
    <row r="1" spans="1:59">
      <c r="A1" s="138" t="s">
        <v>57</v>
      </c>
      <c r="B1" s="139" t="s">
        <v>58</v>
      </c>
      <c r="C1" s="139" t="s">
        <v>59</v>
      </c>
      <c r="D1" s="139" t="s">
        <v>60</v>
      </c>
      <c r="E1" s="140" t="s">
        <v>61</v>
      </c>
      <c r="F1" s="139" t="s">
        <v>62</v>
      </c>
      <c r="G1" s="141" t="s">
        <v>63</v>
      </c>
      <c r="H1" s="142" t="s">
        <v>64</v>
      </c>
      <c r="I1" s="142" t="s">
        <v>65</v>
      </c>
      <c r="J1" s="142" t="s">
        <v>66</v>
      </c>
      <c r="K1" s="142" t="s">
        <v>67</v>
      </c>
    </row>
    <row r="2" spans="1:59">
      <c r="A2" s="143" t="s">
        <v>68</v>
      </c>
      <c r="B2" s="144" t="s">
        <v>69</v>
      </c>
      <c r="C2" s="145" t="s">
        <v>70</v>
      </c>
      <c r="D2" s="146"/>
      <c r="E2" s="147"/>
      <c r="F2" s="147"/>
      <c r="G2" s="148"/>
      <c r="H2" s="149"/>
      <c r="I2" s="149"/>
      <c r="J2" s="149"/>
      <c r="K2" s="149"/>
      <c r="Q2" s="150">
        <v>1</v>
      </c>
    </row>
    <row r="3" spans="1:59">
      <c r="A3" s="151">
        <v>1</v>
      </c>
      <c r="B3" s="152" t="s">
        <v>75</v>
      </c>
      <c r="C3" s="153" t="s">
        <v>76</v>
      </c>
      <c r="D3" s="154" t="s">
        <v>77</v>
      </c>
      <c r="E3" s="155">
        <v>24</v>
      </c>
      <c r="F3" s="155">
        <v>0</v>
      </c>
      <c r="G3" s="156">
        <f>E3*F3</f>
        <v>0</v>
      </c>
      <c r="H3" s="157">
        <v>0</v>
      </c>
      <c r="I3" s="157">
        <f>E3*H3</f>
        <v>0</v>
      </c>
      <c r="J3" s="157">
        <v>-0.18099999999999999</v>
      </c>
      <c r="K3" s="157">
        <f>E3*J3</f>
        <v>-4.3439999999999994</v>
      </c>
      <c r="Q3" s="150">
        <v>2</v>
      </c>
      <c r="BB3" s="137">
        <v>1</v>
      </c>
      <c r="BC3" s="137">
        <f>IF(BB3=1,G3,0)</f>
        <v>0</v>
      </c>
      <c r="BD3" s="137">
        <f>IF(BB3=2,G3,0)</f>
        <v>0</v>
      </c>
      <c r="BE3" s="137">
        <f>IF(BB3=3,G3,0)</f>
        <v>0</v>
      </c>
      <c r="BF3" s="137">
        <f>IF(BB3=4,G3,0)</f>
        <v>0</v>
      </c>
      <c r="BG3" s="137">
        <f>IF(BB3=5,G3,0)</f>
        <v>0</v>
      </c>
    </row>
    <row r="4" spans="1:59">
      <c r="A4" s="158"/>
      <c r="B4" s="159"/>
      <c r="C4" s="160" t="s">
        <v>78</v>
      </c>
      <c r="D4" s="161"/>
      <c r="E4" s="162">
        <v>24</v>
      </c>
      <c r="F4" s="163"/>
      <c r="G4" s="164"/>
      <c r="H4" s="165"/>
      <c r="I4" s="165"/>
      <c r="J4" s="165"/>
      <c r="K4" s="165"/>
      <c r="O4" s="166"/>
      <c r="Q4" s="150"/>
    </row>
    <row r="5" spans="1:59">
      <c r="A5" s="151">
        <v>2</v>
      </c>
      <c r="B5" s="152" t="s">
        <v>79</v>
      </c>
      <c r="C5" s="153" t="s">
        <v>80</v>
      </c>
      <c r="D5" s="154" t="s">
        <v>81</v>
      </c>
      <c r="E5" s="155">
        <v>90.5</v>
      </c>
      <c r="F5" s="155">
        <v>0</v>
      </c>
      <c r="G5" s="156">
        <f>E5*F5</f>
        <v>0</v>
      </c>
      <c r="H5" s="157">
        <v>0</v>
      </c>
      <c r="I5" s="157">
        <f>E5*H5</f>
        <v>0</v>
      </c>
      <c r="J5" s="157">
        <v>0</v>
      </c>
      <c r="K5" s="157">
        <f>E5*J5</f>
        <v>0</v>
      </c>
      <c r="Q5" s="150">
        <v>2</v>
      </c>
      <c r="BB5" s="137">
        <v>1</v>
      </c>
      <c r="BC5" s="137">
        <f>IF(BB5=1,G5,0)</f>
        <v>0</v>
      </c>
      <c r="BD5" s="137">
        <f>IF(BB5=2,G5,0)</f>
        <v>0</v>
      </c>
      <c r="BE5" s="137">
        <f>IF(BB5=3,G5,0)</f>
        <v>0</v>
      </c>
      <c r="BF5" s="137">
        <f>IF(BB5=4,G5,0)</f>
        <v>0</v>
      </c>
      <c r="BG5" s="137">
        <f>IF(BB5=5,G5,0)</f>
        <v>0</v>
      </c>
    </row>
    <row r="6" spans="1:59">
      <c r="A6" s="158"/>
      <c r="B6" s="159"/>
      <c r="C6" s="160" t="s">
        <v>82</v>
      </c>
      <c r="D6" s="161"/>
      <c r="E6" s="162">
        <v>72</v>
      </c>
      <c r="F6" s="163"/>
      <c r="G6" s="164"/>
      <c r="H6" s="165"/>
      <c r="I6" s="165"/>
      <c r="J6" s="165"/>
      <c r="K6" s="165"/>
      <c r="O6" s="166"/>
      <c r="Q6" s="150"/>
    </row>
    <row r="7" spans="1:59">
      <c r="A7" s="158"/>
      <c r="B7" s="159"/>
      <c r="C7" s="160" t="s">
        <v>83</v>
      </c>
      <c r="D7" s="161"/>
      <c r="E7" s="162">
        <v>18.5</v>
      </c>
      <c r="F7" s="163"/>
      <c r="G7" s="164"/>
      <c r="H7" s="165"/>
      <c r="I7" s="165"/>
      <c r="J7" s="165"/>
      <c r="K7" s="165"/>
      <c r="O7" s="166"/>
      <c r="Q7" s="150"/>
    </row>
    <row r="8" spans="1:59">
      <c r="A8" s="151">
        <v>3</v>
      </c>
      <c r="B8" s="152" t="s">
        <v>84</v>
      </c>
      <c r="C8" s="153" t="s">
        <v>85</v>
      </c>
      <c r="D8" s="154" t="s">
        <v>81</v>
      </c>
      <c r="E8" s="155">
        <v>463.6</v>
      </c>
      <c r="F8" s="155">
        <v>0</v>
      </c>
      <c r="G8" s="156">
        <f>E8*F8</f>
        <v>0</v>
      </c>
      <c r="H8" s="157">
        <v>0</v>
      </c>
      <c r="I8" s="157">
        <f>E8*H8</f>
        <v>0</v>
      </c>
      <c r="J8" s="157">
        <v>0</v>
      </c>
      <c r="K8" s="157">
        <f>E8*J8</f>
        <v>0</v>
      </c>
      <c r="Q8" s="150">
        <v>2</v>
      </c>
      <c r="BB8" s="137">
        <v>1</v>
      </c>
      <c r="BC8" s="137">
        <f>IF(BB8=1,G8,0)</f>
        <v>0</v>
      </c>
      <c r="BD8" s="137">
        <f>IF(BB8=2,G8,0)</f>
        <v>0</v>
      </c>
      <c r="BE8" s="137">
        <f>IF(BB8=3,G8,0)</f>
        <v>0</v>
      </c>
      <c r="BF8" s="137">
        <f>IF(BB8=4,G8,0)</f>
        <v>0</v>
      </c>
      <c r="BG8" s="137">
        <f>IF(BB8=5,G8,0)</f>
        <v>0</v>
      </c>
    </row>
    <row r="9" spans="1:59">
      <c r="A9" s="158"/>
      <c r="B9" s="159"/>
      <c r="C9" s="160" t="s">
        <v>86</v>
      </c>
      <c r="D9" s="161"/>
      <c r="E9" s="162">
        <v>463.6</v>
      </c>
      <c r="F9" s="163"/>
      <c r="G9" s="164"/>
      <c r="H9" s="165"/>
      <c r="I9" s="165"/>
      <c r="J9" s="165"/>
      <c r="K9" s="165"/>
      <c r="O9" s="166"/>
      <c r="Q9" s="150"/>
    </row>
    <row r="10" spans="1:59">
      <c r="A10" s="151">
        <v>4</v>
      </c>
      <c r="B10" s="152" t="s">
        <v>87</v>
      </c>
      <c r="C10" s="153" t="s">
        <v>88</v>
      </c>
      <c r="D10" s="154" t="s">
        <v>77</v>
      </c>
      <c r="E10" s="155">
        <v>957.2</v>
      </c>
      <c r="F10" s="155">
        <v>0</v>
      </c>
      <c r="G10" s="156">
        <f>E10*F10</f>
        <v>0</v>
      </c>
      <c r="H10" s="157">
        <v>9.8999999999999999E-4</v>
      </c>
      <c r="I10" s="157">
        <f>E10*H10</f>
        <v>0.94762800000000003</v>
      </c>
      <c r="J10" s="157">
        <v>0</v>
      </c>
      <c r="K10" s="157">
        <f>E10*J10</f>
        <v>0</v>
      </c>
      <c r="Q10" s="150">
        <v>2</v>
      </c>
      <c r="BB10" s="137">
        <v>1</v>
      </c>
      <c r="BC10" s="137">
        <f>IF(BB10=1,G10,0)</f>
        <v>0</v>
      </c>
      <c r="BD10" s="137">
        <f>IF(BB10=2,G10,0)</f>
        <v>0</v>
      </c>
      <c r="BE10" s="137">
        <f>IF(BB10=3,G10,0)</f>
        <v>0</v>
      </c>
      <c r="BF10" s="137">
        <f>IF(BB10=4,G10,0)</f>
        <v>0</v>
      </c>
      <c r="BG10" s="137">
        <f>IF(BB10=5,G10,0)</f>
        <v>0</v>
      </c>
    </row>
    <row r="11" spans="1:59">
      <c r="A11" s="158"/>
      <c r="B11" s="159"/>
      <c r="C11" s="160" t="s">
        <v>89</v>
      </c>
      <c r="D11" s="161"/>
      <c r="E11" s="162">
        <v>957.2</v>
      </c>
      <c r="F11" s="163"/>
      <c r="G11" s="164"/>
      <c r="H11" s="165"/>
      <c r="I11" s="165"/>
      <c r="J11" s="165"/>
      <c r="K11" s="165"/>
      <c r="O11" s="166"/>
      <c r="Q11" s="150"/>
    </row>
    <row r="12" spans="1:59">
      <c r="A12" s="151">
        <v>5</v>
      </c>
      <c r="B12" s="152" t="s">
        <v>90</v>
      </c>
      <c r="C12" s="153" t="s">
        <v>91</v>
      </c>
      <c r="D12" s="154" t="s">
        <v>77</v>
      </c>
      <c r="E12" s="155">
        <v>957.2</v>
      </c>
      <c r="F12" s="155">
        <v>0</v>
      </c>
      <c r="G12" s="156">
        <f>E12*F12</f>
        <v>0</v>
      </c>
      <c r="H12" s="157">
        <v>0</v>
      </c>
      <c r="I12" s="157">
        <f>E12*H12</f>
        <v>0</v>
      </c>
      <c r="J12" s="157">
        <v>0</v>
      </c>
      <c r="K12" s="157">
        <f>E12*J12</f>
        <v>0</v>
      </c>
      <c r="Q12" s="150">
        <v>2</v>
      </c>
      <c r="BB12" s="137">
        <v>1</v>
      </c>
      <c r="BC12" s="137">
        <f>IF(BB12=1,G12,0)</f>
        <v>0</v>
      </c>
      <c r="BD12" s="137">
        <f>IF(BB12=2,G12,0)</f>
        <v>0</v>
      </c>
      <c r="BE12" s="137">
        <f>IF(BB12=3,G12,0)</f>
        <v>0</v>
      </c>
      <c r="BF12" s="137">
        <f>IF(BB12=4,G12,0)</f>
        <v>0</v>
      </c>
      <c r="BG12" s="137">
        <f>IF(BB12=5,G12,0)</f>
        <v>0</v>
      </c>
    </row>
    <row r="13" spans="1:59">
      <c r="A13" s="151">
        <v>6</v>
      </c>
      <c r="B13" s="152" t="s">
        <v>92</v>
      </c>
      <c r="C13" s="153" t="s">
        <v>93</v>
      </c>
      <c r="D13" s="154" t="s">
        <v>81</v>
      </c>
      <c r="E13" s="155">
        <v>288.55</v>
      </c>
      <c r="F13" s="155">
        <v>0</v>
      </c>
      <c r="G13" s="156">
        <f>E13*F13</f>
        <v>0</v>
      </c>
      <c r="H13" s="157">
        <v>0</v>
      </c>
      <c r="I13" s="157">
        <f>E13*H13</f>
        <v>0</v>
      </c>
      <c r="J13" s="157">
        <v>0</v>
      </c>
      <c r="K13" s="157">
        <f>E13*J13</f>
        <v>0</v>
      </c>
      <c r="Q13" s="150">
        <v>2</v>
      </c>
      <c r="BB13" s="137">
        <v>1</v>
      </c>
      <c r="BC13" s="137">
        <f>IF(BB13=1,G13,0)</f>
        <v>0</v>
      </c>
      <c r="BD13" s="137">
        <f>IF(BB13=2,G13,0)</f>
        <v>0</v>
      </c>
      <c r="BE13" s="137">
        <f>IF(BB13=3,G13,0)</f>
        <v>0</v>
      </c>
      <c r="BF13" s="137">
        <f>IF(BB13=4,G13,0)</f>
        <v>0</v>
      </c>
      <c r="BG13" s="137">
        <f>IF(BB13=5,G13,0)</f>
        <v>0</v>
      </c>
    </row>
    <row r="14" spans="1:59">
      <c r="A14" s="158"/>
      <c r="B14" s="159"/>
      <c r="C14" s="160" t="s">
        <v>94</v>
      </c>
      <c r="D14" s="161"/>
      <c r="E14" s="162">
        <v>288.55</v>
      </c>
      <c r="F14" s="163"/>
      <c r="G14" s="164"/>
      <c r="H14" s="165"/>
      <c r="I14" s="165"/>
      <c r="J14" s="165"/>
      <c r="K14" s="165"/>
      <c r="O14" s="166"/>
      <c r="Q14" s="150"/>
    </row>
    <row r="15" spans="1:59">
      <c r="A15" s="151">
        <v>7</v>
      </c>
      <c r="B15" s="152" t="s">
        <v>95</v>
      </c>
      <c r="C15" s="153" t="s">
        <v>96</v>
      </c>
      <c r="D15" s="154" t="s">
        <v>81</v>
      </c>
      <c r="E15" s="155">
        <v>554.1</v>
      </c>
      <c r="F15" s="155">
        <v>0</v>
      </c>
      <c r="G15" s="156">
        <f>E15*F15</f>
        <v>0</v>
      </c>
      <c r="H15" s="157">
        <v>0</v>
      </c>
      <c r="I15" s="157">
        <f>E15*H15</f>
        <v>0</v>
      </c>
      <c r="J15" s="157">
        <v>0</v>
      </c>
      <c r="K15" s="157">
        <f>E15*J15</f>
        <v>0</v>
      </c>
      <c r="Q15" s="150">
        <v>2</v>
      </c>
      <c r="BB15" s="137">
        <v>1</v>
      </c>
      <c r="BC15" s="137">
        <f>IF(BB15=1,G15,0)</f>
        <v>0</v>
      </c>
      <c r="BD15" s="137">
        <f>IF(BB15=2,G15,0)</f>
        <v>0</v>
      </c>
      <c r="BE15" s="137">
        <f>IF(BB15=3,G15,0)</f>
        <v>0</v>
      </c>
      <c r="BF15" s="137">
        <f>IF(BB15=4,G15,0)</f>
        <v>0</v>
      </c>
      <c r="BG15" s="137">
        <f>IF(BB15=5,G15,0)</f>
        <v>0</v>
      </c>
    </row>
    <row r="16" spans="1:59">
      <c r="A16" s="158"/>
      <c r="B16" s="159"/>
      <c r="C16" s="160" t="s">
        <v>97</v>
      </c>
      <c r="D16" s="161"/>
      <c r="E16" s="162">
        <v>554.1</v>
      </c>
      <c r="F16" s="163"/>
      <c r="G16" s="164"/>
      <c r="H16" s="165"/>
      <c r="I16" s="165"/>
      <c r="J16" s="165"/>
      <c r="K16" s="165"/>
      <c r="O16" s="166"/>
      <c r="Q16" s="150"/>
    </row>
    <row r="17" spans="1:59">
      <c r="A17" s="151">
        <v>8</v>
      </c>
      <c r="B17" s="152" t="s">
        <v>98</v>
      </c>
      <c r="C17" s="153" t="s">
        <v>99</v>
      </c>
      <c r="D17" s="154" t="s">
        <v>81</v>
      </c>
      <c r="E17" s="155">
        <v>500.1</v>
      </c>
      <c r="F17" s="155">
        <v>0</v>
      </c>
      <c r="G17" s="156">
        <f>E17*F17</f>
        <v>0</v>
      </c>
      <c r="H17" s="157">
        <v>0</v>
      </c>
      <c r="I17" s="157">
        <f>E17*H17</f>
        <v>0</v>
      </c>
      <c r="J17" s="157">
        <v>0</v>
      </c>
      <c r="K17" s="157">
        <f>E17*J17</f>
        <v>0</v>
      </c>
      <c r="Q17" s="150">
        <v>2</v>
      </c>
      <c r="BB17" s="137">
        <v>1</v>
      </c>
      <c r="BC17" s="137">
        <f>IF(BB17=1,G17,0)</f>
        <v>0</v>
      </c>
      <c r="BD17" s="137">
        <f>IF(BB17=2,G17,0)</f>
        <v>0</v>
      </c>
      <c r="BE17" s="137">
        <f>IF(BB17=3,G17,0)</f>
        <v>0</v>
      </c>
      <c r="BF17" s="137">
        <f>IF(BB17=4,G17,0)</f>
        <v>0</v>
      </c>
      <c r="BG17" s="137">
        <f>IF(BB17=5,G17,0)</f>
        <v>0</v>
      </c>
    </row>
    <row r="18" spans="1:59">
      <c r="A18" s="158"/>
      <c r="B18" s="159"/>
      <c r="C18" s="160" t="s">
        <v>100</v>
      </c>
      <c r="D18" s="161"/>
      <c r="E18" s="162">
        <v>500.1</v>
      </c>
      <c r="F18" s="163"/>
      <c r="G18" s="164"/>
      <c r="H18" s="165"/>
      <c r="I18" s="165"/>
      <c r="J18" s="165"/>
      <c r="K18" s="165"/>
      <c r="O18" s="166"/>
      <c r="Q18" s="150"/>
    </row>
    <row r="19" spans="1:59">
      <c r="A19" s="151">
        <v>9</v>
      </c>
      <c r="B19" s="152" t="s">
        <v>101</v>
      </c>
      <c r="C19" s="153" t="s">
        <v>102</v>
      </c>
      <c r="D19" s="154" t="s">
        <v>81</v>
      </c>
      <c r="E19" s="155">
        <v>500.1</v>
      </c>
      <c r="F19" s="155">
        <v>0</v>
      </c>
      <c r="G19" s="156">
        <f>E19*F19</f>
        <v>0</v>
      </c>
      <c r="H19" s="157">
        <v>0</v>
      </c>
      <c r="I19" s="157">
        <f>E19*H19</f>
        <v>0</v>
      </c>
      <c r="J19" s="157">
        <v>0</v>
      </c>
      <c r="K19" s="157">
        <f>E19*J19</f>
        <v>0</v>
      </c>
      <c r="Q19" s="150">
        <v>2</v>
      </c>
      <c r="BB19" s="137">
        <v>1</v>
      </c>
      <c r="BC19" s="137">
        <f>IF(BB19=1,G19,0)</f>
        <v>0</v>
      </c>
      <c r="BD19" s="137">
        <f>IF(BB19=2,G19,0)</f>
        <v>0</v>
      </c>
      <c r="BE19" s="137">
        <f>IF(BB19=3,G19,0)</f>
        <v>0</v>
      </c>
      <c r="BF19" s="137">
        <f>IF(BB19=4,G19,0)</f>
        <v>0</v>
      </c>
      <c r="BG19" s="137">
        <f>IF(BB19=5,G19,0)</f>
        <v>0</v>
      </c>
    </row>
    <row r="20" spans="1:59">
      <c r="A20" s="158"/>
      <c r="B20" s="159"/>
      <c r="C20" s="160" t="s">
        <v>103</v>
      </c>
      <c r="D20" s="161"/>
      <c r="E20" s="162">
        <v>500.1</v>
      </c>
      <c r="F20" s="163"/>
      <c r="G20" s="164"/>
      <c r="H20" s="165"/>
      <c r="I20" s="165"/>
      <c r="J20" s="165"/>
      <c r="K20" s="165"/>
      <c r="O20" s="166"/>
      <c r="Q20" s="150"/>
    </row>
    <row r="21" spans="1:59" ht="25.5">
      <c r="A21" s="151">
        <v>10</v>
      </c>
      <c r="B21" s="152" t="s">
        <v>104</v>
      </c>
      <c r="C21" s="153" t="s">
        <v>105</v>
      </c>
      <c r="D21" s="154" t="s">
        <v>81</v>
      </c>
      <c r="E21" s="155">
        <v>29.52</v>
      </c>
      <c r="F21" s="155">
        <v>0</v>
      </c>
      <c r="G21" s="156">
        <f>E21*F21</f>
        <v>0</v>
      </c>
      <c r="H21" s="157">
        <v>1.7</v>
      </c>
      <c r="I21" s="157">
        <f>E21*H21</f>
        <v>50.183999999999997</v>
      </c>
      <c r="J21" s="157">
        <v>0</v>
      </c>
      <c r="K21" s="157">
        <f>E21*J21</f>
        <v>0</v>
      </c>
      <c r="Q21" s="150">
        <v>2</v>
      </c>
      <c r="BB21" s="137">
        <v>1</v>
      </c>
      <c r="BC21" s="137">
        <f>IF(BB21=1,G21,0)</f>
        <v>0</v>
      </c>
      <c r="BD21" s="137">
        <f>IF(BB21=2,G21,0)</f>
        <v>0</v>
      </c>
      <c r="BE21" s="137">
        <f>IF(BB21=3,G21,0)</f>
        <v>0</v>
      </c>
      <c r="BF21" s="137">
        <f>IF(BB21=4,G21,0)</f>
        <v>0</v>
      </c>
      <c r="BG21" s="137">
        <f>IF(BB21=5,G21,0)</f>
        <v>0</v>
      </c>
    </row>
    <row r="22" spans="1:59">
      <c r="A22" s="158"/>
      <c r="B22" s="159"/>
      <c r="C22" s="160" t="s">
        <v>106</v>
      </c>
      <c r="D22" s="161"/>
      <c r="E22" s="162">
        <v>29.52</v>
      </c>
      <c r="F22" s="163"/>
      <c r="G22" s="164"/>
      <c r="H22" s="165"/>
      <c r="I22" s="165"/>
      <c r="J22" s="165"/>
      <c r="K22" s="165"/>
      <c r="O22" s="166"/>
      <c r="Q22" s="150"/>
    </row>
    <row r="23" spans="1:59">
      <c r="A23" s="151">
        <v>11</v>
      </c>
      <c r="B23" s="152" t="s">
        <v>107</v>
      </c>
      <c r="C23" s="153" t="s">
        <v>108</v>
      </c>
      <c r="D23" s="154" t="s">
        <v>81</v>
      </c>
      <c r="E23" s="155">
        <v>554.1</v>
      </c>
      <c r="F23" s="155">
        <v>0</v>
      </c>
      <c r="G23" s="156">
        <f>E23*F23</f>
        <v>0</v>
      </c>
      <c r="H23" s="157">
        <v>0</v>
      </c>
      <c r="I23" s="157">
        <f>E23*H23</f>
        <v>0</v>
      </c>
      <c r="J23" s="157">
        <v>0</v>
      </c>
      <c r="K23" s="157">
        <f>E23*J23</f>
        <v>0</v>
      </c>
      <c r="Q23" s="150">
        <v>2</v>
      </c>
      <c r="BB23" s="137">
        <v>1</v>
      </c>
      <c r="BC23" s="137">
        <f>IF(BB23=1,G23,0)</f>
        <v>0</v>
      </c>
      <c r="BD23" s="137">
        <f>IF(BB23=2,G23,0)</f>
        <v>0</v>
      </c>
      <c r="BE23" s="137">
        <f>IF(BB23=3,G23,0)</f>
        <v>0</v>
      </c>
      <c r="BF23" s="137">
        <f>IF(BB23=4,G23,0)</f>
        <v>0</v>
      </c>
      <c r="BG23" s="137">
        <f>IF(BB23=5,G23,0)</f>
        <v>0</v>
      </c>
    </row>
    <row r="24" spans="1:59">
      <c r="A24" s="151">
        <v>12</v>
      </c>
      <c r="B24" s="152" t="s">
        <v>109</v>
      </c>
      <c r="C24" s="153" t="s">
        <v>110</v>
      </c>
      <c r="D24" s="154" t="s">
        <v>81</v>
      </c>
      <c r="E24" s="155">
        <v>500.1</v>
      </c>
      <c r="F24" s="155">
        <v>0</v>
      </c>
      <c r="G24" s="156">
        <f>E24*F24</f>
        <v>0</v>
      </c>
      <c r="H24" s="157">
        <v>1.8</v>
      </c>
      <c r="I24" s="157">
        <f>E24*H24</f>
        <v>900.18000000000006</v>
      </c>
      <c r="J24" s="157">
        <v>0</v>
      </c>
      <c r="K24" s="157">
        <f>E24*J24</f>
        <v>0</v>
      </c>
      <c r="Q24" s="150">
        <v>2</v>
      </c>
      <c r="BB24" s="137">
        <v>1</v>
      </c>
      <c r="BC24" s="137">
        <f>IF(BB24=1,G24,0)</f>
        <v>0</v>
      </c>
      <c r="BD24" s="137">
        <f>IF(BB24=2,G24,0)</f>
        <v>0</v>
      </c>
      <c r="BE24" s="137">
        <f>IF(BB24=3,G24,0)</f>
        <v>0</v>
      </c>
      <c r="BF24" s="137">
        <f>IF(BB24=4,G24,0)</f>
        <v>0</v>
      </c>
      <c r="BG24" s="137">
        <f>IF(BB24=5,G24,0)</f>
        <v>0</v>
      </c>
    </row>
    <row r="25" spans="1:59">
      <c r="A25" s="151">
        <v>13</v>
      </c>
      <c r="B25" s="152" t="s">
        <v>111</v>
      </c>
      <c r="C25" s="153" t="s">
        <v>112</v>
      </c>
      <c r="D25" s="154" t="s">
        <v>113</v>
      </c>
      <c r="E25" s="155">
        <v>8</v>
      </c>
      <c r="F25" s="155">
        <v>0</v>
      </c>
      <c r="G25" s="156">
        <f>E25*F25</f>
        <v>0</v>
      </c>
      <c r="H25" s="157">
        <v>0</v>
      </c>
      <c r="I25" s="157">
        <f>E25*H25</f>
        <v>0</v>
      </c>
      <c r="J25" s="157">
        <v>0</v>
      </c>
      <c r="K25" s="157">
        <f>E25*J25</f>
        <v>0</v>
      </c>
      <c r="Q25" s="150">
        <v>2</v>
      </c>
      <c r="BB25" s="137">
        <v>1</v>
      </c>
      <c r="BC25" s="137">
        <f>IF(BB25=1,G25,0)</f>
        <v>0</v>
      </c>
      <c r="BD25" s="137">
        <f>IF(BB25=2,G25,0)</f>
        <v>0</v>
      </c>
      <c r="BE25" s="137">
        <f>IF(BB25=3,G25,0)</f>
        <v>0</v>
      </c>
      <c r="BF25" s="137">
        <f>IF(BB25=4,G25,0)</f>
        <v>0</v>
      </c>
      <c r="BG25" s="137">
        <f>IF(BB25=5,G25,0)</f>
        <v>0</v>
      </c>
    </row>
    <row r="26" spans="1:59">
      <c r="A26" s="167"/>
      <c r="B26" s="168" t="s">
        <v>72</v>
      </c>
      <c r="C26" s="169" t="str">
        <f>CONCATENATE(B2," ",C2)</f>
        <v>1 Zemní práce</v>
      </c>
      <c r="D26" s="167"/>
      <c r="E26" s="170"/>
      <c r="F26" s="170"/>
      <c r="G26" s="171">
        <f>SUM(G2:G25)</f>
        <v>0</v>
      </c>
      <c r="H26" s="172"/>
      <c r="I26" s="173">
        <f>SUM(I2:I25)</f>
        <v>951.31162800000004</v>
      </c>
      <c r="J26" s="172"/>
      <c r="K26" s="173">
        <f>SUM(K2:K25)</f>
        <v>-4.3439999999999994</v>
      </c>
      <c r="Q26" s="150">
        <v>4</v>
      </c>
      <c r="BC26" s="174">
        <f>SUM(BC2:BC25)</f>
        <v>0</v>
      </c>
      <c r="BD26" s="174">
        <f>SUM(BD2:BD25)</f>
        <v>0</v>
      </c>
      <c r="BE26" s="174">
        <f>SUM(BE2:BE25)</f>
        <v>0</v>
      </c>
      <c r="BF26" s="174">
        <f>SUM(BF2:BF25)</f>
        <v>0</v>
      </c>
      <c r="BG26" s="174">
        <f>SUM(BG2:BG25)</f>
        <v>0</v>
      </c>
    </row>
    <row r="27" spans="1:59">
      <c r="A27" s="143" t="s">
        <v>68</v>
      </c>
      <c r="B27" s="144" t="s">
        <v>114</v>
      </c>
      <c r="C27" s="145" t="s">
        <v>115</v>
      </c>
      <c r="D27" s="146"/>
      <c r="E27" s="147"/>
      <c r="F27" s="147"/>
      <c r="G27" s="148"/>
      <c r="H27" s="149"/>
      <c r="I27" s="149"/>
      <c r="J27" s="149"/>
      <c r="K27" s="149"/>
      <c r="Q27" s="150">
        <v>1</v>
      </c>
    </row>
    <row r="28" spans="1:59">
      <c r="A28" s="151">
        <v>14</v>
      </c>
      <c r="B28" s="152" t="s">
        <v>116</v>
      </c>
      <c r="C28" s="153" t="s">
        <v>117</v>
      </c>
      <c r="D28" s="154" t="s">
        <v>81</v>
      </c>
      <c r="E28" s="155">
        <v>22.14</v>
      </c>
      <c r="F28" s="155">
        <v>0</v>
      </c>
      <c r="G28" s="156">
        <f>E28*F28</f>
        <v>0</v>
      </c>
      <c r="H28" s="157">
        <v>1.1322000000000001</v>
      </c>
      <c r="I28" s="157">
        <f>E28*H28</f>
        <v>25.066908000000002</v>
      </c>
      <c r="J28" s="157">
        <v>0</v>
      </c>
      <c r="K28" s="157">
        <f>E28*J28</f>
        <v>0</v>
      </c>
      <c r="Q28" s="150">
        <v>2</v>
      </c>
      <c r="BB28" s="137">
        <v>1</v>
      </c>
      <c r="BC28" s="137">
        <f>IF(BB28=1,G28,0)</f>
        <v>0</v>
      </c>
      <c r="BD28" s="137">
        <f>IF(BB28=2,G28,0)</f>
        <v>0</v>
      </c>
      <c r="BE28" s="137">
        <f>IF(BB28=3,G28,0)</f>
        <v>0</v>
      </c>
      <c r="BF28" s="137">
        <f>IF(BB28=4,G28,0)</f>
        <v>0</v>
      </c>
      <c r="BG28" s="137">
        <f>IF(BB28=5,G28,0)</f>
        <v>0</v>
      </c>
    </row>
    <row r="29" spans="1:59">
      <c r="A29" s="158"/>
      <c r="B29" s="159"/>
      <c r="C29" s="160" t="s">
        <v>118</v>
      </c>
      <c r="D29" s="161"/>
      <c r="E29" s="162">
        <v>22.14</v>
      </c>
      <c r="F29" s="163"/>
      <c r="G29" s="164"/>
      <c r="H29" s="165"/>
      <c r="I29" s="165"/>
      <c r="J29" s="165"/>
      <c r="K29" s="165"/>
      <c r="O29" s="166"/>
      <c r="Q29" s="150"/>
    </row>
    <row r="30" spans="1:59">
      <c r="A30" s="151">
        <v>15</v>
      </c>
      <c r="B30" s="152" t="s">
        <v>119</v>
      </c>
      <c r="C30" s="153" t="s">
        <v>120</v>
      </c>
      <c r="D30" s="154" t="s">
        <v>81</v>
      </c>
      <c r="E30" s="155">
        <v>2.25</v>
      </c>
      <c r="F30" s="155">
        <v>0</v>
      </c>
      <c r="G30" s="156">
        <f>E30*F30</f>
        <v>0</v>
      </c>
      <c r="H30" s="157">
        <v>2.5</v>
      </c>
      <c r="I30" s="157">
        <f>E30*H30</f>
        <v>5.625</v>
      </c>
      <c r="J30" s="157">
        <v>0</v>
      </c>
      <c r="K30" s="157">
        <f>E30*J30</f>
        <v>0</v>
      </c>
      <c r="Q30" s="150">
        <v>2</v>
      </c>
      <c r="BB30" s="137">
        <v>1</v>
      </c>
      <c r="BC30" s="137">
        <f>IF(BB30=1,G30,0)</f>
        <v>0</v>
      </c>
      <c r="BD30" s="137">
        <f>IF(BB30=2,G30,0)</f>
        <v>0</v>
      </c>
      <c r="BE30" s="137">
        <f>IF(BB30=3,G30,0)</f>
        <v>0</v>
      </c>
      <c r="BF30" s="137">
        <f>IF(BB30=4,G30,0)</f>
        <v>0</v>
      </c>
      <c r="BG30" s="137">
        <f>IF(BB30=5,G30,0)</f>
        <v>0</v>
      </c>
    </row>
    <row r="31" spans="1:59">
      <c r="A31" s="158"/>
      <c r="B31" s="159"/>
      <c r="C31" s="160" t="s">
        <v>121</v>
      </c>
      <c r="D31" s="161"/>
      <c r="E31" s="162">
        <v>2.25</v>
      </c>
      <c r="F31" s="163"/>
      <c r="G31" s="164"/>
      <c r="H31" s="165"/>
      <c r="I31" s="165"/>
      <c r="J31" s="165"/>
      <c r="K31" s="165"/>
      <c r="O31" s="166"/>
      <c r="Q31" s="150"/>
    </row>
    <row r="32" spans="1:59">
      <c r="A32" s="167"/>
      <c r="B32" s="168" t="s">
        <v>72</v>
      </c>
      <c r="C32" s="169" t="str">
        <f>CONCATENATE(B27," ",C27)</f>
        <v>4 Vodorovné konstrukce</v>
      </c>
      <c r="D32" s="167"/>
      <c r="E32" s="170"/>
      <c r="F32" s="170"/>
      <c r="G32" s="171">
        <f>SUM(G27:G31)</f>
        <v>0</v>
      </c>
      <c r="H32" s="172"/>
      <c r="I32" s="173">
        <f>SUM(I27:I31)</f>
        <v>30.691908000000002</v>
      </c>
      <c r="J32" s="172"/>
      <c r="K32" s="173">
        <f>SUM(K27:K31)</f>
        <v>0</v>
      </c>
      <c r="Q32" s="150">
        <v>4</v>
      </c>
      <c r="BC32" s="174">
        <f>SUM(BC27:BC31)</f>
        <v>0</v>
      </c>
      <c r="BD32" s="174">
        <f>SUM(BD27:BD31)</f>
        <v>0</v>
      </c>
      <c r="BE32" s="174">
        <f>SUM(BE27:BE31)</f>
        <v>0</v>
      </c>
      <c r="BF32" s="174">
        <f>SUM(BF27:BF31)</f>
        <v>0</v>
      </c>
      <c r="BG32" s="174">
        <f>SUM(BG27:BG31)</f>
        <v>0</v>
      </c>
    </row>
    <row r="33" spans="1:59">
      <c r="A33" s="143" t="s">
        <v>68</v>
      </c>
      <c r="B33" s="144" t="s">
        <v>122</v>
      </c>
      <c r="C33" s="145" t="s">
        <v>123</v>
      </c>
      <c r="D33" s="146"/>
      <c r="E33" s="147"/>
      <c r="F33" s="147"/>
      <c r="G33" s="148"/>
      <c r="H33" s="149"/>
      <c r="I33" s="149"/>
      <c r="J33" s="149"/>
      <c r="K33" s="149"/>
      <c r="Q33" s="150">
        <v>1</v>
      </c>
    </row>
    <row r="34" spans="1:59">
      <c r="A34" s="151">
        <v>16</v>
      </c>
      <c r="B34" s="152" t="s">
        <v>124</v>
      </c>
      <c r="C34" s="153" t="s">
        <v>125</v>
      </c>
      <c r="D34" s="154" t="s">
        <v>126</v>
      </c>
      <c r="E34" s="155">
        <v>5.28</v>
      </c>
      <c r="F34" s="155">
        <v>0</v>
      </c>
      <c r="G34" s="156">
        <f>E34*F34</f>
        <v>0</v>
      </c>
      <c r="H34" s="157">
        <v>1</v>
      </c>
      <c r="I34" s="157">
        <f>E34*H34</f>
        <v>5.28</v>
      </c>
      <c r="J34" s="157">
        <v>0</v>
      </c>
      <c r="K34" s="157">
        <f>E34*J34</f>
        <v>0</v>
      </c>
      <c r="Q34" s="150">
        <v>2</v>
      </c>
      <c r="BB34" s="137">
        <v>1</v>
      </c>
      <c r="BC34" s="137">
        <f>IF(BB34=1,G34,0)</f>
        <v>0</v>
      </c>
      <c r="BD34" s="137">
        <f>IF(BB34=2,G34,0)</f>
        <v>0</v>
      </c>
      <c r="BE34" s="137">
        <f>IF(BB34=3,G34,0)</f>
        <v>0</v>
      </c>
      <c r="BF34" s="137">
        <f>IF(BB34=4,G34,0)</f>
        <v>0</v>
      </c>
      <c r="BG34" s="137">
        <f>IF(BB34=5,G34,0)</f>
        <v>0</v>
      </c>
    </row>
    <row r="35" spans="1:59">
      <c r="A35" s="158"/>
      <c r="B35" s="159"/>
      <c r="C35" s="160" t="s">
        <v>127</v>
      </c>
      <c r="D35" s="161"/>
      <c r="E35" s="162">
        <v>5.28</v>
      </c>
      <c r="F35" s="163"/>
      <c r="G35" s="164"/>
      <c r="H35" s="165"/>
      <c r="I35" s="165"/>
      <c r="J35" s="165"/>
      <c r="K35" s="165"/>
      <c r="O35" s="166"/>
      <c r="Q35" s="150"/>
    </row>
    <row r="36" spans="1:59">
      <c r="A36" s="167"/>
      <c r="B36" s="168" t="s">
        <v>72</v>
      </c>
      <c r="C36" s="169" t="str">
        <f>CONCATENATE(B33," ",C33)</f>
        <v>5 Komunikace</v>
      </c>
      <c r="D36" s="167"/>
      <c r="E36" s="170"/>
      <c r="F36" s="170"/>
      <c r="G36" s="171">
        <f>SUM(G33:G35)</f>
        <v>0</v>
      </c>
      <c r="H36" s="172"/>
      <c r="I36" s="173">
        <f>SUM(I33:I35)</f>
        <v>5.28</v>
      </c>
      <c r="J36" s="172"/>
      <c r="K36" s="173">
        <f>SUM(K33:K35)</f>
        <v>0</v>
      </c>
      <c r="Q36" s="150">
        <v>4</v>
      </c>
      <c r="BC36" s="174">
        <f>SUM(BC33:BC35)</f>
        <v>0</v>
      </c>
      <c r="BD36" s="174">
        <f>SUM(BD33:BD35)</f>
        <v>0</v>
      </c>
      <c r="BE36" s="174">
        <f>SUM(BE33:BE35)</f>
        <v>0</v>
      </c>
      <c r="BF36" s="174">
        <f>SUM(BF33:BF35)</f>
        <v>0</v>
      </c>
      <c r="BG36" s="174">
        <f>SUM(BG33:BG35)</f>
        <v>0</v>
      </c>
    </row>
    <row r="37" spans="1:59">
      <c r="A37" s="143" t="s">
        <v>68</v>
      </c>
      <c r="B37" s="144" t="s">
        <v>128</v>
      </c>
      <c r="C37" s="145" t="s">
        <v>129</v>
      </c>
      <c r="D37" s="146"/>
      <c r="E37" s="147"/>
      <c r="F37" s="147"/>
      <c r="G37" s="148"/>
      <c r="H37" s="149"/>
      <c r="I37" s="149"/>
      <c r="J37" s="149"/>
      <c r="K37" s="149"/>
      <c r="Q37" s="150">
        <v>1</v>
      </c>
    </row>
    <row r="38" spans="1:59">
      <c r="A38" s="151">
        <v>17</v>
      </c>
      <c r="B38" s="152" t="s">
        <v>130</v>
      </c>
      <c r="C38" s="153" t="s">
        <v>131</v>
      </c>
      <c r="D38" s="154" t="s">
        <v>81</v>
      </c>
      <c r="E38" s="155">
        <v>3.18</v>
      </c>
      <c r="F38" s="155">
        <v>0</v>
      </c>
      <c r="G38" s="156">
        <f>E38*F38</f>
        <v>0</v>
      </c>
      <c r="H38" s="157">
        <v>2.5249999999999999</v>
      </c>
      <c r="I38" s="157">
        <f>E38*H38</f>
        <v>8.0295000000000005</v>
      </c>
      <c r="J38" s="157">
        <v>0</v>
      </c>
      <c r="K38" s="157">
        <f>E38*J38</f>
        <v>0</v>
      </c>
      <c r="Q38" s="150">
        <v>2</v>
      </c>
      <c r="BB38" s="137">
        <v>1</v>
      </c>
      <c r="BC38" s="137">
        <f>IF(BB38=1,G38,0)</f>
        <v>0</v>
      </c>
      <c r="BD38" s="137">
        <f>IF(BB38=2,G38,0)</f>
        <v>0</v>
      </c>
      <c r="BE38" s="137">
        <f>IF(BB38=3,G38,0)</f>
        <v>0</v>
      </c>
      <c r="BF38" s="137">
        <f>IF(BB38=4,G38,0)</f>
        <v>0</v>
      </c>
      <c r="BG38" s="137">
        <f>IF(BB38=5,G38,0)</f>
        <v>0</v>
      </c>
    </row>
    <row r="39" spans="1:59">
      <c r="A39" s="158"/>
      <c r="B39" s="159"/>
      <c r="C39" s="160" t="s">
        <v>132</v>
      </c>
      <c r="D39" s="161"/>
      <c r="E39" s="162">
        <v>2.88</v>
      </c>
      <c r="F39" s="163"/>
      <c r="G39" s="164"/>
      <c r="H39" s="165"/>
      <c r="I39" s="165"/>
      <c r="J39" s="165"/>
      <c r="K39" s="165"/>
      <c r="O39" s="166"/>
      <c r="Q39" s="150"/>
    </row>
    <row r="40" spans="1:59">
      <c r="A40" s="158"/>
      <c r="B40" s="159"/>
      <c r="C40" s="160" t="s">
        <v>133</v>
      </c>
      <c r="D40" s="161"/>
      <c r="E40" s="162">
        <v>0.3</v>
      </c>
      <c r="F40" s="163"/>
      <c r="G40" s="164"/>
      <c r="H40" s="165"/>
      <c r="I40" s="165"/>
      <c r="J40" s="165"/>
      <c r="K40" s="165"/>
      <c r="O40" s="166"/>
      <c r="Q40" s="150"/>
    </row>
    <row r="41" spans="1:59">
      <c r="A41" s="151">
        <v>18</v>
      </c>
      <c r="B41" s="152" t="s">
        <v>134</v>
      </c>
      <c r="C41" s="153" t="s">
        <v>135</v>
      </c>
      <c r="D41" s="154" t="s">
        <v>136</v>
      </c>
      <c r="E41" s="155">
        <v>9</v>
      </c>
      <c r="F41" s="155">
        <v>0</v>
      </c>
      <c r="G41" s="156">
        <f>E41*F41</f>
        <v>0</v>
      </c>
      <c r="H41" s="157">
        <v>7.0200000000000002E-3</v>
      </c>
      <c r="I41" s="157">
        <f>E41*H41</f>
        <v>6.318E-2</v>
      </c>
      <c r="J41" s="157">
        <v>0</v>
      </c>
      <c r="K41" s="157">
        <f>E41*J41</f>
        <v>0</v>
      </c>
      <c r="Q41" s="150">
        <v>2</v>
      </c>
      <c r="BB41" s="137">
        <v>1</v>
      </c>
      <c r="BC41" s="137">
        <f>IF(BB41=1,G41,0)</f>
        <v>0</v>
      </c>
      <c r="BD41" s="137">
        <f>IF(BB41=2,G41,0)</f>
        <v>0</v>
      </c>
      <c r="BE41" s="137">
        <f>IF(BB41=3,G41,0)</f>
        <v>0</v>
      </c>
      <c r="BF41" s="137">
        <f>IF(BB41=4,G41,0)</f>
        <v>0</v>
      </c>
      <c r="BG41" s="137">
        <f>IF(BB41=5,G41,0)</f>
        <v>0</v>
      </c>
    </row>
    <row r="42" spans="1:59" ht="25.5">
      <c r="A42" s="151">
        <v>19</v>
      </c>
      <c r="B42" s="152" t="s">
        <v>137</v>
      </c>
      <c r="C42" s="153" t="s">
        <v>138</v>
      </c>
      <c r="D42" s="154" t="s">
        <v>113</v>
      </c>
      <c r="E42" s="155">
        <v>288</v>
      </c>
      <c r="F42" s="155">
        <v>0</v>
      </c>
      <c r="G42" s="156">
        <f>E42*F42</f>
        <v>0</v>
      </c>
      <c r="H42" s="157">
        <v>3.65E-3</v>
      </c>
      <c r="I42" s="157">
        <f>E42*H42</f>
        <v>1.0511999999999999</v>
      </c>
      <c r="J42" s="157">
        <v>0</v>
      </c>
      <c r="K42" s="157">
        <f>E42*J42</f>
        <v>0</v>
      </c>
      <c r="Q42" s="150">
        <v>2</v>
      </c>
      <c r="BB42" s="137">
        <v>1</v>
      </c>
      <c r="BC42" s="137">
        <f>IF(BB42=1,G42,0)</f>
        <v>0</v>
      </c>
      <c r="BD42" s="137">
        <f>IF(BB42=2,G42,0)</f>
        <v>0</v>
      </c>
      <c r="BE42" s="137">
        <f>IF(BB42=3,G42,0)</f>
        <v>0</v>
      </c>
      <c r="BF42" s="137">
        <f>IF(BB42=4,G42,0)</f>
        <v>0</v>
      </c>
      <c r="BG42" s="137">
        <f>IF(BB42=5,G42,0)</f>
        <v>0</v>
      </c>
    </row>
    <row r="43" spans="1:59">
      <c r="A43" s="158"/>
      <c r="B43" s="159"/>
      <c r="C43" s="160" t="s">
        <v>139</v>
      </c>
      <c r="D43" s="161"/>
      <c r="E43" s="162">
        <v>288</v>
      </c>
      <c r="F43" s="163"/>
      <c r="G43" s="164"/>
      <c r="H43" s="165"/>
      <c r="I43" s="165"/>
      <c r="J43" s="165"/>
      <c r="K43" s="165"/>
      <c r="O43" s="166"/>
      <c r="Q43" s="150"/>
    </row>
    <row r="44" spans="1:59" ht="25.5">
      <c r="A44" s="151">
        <v>20</v>
      </c>
      <c r="B44" s="152" t="s">
        <v>140</v>
      </c>
      <c r="C44" s="153" t="s">
        <v>141</v>
      </c>
      <c r="D44" s="154" t="s">
        <v>136</v>
      </c>
      <c r="E44" s="155">
        <v>6</v>
      </c>
      <c r="F44" s="155">
        <v>0</v>
      </c>
      <c r="G44" s="156">
        <f>E44*F44</f>
        <v>0</v>
      </c>
      <c r="H44" s="157">
        <v>3.2499999999999999E-3</v>
      </c>
      <c r="I44" s="157">
        <f>E44*H44</f>
        <v>1.95E-2</v>
      </c>
      <c r="J44" s="157">
        <v>0</v>
      </c>
      <c r="K44" s="157">
        <f>E44*J44</f>
        <v>0</v>
      </c>
      <c r="Q44" s="150">
        <v>2</v>
      </c>
      <c r="BB44" s="137">
        <v>1</v>
      </c>
      <c r="BC44" s="137">
        <f>IF(BB44=1,G44,0)</f>
        <v>0</v>
      </c>
      <c r="BD44" s="137">
        <f>IF(BB44=2,G44,0)</f>
        <v>0</v>
      </c>
      <c r="BE44" s="137">
        <f>IF(BB44=3,G44,0)</f>
        <v>0</v>
      </c>
      <c r="BF44" s="137">
        <f>IF(BB44=4,G44,0)</f>
        <v>0</v>
      </c>
      <c r="BG44" s="137">
        <f>IF(BB44=5,G44,0)</f>
        <v>0</v>
      </c>
    </row>
    <row r="45" spans="1:59" ht="38.25">
      <c r="A45" s="151">
        <v>21</v>
      </c>
      <c r="B45" s="152" t="s">
        <v>142</v>
      </c>
      <c r="C45" s="153" t="s">
        <v>143</v>
      </c>
      <c r="D45" s="154" t="s">
        <v>136</v>
      </c>
      <c r="E45" s="155">
        <v>9</v>
      </c>
      <c r="F45" s="155">
        <v>0</v>
      </c>
      <c r="G45" s="156">
        <f>E45*F45</f>
        <v>0</v>
      </c>
      <c r="H45" s="157">
        <v>2.8755299999999999</v>
      </c>
      <c r="I45" s="157">
        <f>E45*H45</f>
        <v>25.879770000000001</v>
      </c>
      <c r="J45" s="157">
        <v>0</v>
      </c>
      <c r="K45" s="157">
        <f>E45*J45</f>
        <v>0</v>
      </c>
      <c r="Q45" s="150">
        <v>2</v>
      </c>
      <c r="BB45" s="137">
        <v>1</v>
      </c>
      <c r="BC45" s="137">
        <f>IF(BB45=1,G45,0)</f>
        <v>0</v>
      </c>
      <c r="BD45" s="137">
        <f>IF(BB45=2,G45,0)</f>
        <v>0</v>
      </c>
      <c r="BE45" s="137">
        <f>IF(BB45=3,G45,0)</f>
        <v>0</v>
      </c>
      <c r="BF45" s="137">
        <f>IF(BB45=4,G45,0)</f>
        <v>0</v>
      </c>
      <c r="BG45" s="137">
        <f>IF(BB45=5,G45,0)</f>
        <v>0</v>
      </c>
    </row>
    <row r="46" spans="1:59">
      <c r="A46" s="151">
        <v>22</v>
      </c>
      <c r="B46" s="152" t="s">
        <v>144</v>
      </c>
      <c r="C46" s="153" t="s">
        <v>145</v>
      </c>
      <c r="D46" s="154" t="s">
        <v>71</v>
      </c>
      <c r="E46" s="155">
        <v>9</v>
      </c>
      <c r="F46" s="155">
        <v>0</v>
      </c>
      <c r="G46" s="156">
        <f>E46*F46</f>
        <v>0</v>
      </c>
      <c r="H46" s="157">
        <v>0.16400000000000001</v>
      </c>
      <c r="I46" s="157">
        <f>E46*H46</f>
        <v>1.476</v>
      </c>
      <c r="J46" s="157">
        <v>0</v>
      </c>
      <c r="K46" s="157">
        <f>E46*J46</f>
        <v>0</v>
      </c>
      <c r="Q46" s="150">
        <v>2</v>
      </c>
      <c r="BB46" s="137">
        <v>1</v>
      </c>
      <c r="BC46" s="137">
        <f>IF(BB46=1,G46,0)</f>
        <v>0</v>
      </c>
      <c r="BD46" s="137">
        <f>IF(BB46=2,G46,0)</f>
        <v>0</v>
      </c>
      <c r="BE46" s="137">
        <f>IF(BB46=3,G46,0)</f>
        <v>0</v>
      </c>
      <c r="BF46" s="137">
        <f>IF(BB46=4,G46,0)</f>
        <v>0</v>
      </c>
      <c r="BG46" s="137">
        <f>IF(BB46=5,G46,0)</f>
        <v>0</v>
      </c>
    </row>
    <row r="47" spans="1:59">
      <c r="A47" s="167"/>
      <c r="B47" s="168" t="s">
        <v>72</v>
      </c>
      <c r="C47" s="169" t="str">
        <f>CONCATENATE(B37," ",C37)</f>
        <v>8 Trubní vedení</v>
      </c>
      <c r="D47" s="167"/>
      <c r="E47" s="170"/>
      <c r="F47" s="170"/>
      <c r="G47" s="171">
        <f>SUM(G37:G46)</f>
        <v>0</v>
      </c>
      <c r="H47" s="172"/>
      <c r="I47" s="173">
        <f>SUM(I37:I46)</f>
        <v>36.519149999999996</v>
      </c>
      <c r="J47" s="172"/>
      <c r="K47" s="173">
        <f>SUM(K37:K46)</f>
        <v>0</v>
      </c>
      <c r="Q47" s="150">
        <v>4</v>
      </c>
      <c r="BC47" s="174">
        <f>SUM(BC37:BC46)</f>
        <v>0</v>
      </c>
      <c r="BD47" s="174">
        <f>SUM(BD37:BD46)</f>
        <v>0</v>
      </c>
      <c r="BE47" s="174">
        <f>SUM(BE37:BE46)</f>
        <v>0</v>
      </c>
      <c r="BF47" s="174">
        <f>SUM(BF37:BF46)</f>
        <v>0</v>
      </c>
      <c r="BG47" s="174">
        <f>SUM(BG37:BG46)</f>
        <v>0</v>
      </c>
    </row>
    <row r="48" spans="1:59">
      <c r="A48" s="143" t="s">
        <v>68</v>
      </c>
      <c r="B48" s="144" t="s">
        <v>146</v>
      </c>
      <c r="C48" s="145" t="s">
        <v>147</v>
      </c>
      <c r="D48" s="146"/>
      <c r="E48" s="147"/>
      <c r="F48" s="147"/>
      <c r="G48" s="148"/>
      <c r="H48" s="149"/>
      <c r="I48" s="149"/>
      <c r="J48" s="149"/>
      <c r="K48" s="149"/>
      <c r="Q48" s="150">
        <v>1</v>
      </c>
    </row>
    <row r="49" spans="1:59">
      <c r="A49" s="151">
        <v>23</v>
      </c>
      <c r="B49" s="152" t="s">
        <v>148</v>
      </c>
      <c r="C49" s="153" t="s">
        <v>149</v>
      </c>
      <c r="D49" s="154" t="s">
        <v>113</v>
      </c>
      <c r="E49" s="155">
        <v>48</v>
      </c>
      <c r="F49" s="155">
        <v>0</v>
      </c>
      <c r="G49" s="156">
        <f>E49*F49</f>
        <v>0</v>
      </c>
      <c r="H49" s="157">
        <v>0</v>
      </c>
      <c r="I49" s="157">
        <f>E49*H49</f>
        <v>0</v>
      </c>
      <c r="J49" s="157">
        <v>0</v>
      </c>
      <c r="K49" s="157">
        <f>E49*J49</f>
        <v>0</v>
      </c>
      <c r="Q49" s="150">
        <v>2</v>
      </c>
      <c r="BB49" s="137">
        <v>1</v>
      </c>
      <c r="BC49" s="137">
        <f>IF(BB49=1,G49,0)</f>
        <v>0</v>
      </c>
      <c r="BD49" s="137">
        <f>IF(BB49=2,G49,0)</f>
        <v>0</v>
      </c>
      <c r="BE49" s="137">
        <f>IF(BB49=3,G49,0)</f>
        <v>0</v>
      </c>
      <c r="BF49" s="137">
        <f>IF(BB49=4,G49,0)</f>
        <v>0</v>
      </c>
      <c r="BG49" s="137">
        <f>IF(BB49=5,G49,0)</f>
        <v>0</v>
      </c>
    </row>
    <row r="50" spans="1:59">
      <c r="A50" s="167"/>
      <c r="B50" s="168" t="s">
        <v>72</v>
      </c>
      <c r="C50" s="169" t="str">
        <f>CONCATENATE(B48," ",C48)</f>
        <v>91 Doplňující práce na komunikaci</v>
      </c>
      <c r="D50" s="167"/>
      <c r="E50" s="170"/>
      <c r="F50" s="170"/>
      <c r="G50" s="171">
        <f>SUM(G48:G49)</f>
        <v>0</v>
      </c>
      <c r="H50" s="172"/>
      <c r="I50" s="173">
        <f>SUM(I48:I49)</f>
        <v>0</v>
      </c>
      <c r="J50" s="172"/>
      <c r="K50" s="173">
        <f>SUM(K48:K49)</f>
        <v>0</v>
      </c>
      <c r="Q50" s="150">
        <v>4</v>
      </c>
      <c r="BC50" s="174">
        <f>SUM(BC48:BC49)</f>
        <v>0</v>
      </c>
      <c r="BD50" s="174">
        <f>SUM(BD48:BD49)</f>
        <v>0</v>
      </c>
      <c r="BE50" s="174">
        <f>SUM(BE48:BE49)</f>
        <v>0</v>
      </c>
      <c r="BF50" s="174">
        <f>SUM(BF48:BF49)</f>
        <v>0</v>
      </c>
      <c r="BG50" s="174">
        <f>SUM(BG48:BG49)</f>
        <v>0</v>
      </c>
    </row>
    <row r="51" spans="1:59">
      <c r="A51" s="143" t="s">
        <v>68</v>
      </c>
      <c r="B51" s="144" t="s">
        <v>150</v>
      </c>
      <c r="C51" s="145" t="s">
        <v>151</v>
      </c>
      <c r="D51" s="146"/>
      <c r="E51" s="147"/>
      <c r="F51" s="147"/>
      <c r="G51" s="148"/>
      <c r="H51" s="149"/>
      <c r="I51" s="149"/>
      <c r="J51" s="149"/>
      <c r="K51" s="149"/>
      <c r="Q51" s="150">
        <v>1</v>
      </c>
    </row>
    <row r="52" spans="1:59">
      <c r="A52" s="151">
        <v>24</v>
      </c>
      <c r="B52" s="152" t="s">
        <v>152</v>
      </c>
      <c r="C52" s="153" t="s">
        <v>153</v>
      </c>
      <c r="D52" s="154" t="s">
        <v>126</v>
      </c>
      <c r="E52" s="155">
        <v>4.3440000000000003</v>
      </c>
      <c r="F52" s="155">
        <v>0</v>
      </c>
      <c r="G52" s="156">
        <f>E52*F52</f>
        <v>0</v>
      </c>
      <c r="H52" s="157">
        <v>0</v>
      </c>
      <c r="I52" s="157">
        <f>E52*H52</f>
        <v>0</v>
      </c>
      <c r="J52" s="157">
        <v>0</v>
      </c>
      <c r="K52" s="157">
        <f>E52*J52</f>
        <v>0</v>
      </c>
      <c r="Q52" s="150">
        <v>2</v>
      </c>
      <c r="BB52" s="137">
        <v>1</v>
      </c>
      <c r="BC52" s="137">
        <f>IF(BB52=1,G52,0)</f>
        <v>0</v>
      </c>
      <c r="BD52" s="137">
        <f>IF(BB52=2,G52,0)</f>
        <v>0</v>
      </c>
      <c r="BE52" s="137">
        <f>IF(BB52=3,G52,0)</f>
        <v>0</v>
      </c>
      <c r="BF52" s="137">
        <f>IF(BB52=4,G52,0)</f>
        <v>0</v>
      </c>
      <c r="BG52" s="137">
        <f>IF(BB52=5,G52,0)</f>
        <v>0</v>
      </c>
    </row>
    <row r="53" spans="1:59">
      <c r="A53" s="151">
        <v>25</v>
      </c>
      <c r="B53" s="152" t="s">
        <v>154</v>
      </c>
      <c r="C53" s="153" t="s">
        <v>155</v>
      </c>
      <c r="D53" s="154" t="s">
        <v>126</v>
      </c>
      <c r="E53" s="155">
        <v>17.376000000000001</v>
      </c>
      <c r="F53" s="155">
        <v>0</v>
      </c>
      <c r="G53" s="156">
        <f>E53*F53</f>
        <v>0</v>
      </c>
      <c r="H53" s="157">
        <v>0</v>
      </c>
      <c r="I53" s="157">
        <f>E53*H53</f>
        <v>0</v>
      </c>
      <c r="J53" s="157">
        <v>0</v>
      </c>
      <c r="K53" s="157">
        <f>E53*J53</f>
        <v>0</v>
      </c>
      <c r="Q53" s="150">
        <v>2</v>
      </c>
      <c r="BB53" s="137">
        <v>1</v>
      </c>
      <c r="BC53" s="137">
        <f>IF(BB53=1,G53,0)</f>
        <v>0</v>
      </c>
      <c r="BD53" s="137">
        <f>IF(BB53=2,G53,0)</f>
        <v>0</v>
      </c>
      <c r="BE53" s="137">
        <f>IF(BB53=3,G53,0)</f>
        <v>0</v>
      </c>
      <c r="BF53" s="137">
        <f>IF(BB53=4,G53,0)</f>
        <v>0</v>
      </c>
      <c r="BG53" s="137">
        <f>IF(BB53=5,G53,0)</f>
        <v>0</v>
      </c>
    </row>
    <row r="54" spans="1:59">
      <c r="A54" s="158"/>
      <c r="B54" s="159"/>
      <c r="C54" s="160" t="s">
        <v>156</v>
      </c>
      <c r="D54" s="161"/>
      <c r="E54" s="162">
        <v>17.376000000000001</v>
      </c>
      <c r="F54" s="163"/>
      <c r="G54" s="164"/>
      <c r="H54" s="165"/>
      <c r="I54" s="165"/>
      <c r="J54" s="165"/>
      <c r="K54" s="165"/>
      <c r="O54" s="166"/>
      <c r="Q54" s="150"/>
    </row>
    <row r="55" spans="1:59">
      <c r="A55" s="151">
        <v>26</v>
      </c>
      <c r="B55" s="152" t="s">
        <v>157</v>
      </c>
      <c r="C55" s="153" t="s">
        <v>158</v>
      </c>
      <c r="D55" s="154" t="s">
        <v>126</v>
      </c>
      <c r="E55" s="155">
        <v>4.3440000000000003</v>
      </c>
      <c r="F55" s="155">
        <v>0</v>
      </c>
      <c r="G55" s="156">
        <f>E55*F55</f>
        <v>0</v>
      </c>
      <c r="H55" s="157">
        <v>0</v>
      </c>
      <c r="I55" s="157">
        <f>E55*H55</f>
        <v>0</v>
      </c>
      <c r="J55" s="157">
        <v>0</v>
      </c>
      <c r="K55" s="157">
        <f>E55*J55</f>
        <v>0</v>
      </c>
      <c r="Q55" s="150">
        <v>2</v>
      </c>
      <c r="BB55" s="137">
        <v>1</v>
      </c>
      <c r="BC55" s="137">
        <f>IF(BB55=1,G55,0)</f>
        <v>0</v>
      </c>
      <c r="BD55" s="137">
        <f>IF(BB55=2,G55,0)</f>
        <v>0</v>
      </c>
      <c r="BE55" s="137">
        <f>IF(BB55=3,G55,0)</f>
        <v>0</v>
      </c>
      <c r="BF55" s="137">
        <f>IF(BB55=4,G55,0)</f>
        <v>0</v>
      </c>
      <c r="BG55" s="137">
        <f>IF(BB55=5,G55,0)</f>
        <v>0</v>
      </c>
    </row>
    <row r="56" spans="1:59">
      <c r="A56" s="167"/>
      <c r="B56" s="168" t="s">
        <v>72</v>
      </c>
      <c r="C56" s="169" t="str">
        <f>CONCATENATE(B51," ",C51)</f>
        <v>97 Prorážení otvorů</v>
      </c>
      <c r="D56" s="167"/>
      <c r="E56" s="170"/>
      <c r="F56" s="170"/>
      <c r="G56" s="171">
        <f>SUM(G51:G55)</f>
        <v>0</v>
      </c>
      <c r="H56" s="172"/>
      <c r="I56" s="173">
        <f>SUM(I51:I55)</f>
        <v>0</v>
      </c>
      <c r="J56" s="172"/>
      <c r="K56" s="173">
        <f>SUM(K51:K55)</f>
        <v>0</v>
      </c>
      <c r="Q56" s="150">
        <v>4</v>
      </c>
      <c r="BC56" s="174">
        <f>SUM(BC51:BC55)</f>
        <v>0</v>
      </c>
      <c r="BD56" s="174">
        <f>SUM(BD51:BD55)</f>
        <v>0</v>
      </c>
      <c r="BE56" s="174">
        <f>SUM(BE51:BE55)</f>
        <v>0</v>
      </c>
      <c r="BF56" s="174">
        <f>SUM(BF51:BF55)</f>
        <v>0</v>
      </c>
      <c r="BG56" s="174">
        <f>SUM(BG51:BG55)</f>
        <v>0</v>
      </c>
    </row>
    <row r="57" spans="1:59">
      <c r="A57" s="143" t="s">
        <v>68</v>
      </c>
      <c r="B57" s="144" t="s">
        <v>159</v>
      </c>
      <c r="C57" s="145" t="s">
        <v>160</v>
      </c>
      <c r="D57" s="146"/>
      <c r="E57" s="147"/>
      <c r="F57" s="147"/>
      <c r="G57" s="148"/>
      <c r="H57" s="149"/>
      <c r="I57" s="149"/>
      <c r="J57" s="149"/>
      <c r="K57" s="149"/>
      <c r="Q57" s="150">
        <v>1</v>
      </c>
    </row>
    <row r="58" spans="1:59">
      <c r="A58" s="151">
        <v>27</v>
      </c>
      <c r="B58" s="152" t="s">
        <v>161</v>
      </c>
      <c r="C58" s="153" t="s">
        <v>162</v>
      </c>
      <c r="D58" s="154" t="s">
        <v>126</v>
      </c>
      <c r="E58" s="155">
        <v>1023.349</v>
      </c>
      <c r="F58" s="155">
        <v>0</v>
      </c>
      <c r="G58" s="156">
        <f>E58*F58</f>
        <v>0</v>
      </c>
      <c r="H58" s="157">
        <v>0</v>
      </c>
      <c r="I58" s="157">
        <f>E58*H58</f>
        <v>0</v>
      </c>
      <c r="J58" s="157">
        <v>0</v>
      </c>
      <c r="K58" s="157">
        <f>E58*J58</f>
        <v>0</v>
      </c>
      <c r="Q58" s="150">
        <v>2</v>
      </c>
      <c r="BB58" s="137">
        <v>1</v>
      </c>
      <c r="BC58" s="137">
        <f>IF(BB58=1,G58,0)</f>
        <v>0</v>
      </c>
      <c r="BD58" s="137">
        <f>IF(BB58=2,G58,0)</f>
        <v>0</v>
      </c>
      <c r="BE58" s="137">
        <f>IF(BB58=3,G58,0)</f>
        <v>0</v>
      </c>
      <c r="BF58" s="137">
        <f>IF(BB58=4,G58,0)</f>
        <v>0</v>
      </c>
      <c r="BG58" s="137">
        <f>IF(BB58=5,G58,0)</f>
        <v>0</v>
      </c>
    </row>
    <row r="59" spans="1:59">
      <c r="A59" s="167"/>
      <c r="B59" s="168" t="s">
        <v>72</v>
      </c>
      <c r="C59" s="169" t="str">
        <f>CONCATENATE(B57," ",C57)</f>
        <v>99 Staveništní přesun hmot</v>
      </c>
      <c r="D59" s="167"/>
      <c r="E59" s="170"/>
      <c r="F59" s="170"/>
      <c r="G59" s="171">
        <f>SUM(G57:G58)</f>
        <v>0</v>
      </c>
      <c r="H59" s="172"/>
      <c r="I59" s="173">
        <f>SUM(I57:I58)</f>
        <v>0</v>
      </c>
      <c r="J59" s="172"/>
      <c r="K59" s="173">
        <f>SUM(K57:K58)</f>
        <v>0</v>
      </c>
      <c r="Q59" s="150">
        <v>4</v>
      </c>
      <c r="BC59" s="174">
        <f>SUM(BC57:BC58)</f>
        <v>0</v>
      </c>
      <c r="BD59" s="174">
        <f>SUM(BD57:BD58)</f>
        <v>0</v>
      </c>
      <c r="BE59" s="174">
        <f>SUM(BE57:BE58)</f>
        <v>0</v>
      </c>
      <c r="BF59" s="174">
        <f>SUM(BF57:BF58)</f>
        <v>0</v>
      </c>
      <c r="BG59" s="174">
        <f>SUM(BG57:BG58)</f>
        <v>0</v>
      </c>
    </row>
    <row r="60" spans="1:59">
      <c r="E60" s="137"/>
    </row>
    <row r="61" spans="1:59">
      <c r="E61" s="137"/>
    </row>
    <row r="62" spans="1:59">
      <c r="E62" s="137"/>
    </row>
    <row r="63" spans="1:59">
      <c r="E63" s="137"/>
    </row>
    <row r="64" spans="1:59">
      <c r="E64" s="137"/>
    </row>
    <row r="65" spans="5:5">
      <c r="E65" s="137"/>
    </row>
    <row r="66" spans="5:5">
      <c r="E66" s="137"/>
    </row>
    <row r="67" spans="5:5">
      <c r="E67" s="137"/>
    </row>
    <row r="68" spans="5:5">
      <c r="E68" s="137"/>
    </row>
    <row r="69" spans="5:5">
      <c r="E69" s="137"/>
    </row>
    <row r="70" spans="5:5">
      <c r="E70" s="137"/>
    </row>
    <row r="71" spans="5:5">
      <c r="E71" s="137"/>
    </row>
    <row r="72" spans="5:5">
      <c r="E72" s="137"/>
    </row>
    <row r="73" spans="5:5">
      <c r="E73" s="137"/>
    </row>
    <row r="74" spans="5:5">
      <c r="E74" s="137"/>
    </row>
    <row r="75" spans="5:5">
      <c r="E75" s="137"/>
    </row>
    <row r="76" spans="5:5">
      <c r="E76" s="137"/>
    </row>
    <row r="77" spans="5:5">
      <c r="E77" s="137"/>
    </row>
    <row r="78" spans="5:5">
      <c r="E78" s="137"/>
    </row>
    <row r="79" spans="5:5">
      <c r="E79" s="137"/>
    </row>
    <row r="80" spans="5:5">
      <c r="E80" s="137"/>
    </row>
    <row r="81" spans="1:7">
      <c r="E81" s="137"/>
    </row>
    <row r="82" spans="1:7">
      <c r="E82" s="137"/>
    </row>
    <row r="83" spans="1:7">
      <c r="A83" s="175"/>
      <c r="B83" s="175"/>
      <c r="C83" s="175"/>
      <c r="D83" s="175"/>
      <c r="E83" s="175"/>
      <c r="F83" s="175"/>
      <c r="G83" s="175"/>
    </row>
    <row r="84" spans="1:7">
      <c r="A84" s="175"/>
      <c r="B84" s="175"/>
      <c r="C84" s="175"/>
      <c r="D84" s="175"/>
      <c r="E84" s="175"/>
      <c r="F84" s="175"/>
      <c r="G84" s="175"/>
    </row>
    <row r="85" spans="1:7">
      <c r="A85" s="175"/>
      <c r="B85" s="175"/>
      <c r="C85" s="175"/>
      <c r="D85" s="175"/>
      <c r="E85" s="175"/>
      <c r="F85" s="175"/>
      <c r="G85" s="175"/>
    </row>
    <row r="86" spans="1:7">
      <c r="A86" s="175"/>
      <c r="B86" s="175"/>
      <c r="C86" s="175"/>
      <c r="D86" s="175"/>
      <c r="E86" s="175"/>
      <c r="F86" s="175"/>
      <c r="G86" s="175"/>
    </row>
    <row r="87" spans="1:7">
      <c r="E87" s="137"/>
    </row>
    <row r="88" spans="1:7">
      <c r="E88" s="137"/>
    </row>
    <row r="89" spans="1:7">
      <c r="E89" s="137"/>
    </row>
    <row r="90" spans="1:7">
      <c r="E90" s="137"/>
    </row>
    <row r="91" spans="1:7">
      <c r="E91" s="137"/>
    </row>
    <row r="92" spans="1:7">
      <c r="E92" s="137"/>
    </row>
    <row r="93" spans="1:7">
      <c r="E93" s="137"/>
    </row>
    <row r="94" spans="1:7">
      <c r="E94" s="137"/>
    </row>
    <row r="95" spans="1:7">
      <c r="E95" s="137"/>
    </row>
    <row r="96" spans="1:7">
      <c r="E96" s="137"/>
    </row>
    <row r="97" spans="1:5">
      <c r="E97" s="137"/>
    </row>
    <row r="98" spans="1:5">
      <c r="E98" s="137"/>
    </row>
    <row r="99" spans="1:5">
      <c r="E99" s="137"/>
    </row>
    <row r="100" spans="1:5">
      <c r="E100" s="137"/>
    </row>
    <row r="101" spans="1:5">
      <c r="E101" s="137"/>
    </row>
    <row r="102" spans="1:5">
      <c r="E102" s="137"/>
    </row>
    <row r="103" spans="1:5">
      <c r="E103" s="137"/>
    </row>
    <row r="104" spans="1:5">
      <c r="E104" s="137"/>
    </row>
    <row r="105" spans="1:5">
      <c r="E105" s="137"/>
    </row>
    <row r="106" spans="1:5">
      <c r="E106" s="137"/>
    </row>
    <row r="107" spans="1:5">
      <c r="E107" s="137"/>
    </row>
    <row r="108" spans="1:5">
      <c r="E108" s="137"/>
    </row>
    <row r="109" spans="1:5">
      <c r="E109" s="137"/>
    </row>
    <row r="110" spans="1:5">
      <c r="E110" s="137"/>
    </row>
    <row r="111" spans="1:5">
      <c r="E111" s="137"/>
    </row>
    <row r="112" spans="1:5">
      <c r="A112" s="176"/>
      <c r="B112" s="176"/>
    </row>
    <row r="113" spans="1:7">
      <c r="A113" s="175"/>
      <c r="B113" s="175"/>
      <c r="C113" s="178"/>
      <c r="D113" s="178"/>
      <c r="E113" s="179"/>
      <c r="F113" s="178"/>
      <c r="G113" s="180"/>
    </row>
    <row r="114" spans="1:7">
      <c r="A114" s="181"/>
      <c r="B114" s="181"/>
      <c r="C114" s="175"/>
      <c r="D114" s="175"/>
      <c r="E114" s="182"/>
      <c r="F114" s="175"/>
      <c r="G114" s="175"/>
    </row>
    <row r="115" spans="1:7">
      <c r="A115" s="175"/>
      <c r="B115" s="175"/>
      <c r="C115" s="175"/>
      <c r="D115" s="175"/>
      <c r="E115" s="182"/>
      <c r="F115" s="175"/>
      <c r="G115" s="175"/>
    </row>
    <row r="116" spans="1:7">
      <c r="A116" s="175"/>
      <c r="B116" s="175"/>
      <c r="C116" s="175"/>
      <c r="D116" s="175"/>
      <c r="E116" s="182"/>
      <c r="F116" s="175"/>
      <c r="G116" s="175"/>
    </row>
    <row r="117" spans="1:7">
      <c r="A117" s="175"/>
      <c r="B117" s="175"/>
      <c r="C117" s="175"/>
      <c r="D117" s="175"/>
      <c r="E117" s="182"/>
      <c r="F117" s="175"/>
      <c r="G117" s="175"/>
    </row>
    <row r="118" spans="1:7">
      <c r="A118" s="175"/>
      <c r="B118" s="175"/>
      <c r="C118" s="175"/>
      <c r="D118" s="175"/>
      <c r="E118" s="182"/>
      <c r="F118" s="175"/>
      <c r="G118" s="175"/>
    </row>
    <row r="119" spans="1:7">
      <c r="A119" s="175"/>
      <c r="B119" s="175"/>
      <c r="C119" s="175"/>
      <c r="D119" s="175"/>
      <c r="E119" s="182"/>
      <c r="F119" s="175"/>
      <c r="G119" s="175"/>
    </row>
    <row r="120" spans="1:7">
      <c r="A120" s="175"/>
      <c r="B120" s="175"/>
      <c r="C120" s="175"/>
      <c r="D120" s="175"/>
      <c r="E120" s="182"/>
      <c r="F120" s="175"/>
      <c r="G120" s="175"/>
    </row>
    <row r="121" spans="1:7">
      <c r="A121" s="175"/>
      <c r="B121" s="175"/>
      <c r="C121" s="175"/>
      <c r="D121" s="175"/>
      <c r="E121" s="182"/>
      <c r="F121" s="175"/>
      <c r="G121" s="175"/>
    </row>
    <row r="122" spans="1:7">
      <c r="A122" s="175"/>
      <c r="B122" s="175"/>
      <c r="C122" s="175"/>
      <c r="D122" s="175"/>
      <c r="E122" s="182"/>
      <c r="F122" s="175"/>
      <c r="G122" s="175"/>
    </row>
    <row r="123" spans="1:7">
      <c r="A123" s="175"/>
      <c r="B123" s="175"/>
      <c r="C123" s="175"/>
      <c r="D123" s="175"/>
      <c r="E123" s="182"/>
      <c r="F123" s="175"/>
      <c r="G123" s="175"/>
    </row>
    <row r="124" spans="1:7">
      <c r="A124" s="175"/>
      <c r="B124" s="175"/>
      <c r="C124" s="175"/>
      <c r="D124" s="175"/>
      <c r="E124" s="182"/>
      <c r="F124" s="175"/>
      <c r="G124" s="175"/>
    </row>
    <row r="125" spans="1:7">
      <c r="A125" s="175"/>
      <c r="B125" s="175"/>
      <c r="C125" s="175"/>
      <c r="D125" s="175"/>
      <c r="E125" s="182"/>
      <c r="F125" s="175"/>
      <c r="G125" s="175"/>
    </row>
    <row r="126" spans="1:7">
      <c r="A126" s="175"/>
      <c r="B126" s="175"/>
      <c r="C126" s="175"/>
      <c r="D126" s="175"/>
      <c r="E126" s="182"/>
      <c r="F126" s="175"/>
      <c r="G126" s="175"/>
    </row>
  </sheetData>
  <mergeCells count="17">
    <mergeCell ref="C54:D54"/>
    <mergeCell ref="C39:D39"/>
    <mergeCell ref="C40:D40"/>
    <mergeCell ref="C43:D43"/>
    <mergeCell ref="C29:D29"/>
    <mergeCell ref="C31:D31"/>
    <mergeCell ref="C35:D35"/>
    <mergeCell ref="C11:D11"/>
    <mergeCell ref="C14:D14"/>
    <mergeCell ref="C16:D16"/>
    <mergeCell ref="C18:D18"/>
    <mergeCell ref="C20:D20"/>
    <mergeCell ref="C22:D22"/>
    <mergeCell ref="C4:D4"/>
    <mergeCell ref="C6:D6"/>
    <mergeCell ref="C7:D7"/>
    <mergeCell ref="C9:D9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cp:lastPrinted>2016-04-12T07:04:50Z</cp:lastPrinted>
  <dcterms:created xsi:type="dcterms:W3CDTF">2016-04-12T07:03:46Z</dcterms:created>
  <dcterms:modified xsi:type="dcterms:W3CDTF">2016-04-12T07:05:26Z</dcterms:modified>
</cp:coreProperties>
</file>